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tfranc03/Developer/eps-mexico-cpl/"/>
    </mc:Choice>
  </mc:AlternateContent>
  <xr:revisionPtr revIDLastSave="0" documentId="13_ncr:1_{2E5C901E-B1E0-3548-92B2-2A32B8FE8B98}" xr6:coauthVersionLast="47" xr6:coauthVersionMax="47" xr10:uidLastSave="{00000000-0000-0000-0000-000000000000}"/>
  <bookViews>
    <workbookView xWindow="12620" yWindow="4080" windowWidth="33260" windowHeight="24640" activeTab="6" xr2:uid="{00000000-000D-0000-FFFF-FFFF00000000}"/>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Target Calculations" sheetId="15" r:id="rId8"/>
    <sheet name="Mexico Targets" sheetId="20" r:id="rId9"/>
    <sheet name="MaxBoundCalculations" sheetId="13" r:id="rId10"/>
  </sheets>
  <definedNames>
    <definedName name="_xlnm._FilterDatabase" localSheetId="2" hidden="1">PolicyLevers!$A$1:$R$1227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7" i="19" l="1"/>
  <c r="J97" i="19"/>
  <c r="K96" i="19"/>
  <c r="J96" i="19"/>
  <c r="K95" i="19"/>
  <c r="J95" i="19"/>
  <c r="K94" i="19"/>
  <c r="J94" i="19"/>
  <c r="K93" i="19"/>
  <c r="J93" i="19"/>
  <c r="K92" i="19"/>
  <c r="J92" i="19"/>
  <c r="K91" i="19"/>
  <c r="J91" i="19"/>
  <c r="K90" i="19"/>
  <c r="J90" i="19"/>
  <c r="L87" i="19"/>
  <c r="K87" i="19"/>
  <c r="J87" i="19"/>
  <c r="I87" i="19"/>
  <c r="H87" i="19"/>
  <c r="G87" i="19"/>
  <c r="F87" i="19"/>
  <c r="D87" i="19"/>
  <c r="L86" i="19"/>
  <c r="K86" i="19"/>
  <c r="J86" i="19"/>
  <c r="I86" i="19"/>
  <c r="H86" i="19"/>
  <c r="G86" i="19"/>
  <c r="F86" i="19"/>
  <c r="D86" i="19"/>
  <c r="L85" i="19"/>
  <c r="K85" i="19"/>
  <c r="J85" i="19"/>
  <c r="I85" i="19"/>
  <c r="H85" i="19"/>
  <c r="G85" i="19"/>
  <c r="F85" i="19"/>
  <c r="D85" i="19"/>
  <c r="L84" i="19"/>
  <c r="K84" i="19"/>
  <c r="J84" i="19"/>
  <c r="I84" i="19"/>
  <c r="H84" i="19"/>
  <c r="G84" i="19"/>
  <c r="F84" i="19"/>
  <c r="D84" i="19"/>
  <c r="L81" i="19"/>
  <c r="K81" i="19"/>
  <c r="J81" i="19"/>
  <c r="I81" i="19"/>
  <c r="H81" i="19"/>
  <c r="G81" i="19"/>
  <c r="F81" i="19"/>
  <c r="D81" i="19"/>
  <c r="L80" i="19"/>
  <c r="K80" i="19"/>
  <c r="J80" i="19"/>
  <c r="I80" i="19"/>
  <c r="H80" i="19"/>
  <c r="G80" i="19"/>
  <c r="F80" i="19"/>
  <c r="D80" i="19"/>
  <c r="L79" i="19"/>
  <c r="K79" i="19"/>
  <c r="J79" i="19"/>
  <c r="I79" i="19"/>
  <c r="H79" i="19"/>
  <c r="G79" i="19"/>
  <c r="F79" i="19"/>
  <c r="D79" i="19"/>
  <c r="L78" i="19"/>
  <c r="K78" i="19"/>
  <c r="J78" i="19"/>
  <c r="I78" i="19"/>
  <c r="H78" i="19"/>
  <c r="G78" i="19"/>
  <c r="F78" i="19"/>
  <c r="D78" i="19"/>
  <c r="B87" i="19"/>
  <c r="A87" i="19"/>
  <c r="B86" i="19"/>
  <c r="A86" i="19"/>
  <c r="B85" i="19"/>
  <c r="A85" i="19"/>
  <c r="B84" i="19"/>
  <c r="A84" i="19"/>
  <c r="B81" i="19"/>
  <c r="A81" i="19"/>
  <c r="B80" i="19"/>
  <c r="A80" i="19"/>
  <c r="B79" i="19"/>
  <c r="A79" i="19"/>
  <c r="B78" i="19"/>
  <c r="A78" i="19"/>
  <c r="K33" i="20"/>
  <c r="L37" i="20" s="1"/>
  <c r="W2" i="8"/>
  <c r="R2" i="8"/>
  <c r="M2" i="8"/>
  <c r="J326" i="1"/>
  <c r="K326" i="1"/>
  <c r="L326" i="1"/>
  <c r="M326" i="1"/>
  <c r="N326" i="1"/>
  <c r="O326" i="1"/>
  <c r="P326" i="1"/>
  <c r="Q326" i="1"/>
  <c r="R326" i="1"/>
  <c r="J327" i="1"/>
  <c r="K327" i="1"/>
  <c r="L327" i="1"/>
  <c r="M327" i="1"/>
  <c r="N327" i="1"/>
  <c r="O327" i="1"/>
  <c r="P327" i="1"/>
  <c r="Q327" i="1"/>
  <c r="R327" i="1"/>
  <c r="J328" i="1"/>
  <c r="K328" i="1"/>
  <c r="L328" i="1"/>
  <c r="M328" i="1"/>
  <c r="N328" i="1"/>
  <c r="O328" i="1"/>
  <c r="P328" i="1"/>
  <c r="Q328" i="1"/>
  <c r="R328" i="1"/>
  <c r="J329" i="1"/>
  <c r="K329" i="1"/>
  <c r="L329" i="1"/>
  <c r="M329" i="1"/>
  <c r="N329" i="1"/>
  <c r="O329" i="1"/>
  <c r="P329" i="1"/>
  <c r="Q329" i="1"/>
  <c r="R329" i="1"/>
  <c r="J330" i="1"/>
  <c r="K330" i="1"/>
  <c r="L330" i="1"/>
  <c r="M330" i="1"/>
  <c r="N330" i="1"/>
  <c r="O330" i="1"/>
  <c r="P330" i="1"/>
  <c r="Q330" i="1"/>
  <c r="R330" i="1"/>
  <c r="J331" i="1"/>
  <c r="K331" i="1"/>
  <c r="L331" i="1"/>
  <c r="M331" i="1"/>
  <c r="N331" i="1"/>
  <c r="O331" i="1"/>
  <c r="P331" i="1"/>
  <c r="Q331" i="1"/>
  <c r="R331" i="1"/>
  <c r="J332" i="1"/>
  <c r="K332" i="1"/>
  <c r="L332" i="1"/>
  <c r="M332" i="1"/>
  <c r="N332" i="1"/>
  <c r="O332" i="1"/>
  <c r="P332" i="1"/>
  <c r="Q332" i="1"/>
  <c r="R332" i="1"/>
  <c r="J333" i="1"/>
  <c r="K333" i="1"/>
  <c r="L333" i="1"/>
  <c r="M333" i="1"/>
  <c r="N333" i="1"/>
  <c r="O333" i="1"/>
  <c r="P333" i="1"/>
  <c r="Q333" i="1"/>
  <c r="R333" i="1"/>
  <c r="J334" i="1"/>
  <c r="K334" i="1"/>
  <c r="L334" i="1"/>
  <c r="M334" i="1"/>
  <c r="N334" i="1"/>
  <c r="O334" i="1"/>
  <c r="P334" i="1"/>
  <c r="Q334" i="1"/>
  <c r="R334" i="1"/>
  <c r="J335" i="1"/>
  <c r="K335" i="1"/>
  <c r="L335" i="1"/>
  <c r="M335" i="1"/>
  <c r="N335" i="1"/>
  <c r="O335" i="1"/>
  <c r="P335" i="1"/>
  <c r="Q335" i="1"/>
  <c r="R335" i="1"/>
  <c r="J336" i="1"/>
  <c r="K336" i="1"/>
  <c r="L336" i="1"/>
  <c r="M336" i="1"/>
  <c r="N336" i="1"/>
  <c r="O336" i="1"/>
  <c r="P336" i="1"/>
  <c r="Q336" i="1"/>
  <c r="R336" i="1"/>
  <c r="J337" i="1"/>
  <c r="K337" i="1"/>
  <c r="L337" i="1"/>
  <c r="M337" i="1"/>
  <c r="N337" i="1"/>
  <c r="O337" i="1"/>
  <c r="P337" i="1"/>
  <c r="Q337" i="1"/>
  <c r="R337" i="1"/>
  <c r="J338" i="1"/>
  <c r="K338" i="1"/>
  <c r="L338" i="1"/>
  <c r="M338" i="1"/>
  <c r="N338" i="1"/>
  <c r="O338" i="1"/>
  <c r="P338" i="1"/>
  <c r="Q338" i="1"/>
  <c r="R338" i="1"/>
  <c r="J339" i="1"/>
  <c r="K339" i="1"/>
  <c r="L339" i="1"/>
  <c r="M339" i="1"/>
  <c r="N339" i="1"/>
  <c r="O339" i="1"/>
  <c r="P339" i="1"/>
  <c r="Q339" i="1"/>
  <c r="R339" i="1"/>
  <c r="J340" i="1"/>
  <c r="K340" i="1"/>
  <c r="L340" i="1"/>
  <c r="M340" i="1"/>
  <c r="N340" i="1"/>
  <c r="O340" i="1"/>
  <c r="P340" i="1"/>
  <c r="Q340" i="1"/>
  <c r="R340" i="1"/>
  <c r="J341" i="1"/>
  <c r="K341" i="1"/>
  <c r="L341" i="1"/>
  <c r="M341" i="1"/>
  <c r="N341" i="1"/>
  <c r="O341" i="1"/>
  <c r="P341" i="1"/>
  <c r="Q341" i="1"/>
  <c r="R341" i="1"/>
  <c r="J342" i="1"/>
  <c r="K342" i="1"/>
  <c r="L342" i="1"/>
  <c r="M342" i="1"/>
  <c r="N342" i="1"/>
  <c r="O342" i="1"/>
  <c r="P342" i="1"/>
  <c r="Q342" i="1"/>
  <c r="R342" i="1"/>
  <c r="J343" i="1"/>
  <c r="K343" i="1"/>
  <c r="L343" i="1"/>
  <c r="M343" i="1"/>
  <c r="N343" i="1"/>
  <c r="O343" i="1"/>
  <c r="P343" i="1"/>
  <c r="Q343" i="1"/>
  <c r="R343" i="1"/>
  <c r="J344" i="1"/>
  <c r="K344" i="1"/>
  <c r="L344" i="1"/>
  <c r="M344" i="1"/>
  <c r="N344" i="1"/>
  <c r="O344" i="1"/>
  <c r="P344" i="1"/>
  <c r="Q344" i="1"/>
  <c r="R344" i="1"/>
  <c r="J345" i="1"/>
  <c r="K345" i="1"/>
  <c r="L345" i="1"/>
  <c r="M345" i="1"/>
  <c r="N345" i="1"/>
  <c r="O345" i="1"/>
  <c r="P345" i="1"/>
  <c r="Q345" i="1"/>
  <c r="R345" i="1"/>
  <c r="J346" i="1"/>
  <c r="K346" i="1"/>
  <c r="L346" i="1"/>
  <c r="M346" i="1"/>
  <c r="N346" i="1"/>
  <c r="O346" i="1"/>
  <c r="P346" i="1"/>
  <c r="Q346" i="1"/>
  <c r="R346" i="1"/>
  <c r="J347" i="1"/>
  <c r="K347" i="1"/>
  <c r="L347" i="1"/>
  <c r="M347" i="1"/>
  <c r="N347" i="1"/>
  <c r="O347" i="1"/>
  <c r="P347" i="1"/>
  <c r="Q347" i="1"/>
  <c r="R347" i="1"/>
  <c r="J348" i="1"/>
  <c r="K348" i="1"/>
  <c r="L348" i="1"/>
  <c r="M348" i="1"/>
  <c r="N348" i="1"/>
  <c r="O348" i="1"/>
  <c r="P348" i="1"/>
  <c r="Q348" i="1"/>
  <c r="R348" i="1"/>
  <c r="J349" i="1"/>
  <c r="K349" i="1"/>
  <c r="L349" i="1"/>
  <c r="M349" i="1"/>
  <c r="N349" i="1"/>
  <c r="O349" i="1"/>
  <c r="P349" i="1"/>
  <c r="Q349" i="1"/>
  <c r="R349" i="1"/>
  <c r="J350" i="1"/>
  <c r="K350" i="1"/>
  <c r="L350" i="1"/>
  <c r="M350" i="1"/>
  <c r="N350" i="1"/>
  <c r="O350" i="1"/>
  <c r="P350" i="1"/>
  <c r="Q350" i="1"/>
  <c r="R350" i="1"/>
  <c r="J351" i="1"/>
  <c r="K351" i="1"/>
  <c r="L351" i="1"/>
  <c r="M351" i="1"/>
  <c r="N351" i="1"/>
  <c r="O351" i="1"/>
  <c r="P351" i="1"/>
  <c r="Q351" i="1"/>
  <c r="R351" i="1"/>
  <c r="J352" i="1"/>
  <c r="K352" i="1"/>
  <c r="L352" i="1"/>
  <c r="M352" i="1"/>
  <c r="N352" i="1"/>
  <c r="O352" i="1"/>
  <c r="P352" i="1"/>
  <c r="Q352" i="1"/>
  <c r="R352" i="1"/>
  <c r="J353" i="1"/>
  <c r="K353" i="1"/>
  <c r="L353" i="1"/>
  <c r="M353" i="1"/>
  <c r="N353" i="1"/>
  <c r="O353" i="1"/>
  <c r="P353" i="1"/>
  <c r="Q353" i="1"/>
  <c r="R353" i="1"/>
  <c r="J354" i="1"/>
  <c r="K354" i="1"/>
  <c r="L354" i="1"/>
  <c r="M354" i="1"/>
  <c r="N354" i="1"/>
  <c r="O354" i="1"/>
  <c r="P354" i="1"/>
  <c r="Q354" i="1"/>
  <c r="R354" i="1"/>
  <c r="J355" i="1"/>
  <c r="K355" i="1"/>
  <c r="L355" i="1"/>
  <c r="M355" i="1"/>
  <c r="N355" i="1"/>
  <c r="O355" i="1"/>
  <c r="P355" i="1"/>
  <c r="Q355" i="1"/>
  <c r="R355" i="1"/>
  <c r="J356" i="1"/>
  <c r="K356" i="1"/>
  <c r="L356" i="1"/>
  <c r="M356" i="1"/>
  <c r="N356" i="1"/>
  <c r="O356" i="1"/>
  <c r="P356" i="1"/>
  <c r="Q356" i="1"/>
  <c r="R356" i="1"/>
  <c r="J357" i="1"/>
  <c r="K357" i="1"/>
  <c r="L357" i="1"/>
  <c r="M357" i="1"/>
  <c r="N357" i="1"/>
  <c r="O357" i="1"/>
  <c r="P357" i="1"/>
  <c r="Q357" i="1"/>
  <c r="R357" i="1"/>
  <c r="J358" i="1"/>
  <c r="K358" i="1"/>
  <c r="L358" i="1"/>
  <c r="M358" i="1"/>
  <c r="N358" i="1"/>
  <c r="O358" i="1"/>
  <c r="P358" i="1"/>
  <c r="Q358" i="1"/>
  <c r="R358" i="1"/>
  <c r="J359" i="1"/>
  <c r="K359" i="1"/>
  <c r="L359" i="1"/>
  <c r="M359" i="1"/>
  <c r="N359" i="1"/>
  <c r="O359" i="1"/>
  <c r="P359" i="1"/>
  <c r="Q359" i="1"/>
  <c r="R359" i="1"/>
  <c r="J360" i="1"/>
  <c r="K360" i="1"/>
  <c r="L360" i="1"/>
  <c r="M360" i="1"/>
  <c r="N360" i="1"/>
  <c r="O360" i="1"/>
  <c r="P360" i="1"/>
  <c r="Q360" i="1"/>
  <c r="R360" i="1"/>
  <c r="J361" i="1"/>
  <c r="K361" i="1"/>
  <c r="L361" i="1"/>
  <c r="M361" i="1"/>
  <c r="N361" i="1"/>
  <c r="O361" i="1"/>
  <c r="P361" i="1"/>
  <c r="Q361" i="1"/>
  <c r="R361" i="1"/>
  <c r="J362" i="1"/>
  <c r="K362" i="1"/>
  <c r="L362" i="1"/>
  <c r="M362" i="1"/>
  <c r="N362" i="1"/>
  <c r="O362" i="1"/>
  <c r="P362" i="1"/>
  <c r="Q362" i="1"/>
  <c r="R362" i="1"/>
  <c r="J363" i="1"/>
  <c r="K363" i="1"/>
  <c r="L363" i="1"/>
  <c r="M363" i="1"/>
  <c r="N363" i="1"/>
  <c r="O363" i="1"/>
  <c r="P363" i="1"/>
  <c r="Q363" i="1"/>
  <c r="R363" i="1"/>
  <c r="J364" i="1"/>
  <c r="K364" i="1"/>
  <c r="L364" i="1"/>
  <c r="M364" i="1"/>
  <c r="N364" i="1"/>
  <c r="O364" i="1"/>
  <c r="P364" i="1"/>
  <c r="Q364" i="1"/>
  <c r="R364" i="1"/>
  <c r="J365" i="1"/>
  <c r="K365" i="1"/>
  <c r="L365" i="1"/>
  <c r="M365" i="1"/>
  <c r="N365" i="1"/>
  <c r="O365" i="1"/>
  <c r="P365" i="1"/>
  <c r="Q365" i="1"/>
  <c r="R365" i="1"/>
  <c r="J366" i="1"/>
  <c r="K366" i="1"/>
  <c r="L366" i="1"/>
  <c r="M366" i="1"/>
  <c r="N366" i="1"/>
  <c r="O366" i="1"/>
  <c r="P366" i="1"/>
  <c r="Q366" i="1"/>
  <c r="R366" i="1"/>
  <c r="J367" i="1"/>
  <c r="K367" i="1"/>
  <c r="L367" i="1"/>
  <c r="M367" i="1"/>
  <c r="N367" i="1"/>
  <c r="O367" i="1"/>
  <c r="P367" i="1"/>
  <c r="Q367" i="1"/>
  <c r="R367" i="1"/>
  <c r="J368" i="1"/>
  <c r="K368" i="1"/>
  <c r="L368" i="1"/>
  <c r="M368" i="1"/>
  <c r="N368" i="1"/>
  <c r="O368" i="1"/>
  <c r="P368" i="1"/>
  <c r="Q368" i="1"/>
  <c r="R368" i="1"/>
  <c r="J369" i="1"/>
  <c r="K369" i="1"/>
  <c r="L369" i="1"/>
  <c r="M369" i="1"/>
  <c r="N369" i="1"/>
  <c r="O369" i="1"/>
  <c r="P369" i="1"/>
  <c r="Q369" i="1"/>
  <c r="R369" i="1"/>
  <c r="J370" i="1"/>
  <c r="K370" i="1"/>
  <c r="L370" i="1"/>
  <c r="M370" i="1"/>
  <c r="N370" i="1"/>
  <c r="O370" i="1"/>
  <c r="P370" i="1"/>
  <c r="Q370" i="1"/>
  <c r="R370" i="1"/>
  <c r="J371" i="1"/>
  <c r="K371" i="1"/>
  <c r="L371" i="1"/>
  <c r="M371" i="1"/>
  <c r="N371" i="1"/>
  <c r="O371" i="1"/>
  <c r="P371" i="1"/>
  <c r="Q371" i="1"/>
  <c r="R371" i="1"/>
  <c r="J372" i="1"/>
  <c r="K372" i="1"/>
  <c r="L372" i="1"/>
  <c r="M372" i="1"/>
  <c r="N372" i="1"/>
  <c r="O372" i="1"/>
  <c r="P372" i="1"/>
  <c r="Q372" i="1"/>
  <c r="R372" i="1"/>
  <c r="J373" i="1"/>
  <c r="K373" i="1"/>
  <c r="L373" i="1"/>
  <c r="M373" i="1"/>
  <c r="N373" i="1"/>
  <c r="O373" i="1"/>
  <c r="P373" i="1"/>
  <c r="Q373" i="1"/>
  <c r="R373" i="1"/>
  <c r="J374" i="1"/>
  <c r="K374" i="1"/>
  <c r="L374" i="1"/>
  <c r="M374" i="1"/>
  <c r="N374" i="1"/>
  <c r="O374" i="1"/>
  <c r="P374" i="1"/>
  <c r="Q374" i="1"/>
  <c r="R374" i="1"/>
  <c r="J375" i="1"/>
  <c r="K375" i="1"/>
  <c r="L375" i="1"/>
  <c r="M375" i="1"/>
  <c r="N375" i="1"/>
  <c r="O375" i="1"/>
  <c r="P375" i="1"/>
  <c r="Q375" i="1"/>
  <c r="R375" i="1"/>
  <c r="J376" i="1"/>
  <c r="K376" i="1"/>
  <c r="L376" i="1"/>
  <c r="M376" i="1"/>
  <c r="N376" i="1"/>
  <c r="O376" i="1"/>
  <c r="P376" i="1"/>
  <c r="Q376" i="1"/>
  <c r="R376" i="1"/>
  <c r="J377" i="1"/>
  <c r="K377" i="1"/>
  <c r="L377" i="1"/>
  <c r="M377" i="1"/>
  <c r="N377" i="1"/>
  <c r="O377" i="1"/>
  <c r="P377" i="1"/>
  <c r="Q377" i="1"/>
  <c r="R377" i="1"/>
  <c r="J378" i="1"/>
  <c r="K378" i="1"/>
  <c r="L378" i="1"/>
  <c r="M378" i="1"/>
  <c r="N378" i="1"/>
  <c r="O378" i="1"/>
  <c r="P378" i="1"/>
  <c r="Q378" i="1"/>
  <c r="R378" i="1"/>
  <c r="J379" i="1"/>
  <c r="K379" i="1"/>
  <c r="L379" i="1"/>
  <c r="M379" i="1"/>
  <c r="N379" i="1"/>
  <c r="O379" i="1"/>
  <c r="P379" i="1"/>
  <c r="Q379" i="1"/>
  <c r="R379" i="1"/>
  <c r="J380" i="1"/>
  <c r="K380" i="1"/>
  <c r="L380" i="1"/>
  <c r="M380" i="1"/>
  <c r="N380" i="1"/>
  <c r="O380" i="1"/>
  <c r="P380" i="1"/>
  <c r="Q380" i="1"/>
  <c r="R380" i="1"/>
  <c r="J381" i="1"/>
  <c r="K381" i="1"/>
  <c r="L381" i="1"/>
  <c r="M381" i="1"/>
  <c r="N381" i="1"/>
  <c r="O381" i="1"/>
  <c r="P381" i="1"/>
  <c r="Q381" i="1"/>
  <c r="R381" i="1"/>
  <c r="J382" i="1"/>
  <c r="K382" i="1"/>
  <c r="L382" i="1"/>
  <c r="M382" i="1"/>
  <c r="N382" i="1"/>
  <c r="O382" i="1"/>
  <c r="P382" i="1"/>
  <c r="Q382" i="1"/>
  <c r="R382" i="1"/>
  <c r="J383" i="1"/>
  <c r="K383" i="1"/>
  <c r="L383" i="1"/>
  <c r="M383" i="1"/>
  <c r="N383" i="1"/>
  <c r="O383" i="1"/>
  <c r="P383" i="1"/>
  <c r="Q383" i="1"/>
  <c r="R383" i="1"/>
  <c r="J384" i="1"/>
  <c r="K384" i="1"/>
  <c r="L384" i="1"/>
  <c r="M384" i="1"/>
  <c r="N384" i="1"/>
  <c r="O384" i="1"/>
  <c r="P384" i="1"/>
  <c r="Q384" i="1"/>
  <c r="R384" i="1"/>
  <c r="J385" i="1"/>
  <c r="K385" i="1"/>
  <c r="L385" i="1"/>
  <c r="M385" i="1"/>
  <c r="N385" i="1"/>
  <c r="O385" i="1"/>
  <c r="P385" i="1"/>
  <c r="Q385" i="1"/>
  <c r="R385" i="1"/>
  <c r="J386" i="1"/>
  <c r="K386" i="1"/>
  <c r="L386" i="1"/>
  <c r="M386" i="1"/>
  <c r="N386" i="1"/>
  <c r="O386" i="1"/>
  <c r="P386" i="1"/>
  <c r="Q386" i="1"/>
  <c r="R386" i="1"/>
  <c r="J387" i="1"/>
  <c r="K387" i="1"/>
  <c r="L387" i="1"/>
  <c r="M387" i="1"/>
  <c r="N387" i="1"/>
  <c r="O387" i="1"/>
  <c r="P387" i="1"/>
  <c r="Q387" i="1"/>
  <c r="R387" i="1"/>
  <c r="J388" i="1"/>
  <c r="K388" i="1"/>
  <c r="L388" i="1"/>
  <c r="M388" i="1"/>
  <c r="N388" i="1"/>
  <c r="O388" i="1"/>
  <c r="P388" i="1"/>
  <c r="Q388" i="1"/>
  <c r="R388"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8" i="1"/>
  <c r="C469" i="1"/>
  <c r="C470" i="1"/>
  <c r="C471" i="1"/>
  <c r="C472" i="1"/>
  <c r="C473" i="1"/>
  <c r="C474" i="1"/>
  <c r="C475" i="1"/>
  <c r="C476" i="1"/>
  <c r="C477" i="1"/>
  <c r="C478" i="1"/>
  <c r="C479" i="1"/>
  <c r="C480" i="1"/>
  <c r="C481" i="1"/>
  <c r="C482" i="1"/>
  <c r="C483" i="1"/>
  <c r="C484" i="1"/>
  <c r="C485" i="1"/>
  <c r="B329" i="1"/>
  <c r="B333" i="1"/>
  <c r="B337" i="1"/>
  <c r="A341" i="1"/>
  <c r="B341" i="1"/>
  <c r="A345" i="1"/>
  <c r="B345" i="1"/>
  <c r="A349" i="1"/>
  <c r="B349" i="1"/>
  <c r="A353" i="1"/>
  <c r="B353" i="1"/>
  <c r="A357" i="1"/>
  <c r="B357" i="1"/>
  <c r="A361" i="1"/>
  <c r="B361" i="1"/>
  <c r="A365" i="1"/>
  <c r="B365" i="1"/>
  <c r="A369" i="1"/>
  <c r="B369" i="1"/>
  <c r="A373" i="1"/>
  <c r="B373" i="1"/>
  <c r="A377" i="1"/>
  <c r="B377" i="1"/>
  <c r="A381" i="1"/>
  <c r="B381" i="1"/>
  <c r="A384" i="1"/>
  <c r="A385" i="1"/>
  <c r="B385" i="1"/>
  <c r="C388" i="1"/>
  <c r="A388" i="1" s="1"/>
  <c r="C387" i="1"/>
  <c r="A387" i="1" s="1"/>
  <c r="C386" i="1"/>
  <c r="A386" i="1" s="1"/>
  <c r="C385" i="1"/>
  <c r="C384" i="1"/>
  <c r="B384" i="1" s="1"/>
  <c r="C383" i="1"/>
  <c r="A383" i="1" s="1"/>
  <c r="C382" i="1"/>
  <c r="A382" i="1" s="1"/>
  <c r="C381" i="1"/>
  <c r="C380" i="1"/>
  <c r="A380" i="1" s="1"/>
  <c r="C379" i="1"/>
  <c r="A379" i="1" s="1"/>
  <c r="C378" i="1"/>
  <c r="A378" i="1" s="1"/>
  <c r="C377" i="1"/>
  <c r="C376" i="1"/>
  <c r="A376" i="1" s="1"/>
  <c r="C375" i="1"/>
  <c r="A375" i="1" s="1"/>
  <c r="C374" i="1"/>
  <c r="A374" i="1" s="1"/>
  <c r="C373" i="1"/>
  <c r="C372" i="1"/>
  <c r="A372" i="1" s="1"/>
  <c r="C371" i="1"/>
  <c r="A371" i="1" s="1"/>
  <c r="C370" i="1"/>
  <c r="A370" i="1" s="1"/>
  <c r="C369" i="1"/>
  <c r="C368" i="1"/>
  <c r="A368" i="1" s="1"/>
  <c r="C367" i="1"/>
  <c r="A367" i="1" s="1"/>
  <c r="C366" i="1"/>
  <c r="A366" i="1" s="1"/>
  <c r="C365" i="1"/>
  <c r="C364" i="1"/>
  <c r="A364" i="1" s="1"/>
  <c r="C363" i="1"/>
  <c r="A363" i="1" s="1"/>
  <c r="C362" i="1"/>
  <c r="A362" i="1" s="1"/>
  <c r="C361" i="1"/>
  <c r="C360" i="1"/>
  <c r="A360" i="1" s="1"/>
  <c r="C359" i="1"/>
  <c r="A359" i="1" s="1"/>
  <c r="C358" i="1"/>
  <c r="A358" i="1" s="1"/>
  <c r="C357" i="1"/>
  <c r="C356" i="1"/>
  <c r="A356" i="1" s="1"/>
  <c r="C355" i="1"/>
  <c r="A355" i="1" s="1"/>
  <c r="C354" i="1"/>
  <c r="A354" i="1" s="1"/>
  <c r="C353" i="1"/>
  <c r="C352" i="1"/>
  <c r="A352" i="1" s="1"/>
  <c r="C351" i="1"/>
  <c r="A351" i="1" s="1"/>
  <c r="C350" i="1"/>
  <c r="A350" i="1" s="1"/>
  <c r="C349" i="1"/>
  <c r="C348" i="1"/>
  <c r="A348" i="1" s="1"/>
  <c r="C347" i="1"/>
  <c r="A347" i="1" s="1"/>
  <c r="C346" i="1"/>
  <c r="A346" i="1" s="1"/>
  <c r="C345" i="1"/>
  <c r="C344" i="1"/>
  <c r="A344" i="1" s="1"/>
  <c r="C343" i="1"/>
  <c r="A343" i="1" s="1"/>
  <c r="C342" i="1"/>
  <c r="A342" i="1" s="1"/>
  <c r="C340" i="1"/>
  <c r="A340" i="1" s="1"/>
  <c r="C339" i="1"/>
  <c r="A339" i="1" s="1"/>
  <c r="C338" i="1"/>
  <c r="A338" i="1" s="1"/>
  <c r="C337" i="1"/>
  <c r="A337" i="1" s="1"/>
  <c r="C336" i="1"/>
  <c r="A336" i="1" s="1"/>
  <c r="C335" i="1"/>
  <c r="A335" i="1" s="1"/>
  <c r="C334" i="1"/>
  <c r="A334" i="1" s="1"/>
  <c r="C333" i="1"/>
  <c r="A333" i="1" s="1"/>
  <c r="C332" i="1"/>
  <c r="A332" i="1" s="1"/>
  <c r="C331" i="1"/>
  <c r="A331" i="1" s="1"/>
  <c r="C330" i="1"/>
  <c r="A330" i="1" s="1"/>
  <c r="C329" i="1"/>
  <c r="A329" i="1" s="1"/>
  <c r="C328" i="1"/>
  <c r="A328" i="1" s="1"/>
  <c r="C327" i="1"/>
  <c r="A327" i="1" s="1"/>
  <c r="C326" i="1"/>
  <c r="A326" i="1" s="1"/>
  <c r="V2" i="8"/>
  <c r="Q2" i="8"/>
  <c r="L2" i="8"/>
  <c r="M6" i="20"/>
  <c r="M7" i="20" s="1"/>
  <c r="D7" i="20"/>
  <c r="E7" i="20"/>
  <c r="E6" i="20"/>
  <c r="D6" i="20"/>
  <c r="K32" i="20" l="1"/>
  <c r="K25" i="20" s="1"/>
  <c r="B388" i="1"/>
  <c r="B380" i="1"/>
  <c r="B376" i="1"/>
  <c r="B372" i="1"/>
  <c r="B368" i="1"/>
  <c r="B364" i="1"/>
  <c r="B360" i="1"/>
  <c r="B356" i="1"/>
  <c r="B352" i="1"/>
  <c r="B348" i="1"/>
  <c r="B344" i="1"/>
  <c r="B340" i="1"/>
  <c r="B336" i="1"/>
  <c r="B332" i="1"/>
  <c r="B328" i="1"/>
  <c r="B387" i="1"/>
  <c r="B383" i="1"/>
  <c r="B379" i="1"/>
  <c r="B375" i="1"/>
  <c r="B371" i="1"/>
  <c r="B367" i="1"/>
  <c r="B363" i="1"/>
  <c r="B359" i="1"/>
  <c r="B355" i="1"/>
  <c r="B351" i="1"/>
  <c r="B347" i="1"/>
  <c r="B343" i="1"/>
  <c r="B339" i="1"/>
  <c r="B335" i="1"/>
  <c r="B331" i="1"/>
  <c r="B327" i="1"/>
  <c r="B386" i="1"/>
  <c r="B382" i="1"/>
  <c r="B378" i="1"/>
  <c r="B374" i="1"/>
  <c r="B370" i="1"/>
  <c r="B366" i="1"/>
  <c r="B362" i="1"/>
  <c r="B358" i="1"/>
  <c r="B354" i="1"/>
  <c r="B350" i="1"/>
  <c r="B346" i="1"/>
  <c r="B342" i="1"/>
  <c r="B338" i="1"/>
  <c r="B334" i="1"/>
  <c r="B330" i="1"/>
  <c r="B326" i="1"/>
  <c r="J686" i="15"/>
  <c r="J687" i="15"/>
  <c r="J688" i="15"/>
  <c r="J689" i="15"/>
  <c r="J690" i="15"/>
  <c r="J691" i="15"/>
  <c r="J692" i="15"/>
  <c r="J685" i="15"/>
  <c r="C687" i="15"/>
  <c r="D687" i="15"/>
  <c r="E687" i="15"/>
  <c r="F687" i="15"/>
  <c r="G687" i="15"/>
  <c r="H687" i="15"/>
  <c r="I687" i="15"/>
  <c r="B687" i="15"/>
  <c r="C676" i="15"/>
  <c r="D676" i="15"/>
  <c r="E676" i="15"/>
  <c r="F676" i="15"/>
  <c r="G676" i="15"/>
  <c r="H676" i="15"/>
  <c r="B676" i="15"/>
  <c r="E691" i="15"/>
  <c r="D691" i="15"/>
  <c r="C691" i="15"/>
  <c r="B692" i="15"/>
  <c r="B691" i="15"/>
  <c r="B690" i="15"/>
  <c r="B689" i="15"/>
  <c r="B688" i="15"/>
  <c r="B686" i="15"/>
  <c r="B685" i="15"/>
  <c r="B670" i="15"/>
  <c r="B629" i="15"/>
  <c r="B597" i="15"/>
  <c r="B510" i="15"/>
  <c r="B464" i="15"/>
  <c r="B59" i="15"/>
  <c r="B697" i="15" l="1"/>
  <c r="B61" i="15"/>
  <c r="B666" i="15"/>
  <c r="J983" i="1"/>
  <c r="K983" i="1"/>
  <c r="L983" i="1"/>
  <c r="M983" i="1"/>
  <c r="N983" i="1"/>
  <c r="O983" i="1"/>
  <c r="P983" i="1"/>
  <c r="Q983" i="1"/>
  <c r="R983" i="1"/>
  <c r="A983" i="1"/>
  <c r="B983" i="1"/>
  <c r="F57" i="8"/>
  <c r="A62" i="1"/>
  <c r="B62" i="1"/>
  <c r="A63" i="1"/>
  <c r="B63" i="1"/>
  <c r="A64" i="1"/>
  <c r="B64" i="1"/>
  <c r="A76" i="1"/>
  <c r="B76" i="1"/>
  <c r="A88" i="1"/>
  <c r="B88" i="1"/>
  <c r="A89" i="1"/>
  <c r="B89" i="1"/>
  <c r="A101" i="1"/>
  <c r="B101" i="1"/>
  <c r="A113" i="1"/>
  <c r="B113" i="1"/>
  <c r="A114" i="1"/>
  <c r="B114" i="1"/>
  <c r="A126" i="1"/>
  <c r="B126" i="1"/>
  <c r="A141" i="1"/>
  <c r="B141" i="1"/>
  <c r="A159" i="1"/>
  <c r="B159" i="1"/>
  <c r="A160" i="1"/>
  <c r="B160" i="1"/>
  <c r="A161" i="1"/>
  <c r="B161" i="1"/>
  <c r="A162" i="1"/>
  <c r="B162" i="1"/>
  <c r="A163" i="1"/>
  <c r="B163" i="1"/>
  <c r="A166" i="1"/>
  <c r="B166" i="1"/>
  <c r="A172" i="1"/>
  <c r="B172" i="1"/>
  <c r="A188" i="1"/>
  <c r="B188" i="1"/>
  <c r="A204" i="1"/>
  <c r="B204" i="1"/>
  <c r="A205" i="1"/>
  <c r="B205" i="1"/>
  <c r="A206" i="1"/>
  <c r="B206" i="1"/>
  <c r="A222" i="1"/>
  <c r="B222" i="1"/>
  <c r="A223" i="1"/>
  <c r="B223" i="1"/>
  <c r="A224" i="1"/>
  <c r="B224" i="1"/>
  <c r="A240" i="1"/>
  <c r="B240" i="1"/>
  <c r="A241" i="1"/>
  <c r="B241" i="1"/>
  <c r="A242" i="1"/>
  <c r="B242" i="1"/>
  <c r="A258" i="1"/>
  <c r="B258" i="1"/>
  <c r="A274" i="1"/>
  <c r="B274" i="1"/>
  <c r="A275" i="1"/>
  <c r="B275" i="1"/>
  <c r="A276" i="1"/>
  <c r="B276" i="1"/>
  <c r="A321" i="1"/>
  <c r="B321" i="1"/>
  <c r="A324" i="1"/>
  <c r="B324" i="1"/>
  <c r="A325" i="1"/>
  <c r="B325" i="1"/>
  <c r="A389" i="1"/>
  <c r="B389" i="1"/>
  <c r="A414" i="1"/>
  <c r="B414" i="1"/>
  <c r="A464" i="1"/>
  <c r="B464" i="1"/>
  <c r="A465" i="1"/>
  <c r="B465" i="1"/>
  <c r="A466" i="1"/>
  <c r="B466" i="1"/>
  <c r="A722" i="1"/>
  <c r="B722" i="1"/>
  <c r="A721" i="1"/>
  <c r="B721" i="1"/>
  <c r="A467" i="1"/>
  <c r="B467" i="1"/>
  <c r="A717" i="1"/>
  <c r="B717" i="1"/>
  <c r="A718" i="1"/>
  <c r="B718" i="1"/>
  <c r="A719" i="1"/>
  <c r="B719" i="1"/>
  <c r="A720" i="1"/>
  <c r="B720" i="1"/>
  <c r="A972" i="1"/>
  <c r="B972" i="1"/>
  <c r="A975" i="1"/>
  <c r="B975" i="1"/>
  <c r="A979" i="1"/>
  <c r="B979" i="1"/>
  <c r="A984" i="1"/>
  <c r="B984" i="1"/>
  <c r="A993" i="1"/>
  <c r="B993" i="1"/>
  <c r="A994" i="1"/>
  <c r="B994" i="1"/>
  <c r="A995" i="1"/>
  <c r="B995" i="1"/>
  <c r="A996" i="1"/>
  <c r="B996" i="1"/>
  <c r="A997" i="1"/>
  <c r="B997" i="1"/>
  <c r="A998" i="1"/>
  <c r="B998" i="1"/>
  <c r="A999" i="1"/>
  <c r="B999" i="1"/>
  <c r="A1000" i="1"/>
  <c r="B1000" i="1"/>
  <c r="A1001" i="1"/>
  <c r="B1001" i="1"/>
  <c r="A1002" i="1"/>
  <c r="B1002" i="1"/>
  <c r="A1003" i="1"/>
  <c r="B1003" i="1"/>
  <c r="A1004" i="1"/>
  <c r="B1004" i="1"/>
  <c r="A1005" i="1"/>
  <c r="B1005" i="1"/>
  <c r="A1011" i="1"/>
  <c r="B1011" i="1"/>
  <c r="A1032" i="1"/>
  <c r="B1032" i="1"/>
  <c r="A1033" i="1"/>
  <c r="B1033" i="1"/>
  <c r="A1034" i="1"/>
  <c r="B1034" i="1"/>
  <c r="A1037" i="1"/>
  <c r="B1037" i="1"/>
  <c r="A1049" i="1"/>
  <c r="B1049" i="1"/>
  <c r="A1064" i="1"/>
  <c r="B1064" i="1"/>
  <c r="A1081" i="1"/>
  <c r="B1081" i="1"/>
  <c r="A1131" i="1"/>
  <c r="B1131" i="1"/>
  <c r="A1132" i="1"/>
  <c r="B1132" i="1"/>
  <c r="A1182" i="1"/>
  <c r="B1182" i="1"/>
  <c r="A1183" i="1"/>
  <c r="B1183" i="1"/>
  <c r="A1188" i="1"/>
  <c r="B1188" i="1"/>
  <c r="A1193" i="1"/>
  <c r="B1193" i="1"/>
  <c r="A1198" i="1"/>
  <c r="B1198" i="1"/>
  <c r="A1203" i="1"/>
  <c r="B1203" i="1"/>
  <c r="A1208" i="1"/>
  <c r="B1208" i="1"/>
  <c r="A1213" i="1"/>
  <c r="B1213" i="1"/>
  <c r="A1218" i="1"/>
  <c r="B1218" i="1"/>
  <c r="A1223" i="1"/>
  <c r="B1223" i="1"/>
  <c r="J62" i="1"/>
  <c r="K62" i="1"/>
  <c r="L62" i="1"/>
  <c r="M62" i="1"/>
  <c r="N62" i="1"/>
  <c r="O62" i="1"/>
  <c r="P62" i="1"/>
  <c r="Q62" i="1"/>
  <c r="R62" i="1"/>
  <c r="J63" i="1"/>
  <c r="K63" i="1"/>
  <c r="L63" i="1"/>
  <c r="M63" i="1"/>
  <c r="N63" i="1"/>
  <c r="O63" i="1"/>
  <c r="P63" i="1"/>
  <c r="Q63" i="1"/>
  <c r="R63" i="1"/>
  <c r="J64" i="1"/>
  <c r="K64" i="1"/>
  <c r="L64" i="1"/>
  <c r="M64" i="1"/>
  <c r="N64" i="1"/>
  <c r="O64" i="1"/>
  <c r="P64" i="1"/>
  <c r="Q64" i="1"/>
  <c r="R64" i="1"/>
  <c r="J76" i="1"/>
  <c r="K76" i="1"/>
  <c r="L76" i="1"/>
  <c r="M76" i="1"/>
  <c r="N76" i="1"/>
  <c r="O76" i="1"/>
  <c r="P76" i="1"/>
  <c r="Q76" i="1"/>
  <c r="R76" i="1"/>
  <c r="J88" i="1"/>
  <c r="K88" i="1"/>
  <c r="L88" i="1"/>
  <c r="M88" i="1"/>
  <c r="N88" i="1"/>
  <c r="O88" i="1"/>
  <c r="P88" i="1"/>
  <c r="Q88" i="1"/>
  <c r="R88" i="1"/>
  <c r="J89" i="1"/>
  <c r="K89" i="1"/>
  <c r="L89" i="1"/>
  <c r="N89" i="1"/>
  <c r="O89" i="1"/>
  <c r="P89" i="1"/>
  <c r="Q89" i="1"/>
  <c r="R89" i="1"/>
  <c r="J101" i="1"/>
  <c r="K101" i="1"/>
  <c r="L101" i="1"/>
  <c r="M101" i="1"/>
  <c r="N101" i="1"/>
  <c r="O101" i="1"/>
  <c r="P101" i="1"/>
  <c r="Q101" i="1"/>
  <c r="R101" i="1"/>
  <c r="J113" i="1"/>
  <c r="K113" i="1"/>
  <c r="L113" i="1"/>
  <c r="M113" i="1"/>
  <c r="N113" i="1"/>
  <c r="O113" i="1"/>
  <c r="P113" i="1"/>
  <c r="Q113" i="1"/>
  <c r="R113" i="1"/>
  <c r="J114" i="1"/>
  <c r="K114" i="1"/>
  <c r="L114" i="1"/>
  <c r="N114" i="1"/>
  <c r="O114" i="1"/>
  <c r="P114" i="1"/>
  <c r="Q114" i="1"/>
  <c r="R114" i="1"/>
  <c r="J126" i="1"/>
  <c r="K126" i="1"/>
  <c r="L126" i="1"/>
  <c r="M126" i="1"/>
  <c r="N126" i="1"/>
  <c r="O126" i="1"/>
  <c r="P126" i="1"/>
  <c r="Q126" i="1"/>
  <c r="R126" i="1"/>
  <c r="J141" i="1"/>
  <c r="K141" i="1"/>
  <c r="L141" i="1"/>
  <c r="M141" i="1"/>
  <c r="N141" i="1"/>
  <c r="O141" i="1"/>
  <c r="P141" i="1"/>
  <c r="Q141" i="1"/>
  <c r="R141" i="1"/>
  <c r="J159" i="1"/>
  <c r="K159" i="1"/>
  <c r="L159" i="1"/>
  <c r="M159" i="1"/>
  <c r="N159" i="1"/>
  <c r="O159" i="1"/>
  <c r="P159" i="1"/>
  <c r="Q159" i="1"/>
  <c r="R159" i="1"/>
  <c r="J160" i="1"/>
  <c r="K160" i="1"/>
  <c r="L160" i="1"/>
  <c r="N160" i="1"/>
  <c r="O160" i="1"/>
  <c r="P160" i="1"/>
  <c r="Q160" i="1"/>
  <c r="R160" i="1"/>
  <c r="J161" i="1"/>
  <c r="K161" i="1"/>
  <c r="L161" i="1"/>
  <c r="M161" i="1"/>
  <c r="N161" i="1"/>
  <c r="O161" i="1"/>
  <c r="P161" i="1"/>
  <c r="Q161" i="1"/>
  <c r="R161" i="1"/>
  <c r="J162" i="1"/>
  <c r="K162" i="1"/>
  <c r="L162" i="1"/>
  <c r="M162" i="1"/>
  <c r="N162" i="1"/>
  <c r="O162" i="1"/>
  <c r="P162" i="1"/>
  <c r="Q162" i="1"/>
  <c r="R162" i="1"/>
  <c r="J163" i="1"/>
  <c r="K163" i="1"/>
  <c r="L163" i="1"/>
  <c r="M163" i="1"/>
  <c r="N163" i="1"/>
  <c r="O163" i="1"/>
  <c r="P163" i="1"/>
  <c r="Q163" i="1"/>
  <c r="R163" i="1"/>
  <c r="J166" i="1"/>
  <c r="K166" i="1"/>
  <c r="L166" i="1"/>
  <c r="M166" i="1"/>
  <c r="N166" i="1"/>
  <c r="O166" i="1"/>
  <c r="P166" i="1"/>
  <c r="Q166" i="1"/>
  <c r="R166" i="1"/>
  <c r="J172" i="1"/>
  <c r="K172" i="1"/>
  <c r="L172" i="1"/>
  <c r="M172" i="1"/>
  <c r="N172" i="1"/>
  <c r="O172" i="1"/>
  <c r="P172" i="1"/>
  <c r="Q172" i="1"/>
  <c r="R172" i="1"/>
  <c r="J188" i="1"/>
  <c r="K188" i="1"/>
  <c r="L188" i="1"/>
  <c r="M188" i="1"/>
  <c r="N188" i="1"/>
  <c r="O188" i="1"/>
  <c r="P188" i="1"/>
  <c r="Q188" i="1"/>
  <c r="R188" i="1"/>
  <c r="J204" i="1"/>
  <c r="K204" i="1"/>
  <c r="L204" i="1"/>
  <c r="M204" i="1"/>
  <c r="N204" i="1"/>
  <c r="O204" i="1"/>
  <c r="P204" i="1"/>
  <c r="Q204" i="1"/>
  <c r="R204" i="1"/>
  <c r="J205" i="1"/>
  <c r="K205" i="1"/>
  <c r="L205" i="1"/>
  <c r="M205" i="1"/>
  <c r="N205" i="1"/>
  <c r="O205" i="1"/>
  <c r="P205" i="1"/>
  <c r="Q205" i="1"/>
  <c r="R205" i="1"/>
  <c r="J206" i="1"/>
  <c r="K206" i="1"/>
  <c r="L206" i="1"/>
  <c r="M206" i="1"/>
  <c r="N206" i="1"/>
  <c r="O206" i="1"/>
  <c r="P206" i="1"/>
  <c r="Q206" i="1"/>
  <c r="R206" i="1"/>
  <c r="J222" i="1"/>
  <c r="K222" i="1"/>
  <c r="L222" i="1"/>
  <c r="M222" i="1"/>
  <c r="N222" i="1"/>
  <c r="O222" i="1"/>
  <c r="P222" i="1"/>
  <c r="Q222" i="1"/>
  <c r="R222" i="1"/>
  <c r="J223" i="1"/>
  <c r="K223" i="1"/>
  <c r="L223" i="1"/>
  <c r="M223" i="1"/>
  <c r="N223" i="1"/>
  <c r="O223" i="1"/>
  <c r="P223" i="1"/>
  <c r="Q223" i="1"/>
  <c r="R223" i="1"/>
  <c r="J224" i="1"/>
  <c r="K224" i="1"/>
  <c r="L224" i="1"/>
  <c r="M224" i="1"/>
  <c r="N224" i="1"/>
  <c r="O224" i="1"/>
  <c r="P224" i="1"/>
  <c r="Q224" i="1"/>
  <c r="R224" i="1"/>
  <c r="J240" i="1"/>
  <c r="K240" i="1"/>
  <c r="L240" i="1"/>
  <c r="M240" i="1"/>
  <c r="N240" i="1"/>
  <c r="O240" i="1"/>
  <c r="P240" i="1"/>
  <c r="Q240" i="1"/>
  <c r="R240" i="1"/>
  <c r="J241" i="1"/>
  <c r="K241" i="1"/>
  <c r="L241" i="1"/>
  <c r="N241" i="1"/>
  <c r="O241" i="1"/>
  <c r="P241" i="1"/>
  <c r="Q241" i="1"/>
  <c r="R241" i="1"/>
  <c r="J242" i="1"/>
  <c r="K242" i="1"/>
  <c r="L242" i="1"/>
  <c r="M242" i="1"/>
  <c r="N242" i="1"/>
  <c r="O242" i="1"/>
  <c r="P242" i="1"/>
  <c r="Q242" i="1"/>
  <c r="R242" i="1"/>
  <c r="J258" i="1"/>
  <c r="K258" i="1"/>
  <c r="L258" i="1"/>
  <c r="M258" i="1"/>
  <c r="N258" i="1"/>
  <c r="O258" i="1"/>
  <c r="P258" i="1"/>
  <c r="Q258" i="1"/>
  <c r="R258" i="1"/>
  <c r="J274" i="1"/>
  <c r="K274" i="1"/>
  <c r="L274" i="1"/>
  <c r="M274" i="1"/>
  <c r="N274" i="1"/>
  <c r="O274" i="1"/>
  <c r="P274" i="1"/>
  <c r="Q274" i="1"/>
  <c r="R274" i="1"/>
  <c r="J275" i="1"/>
  <c r="K275" i="1"/>
  <c r="L275" i="1"/>
  <c r="M275" i="1"/>
  <c r="N275" i="1"/>
  <c r="O275" i="1"/>
  <c r="P275" i="1"/>
  <c r="Q275" i="1"/>
  <c r="R275" i="1"/>
  <c r="J276" i="1"/>
  <c r="K276" i="1"/>
  <c r="L276" i="1"/>
  <c r="M276" i="1"/>
  <c r="N276" i="1"/>
  <c r="O276" i="1"/>
  <c r="P276" i="1"/>
  <c r="Q276" i="1"/>
  <c r="R276" i="1"/>
  <c r="J321" i="1"/>
  <c r="K321" i="1"/>
  <c r="L321" i="1"/>
  <c r="M321" i="1"/>
  <c r="N321" i="1"/>
  <c r="O321" i="1"/>
  <c r="P321" i="1"/>
  <c r="Q321" i="1"/>
  <c r="R321" i="1"/>
  <c r="J324" i="1"/>
  <c r="K324" i="1"/>
  <c r="L324" i="1"/>
  <c r="M324" i="1"/>
  <c r="N324" i="1"/>
  <c r="O324" i="1"/>
  <c r="P324" i="1"/>
  <c r="Q324" i="1"/>
  <c r="R324" i="1"/>
  <c r="J325" i="1"/>
  <c r="K325" i="1"/>
  <c r="L325" i="1"/>
  <c r="M325" i="1"/>
  <c r="N325" i="1"/>
  <c r="O325" i="1"/>
  <c r="P325" i="1"/>
  <c r="Q325" i="1"/>
  <c r="R325" i="1"/>
  <c r="J389" i="1"/>
  <c r="K389" i="1"/>
  <c r="L389" i="1"/>
  <c r="M389" i="1"/>
  <c r="N389" i="1"/>
  <c r="O389" i="1"/>
  <c r="P389" i="1"/>
  <c r="Q389" i="1"/>
  <c r="R389" i="1"/>
  <c r="J414" i="1"/>
  <c r="K414" i="1"/>
  <c r="L414" i="1"/>
  <c r="M414" i="1"/>
  <c r="N414" i="1"/>
  <c r="O414" i="1"/>
  <c r="P414" i="1"/>
  <c r="Q414" i="1"/>
  <c r="R414" i="1"/>
  <c r="J464" i="1"/>
  <c r="K464" i="1"/>
  <c r="L464" i="1"/>
  <c r="M464" i="1"/>
  <c r="N464" i="1"/>
  <c r="O464" i="1"/>
  <c r="P464" i="1"/>
  <c r="Q464" i="1"/>
  <c r="R464" i="1"/>
  <c r="J465" i="1"/>
  <c r="K465" i="1"/>
  <c r="L465" i="1"/>
  <c r="M465" i="1"/>
  <c r="N465" i="1"/>
  <c r="O465" i="1"/>
  <c r="P465" i="1"/>
  <c r="Q465" i="1"/>
  <c r="R465" i="1"/>
  <c r="J466" i="1"/>
  <c r="K466" i="1"/>
  <c r="L466" i="1"/>
  <c r="M466" i="1"/>
  <c r="N466" i="1"/>
  <c r="O466" i="1"/>
  <c r="P466" i="1"/>
  <c r="Q466" i="1"/>
  <c r="R466" i="1"/>
  <c r="J722" i="1"/>
  <c r="K722" i="1"/>
  <c r="L722" i="1"/>
  <c r="M722" i="1"/>
  <c r="N722" i="1"/>
  <c r="O722" i="1"/>
  <c r="P722" i="1"/>
  <c r="Q722" i="1"/>
  <c r="R722" i="1"/>
  <c r="J721" i="1"/>
  <c r="K721" i="1"/>
  <c r="L721" i="1"/>
  <c r="M721" i="1"/>
  <c r="N721" i="1"/>
  <c r="O721" i="1"/>
  <c r="P721" i="1"/>
  <c r="Q721" i="1"/>
  <c r="R721" i="1"/>
  <c r="J467" i="1"/>
  <c r="K467" i="1"/>
  <c r="L467" i="1"/>
  <c r="M467" i="1"/>
  <c r="N467" i="1"/>
  <c r="O467" i="1"/>
  <c r="P467" i="1"/>
  <c r="Q467" i="1"/>
  <c r="R467" i="1"/>
  <c r="J717" i="1"/>
  <c r="K717" i="1"/>
  <c r="L717" i="1"/>
  <c r="M717" i="1"/>
  <c r="N717" i="1"/>
  <c r="O717" i="1"/>
  <c r="P717" i="1"/>
  <c r="Q717" i="1"/>
  <c r="R717" i="1"/>
  <c r="J718" i="1"/>
  <c r="K718" i="1"/>
  <c r="L718" i="1"/>
  <c r="M718" i="1"/>
  <c r="N718" i="1"/>
  <c r="O718" i="1"/>
  <c r="P718" i="1"/>
  <c r="Q718" i="1"/>
  <c r="R718" i="1"/>
  <c r="J719" i="1"/>
  <c r="K719" i="1"/>
  <c r="L719" i="1"/>
  <c r="M719" i="1"/>
  <c r="N719" i="1"/>
  <c r="O719" i="1"/>
  <c r="P719" i="1"/>
  <c r="Q719" i="1"/>
  <c r="R719" i="1"/>
  <c r="J720" i="1"/>
  <c r="K720" i="1"/>
  <c r="L720" i="1"/>
  <c r="M720" i="1"/>
  <c r="N720" i="1"/>
  <c r="O720" i="1"/>
  <c r="P720" i="1"/>
  <c r="Q720" i="1"/>
  <c r="R720" i="1"/>
  <c r="J972" i="1"/>
  <c r="K972" i="1"/>
  <c r="L972" i="1"/>
  <c r="M972" i="1"/>
  <c r="N972" i="1"/>
  <c r="O972" i="1"/>
  <c r="P972" i="1"/>
  <c r="Q972" i="1"/>
  <c r="R972" i="1"/>
  <c r="J975" i="1"/>
  <c r="K975" i="1"/>
  <c r="L975" i="1"/>
  <c r="M975" i="1"/>
  <c r="N975" i="1"/>
  <c r="O975" i="1"/>
  <c r="P975" i="1"/>
  <c r="Q975" i="1"/>
  <c r="R975" i="1"/>
  <c r="J979" i="1"/>
  <c r="K979" i="1"/>
  <c r="L979" i="1"/>
  <c r="M979" i="1"/>
  <c r="N979" i="1"/>
  <c r="O979" i="1"/>
  <c r="P979" i="1"/>
  <c r="Q979" i="1"/>
  <c r="R979" i="1"/>
  <c r="J984" i="1"/>
  <c r="K984" i="1"/>
  <c r="L984" i="1"/>
  <c r="M984" i="1"/>
  <c r="N984" i="1"/>
  <c r="O984" i="1"/>
  <c r="P984" i="1"/>
  <c r="Q984" i="1"/>
  <c r="R984" i="1"/>
  <c r="J993" i="1"/>
  <c r="K993" i="1"/>
  <c r="L993" i="1"/>
  <c r="M993" i="1"/>
  <c r="N993" i="1"/>
  <c r="O993" i="1"/>
  <c r="P993" i="1"/>
  <c r="Q993" i="1"/>
  <c r="R993" i="1"/>
  <c r="J994" i="1"/>
  <c r="K994" i="1"/>
  <c r="L994" i="1"/>
  <c r="M994" i="1"/>
  <c r="N994" i="1"/>
  <c r="O994" i="1"/>
  <c r="P994" i="1"/>
  <c r="Q994" i="1"/>
  <c r="R994" i="1"/>
  <c r="J995" i="1"/>
  <c r="K995" i="1"/>
  <c r="L995" i="1"/>
  <c r="M995" i="1"/>
  <c r="N995" i="1"/>
  <c r="O995" i="1"/>
  <c r="P995" i="1"/>
  <c r="Q995" i="1"/>
  <c r="R995" i="1"/>
  <c r="J996" i="1"/>
  <c r="K996" i="1"/>
  <c r="L996" i="1"/>
  <c r="M996" i="1"/>
  <c r="N996" i="1"/>
  <c r="O996" i="1"/>
  <c r="P996" i="1"/>
  <c r="Q996" i="1"/>
  <c r="R996" i="1"/>
  <c r="J997" i="1"/>
  <c r="K997" i="1"/>
  <c r="L997" i="1"/>
  <c r="M997" i="1"/>
  <c r="N997" i="1"/>
  <c r="O997" i="1"/>
  <c r="P997" i="1"/>
  <c r="Q997" i="1"/>
  <c r="R997" i="1"/>
  <c r="J998" i="1"/>
  <c r="K998" i="1"/>
  <c r="L998" i="1"/>
  <c r="M998" i="1"/>
  <c r="N998" i="1"/>
  <c r="O998" i="1"/>
  <c r="P998" i="1"/>
  <c r="Q998" i="1"/>
  <c r="R998" i="1"/>
  <c r="J999" i="1"/>
  <c r="K999" i="1"/>
  <c r="L999" i="1"/>
  <c r="M999" i="1"/>
  <c r="N999" i="1"/>
  <c r="O999" i="1"/>
  <c r="P999" i="1"/>
  <c r="Q999" i="1"/>
  <c r="R999" i="1"/>
  <c r="J1000" i="1"/>
  <c r="K1000" i="1"/>
  <c r="L1000" i="1"/>
  <c r="M1000" i="1"/>
  <c r="N1000" i="1"/>
  <c r="O1000" i="1"/>
  <c r="P1000" i="1"/>
  <c r="Q1000" i="1"/>
  <c r="R1000" i="1"/>
  <c r="J1001" i="1"/>
  <c r="K1001" i="1"/>
  <c r="L1001" i="1"/>
  <c r="M1001" i="1"/>
  <c r="N1001" i="1"/>
  <c r="O1001" i="1"/>
  <c r="P1001" i="1"/>
  <c r="Q1001" i="1"/>
  <c r="R1001" i="1"/>
  <c r="J1002" i="1"/>
  <c r="K1002" i="1"/>
  <c r="L1002" i="1"/>
  <c r="M1002" i="1"/>
  <c r="N1002" i="1"/>
  <c r="O1002" i="1"/>
  <c r="P1002" i="1"/>
  <c r="Q1002" i="1"/>
  <c r="R1002" i="1"/>
  <c r="J1003" i="1"/>
  <c r="K1003" i="1"/>
  <c r="L1003" i="1"/>
  <c r="M1003" i="1"/>
  <c r="N1003" i="1"/>
  <c r="O1003" i="1"/>
  <c r="P1003" i="1"/>
  <c r="Q1003" i="1"/>
  <c r="R1003" i="1"/>
  <c r="J1004" i="1"/>
  <c r="K1004" i="1"/>
  <c r="L1004" i="1"/>
  <c r="M1004" i="1"/>
  <c r="N1004" i="1"/>
  <c r="O1004" i="1"/>
  <c r="P1004" i="1"/>
  <c r="Q1004" i="1"/>
  <c r="R1004" i="1"/>
  <c r="J1005" i="1"/>
  <c r="K1005" i="1"/>
  <c r="L1005" i="1"/>
  <c r="M1005" i="1"/>
  <c r="N1005" i="1"/>
  <c r="P1005" i="1"/>
  <c r="Q1005" i="1"/>
  <c r="R1005" i="1"/>
  <c r="J1011" i="1"/>
  <c r="K1011" i="1"/>
  <c r="L1011" i="1"/>
  <c r="M1011" i="1"/>
  <c r="N1011" i="1"/>
  <c r="O1011" i="1"/>
  <c r="P1011" i="1"/>
  <c r="Q1011" i="1"/>
  <c r="R1011" i="1"/>
  <c r="J1032" i="1"/>
  <c r="K1032" i="1"/>
  <c r="L1032" i="1"/>
  <c r="M1032" i="1"/>
  <c r="N1032" i="1"/>
  <c r="O1032" i="1"/>
  <c r="P1032" i="1"/>
  <c r="Q1032" i="1"/>
  <c r="R1032" i="1"/>
  <c r="J1033" i="1"/>
  <c r="K1033" i="1"/>
  <c r="L1033" i="1"/>
  <c r="M1033" i="1"/>
  <c r="N1033" i="1"/>
  <c r="O1033" i="1"/>
  <c r="P1033" i="1"/>
  <c r="Q1033" i="1"/>
  <c r="R1033" i="1"/>
  <c r="J1034" i="1"/>
  <c r="K1034" i="1"/>
  <c r="L1034" i="1"/>
  <c r="M1034" i="1"/>
  <c r="N1034" i="1"/>
  <c r="O1034" i="1"/>
  <c r="P1034" i="1"/>
  <c r="Q1034" i="1"/>
  <c r="R1034" i="1"/>
  <c r="J1037" i="1"/>
  <c r="K1037" i="1"/>
  <c r="L1037" i="1"/>
  <c r="M1037" i="1"/>
  <c r="N1037" i="1"/>
  <c r="O1037" i="1"/>
  <c r="P1037" i="1"/>
  <c r="Q1037" i="1"/>
  <c r="R1037" i="1"/>
  <c r="J1049" i="1"/>
  <c r="K1049" i="1"/>
  <c r="L1049" i="1"/>
  <c r="M1049" i="1"/>
  <c r="N1049" i="1"/>
  <c r="O1049" i="1"/>
  <c r="P1049" i="1"/>
  <c r="Q1049" i="1"/>
  <c r="R1049" i="1"/>
  <c r="J1064" i="1"/>
  <c r="K1064" i="1"/>
  <c r="L1064" i="1"/>
  <c r="M1064" i="1"/>
  <c r="N1064" i="1"/>
  <c r="O1064" i="1"/>
  <c r="P1064" i="1"/>
  <c r="Q1064" i="1"/>
  <c r="R1064" i="1"/>
  <c r="J1081" i="1"/>
  <c r="K1081" i="1"/>
  <c r="L1081" i="1"/>
  <c r="M1081" i="1"/>
  <c r="N1081" i="1"/>
  <c r="O1081" i="1"/>
  <c r="P1081" i="1"/>
  <c r="Q1081" i="1"/>
  <c r="R1081" i="1"/>
  <c r="K1087" i="1"/>
  <c r="K1088" i="1"/>
  <c r="K1099" i="1"/>
  <c r="K1124" i="1"/>
  <c r="J1131" i="1"/>
  <c r="K1131" i="1"/>
  <c r="L1131" i="1"/>
  <c r="M1131" i="1"/>
  <c r="N1131" i="1"/>
  <c r="O1131" i="1"/>
  <c r="P1131" i="1"/>
  <c r="Q1131" i="1"/>
  <c r="R1131" i="1"/>
  <c r="J1132" i="1"/>
  <c r="K1132" i="1"/>
  <c r="L1132" i="1"/>
  <c r="M1132" i="1"/>
  <c r="N1132" i="1"/>
  <c r="O1132" i="1"/>
  <c r="P1132" i="1"/>
  <c r="Q1132" i="1"/>
  <c r="R1132" i="1"/>
  <c r="K1138" i="1"/>
  <c r="K1139" i="1"/>
  <c r="K1150" i="1"/>
  <c r="K1175" i="1"/>
  <c r="O1175" i="1"/>
  <c r="J1182" i="1"/>
  <c r="K1182" i="1"/>
  <c r="L1182" i="1"/>
  <c r="M1182" i="1"/>
  <c r="N1182" i="1"/>
  <c r="O1182" i="1"/>
  <c r="P1182" i="1"/>
  <c r="Q1182" i="1"/>
  <c r="R1182" i="1"/>
  <c r="J1183" i="1"/>
  <c r="K1183" i="1"/>
  <c r="L1183" i="1"/>
  <c r="M1183" i="1"/>
  <c r="N1183" i="1"/>
  <c r="O1183" i="1"/>
  <c r="P1183" i="1"/>
  <c r="Q1183" i="1"/>
  <c r="R1183" i="1"/>
  <c r="J1188" i="1"/>
  <c r="K1188" i="1"/>
  <c r="L1188" i="1"/>
  <c r="M1188" i="1"/>
  <c r="N1188" i="1"/>
  <c r="O1188" i="1"/>
  <c r="R1188" i="1"/>
  <c r="J1193" i="1"/>
  <c r="K1193" i="1"/>
  <c r="L1193" i="1"/>
  <c r="M1193" i="1"/>
  <c r="N1193" i="1"/>
  <c r="O1193" i="1"/>
  <c r="Q1193" i="1"/>
  <c r="R1193" i="1"/>
  <c r="J1198" i="1"/>
  <c r="K1198" i="1"/>
  <c r="L1198" i="1"/>
  <c r="M1198" i="1"/>
  <c r="N1198" i="1"/>
  <c r="O1198" i="1"/>
  <c r="R1198" i="1"/>
  <c r="J1203" i="1"/>
  <c r="K1203" i="1"/>
  <c r="L1203" i="1"/>
  <c r="M1203" i="1"/>
  <c r="N1203" i="1"/>
  <c r="O1203" i="1"/>
  <c r="R1203" i="1"/>
  <c r="J1208" i="1"/>
  <c r="K1208" i="1"/>
  <c r="L1208" i="1"/>
  <c r="M1208" i="1"/>
  <c r="N1208" i="1"/>
  <c r="O1208" i="1"/>
  <c r="Q1208" i="1"/>
  <c r="R1208" i="1"/>
  <c r="J1213" i="1"/>
  <c r="K1213" i="1"/>
  <c r="L1213" i="1"/>
  <c r="M1213" i="1"/>
  <c r="N1213" i="1"/>
  <c r="O1213" i="1"/>
  <c r="R1213" i="1"/>
  <c r="J1218" i="1"/>
  <c r="K1218" i="1"/>
  <c r="L1218" i="1"/>
  <c r="M1218" i="1"/>
  <c r="N1218" i="1"/>
  <c r="O1218" i="1"/>
  <c r="Q1218" i="1"/>
  <c r="R1218" i="1"/>
  <c r="J1223" i="1"/>
  <c r="K1223" i="1"/>
  <c r="L1223" i="1"/>
  <c r="M1223" i="1"/>
  <c r="N1223" i="1"/>
  <c r="O1223" i="1"/>
  <c r="P1223" i="1"/>
  <c r="R1223" i="1"/>
  <c r="K2" i="1"/>
  <c r="L2" i="1"/>
  <c r="M2" i="1"/>
  <c r="N2" i="1"/>
  <c r="O2" i="1"/>
  <c r="P2" i="1"/>
  <c r="Q2" i="1"/>
  <c r="R2" i="1"/>
  <c r="J2" i="1"/>
  <c r="B2" i="1"/>
  <c r="A2" i="1"/>
  <c r="Q1223" i="1"/>
  <c r="Q1213" i="1"/>
  <c r="Q1203" i="1"/>
  <c r="Q1198" i="1"/>
  <c r="Q1188" i="1"/>
  <c r="P1218" i="1"/>
  <c r="P1213" i="1"/>
  <c r="P1208" i="1"/>
  <c r="P1203" i="1"/>
  <c r="P1198" i="1"/>
  <c r="P1193" i="1"/>
  <c r="P1188" i="1"/>
  <c r="R1175" i="1"/>
  <c r="Q1175" i="1"/>
  <c r="P1175" i="1"/>
  <c r="N1175" i="1"/>
  <c r="M1175" i="1"/>
  <c r="L1175" i="1"/>
  <c r="J1175" i="1"/>
  <c r="R1150" i="1"/>
  <c r="Q1150" i="1"/>
  <c r="P1150" i="1"/>
  <c r="O1150" i="1"/>
  <c r="N1150" i="1"/>
  <c r="M1150" i="1"/>
  <c r="L1150" i="1"/>
  <c r="J1150" i="1"/>
  <c r="R1139" i="1"/>
  <c r="Q1139" i="1"/>
  <c r="P1139" i="1"/>
  <c r="O1139" i="1"/>
  <c r="N1139" i="1"/>
  <c r="M1139" i="1"/>
  <c r="L1139" i="1"/>
  <c r="J1139" i="1"/>
  <c r="R1138" i="1"/>
  <c r="Q1138" i="1"/>
  <c r="P1138" i="1"/>
  <c r="O1138" i="1"/>
  <c r="N1138" i="1"/>
  <c r="M1138" i="1"/>
  <c r="L1138" i="1"/>
  <c r="J1138" i="1"/>
  <c r="B1138" i="1"/>
  <c r="B1139" i="1"/>
  <c r="B1150" i="1"/>
  <c r="B1175" i="1"/>
  <c r="A1139" i="1"/>
  <c r="A1150" i="1"/>
  <c r="A1175" i="1"/>
  <c r="A1138" i="1"/>
  <c r="R1124" i="1"/>
  <c r="Q1124" i="1"/>
  <c r="P1124" i="1"/>
  <c r="O1124" i="1"/>
  <c r="N1124" i="1"/>
  <c r="M1124" i="1"/>
  <c r="L1124" i="1"/>
  <c r="J1124" i="1"/>
  <c r="R1099" i="1"/>
  <c r="Q1099" i="1"/>
  <c r="P1099" i="1"/>
  <c r="O1099" i="1"/>
  <c r="N1099" i="1"/>
  <c r="M1099" i="1"/>
  <c r="L1099" i="1"/>
  <c r="J1099" i="1"/>
  <c r="R1088" i="1"/>
  <c r="Q1088" i="1"/>
  <c r="P1088" i="1"/>
  <c r="O1088" i="1"/>
  <c r="N1088" i="1"/>
  <c r="M1088" i="1"/>
  <c r="L1088" i="1"/>
  <c r="J1088" i="1"/>
  <c r="R1087" i="1"/>
  <c r="Q1087" i="1"/>
  <c r="P1087" i="1"/>
  <c r="O1087" i="1"/>
  <c r="N1087" i="1"/>
  <c r="M1087" i="1"/>
  <c r="L1087" i="1"/>
  <c r="J1087" i="1"/>
  <c r="B1124" i="1"/>
  <c r="A1124" i="1"/>
  <c r="B1099" i="1"/>
  <c r="A1099" i="1"/>
  <c r="B1088" i="1"/>
  <c r="A1088" i="1"/>
  <c r="B1087" i="1"/>
  <c r="A1087" i="1"/>
  <c r="O1005" i="1"/>
  <c r="M241" i="1"/>
  <c r="M160" i="1"/>
  <c r="M114" i="1"/>
  <c r="M89" i="1"/>
  <c r="C391" i="1"/>
  <c r="C392" i="1"/>
  <c r="C393" i="1"/>
  <c r="C394" i="1"/>
  <c r="C395" i="1"/>
  <c r="C396" i="1"/>
  <c r="C397" i="1"/>
  <c r="C398" i="1"/>
  <c r="C399" i="1"/>
  <c r="C400" i="1"/>
  <c r="C401" i="1"/>
  <c r="C402" i="1"/>
  <c r="C403" i="1"/>
  <c r="C404" i="1"/>
  <c r="C405" i="1"/>
  <c r="C406" i="1"/>
  <c r="C407" i="1"/>
  <c r="C408" i="1"/>
  <c r="C409" i="1"/>
  <c r="C410" i="1"/>
  <c r="C411" i="1"/>
  <c r="C412" i="1"/>
  <c r="C413" i="1"/>
  <c r="C390" i="1"/>
  <c r="F77" i="8"/>
  <c r="F83" i="8"/>
  <c r="F81" i="8"/>
  <c r="F79" i="8"/>
  <c r="F80" i="8"/>
  <c r="F82" i="8"/>
  <c r="F84" i="8"/>
  <c r="F49" i="8"/>
  <c r="F51" i="8"/>
  <c r="F53" i="8"/>
  <c r="F55" i="8"/>
  <c r="F78" i="8"/>
  <c r="F48" i="8"/>
  <c r="F50" i="8"/>
  <c r="F52" i="8"/>
  <c r="F54" i="8"/>
  <c r="A399" i="1" l="1"/>
  <c r="B399" i="1"/>
  <c r="P399" i="1"/>
  <c r="Q399" i="1"/>
  <c r="J399" i="1"/>
  <c r="R399" i="1"/>
  <c r="K399" i="1"/>
  <c r="L399" i="1"/>
  <c r="M399" i="1"/>
  <c r="N399" i="1"/>
  <c r="O399" i="1"/>
  <c r="B411" i="1"/>
  <c r="A411" i="1"/>
  <c r="L411" i="1"/>
  <c r="M411" i="1"/>
  <c r="N411" i="1"/>
  <c r="O411" i="1"/>
  <c r="P411" i="1"/>
  <c r="Q411" i="1"/>
  <c r="J411" i="1"/>
  <c r="R411" i="1"/>
  <c r="K411" i="1"/>
  <c r="A395" i="1"/>
  <c r="B395" i="1"/>
  <c r="L395" i="1"/>
  <c r="M395" i="1"/>
  <c r="N395" i="1"/>
  <c r="O395" i="1"/>
  <c r="P395" i="1"/>
  <c r="Q395" i="1"/>
  <c r="J395" i="1"/>
  <c r="R395" i="1"/>
  <c r="K395" i="1"/>
  <c r="A409" i="1"/>
  <c r="B409" i="1"/>
  <c r="N409" i="1"/>
  <c r="O409" i="1"/>
  <c r="P409" i="1"/>
  <c r="Q409" i="1"/>
  <c r="J409" i="1"/>
  <c r="R409" i="1"/>
  <c r="K409" i="1"/>
  <c r="L409" i="1"/>
  <c r="M409" i="1"/>
  <c r="A401" i="1"/>
  <c r="B401" i="1"/>
  <c r="N401" i="1"/>
  <c r="O401" i="1"/>
  <c r="P401" i="1"/>
  <c r="Q401" i="1"/>
  <c r="J401" i="1"/>
  <c r="R401" i="1"/>
  <c r="K401" i="1"/>
  <c r="L401" i="1"/>
  <c r="M401" i="1"/>
  <c r="A393" i="1"/>
  <c r="B393" i="1"/>
  <c r="N393" i="1"/>
  <c r="O393" i="1"/>
  <c r="P393" i="1"/>
  <c r="Q393" i="1"/>
  <c r="J393" i="1"/>
  <c r="R393" i="1"/>
  <c r="K393" i="1"/>
  <c r="L393" i="1"/>
  <c r="M393" i="1"/>
  <c r="A391" i="1"/>
  <c r="B391" i="1"/>
  <c r="P391" i="1"/>
  <c r="Q391" i="1"/>
  <c r="J391" i="1"/>
  <c r="R391" i="1"/>
  <c r="K391" i="1"/>
  <c r="L391" i="1"/>
  <c r="M391" i="1"/>
  <c r="N391" i="1"/>
  <c r="O391" i="1"/>
  <c r="A403" i="1"/>
  <c r="B403" i="1"/>
  <c r="L403" i="1"/>
  <c r="M403" i="1"/>
  <c r="N403" i="1"/>
  <c r="O403" i="1"/>
  <c r="P403" i="1"/>
  <c r="Q403" i="1"/>
  <c r="J403" i="1"/>
  <c r="R403" i="1"/>
  <c r="K403" i="1"/>
  <c r="B410" i="1"/>
  <c r="A410" i="1"/>
  <c r="M410" i="1"/>
  <c r="N410" i="1"/>
  <c r="O410" i="1"/>
  <c r="P410" i="1"/>
  <c r="Q410" i="1"/>
  <c r="J410" i="1"/>
  <c r="R410" i="1"/>
  <c r="K410" i="1"/>
  <c r="L410" i="1"/>
  <c r="B402" i="1"/>
  <c r="A402" i="1"/>
  <c r="M402" i="1"/>
  <c r="N402" i="1"/>
  <c r="O402" i="1"/>
  <c r="P402" i="1"/>
  <c r="Q402" i="1"/>
  <c r="J402" i="1"/>
  <c r="R402" i="1"/>
  <c r="K402" i="1"/>
  <c r="L402" i="1"/>
  <c r="B394" i="1"/>
  <c r="A394" i="1"/>
  <c r="M394" i="1"/>
  <c r="N394" i="1"/>
  <c r="O394" i="1"/>
  <c r="P394" i="1"/>
  <c r="Q394" i="1"/>
  <c r="J394" i="1"/>
  <c r="R394" i="1"/>
  <c r="K394" i="1"/>
  <c r="L394" i="1"/>
  <c r="A408" i="1"/>
  <c r="B408" i="1"/>
  <c r="O408" i="1"/>
  <c r="P408" i="1"/>
  <c r="Q408" i="1"/>
  <c r="J408" i="1"/>
  <c r="R408" i="1"/>
  <c r="K408" i="1"/>
  <c r="L408" i="1"/>
  <c r="M408" i="1"/>
  <c r="N408" i="1"/>
  <c r="B400" i="1"/>
  <c r="A400" i="1"/>
  <c r="O400" i="1"/>
  <c r="P400" i="1"/>
  <c r="Q400" i="1"/>
  <c r="J400" i="1"/>
  <c r="R400" i="1"/>
  <c r="K400" i="1"/>
  <c r="L400" i="1"/>
  <c r="M400" i="1"/>
  <c r="N400" i="1"/>
  <c r="B392" i="1"/>
  <c r="A392" i="1"/>
  <c r="O392" i="1"/>
  <c r="P392" i="1"/>
  <c r="Q392" i="1"/>
  <c r="J392" i="1"/>
  <c r="R392" i="1"/>
  <c r="K392" i="1"/>
  <c r="L392" i="1"/>
  <c r="M392" i="1"/>
  <c r="N392" i="1"/>
  <c r="B407" i="1"/>
  <c r="A407" i="1"/>
  <c r="P407" i="1"/>
  <c r="Q407" i="1"/>
  <c r="J407" i="1"/>
  <c r="R407" i="1"/>
  <c r="K407" i="1"/>
  <c r="L407" i="1"/>
  <c r="M407" i="1"/>
  <c r="N407" i="1"/>
  <c r="O407" i="1"/>
  <c r="B390" i="1"/>
  <c r="A390" i="1"/>
  <c r="Q390" i="1"/>
  <c r="J390" i="1"/>
  <c r="R390" i="1"/>
  <c r="K390" i="1"/>
  <c r="L390" i="1"/>
  <c r="M390" i="1"/>
  <c r="N390" i="1"/>
  <c r="O390" i="1"/>
  <c r="P390" i="1"/>
  <c r="B406" i="1"/>
  <c r="A406" i="1"/>
  <c r="Q406" i="1"/>
  <c r="J406" i="1"/>
  <c r="R406" i="1"/>
  <c r="K406" i="1"/>
  <c r="L406" i="1"/>
  <c r="M406" i="1"/>
  <c r="N406" i="1"/>
  <c r="O406" i="1"/>
  <c r="P406" i="1"/>
  <c r="B398" i="1"/>
  <c r="A398" i="1"/>
  <c r="Q398" i="1"/>
  <c r="J398" i="1"/>
  <c r="R398" i="1"/>
  <c r="K398" i="1"/>
  <c r="L398" i="1"/>
  <c r="M398" i="1"/>
  <c r="N398" i="1"/>
  <c r="O398" i="1"/>
  <c r="P398" i="1"/>
  <c r="A413" i="1"/>
  <c r="B413" i="1"/>
  <c r="J413" i="1"/>
  <c r="R413" i="1"/>
  <c r="K413" i="1"/>
  <c r="L413" i="1"/>
  <c r="M413" i="1"/>
  <c r="N413" i="1"/>
  <c r="O413" i="1"/>
  <c r="P413" i="1"/>
  <c r="Q413" i="1"/>
  <c r="A405" i="1"/>
  <c r="B405" i="1"/>
  <c r="J405" i="1"/>
  <c r="R405" i="1"/>
  <c r="K405" i="1"/>
  <c r="L405" i="1"/>
  <c r="M405" i="1"/>
  <c r="N405" i="1"/>
  <c r="O405" i="1"/>
  <c r="P405" i="1"/>
  <c r="Q405" i="1"/>
  <c r="A397" i="1"/>
  <c r="B397" i="1"/>
  <c r="J397" i="1"/>
  <c r="R397" i="1"/>
  <c r="K397" i="1"/>
  <c r="L397" i="1"/>
  <c r="M397" i="1"/>
  <c r="N397" i="1"/>
  <c r="O397" i="1"/>
  <c r="P397" i="1"/>
  <c r="Q397" i="1"/>
  <c r="A412" i="1"/>
  <c r="B412" i="1"/>
  <c r="K412" i="1"/>
  <c r="L412" i="1"/>
  <c r="M412" i="1"/>
  <c r="N412" i="1"/>
  <c r="O412" i="1"/>
  <c r="P412" i="1"/>
  <c r="Q412" i="1"/>
  <c r="J412" i="1"/>
  <c r="R412" i="1"/>
  <c r="B404" i="1"/>
  <c r="A404" i="1"/>
  <c r="K404" i="1"/>
  <c r="L404" i="1"/>
  <c r="M404" i="1"/>
  <c r="N404" i="1"/>
  <c r="O404" i="1"/>
  <c r="P404" i="1"/>
  <c r="Q404" i="1"/>
  <c r="J404" i="1"/>
  <c r="R404" i="1"/>
  <c r="A396" i="1"/>
  <c r="B396" i="1"/>
  <c r="K396" i="1"/>
  <c r="L396" i="1"/>
  <c r="M396" i="1"/>
  <c r="N396" i="1"/>
  <c r="O396" i="1"/>
  <c r="P396" i="1"/>
  <c r="Q396" i="1"/>
  <c r="J396" i="1"/>
  <c r="R396" i="1"/>
  <c r="H59" i="15"/>
  <c r="E670" i="15"/>
  <c r="F670" i="15"/>
  <c r="G670" i="15"/>
  <c r="H670" i="15"/>
  <c r="C65" i="15"/>
  <c r="C670" i="15" s="1"/>
  <c r="D65" i="15"/>
  <c r="D670" i="15" s="1"/>
  <c r="B65" i="15"/>
  <c r="D63" i="15"/>
  <c r="C63" i="15"/>
  <c r="B63" i="15"/>
  <c r="C61" i="15"/>
  <c r="D61" i="15"/>
  <c r="H692" i="15" l="1"/>
  <c r="I692" i="15"/>
  <c r="H688" i="15"/>
  <c r="I688" i="15"/>
  <c r="H689" i="15"/>
  <c r="H690" i="15"/>
  <c r="I690" i="15"/>
  <c r="H691" i="15"/>
  <c r="I691" i="15"/>
  <c r="I686" i="15"/>
  <c r="H686" i="15"/>
  <c r="H685" i="15"/>
  <c r="C666" i="15"/>
  <c r="D666" i="15"/>
  <c r="C668" i="15"/>
  <c r="D668" i="15"/>
  <c r="B668" i="15"/>
  <c r="C60" i="15"/>
  <c r="C665" i="15" s="1"/>
  <c r="C686" i="15" s="1"/>
  <c r="D60" i="15"/>
  <c r="D665" i="15" s="1"/>
  <c r="D686" i="15" s="1"/>
  <c r="E60" i="15"/>
  <c r="E665" i="15" s="1"/>
  <c r="E686" i="15" s="1"/>
  <c r="F60" i="15"/>
  <c r="F665" i="15" s="1"/>
  <c r="F686" i="15" s="1"/>
  <c r="G60" i="15"/>
  <c r="G665" i="15" s="1"/>
  <c r="G686" i="15" s="1"/>
  <c r="H60" i="15"/>
  <c r="H665" i="15" s="1"/>
  <c r="E61" i="15"/>
  <c r="E666" i="15" s="1"/>
  <c r="F61" i="15"/>
  <c r="F666" i="15" s="1"/>
  <c r="G61" i="15"/>
  <c r="G666" i="15" s="1"/>
  <c r="H61" i="15"/>
  <c r="H666" i="15" s="1"/>
  <c r="C62" i="15"/>
  <c r="C667" i="15" s="1"/>
  <c r="C688" i="15" s="1"/>
  <c r="D62" i="15"/>
  <c r="D667" i="15" s="1"/>
  <c r="D688" i="15" s="1"/>
  <c r="E62" i="15"/>
  <c r="E667" i="15" s="1"/>
  <c r="E688" i="15" s="1"/>
  <c r="F62" i="15"/>
  <c r="F667" i="15" s="1"/>
  <c r="F688" i="15" s="1"/>
  <c r="G62" i="15"/>
  <c r="G667" i="15" s="1"/>
  <c r="G688" i="15" s="1"/>
  <c r="H62" i="15"/>
  <c r="H667" i="15" s="1"/>
  <c r="E63" i="15"/>
  <c r="E668" i="15" s="1"/>
  <c r="F63" i="15"/>
  <c r="F668" i="15" s="1"/>
  <c r="G63" i="15"/>
  <c r="G668" i="15" s="1"/>
  <c r="H63" i="15"/>
  <c r="H668" i="15" s="1"/>
  <c r="C64" i="15"/>
  <c r="C669" i="15" s="1"/>
  <c r="D64" i="15"/>
  <c r="D669" i="15" s="1"/>
  <c r="E64" i="15"/>
  <c r="E669" i="15" s="1"/>
  <c r="F64" i="15"/>
  <c r="F669" i="15" s="1"/>
  <c r="G64" i="15"/>
  <c r="G669" i="15" s="1"/>
  <c r="H64" i="15"/>
  <c r="H669" i="15" s="1"/>
  <c r="B64" i="15"/>
  <c r="B669" i="15" s="1"/>
  <c r="B62" i="15"/>
  <c r="B667" i="15" s="1"/>
  <c r="B60" i="15"/>
  <c r="B665" i="15" s="1"/>
  <c r="B699" i="15" l="1"/>
  <c r="C1158" i="1" l="1"/>
  <c r="C1159" i="1"/>
  <c r="C1160" i="1"/>
  <c r="C1161" i="1"/>
  <c r="C1162" i="1"/>
  <c r="C1163" i="1"/>
  <c r="C1164" i="1"/>
  <c r="C1165" i="1"/>
  <c r="C1166" i="1"/>
  <c r="C1167" i="1"/>
  <c r="C1168" i="1"/>
  <c r="C1169" i="1"/>
  <c r="C1170" i="1"/>
  <c r="C1171" i="1"/>
  <c r="C1172" i="1"/>
  <c r="C1173" i="1"/>
  <c r="C1174" i="1"/>
  <c r="C1107" i="1"/>
  <c r="C1108" i="1"/>
  <c r="C1109" i="1"/>
  <c r="C1110" i="1"/>
  <c r="C1111" i="1"/>
  <c r="C1112" i="1"/>
  <c r="C1113" i="1"/>
  <c r="C1114" i="1"/>
  <c r="C1115" i="1"/>
  <c r="C1116" i="1"/>
  <c r="C1117" i="1"/>
  <c r="C1118" i="1"/>
  <c r="C1119" i="1"/>
  <c r="C1120" i="1"/>
  <c r="C1121" i="1"/>
  <c r="C1122" i="1"/>
  <c r="C1123" i="1"/>
  <c r="B1112" i="1" l="1"/>
  <c r="A1112" i="1"/>
  <c r="J1112" i="1"/>
  <c r="R1112" i="1"/>
  <c r="K1112" i="1"/>
  <c r="L1112" i="1"/>
  <c r="M1112" i="1"/>
  <c r="N1112" i="1"/>
  <c r="O1112" i="1"/>
  <c r="P1112" i="1"/>
  <c r="Q1112" i="1"/>
  <c r="B1172" i="1"/>
  <c r="A1172" i="1"/>
  <c r="P1172" i="1"/>
  <c r="Q1172" i="1"/>
  <c r="J1172" i="1"/>
  <c r="R1172" i="1"/>
  <c r="K1172" i="1"/>
  <c r="L1172" i="1"/>
  <c r="M1172" i="1"/>
  <c r="N1172" i="1"/>
  <c r="O1172" i="1"/>
  <c r="B1164" i="1"/>
  <c r="A1164" i="1"/>
  <c r="P1164" i="1"/>
  <c r="Q1164" i="1"/>
  <c r="J1164" i="1"/>
  <c r="R1164" i="1"/>
  <c r="K1164" i="1"/>
  <c r="L1164" i="1"/>
  <c r="M1164" i="1"/>
  <c r="N1164" i="1"/>
  <c r="O1164" i="1"/>
  <c r="A1111" i="1"/>
  <c r="B1111" i="1"/>
  <c r="K1111" i="1"/>
  <c r="L1111" i="1"/>
  <c r="M1111" i="1"/>
  <c r="N1111" i="1"/>
  <c r="O1111" i="1"/>
  <c r="P1111" i="1"/>
  <c r="Q1111" i="1"/>
  <c r="J1111" i="1"/>
  <c r="R1111" i="1"/>
  <c r="A1171" i="1"/>
  <c r="B1171" i="1"/>
  <c r="Q1171" i="1"/>
  <c r="J1171" i="1"/>
  <c r="R1171" i="1"/>
  <c r="K1171" i="1"/>
  <c r="L1171" i="1"/>
  <c r="M1171" i="1"/>
  <c r="N1171" i="1"/>
  <c r="O1171" i="1"/>
  <c r="P1171" i="1"/>
  <c r="A1163" i="1"/>
  <c r="B1163" i="1"/>
  <c r="Q1163" i="1"/>
  <c r="J1163" i="1"/>
  <c r="R1163" i="1"/>
  <c r="K1163" i="1"/>
  <c r="L1163" i="1"/>
  <c r="M1163" i="1"/>
  <c r="N1163" i="1"/>
  <c r="O1163" i="1"/>
  <c r="P1163" i="1"/>
  <c r="A1118" i="1"/>
  <c r="B1118" i="1"/>
  <c r="L1118" i="1"/>
  <c r="M1118" i="1"/>
  <c r="N1118" i="1"/>
  <c r="O1118" i="1"/>
  <c r="P1118" i="1"/>
  <c r="Q1118" i="1"/>
  <c r="J1118" i="1"/>
  <c r="R1118" i="1"/>
  <c r="K1118" i="1"/>
  <c r="A1110" i="1"/>
  <c r="B1110" i="1"/>
  <c r="L1110" i="1"/>
  <c r="M1110" i="1"/>
  <c r="N1110" i="1"/>
  <c r="O1110" i="1"/>
  <c r="P1110" i="1"/>
  <c r="Q1110" i="1"/>
  <c r="J1110" i="1"/>
  <c r="R1110" i="1"/>
  <c r="K1110" i="1"/>
  <c r="A1170" i="1"/>
  <c r="B1170" i="1"/>
  <c r="J1170" i="1"/>
  <c r="R1170" i="1"/>
  <c r="K1170" i="1"/>
  <c r="L1170" i="1"/>
  <c r="M1170" i="1"/>
  <c r="N1170" i="1"/>
  <c r="O1170" i="1"/>
  <c r="P1170" i="1"/>
  <c r="Q1170" i="1"/>
  <c r="A1162" i="1"/>
  <c r="B1162" i="1"/>
  <c r="J1162" i="1"/>
  <c r="R1162" i="1"/>
  <c r="K1162" i="1"/>
  <c r="L1162" i="1"/>
  <c r="M1162" i="1"/>
  <c r="N1162" i="1"/>
  <c r="O1162" i="1"/>
  <c r="P1162" i="1"/>
  <c r="Q1162" i="1"/>
  <c r="A1113" i="1"/>
  <c r="B1113" i="1"/>
  <c r="Q1113" i="1"/>
  <c r="J1113" i="1"/>
  <c r="R1113" i="1"/>
  <c r="K1113" i="1"/>
  <c r="L1113" i="1"/>
  <c r="M1113" i="1"/>
  <c r="N1113" i="1"/>
  <c r="O1113" i="1"/>
  <c r="P1113" i="1"/>
  <c r="B1120" i="1"/>
  <c r="A1120" i="1"/>
  <c r="J1120" i="1"/>
  <c r="R1120" i="1"/>
  <c r="K1120" i="1"/>
  <c r="L1120" i="1"/>
  <c r="M1120" i="1"/>
  <c r="N1120" i="1"/>
  <c r="O1120" i="1"/>
  <c r="P1120" i="1"/>
  <c r="Q1120" i="1"/>
  <c r="A1117" i="1"/>
  <c r="B1117" i="1"/>
  <c r="M1117" i="1"/>
  <c r="N1117" i="1"/>
  <c r="O1117" i="1"/>
  <c r="P1117" i="1"/>
  <c r="Q1117" i="1"/>
  <c r="J1117" i="1"/>
  <c r="R1117" i="1"/>
  <c r="K1117" i="1"/>
  <c r="L1117" i="1"/>
  <c r="A1161" i="1"/>
  <c r="B1161" i="1"/>
  <c r="K1161" i="1"/>
  <c r="L1161" i="1"/>
  <c r="M1161" i="1"/>
  <c r="N1161" i="1"/>
  <c r="O1161" i="1"/>
  <c r="P1161" i="1"/>
  <c r="Q1161" i="1"/>
  <c r="J1161" i="1"/>
  <c r="R1161" i="1"/>
  <c r="A1121" i="1"/>
  <c r="B1121" i="1"/>
  <c r="Q1121" i="1"/>
  <c r="J1121" i="1"/>
  <c r="R1121" i="1"/>
  <c r="K1121" i="1"/>
  <c r="L1121" i="1"/>
  <c r="M1121" i="1"/>
  <c r="N1121" i="1"/>
  <c r="O1121" i="1"/>
  <c r="P1121" i="1"/>
  <c r="A1165" i="1"/>
  <c r="B1165" i="1"/>
  <c r="O1165" i="1"/>
  <c r="P1165" i="1"/>
  <c r="Q1165" i="1"/>
  <c r="J1165" i="1"/>
  <c r="R1165" i="1"/>
  <c r="K1165" i="1"/>
  <c r="L1165" i="1"/>
  <c r="M1165" i="1"/>
  <c r="N1165" i="1"/>
  <c r="A1119" i="1"/>
  <c r="B1119" i="1"/>
  <c r="K1119" i="1"/>
  <c r="L1119" i="1"/>
  <c r="M1119" i="1"/>
  <c r="N1119" i="1"/>
  <c r="O1119" i="1"/>
  <c r="P1119" i="1"/>
  <c r="Q1119" i="1"/>
  <c r="J1119" i="1"/>
  <c r="R1119" i="1"/>
  <c r="A1109" i="1"/>
  <c r="B1109" i="1"/>
  <c r="M1109" i="1"/>
  <c r="N1109" i="1"/>
  <c r="O1109" i="1"/>
  <c r="P1109" i="1"/>
  <c r="Q1109" i="1"/>
  <c r="J1109" i="1"/>
  <c r="R1109" i="1"/>
  <c r="K1109" i="1"/>
  <c r="L1109" i="1"/>
  <c r="A1169" i="1"/>
  <c r="B1169" i="1"/>
  <c r="K1169" i="1"/>
  <c r="L1169" i="1"/>
  <c r="M1169" i="1"/>
  <c r="N1169" i="1"/>
  <c r="O1169" i="1"/>
  <c r="P1169" i="1"/>
  <c r="Q1169" i="1"/>
  <c r="J1169" i="1"/>
  <c r="R1169" i="1"/>
  <c r="B1116" i="1"/>
  <c r="A1116" i="1"/>
  <c r="N1116" i="1"/>
  <c r="O1116" i="1"/>
  <c r="P1116" i="1"/>
  <c r="Q1116" i="1"/>
  <c r="J1116" i="1"/>
  <c r="R1116" i="1"/>
  <c r="K1116" i="1"/>
  <c r="L1116" i="1"/>
  <c r="M1116" i="1"/>
  <c r="B1108" i="1"/>
  <c r="A1108" i="1"/>
  <c r="N1108" i="1"/>
  <c r="O1108" i="1"/>
  <c r="P1108" i="1"/>
  <c r="Q1108" i="1"/>
  <c r="J1108" i="1"/>
  <c r="R1108" i="1"/>
  <c r="K1108" i="1"/>
  <c r="L1108" i="1"/>
  <c r="M1108" i="1"/>
  <c r="B1168" i="1"/>
  <c r="A1168" i="1"/>
  <c r="L1168" i="1"/>
  <c r="M1168" i="1"/>
  <c r="N1168" i="1"/>
  <c r="O1168" i="1"/>
  <c r="P1168" i="1"/>
  <c r="Q1168" i="1"/>
  <c r="J1168" i="1"/>
  <c r="R1168" i="1"/>
  <c r="K1168" i="1"/>
  <c r="B1160" i="1"/>
  <c r="A1160" i="1"/>
  <c r="L1160" i="1"/>
  <c r="M1160" i="1"/>
  <c r="N1160" i="1"/>
  <c r="O1160" i="1"/>
  <c r="P1160" i="1"/>
  <c r="Q1160" i="1"/>
  <c r="J1160" i="1"/>
  <c r="R1160" i="1"/>
  <c r="K1160" i="1"/>
  <c r="A1173" i="1"/>
  <c r="B1173" i="1"/>
  <c r="O1173" i="1"/>
  <c r="P1173" i="1"/>
  <c r="Q1173" i="1"/>
  <c r="J1173" i="1"/>
  <c r="R1173" i="1"/>
  <c r="K1173" i="1"/>
  <c r="L1173" i="1"/>
  <c r="M1173" i="1"/>
  <c r="N1173" i="1"/>
  <c r="A1123" i="1"/>
  <c r="B1123" i="1"/>
  <c r="O1123" i="1"/>
  <c r="P1123" i="1"/>
  <c r="Q1123" i="1"/>
  <c r="J1123" i="1"/>
  <c r="R1123" i="1"/>
  <c r="K1123" i="1"/>
  <c r="L1123" i="1"/>
  <c r="M1123" i="1"/>
  <c r="N1123" i="1"/>
  <c r="A1115" i="1"/>
  <c r="B1115" i="1"/>
  <c r="O1115" i="1"/>
  <c r="P1115" i="1"/>
  <c r="Q1115" i="1"/>
  <c r="J1115" i="1"/>
  <c r="R1115" i="1"/>
  <c r="K1115" i="1"/>
  <c r="L1115" i="1"/>
  <c r="M1115" i="1"/>
  <c r="N1115" i="1"/>
  <c r="A1107" i="1"/>
  <c r="B1107" i="1"/>
  <c r="O1107" i="1"/>
  <c r="P1107" i="1"/>
  <c r="Q1107" i="1"/>
  <c r="J1107" i="1"/>
  <c r="R1107" i="1"/>
  <c r="K1107" i="1"/>
  <c r="L1107" i="1"/>
  <c r="M1107" i="1"/>
  <c r="N1107" i="1"/>
  <c r="A1167" i="1"/>
  <c r="B1167" i="1"/>
  <c r="M1167" i="1"/>
  <c r="N1167" i="1"/>
  <c r="O1167" i="1"/>
  <c r="P1167" i="1"/>
  <c r="Q1167" i="1"/>
  <c r="J1167" i="1"/>
  <c r="R1167" i="1"/>
  <c r="K1167" i="1"/>
  <c r="L1167" i="1"/>
  <c r="A1159" i="1"/>
  <c r="B1159" i="1"/>
  <c r="M1159" i="1"/>
  <c r="N1159" i="1"/>
  <c r="O1159" i="1"/>
  <c r="P1159" i="1"/>
  <c r="Q1159" i="1"/>
  <c r="J1159" i="1"/>
  <c r="R1159" i="1"/>
  <c r="K1159" i="1"/>
  <c r="L1159" i="1"/>
  <c r="A1122" i="1"/>
  <c r="B1122" i="1"/>
  <c r="P1122" i="1"/>
  <c r="Q1122" i="1"/>
  <c r="J1122" i="1"/>
  <c r="R1122" i="1"/>
  <c r="K1122" i="1"/>
  <c r="L1122" i="1"/>
  <c r="M1122" i="1"/>
  <c r="N1122" i="1"/>
  <c r="O1122" i="1"/>
  <c r="A1114" i="1"/>
  <c r="B1114" i="1"/>
  <c r="P1114" i="1"/>
  <c r="Q1114" i="1"/>
  <c r="J1114" i="1"/>
  <c r="R1114" i="1"/>
  <c r="K1114" i="1"/>
  <c r="L1114" i="1"/>
  <c r="M1114" i="1"/>
  <c r="N1114" i="1"/>
  <c r="O1114" i="1"/>
  <c r="A1174" i="1"/>
  <c r="B1174" i="1"/>
  <c r="N1174" i="1"/>
  <c r="O1174" i="1"/>
  <c r="P1174" i="1"/>
  <c r="Q1174" i="1"/>
  <c r="J1174" i="1"/>
  <c r="R1174" i="1"/>
  <c r="K1174" i="1"/>
  <c r="L1174" i="1"/>
  <c r="M1174" i="1"/>
  <c r="A1166" i="1"/>
  <c r="B1166" i="1"/>
  <c r="N1166" i="1"/>
  <c r="O1166" i="1"/>
  <c r="P1166" i="1"/>
  <c r="Q1166" i="1"/>
  <c r="J1166" i="1"/>
  <c r="R1166" i="1"/>
  <c r="K1166" i="1"/>
  <c r="L1166" i="1"/>
  <c r="M1166" i="1"/>
  <c r="A1158" i="1"/>
  <c r="B1158" i="1"/>
  <c r="N1158" i="1"/>
  <c r="O1158" i="1"/>
  <c r="P1158" i="1"/>
  <c r="Q1158" i="1"/>
  <c r="J1158" i="1"/>
  <c r="R1158" i="1"/>
  <c r="K1158" i="1"/>
  <c r="L1158" i="1"/>
  <c r="M1158" i="1"/>
  <c r="C980" i="1"/>
  <c r="C976" i="1"/>
  <c r="A976" i="1" l="1"/>
  <c r="B976" i="1"/>
  <c r="L976" i="1"/>
  <c r="N976" i="1"/>
  <c r="O976" i="1"/>
  <c r="P976" i="1"/>
  <c r="J976" i="1"/>
  <c r="R976" i="1"/>
  <c r="K976" i="1"/>
  <c r="M976" i="1"/>
  <c r="Q976" i="1"/>
  <c r="A980" i="1"/>
  <c r="B980" i="1"/>
  <c r="J980" i="1"/>
  <c r="R980" i="1"/>
  <c r="K980" i="1"/>
  <c r="L980" i="1"/>
  <c r="N980" i="1"/>
  <c r="M980" i="1"/>
  <c r="O980" i="1"/>
  <c r="P980" i="1"/>
  <c r="Q980"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A694" i="1" l="1"/>
  <c r="B694" i="1"/>
  <c r="J694" i="1"/>
  <c r="R694" i="1"/>
  <c r="K694" i="1"/>
  <c r="L694" i="1"/>
  <c r="M694" i="1"/>
  <c r="N694" i="1"/>
  <c r="O694" i="1"/>
  <c r="Q694" i="1"/>
  <c r="P694" i="1"/>
  <c r="A709" i="1"/>
  <c r="B709" i="1"/>
  <c r="K709" i="1"/>
  <c r="L709" i="1"/>
  <c r="M709" i="1"/>
  <c r="N709" i="1"/>
  <c r="O709" i="1"/>
  <c r="P709" i="1"/>
  <c r="J709" i="1"/>
  <c r="R709" i="1"/>
  <c r="Q709" i="1"/>
  <c r="A685" i="1"/>
  <c r="B685" i="1"/>
  <c r="K685" i="1"/>
  <c r="L685" i="1"/>
  <c r="M685" i="1"/>
  <c r="N685" i="1"/>
  <c r="O685" i="1"/>
  <c r="P685" i="1"/>
  <c r="J685" i="1"/>
  <c r="R685" i="1"/>
  <c r="Q685" i="1"/>
  <c r="A661" i="1"/>
  <c r="B661" i="1"/>
  <c r="K661" i="1"/>
  <c r="L661" i="1"/>
  <c r="M661" i="1"/>
  <c r="N661" i="1"/>
  <c r="O661" i="1"/>
  <c r="P661" i="1"/>
  <c r="J661" i="1"/>
  <c r="R661" i="1"/>
  <c r="Q661" i="1"/>
  <c r="A645" i="1"/>
  <c r="B645" i="1"/>
  <c r="K645" i="1"/>
  <c r="L645" i="1"/>
  <c r="M645" i="1"/>
  <c r="N645" i="1"/>
  <c r="O645" i="1"/>
  <c r="P645" i="1"/>
  <c r="J645" i="1"/>
  <c r="R645" i="1"/>
  <c r="Q645" i="1"/>
  <c r="A621" i="1"/>
  <c r="B621" i="1"/>
  <c r="M621" i="1"/>
  <c r="O621" i="1"/>
  <c r="P621" i="1"/>
  <c r="Q621" i="1"/>
  <c r="R621" i="1"/>
  <c r="J621" i="1"/>
  <c r="K621" i="1"/>
  <c r="N621" i="1"/>
  <c r="L621" i="1"/>
  <c r="A613" i="1"/>
  <c r="B613" i="1"/>
  <c r="M613" i="1"/>
  <c r="O613" i="1"/>
  <c r="P613" i="1"/>
  <c r="K613" i="1"/>
  <c r="L613" i="1"/>
  <c r="N613" i="1"/>
  <c r="Q613" i="1"/>
  <c r="R613" i="1"/>
  <c r="J613" i="1"/>
  <c r="A605" i="1"/>
  <c r="B605" i="1"/>
  <c r="M605" i="1"/>
  <c r="O605" i="1"/>
  <c r="P605" i="1"/>
  <c r="J605" i="1"/>
  <c r="K605" i="1"/>
  <c r="L605" i="1"/>
  <c r="N605" i="1"/>
  <c r="R605" i="1"/>
  <c r="Q605" i="1"/>
  <c r="A581" i="1"/>
  <c r="B581" i="1"/>
  <c r="M581" i="1"/>
  <c r="O581" i="1"/>
  <c r="P581" i="1"/>
  <c r="Q581" i="1"/>
  <c r="L581" i="1"/>
  <c r="J581" i="1"/>
  <c r="K581" i="1"/>
  <c r="N581" i="1"/>
  <c r="R581" i="1"/>
  <c r="A573" i="1"/>
  <c r="B573" i="1"/>
  <c r="M573" i="1"/>
  <c r="O573" i="1"/>
  <c r="P573" i="1"/>
  <c r="Q573" i="1"/>
  <c r="L573" i="1"/>
  <c r="J573" i="1"/>
  <c r="K573" i="1"/>
  <c r="N573" i="1"/>
  <c r="R573" i="1"/>
  <c r="A565" i="1"/>
  <c r="B565" i="1"/>
  <c r="M565" i="1"/>
  <c r="O565" i="1"/>
  <c r="P565" i="1"/>
  <c r="Q565" i="1"/>
  <c r="J565" i="1"/>
  <c r="L565" i="1"/>
  <c r="R565" i="1"/>
  <c r="N565" i="1"/>
  <c r="K565" i="1"/>
  <c r="A557" i="1"/>
  <c r="B557" i="1"/>
  <c r="M557" i="1"/>
  <c r="O557" i="1"/>
  <c r="P557" i="1"/>
  <c r="Q557" i="1"/>
  <c r="J557" i="1"/>
  <c r="R557" i="1"/>
  <c r="L557" i="1"/>
  <c r="K557" i="1"/>
  <c r="N557" i="1"/>
  <c r="A549" i="1"/>
  <c r="B549" i="1"/>
  <c r="M549" i="1"/>
  <c r="O549" i="1"/>
  <c r="P549" i="1"/>
  <c r="Q549" i="1"/>
  <c r="J549" i="1"/>
  <c r="R549" i="1"/>
  <c r="L549" i="1"/>
  <c r="K549" i="1"/>
  <c r="N549" i="1"/>
  <c r="A716" i="1"/>
  <c r="B716" i="1"/>
  <c r="L716" i="1"/>
  <c r="M716" i="1"/>
  <c r="N716" i="1"/>
  <c r="O716" i="1"/>
  <c r="P716" i="1"/>
  <c r="Q716" i="1"/>
  <c r="K716" i="1"/>
  <c r="R716" i="1"/>
  <c r="J716" i="1"/>
  <c r="A708" i="1"/>
  <c r="B708" i="1"/>
  <c r="L708" i="1"/>
  <c r="M708" i="1"/>
  <c r="N708" i="1"/>
  <c r="O708" i="1"/>
  <c r="P708" i="1"/>
  <c r="Q708" i="1"/>
  <c r="K708" i="1"/>
  <c r="J708" i="1"/>
  <c r="R708" i="1"/>
  <c r="A700" i="1"/>
  <c r="B700" i="1"/>
  <c r="L700" i="1"/>
  <c r="M700" i="1"/>
  <c r="N700" i="1"/>
  <c r="O700" i="1"/>
  <c r="P700" i="1"/>
  <c r="Q700" i="1"/>
  <c r="K700" i="1"/>
  <c r="J700" i="1"/>
  <c r="R700" i="1"/>
  <c r="A692" i="1"/>
  <c r="B692" i="1"/>
  <c r="L692" i="1"/>
  <c r="M692" i="1"/>
  <c r="N692" i="1"/>
  <c r="O692" i="1"/>
  <c r="P692" i="1"/>
  <c r="Q692" i="1"/>
  <c r="K692" i="1"/>
  <c r="J692" i="1"/>
  <c r="R692" i="1"/>
  <c r="A684" i="1"/>
  <c r="B684" i="1"/>
  <c r="L684" i="1"/>
  <c r="M684" i="1"/>
  <c r="N684" i="1"/>
  <c r="O684" i="1"/>
  <c r="P684" i="1"/>
  <c r="Q684" i="1"/>
  <c r="K684" i="1"/>
  <c r="J684" i="1"/>
  <c r="R684" i="1"/>
  <c r="A676" i="1"/>
  <c r="B676" i="1"/>
  <c r="L676" i="1"/>
  <c r="M676" i="1"/>
  <c r="N676" i="1"/>
  <c r="O676" i="1"/>
  <c r="P676" i="1"/>
  <c r="Q676" i="1"/>
  <c r="K676" i="1"/>
  <c r="J676" i="1"/>
  <c r="R676" i="1"/>
  <c r="A668" i="1"/>
  <c r="B668" i="1"/>
  <c r="L668" i="1"/>
  <c r="M668" i="1"/>
  <c r="N668" i="1"/>
  <c r="O668" i="1"/>
  <c r="P668" i="1"/>
  <c r="Q668" i="1"/>
  <c r="K668" i="1"/>
  <c r="J668" i="1"/>
  <c r="R668" i="1"/>
  <c r="A660" i="1"/>
  <c r="B660" i="1"/>
  <c r="L660" i="1"/>
  <c r="M660" i="1"/>
  <c r="N660" i="1"/>
  <c r="O660" i="1"/>
  <c r="P660" i="1"/>
  <c r="Q660" i="1"/>
  <c r="K660" i="1"/>
  <c r="J660" i="1"/>
  <c r="R660" i="1"/>
  <c r="A652" i="1"/>
  <c r="B652" i="1"/>
  <c r="L652" i="1"/>
  <c r="M652" i="1"/>
  <c r="N652" i="1"/>
  <c r="O652" i="1"/>
  <c r="P652" i="1"/>
  <c r="Q652" i="1"/>
  <c r="K652" i="1"/>
  <c r="R652" i="1"/>
  <c r="J652" i="1"/>
  <c r="A644" i="1"/>
  <c r="B644" i="1"/>
  <c r="L644" i="1"/>
  <c r="M644" i="1"/>
  <c r="N644" i="1"/>
  <c r="O644" i="1"/>
  <c r="P644" i="1"/>
  <c r="Q644" i="1"/>
  <c r="K644" i="1"/>
  <c r="J644" i="1"/>
  <c r="R644" i="1"/>
  <c r="A636" i="1"/>
  <c r="B636" i="1"/>
  <c r="L636" i="1"/>
  <c r="M636" i="1"/>
  <c r="N636" i="1"/>
  <c r="O636" i="1"/>
  <c r="P636" i="1"/>
  <c r="Q636" i="1"/>
  <c r="K636" i="1"/>
  <c r="J636" i="1"/>
  <c r="R636" i="1"/>
  <c r="A628" i="1"/>
  <c r="B628" i="1"/>
  <c r="L628" i="1"/>
  <c r="M628" i="1"/>
  <c r="N628" i="1"/>
  <c r="O628" i="1"/>
  <c r="P628" i="1"/>
  <c r="Q628" i="1"/>
  <c r="K628" i="1"/>
  <c r="J628" i="1"/>
  <c r="R628" i="1"/>
  <c r="A620" i="1"/>
  <c r="B620" i="1"/>
  <c r="N620" i="1"/>
  <c r="P620" i="1"/>
  <c r="Q620" i="1"/>
  <c r="L620" i="1"/>
  <c r="M620" i="1"/>
  <c r="O620" i="1"/>
  <c r="R620" i="1"/>
  <c r="K620" i="1"/>
  <c r="J620" i="1"/>
  <c r="A612" i="1"/>
  <c r="B612" i="1"/>
  <c r="N612" i="1"/>
  <c r="P612" i="1"/>
  <c r="Q612" i="1"/>
  <c r="J612" i="1"/>
  <c r="K612" i="1"/>
  <c r="L612" i="1"/>
  <c r="M612" i="1"/>
  <c r="O612" i="1"/>
  <c r="R612" i="1"/>
  <c r="A604" i="1"/>
  <c r="B604" i="1"/>
  <c r="N604" i="1"/>
  <c r="P604" i="1"/>
  <c r="Q604" i="1"/>
  <c r="J604" i="1"/>
  <c r="R604" i="1"/>
  <c r="M604" i="1"/>
  <c r="O604" i="1"/>
  <c r="L604" i="1"/>
  <c r="K604" i="1"/>
  <c r="A596" i="1"/>
  <c r="B596" i="1"/>
  <c r="N596" i="1"/>
  <c r="P596" i="1"/>
  <c r="Q596" i="1"/>
  <c r="J596" i="1"/>
  <c r="R596" i="1"/>
  <c r="M596" i="1"/>
  <c r="O596" i="1"/>
  <c r="L596" i="1"/>
  <c r="K596" i="1"/>
  <c r="A588" i="1"/>
  <c r="B588" i="1"/>
  <c r="N588" i="1"/>
  <c r="P588" i="1"/>
  <c r="Q588" i="1"/>
  <c r="J588" i="1"/>
  <c r="R588" i="1"/>
  <c r="M588" i="1"/>
  <c r="K588" i="1"/>
  <c r="L588" i="1"/>
  <c r="O588" i="1"/>
  <c r="A580" i="1"/>
  <c r="B580" i="1"/>
  <c r="N580" i="1"/>
  <c r="P580" i="1"/>
  <c r="Q580" i="1"/>
  <c r="J580" i="1"/>
  <c r="R580" i="1"/>
  <c r="M580" i="1"/>
  <c r="K580" i="1"/>
  <c r="L580" i="1"/>
  <c r="O580" i="1"/>
  <c r="A572" i="1"/>
  <c r="B572" i="1"/>
  <c r="N572" i="1"/>
  <c r="P572" i="1"/>
  <c r="Q572" i="1"/>
  <c r="J572" i="1"/>
  <c r="R572" i="1"/>
  <c r="M572" i="1"/>
  <c r="K572" i="1"/>
  <c r="O572" i="1"/>
  <c r="L572" i="1"/>
  <c r="A564" i="1"/>
  <c r="B564" i="1"/>
  <c r="N564" i="1"/>
  <c r="P564" i="1"/>
  <c r="Q564" i="1"/>
  <c r="J564" i="1"/>
  <c r="R564" i="1"/>
  <c r="K564" i="1"/>
  <c r="M564" i="1"/>
  <c r="L564" i="1"/>
  <c r="O564" i="1"/>
  <c r="A556" i="1"/>
  <c r="B556" i="1"/>
  <c r="N556" i="1"/>
  <c r="P556" i="1"/>
  <c r="Q556" i="1"/>
  <c r="J556" i="1"/>
  <c r="R556" i="1"/>
  <c r="K556" i="1"/>
  <c r="M556" i="1"/>
  <c r="L556" i="1"/>
  <c r="O556" i="1"/>
  <c r="A548" i="1"/>
  <c r="B548" i="1"/>
  <c r="N548" i="1"/>
  <c r="P548" i="1"/>
  <c r="Q548" i="1"/>
  <c r="J548" i="1"/>
  <c r="R548" i="1"/>
  <c r="K548" i="1"/>
  <c r="M548" i="1"/>
  <c r="L548" i="1"/>
  <c r="O548" i="1"/>
  <c r="A714" i="1"/>
  <c r="B714" i="1"/>
  <c r="N714" i="1"/>
  <c r="O714" i="1"/>
  <c r="P714" i="1"/>
  <c r="Q714" i="1"/>
  <c r="J714" i="1"/>
  <c r="R714" i="1"/>
  <c r="K714" i="1"/>
  <c r="M714" i="1"/>
  <c r="L714" i="1"/>
  <c r="A706" i="1"/>
  <c r="B706" i="1"/>
  <c r="N706" i="1"/>
  <c r="O706" i="1"/>
  <c r="P706" i="1"/>
  <c r="Q706" i="1"/>
  <c r="J706" i="1"/>
  <c r="R706" i="1"/>
  <c r="K706" i="1"/>
  <c r="M706" i="1"/>
  <c r="L706" i="1"/>
  <c r="A698" i="1"/>
  <c r="B698" i="1"/>
  <c r="N698" i="1"/>
  <c r="O698" i="1"/>
  <c r="P698" i="1"/>
  <c r="Q698" i="1"/>
  <c r="J698" i="1"/>
  <c r="R698" i="1"/>
  <c r="K698" i="1"/>
  <c r="M698" i="1"/>
  <c r="L698" i="1"/>
  <c r="A690" i="1"/>
  <c r="B690" i="1"/>
  <c r="N690" i="1"/>
  <c r="O690" i="1"/>
  <c r="P690" i="1"/>
  <c r="Q690" i="1"/>
  <c r="J690" i="1"/>
  <c r="R690" i="1"/>
  <c r="K690" i="1"/>
  <c r="M690" i="1"/>
  <c r="L690" i="1"/>
  <c r="A682" i="1"/>
  <c r="B682" i="1"/>
  <c r="N682" i="1"/>
  <c r="O682" i="1"/>
  <c r="P682" i="1"/>
  <c r="Q682" i="1"/>
  <c r="J682" i="1"/>
  <c r="R682" i="1"/>
  <c r="K682" i="1"/>
  <c r="M682" i="1"/>
  <c r="L682" i="1"/>
  <c r="A674" i="1"/>
  <c r="B674" i="1"/>
  <c r="N674" i="1"/>
  <c r="O674" i="1"/>
  <c r="P674" i="1"/>
  <c r="Q674" i="1"/>
  <c r="J674" i="1"/>
  <c r="R674" i="1"/>
  <c r="K674" i="1"/>
  <c r="M674" i="1"/>
  <c r="L674" i="1"/>
  <c r="A666" i="1"/>
  <c r="B666" i="1"/>
  <c r="N666" i="1"/>
  <c r="O666" i="1"/>
  <c r="P666" i="1"/>
  <c r="Q666" i="1"/>
  <c r="J666" i="1"/>
  <c r="R666" i="1"/>
  <c r="K666" i="1"/>
  <c r="M666" i="1"/>
  <c r="L666" i="1"/>
  <c r="A658" i="1"/>
  <c r="B658" i="1"/>
  <c r="N658" i="1"/>
  <c r="O658" i="1"/>
  <c r="P658" i="1"/>
  <c r="Q658" i="1"/>
  <c r="J658" i="1"/>
  <c r="R658" i="1"/>
  <c r="K658" i="1"/>
  <c r="M658" i="1"/>
  <c r="L658" i="1"/>
  <c r="A650" i="1"/>
  <c r="B650" i="1"/>
  <c r="N650" i="1"/>
  <c r="O650" i="1"/>
  <c r="P650" i="1"/>
  <c r="Q650" i="1"/>
  <c r="J650" i="1"/>
  <c r="R650" i="1"/>
  <c r="K650" i="1"/>
  <c r="M650" i="1"/>
  <c r="L650" i="1"/>
  <c r="A642" i="1"/>
  <c r="B642" i="1"/>
  <c r="N642" i="1"/>
  <c r="O642" i="1"/>
  <c r="P642" i="1"/>
  <c r="Q642" i="1"/>
  <c r="J642" i="1"/>
  <c r="R642" i="1"/>
  <c r="K642" i="1"/>
  <c r="M642" i="1"/>
  <c r="L642" i="1"/>
  <c r="A634" i="1"/>
  <c r="B634" i="1"/>
  <c r="N634" i="1"/>
  <c r="O634" i="1"/>
  <c r="P634" i="1"/>
  <c r="Q634" i="1"/>
  <c r="J634" i="1"/>
  <c r="R634" i="1"/>
  <c r="K634" i="1"/>
  <c r="M634" i="1"/>
  <c r="L634" i="1"/>
  <c r="A626" i="1"/>
  <c r="B626" i="1"/>
  <c r="J626" i="1"/>
  <c r="R626" i="1"/>
  <c r="M626" i="1"/>
  <c r="N626" i="1"/>
  <c r="O626" i="1"/>
  <c r="P626" i="1"/>
  <c r="Q626" i="1"/>
  <c r="L626" i="1"/>
  <c r="K626" i="1"/>
  <c r="A618" i="1"/>
  <c r="B618" i="1"/>
  <c r="P618" i="1"/>
  <c r="J618" i="1"/>
  <c r="R618" i="1"/>
  <c r="K618" i="1"/>
  <c r="Q618" i="1"/>
  <c r="L618" i="1"/>
  <c r="M618" i="1"/>
  <c r="O618" i="1"/>
  <c r="N618" i="1"/>
  <c r="A610" i="1"/>
  <c r="B610" i="1"/>
  <c r="P610" i="1"/>
  <c r="J610" i="1"/>
  <c r="R610" i="1"/>
  <c r="K610" i="1"/>
  <c r="M610" i="1"/>
  <c r="N610" i="1"/>
  <c r="O610" i="1"/>
  <c r="Q610" i="1"/>
  <c r="L610" i="1"/>
  <c r="A602" i="1"/>
  <c r="B602" i="1"/>
  <c r="P602" i="1"/>
  <c r="J602" i="1"/>
  <c r="R602" i="1"/>
  <c r="K602" i="1"/>
  <c r="L602" i="1"/>
  <c r="O602" i="1"/>
  <c r="Q602" i="1"/>
  <c r="N602" i="1"/>
  <c r="M602" i="1"/>
  <c r="A594" i="1"/>
  <c r="B594" i="1"/>
  <c r="P594" i="1"/>
  <c r="J594" i="1"/>
  <c r="R594" i="1"/>
  <c r="K594" i="1"/>
  <c r="L594" i="1"/>
  <c r="O594" i="1"/>
  <c r="M594" i="1"/>
  <c r="N594" i="1"/>
  <c r="Q594" i="1"/>
  <c r="A586" i="1"/>
  <c r="B586" i="1"/>
  <c r="P586" i="1"/>
  <c r="J586" i="1"/>
  <c r="R586" i="1"/>
  <c r="K586" i="1"/>
  <c r="L586" i="1"/>
  <c r="O586" i="1"/>
  <c r="M586" i="1"/>
  <c r="Q586" i="1"/>
  <c r="N586" i="1"/>
  <c r="A578" i="1"/>
  <c r="B578" i="1"/>
  <c r="P578" i="1"/>
  <c r="J578" i="1"/>
  <c r="R578" i="1"/>
  <c r="K578" i="1"/>
  <c r="L578" i="1"/>
  <c r="O578" i="1"/>
  <c r="M578" i="1"/>
  <c r="N578" i="1"/>
  <c r="Q578" i="1"/>
  <c r="A570" i="1"/>
  <c r="B570" i="1"/>
  <c r="P570" i="1"/>
  <c r="J570" i="1"/>
  <c r="R570" i="1"/>
  <c r="K570" i="1"/>
  <c r="L570" i="1"/>
  <c r="O570" i="1"/>
  <c r="N570" i="1"/>
  <c r="Q570" i="1"/>
  <c r="M570" i="1"/>
  <c r="A562" i="1"/>
  <c r="B562" i="1"/>
  <c r="P562" i="1"/>
  <c r="J562" i="1"/>
  <c r="R562" i="1"/>
  <c r="K562" i="1"/>
  <c r="L562" i="1"/>
  <c r="M562" i="1"/>
  <c r="O562" i="1"/>
  <c r="N562" i="1"/>
  <c r="Q562" i="1"/>
  <c r="A554" i="1"/>
  <c r="B554" i="1"/>
  <c r="P554" i="1"/>
  <c r="J554" i="1"/>
  <c r="R554" i="1"/>
  <c r="K554" i="1"/>
  <c r="L554" i="1"/>
  <c r="M554" i="1"/>
  <c r="O554" i="1"/>
  <c r="Q554" i="1"/>
  <c r="N554" i="1"/>
  <c r="A710" i="1"/>
  <c r="B710" i="1"/>
  <c r="J710" i="1"/>
  <c r="R710" i="1"/>
  <c r="K710" i="1"/>
  <c r="L710" i="1"/>
  <c r="M710" i="1"/>
  <c r="N710" i="1"/>
  <c r="O710" i="1"/>
  <c r="Q710" i="1"/>
  <c r="P710" i="1"/>
  <c r="A686" i="1"/>
  <c r="B686" i="1"/>
  <c r="J686" i="1"/>
  <c r="R686" i="1"/>
  <c r="K686" i="1"/>
  <c r="L686" i="1"/>
  <c r="M686" i="1"/>
  <c r="N686" i="1"/>
  <c r="O686" i="1"/>
  <c r="Q686" i="1"/>
  <c r="P686" i="1"/>
  <c r="A693" i="1"/>
  <c r="B693" i="1"/>
  <c r="K693" i="1"/>
  <c r="L693" i="1"/>
  <c r="M693" i="1"/>
  <c r="N693" i="1"/>
  <c r="O693" i="1"/>
  <c r="P693" i="1"/>
  <c r="J693" i="1"/>
  <c r="R693" i="1"/>
  <c r="Q693" i="1"/>
  <c r="A677" i="1"/>
  <c r="B677" i="1"/>
  <c r="K677" i="1"/>
  <c r="L677" i="1"/>
  <c r="M677" i="1"/>
  <c r="N677" i="1"/>
  <c r="O677" i="1"/>
  <c r="P677" i="1"/>
  <c r="J677" i="1"/>
  <c r="R677" i="1"/>
  <c r="Q677" i="1"/>
  <c r="A653" i="1"/>
  <c r="B653" i="1"/>
  <c r="K653" i="1"/>
  <c r="L653" i="1"/>
  <c r="M653" i="1"/>
  <c r="N653" i="1"/>
  <c r="O653" i="1"/>
  <c r="P653" i="1"/>
  <c r="J653" i="1"/>
  <c r="R653" i="1"/>
  <c r="Q653" i="1"/>
  <c r="A629" i="1"/>
  <c r="B629" i="1"/>
  <c r="K629" i="1"/>
  <c r="L629" i="1"/>
  <c r="M629" i="1"/>
  <c r="N629" i="1"/>
  <c r="O629" i="1"/>
  <c r="P629" i="1"/>
  <c r="J629" i="1"/>
  <c r="R629" i="1"/>
  <c r="Q629" i="1"/>
  <c r="A597" i="1"/>
  <c r="B597" i="1"/>
  <c r="M597" i="1"/>
  <c r="O597" i="1"/>
  <c r="P597" i="1"/>
  <c r="Q597" i="1"/>
  <c r="L597" i="1"/>
  <c r="J597" i="1"/>
  <c r="K597" i="1"/>
  <c r="N597" i="1"/>
  <c r="R597" i="1"/>
  <c r="A715" i="1"/>
  <c r="B715" i="1"/>
  <c r="M715" i="1"/>
  <c r="N715" i="1"/>
  <c r="O715" i="1"/>
  <c r="P715" i="1"/>
  <c r="Q715" i="1"/>
  <c r="J715" i="1"/>
  <c r="R715" i="1"/>
  <c r="L715" i="1"/>
  <c r="K715" i="1"/>
  <c r="A691" i="1"/>
  <c r="B691" i="1"/>
  <c r="M691" i="1"/>
  <c r="N691" i="1"/>
  <c r="O691" i="1"/>
  <c r="P691" i="1"/>
  <c r="Q691" i="1"/>
  <c r="J691" i="1"/>
  <c r="R691" i="1"/>
  <c r="L691" i="1"/>
  <c r="K691" i="1"/>
  <c r="B675" i="1"/>
  <c r="A675" i="1"/>
  <c r="M675" i="1"/>
  <c r="N675" i="1"/>
  <c r="O675" i="1"/>
  <c r="P675" i="1"/>
  <c r="Q675" i="1"/>
  <c r="J675" i="1"/>
  <c r="R675" i="1"/>
  <c r="L675" i="1"/>
  <c r="K675" i="1"/>
  <c r="B659" i="1"/>
  <c r="A659" i="1"/>
  <c r="M659" i="1"/>
  <c r="N659" i="1"/>
  <c r="O659" i="1"/>
  <c r="P659" i="1"/>
  <c r="Q659" i="1"/>
  <c r="J659" i="1"/>
  <c r="R659" i="1"/>
  <c r="L659" i="1"/>
  <c r="K659" i="1"/>
  <c r="B651" i="1"/>
  <c r="A651" i="1"/>
  <c r="M651" i="1"/>
  <c r="N651" i="1"/>
  <c r="O651" i="1"/>
  <c r="P651" i="1"/>
  <c r="Q651" i="1"/>
  <c r="J651" i="1"/>
  <c r="R651" i="1"/>
  <c r="L651" i="1"/>
  <c r="K651" i="1"/>
  <c r="B635" i="1"/>
  <c r="A635" i="1"/>
  <c r="M635" i="1"/>
  <c r="N635" i="1"/>
  <c r="O635" i="1"/>
  <c r="P635" i="1"/>
  <c r="Q635" i="1"/>
  <c r="J635" i="1"/>
  <c r="R635" i="1"/>
  <c r="L635" i="1"/>
  <c r="K635" i="1"/>
  <c r="B627" i="1"/>
  <c r="A627" i="1"/>
  <c r="M627" i="1"/>
  <c r="N627" i="1"/>
  <c r="O627" i="1"/>
  <c r="P627" i="1"/>
  <c r="Q627" i="1"/>
  <c r="J627" i="1"/>
  <c r="R627" i="1"/>
  <c r="L627" i="1"/>
  <c r="K627" i="1"/>
  <c r="B619" i="1"/>
  <c r="A619" i="1"/>
  <c r="O619" i="1"/>
  <c r="Q619" i="1"/>
  <c r="J619" i="1"/>
  <c r="R619" i="1"/>
  <c r="K619" i="1"/>
  <c r="L619" i="1"/>
  <c r="M619" i="1"/>
  <c r="N619" i="1"/>
  <c r="P619" i="1"/>
  <c r="B611" i="1"/>
  <c r="A611" i="1"/>
  <c r="O611" i="1"/>
  <c r="Q611" i="1"/>
  <c r="J611" i="1"/>
  <c r="R611" i="1"/>
  <c r="P611" i="1"/>
  <c r="K611" i="1"/>
  <c r="L611" i="1"/>
  <c r="N611" i="1"/>
  <c r="M611" i="1"/>
  <c r="A595" i="1"/>
  <c r="B595" i="1"/>
  <c r="O595" i="1"/>
  <c r="Q595" i="1"/>
  <c r="J595" i="1"/>
  <c r="R595" i="1"/>
  <c r="K595" i="1"/>
  <c r="N595" i="1"/>
  <c r="L595" i="1"/>
  <c r="M595" i="1"/>
  <c r="P595" i="1"/>
  <c r="A587" i="1"/>
  <c r="B587" i="1"/>
  <c r="O587" i="1"/>
  <c r="Q587" i="1"/>
  <c r="J587" i="1"/>
  <c r="R587" i="1"/>
  <c r="K587" i="1"/>
  <c r="N587" i="1"/>
  <c r="L587" i="1"/>
  <c r="M587" i="1"/>
  <c r="P587" i="1"/>
  <c r="A579" i="1"/>
  <c r="B579" i="1"/>
  <c r="O579" i="1"/>
  <c r="Q579" i="1"/>
  <c r="J579" i="1"/>
  <c r="R579" i="1"/>
  <c r="K579" i="1"/>
  <c r="N579" i="1"/>
  <c r="L579" i="1"/>
  <c r="P579" i="1"/>
  <c r="M579" i="1"/>
  <c r="A571" i="1"/>
  <c r="B571" i="1"/>
  <c r="O571" i="1"/>
  <c r="Q571" i="1"/>
  <c r="J571" i="1"/>
  <c r="R571" i="1"/>
  <c r="K571" i="1"/>
  <c r="N571" i="1"/>
  <c r="L571" i="1"/>
  <c r="M571" i="1"/>
  <c r="P571" i="1"/>
  <c r="A563" i="1"/>
  <c r="B563" i="1"/>
  <c r="O563" i="1"/>
  <c r="Q563" i="1"/>
  <c r="J563" i="1"/>
  <c r="R563" i="1"/>
  <c r="K563" i="1"/>
  <c r="L563" i="1"/>
  <c r="N563" i="1"/>
  <c r="M563" i="1"/>
  <c r="P563" i="1"/>
  <c r="A555" i="1"/>
  <c r="B555" i="1"/>
  <c r="O555" i="1"/>
  <c r="Q555" i="1"/>
  <c r="J555" i="1"/>
  <c r="R555" i="1"/>
  <c r="K555" i="1"/>
  <c r="L555" i="1"/>
  <c r="N555" i="1"/>
  <c r="M555" i="1"/>
  <c r="P555" i="1"/>
  <c r="A547" i="1"/>
  <c r="B547" i="1"/>
  <c r="O547" i="1"/>
  <c r="Q547" i="1"/>
  <c r="J547" i="1"/>
  <c r="R547" i="1"/>
  <c r="K547" i="1"/>
  <c r="L547" i="1"/>
  <c r="N547" i="1"/>
  <c r="P547" i="1"/>
  <c r="M547" i="1"/>
  <c r="A697" i="1"/>
  <c r="B697" i="1"/>
  <c r="O697" i="1"/>
  <c r="P697" i="1"/>
  <c r="Q697" i="1"/>
  <c r="J697" i="1"/>
  <c r="R697" i="1"/>
  <c r="K697" i="1"/>
  <c r="L697" i="1"/>
  <c r="N697" i="1"/>
  <c r="M697" i="1"/>
  <c r="B681" i="1"/>
  <c r="A681" i="1"/>
  <c r="O681" i="1"/>
  <c r="P681" i="1"/>
  <c r="Q681" i="1"/>
  <c r="J681" i="1"/>
  <c r="R681" i="1"/>
  <c r="K681" i="1"/>
  <c r="L681" i="1"/>
  <c r="N681" i="1"/>
  <c r="M681" i="1"/>
  <c r="A673" i="1"/>
  <c r="B673" i="1"/>
  <c r="O673" i="1"/>
  <c r="P673" i="1"/>
  <c r="Q673" i="1"/>
  <c r="J673" i="1"/>
  <c r="R673" i="1"/>
  <c r="K673" i="1"/>
  <c r="L673" i="1"/>
  <c r="N673" i="1"/>
  <c r="M673" i="1"/>
  <c r="A665" i="1"/>
  <c r="B665" i="1"/>
  <c r="O665" i="1"/>
  <c r="P665" i="1"/>
  <c r="Q665" i="1"/>
  <c r="J665" i="1"/>
  <c r="R665" i="1"/>
  <c r="K665" i="1"/>
  <c r="L665" i="1"/>
  <c r="N665" i="1"/>
  <c r="M665" i="1"/>
  <c r="A657" i="1"/>
  <c r="B657" i="1"/>
  <c r="O657" i="1"/>
  <c r="P657" i="1"/>
  <c r="Q657" i="1"/>
  <c r="J657" i="1"/>
  <c r="R657" i="1"/>
  <c r="K657" i="1"/>
  <c r="L657" i="1"/>
  <c r="N657" i="1"/>
  <c r="M657" i="1"/>
  <c r="A649" i="1"/>
  <c r="B649" i="1"/>
  <c r="O649" i="1"/>
  <c r="P649" i="1"/>
  <c r="Q649" i="1"/>
  <c r="J649" i="1"/>
  <c r="R649" i="1"/>
  <c r="K649" i="1"/>
  <c r="L649" i="1"/>
  <c r="N649" i="1"/>
  <c r="M649" i="1"/>
  <c r="A641" i="1"/>
  <c r="B641" i="1"/>
  <c r="O641" i="1"/>
  <c r="P641" i="1"/>
  <c r="Q641" i="1"/>
  <c r="J641" i="1"/>
  <c r="R641" i="1"/>
  <c r="K641" i="1"/>
  <c r="L641" i="1"/>
  <c r="N641" i="1"/>
  <c r="M641" i="1"/>
  <c r="A633" i="1"/>
  <c r="B633" i="1"/>
  <c r="O633" i="1"/>
  <c r="P633" i="1"/>
  <c r="Q633" i="1"/>
  <c r="J633" i="1"/>
  <c r="R633" i="1"/>
  <c r="K633" i="1"/>
  <c r="L633" i="1"/>
  <c r="N633" i="1"/>
  <c r="M633" i="1"/>
  <c r="A625" i="1"/>
  <c r="B625" i="1"/>
  <c r="K625" i="1"/>
  <c r="M625" i="1"/>
  <c r="N625" i="1"/>
  <c r="O625" i="1"/>
  <c r="P625" i="1"/>
  <c r="Q625" i="1"/>
  <c r="R625" i="1"/>
  <c r="L625" i="1"/>
  <c r="J625" i="1"/>
  <c r="A617" i="1"/>
  <c r="B617" i="1"/>
  <c r="Q617" i="1"/>
  <c r="K617" i="1"/>
  <c r="L617" i="1"/>
  <c r="N617" i="1"/>
  <c r="O617" i="1"/>
  <c r="P617" i="1"/>
  <c r="R617" i="1"/>
  <c r="M617" i="1"/>
  <c r="J617" i="1"/>
  <c r="A609" i="1"/>
  <c r="B609" i="1"/>
  <c r="Q609" i="1"/>
  <c r="K609" i="1"/>
  <c r="L609" i="1"/>
  <c r="J609" i="1"/>
  <c r="M609" i="1"/>
  <c r="N609" i="1"/>
  <c r="O609" i="1"/>
  <c r="P609" i="1"/>
  <c r="R609" i="1"/>
  <c r="A601" i="1"/>
  <c r="B601" i="1"/>
  <c r="Q601" i="1"/>
  <c r="K601" i="1"/>
  <c r="L601" i="1"/>
  <c r="M601" i="1"/>
  <c r="J601" i="1"/>
  <c r="N601" i="1"/>
  <c r="O601" i="1"/>
  <c r="P601" i="1"/>
  <c r="R601" i="1"/>
  <c r="A593" i="1"/>
  <c r="B593" i="1"/>
  <c r="Q593" i="1"/>
  <c r="K593" i="1"/>
  <c r="L593" i="1"/>
  <c r="M593" i="1"/>
  <c r="P593" i="1"/>
  <c r="J593" i="1"/>
  <c r="N593" i="1"/>
  <c r="R593" i="1"/>
  <c r="O593" i="1"/>
  <c r="A585" i="1"/>
  <c r="B585" i="1"/>
  <c r="Q585" i="1"/>
  <c r="K585" i="1"/>
  <c r="L585" i="1"/>
  <c r="M585" i="1"/>
  <c r="P585" i="1"/>
  <c r="J585" i="1"/>
  <c r="N585" i="1"/>
  <c r="O585" i="1"/>
  <c r="R585" i="1"/>
  <c r="A577" i="1"/>
  <c r="B577" i="1"/>
  <c r="Q577" i="1"/>
  <c r="K577" i="1"/>
  <c r="L577" i="1"/>
  <c r="M577" i="1"/>
  <c r="P577" i="1"/>
  <c r="O577" i="1"/>
  <c r="R577" i="1"/>
  <c r="N577" i="1"/>
  <c r="J577" i="1"/>
  <c r="A569" i="1"/>
  <c r="B569" i="1"/>
  <c r="Q569" i="1"/>
  <c r="K569" i="1"/>
  <c r="L569" i="1"/>
  <c r="M569" i="1"/>
  <c r="P569" i="1"/>
  <c r="J569" i="1"/>
  <c r="N569" i="1"/>
  <c r="O569" i="1"/>
  <c r="R569" i="1"/>
  <c r="A561" i="1"/>
  <c r="B561" i="1"/>
  <c r="Q561" i="1"/>
  <c r="K561" i="1"/>
  <c r="L561" i="1"/>
  <c r="M561" i="1"/>
  <c r="N561" i="1"/>
  <c r="P561" i="1"/>
  <c r="J561" i="1"/>
  <c r="R561" i="1"/>
  <c r="O561" i="1"/>
  <c r="A553" i="1"/>
  <c r="B553" i="1"/>
  <c r="Q553" i="1"/>
  <c r="K553" i="1"/>
  <c r="L553" i="1"/>
  <c r="M553" i="1"/>
  <c r="N553" i="1"/>
  <c r="P553" i="1"/>
  <c r="J553" i="1"/>
  <c r="O553" i="1"/>
  <c r="R553" i="1"/>
  <c r="A713" i="1"/>
  <c r="B713" i="1"/>
  <c r="O713" i="1"/>
  <c r="P713" i="1"/>
  <c r="Q713" i="1"/>
  <c r="J713" i="1"/>
  <c r="R713" i="1"/>
  <c r="K713" i="1"/>
  <c r="L713" i="1"/>
  <c r="N713" i="1"/>
  <c r="M713" i="1"/>
  <c r="A705" i="1"/>
  <c r="B705" i="1"/>
  <c r="O705" i="1"/>
  <c r="P705" i="1"/>
  <c r="Q705" i="1"/>
  <c r="J705" i="1"/>
  <c r="R705" i="1"/>
  <c r="K705" i="1"/>
  <c r="L705" i="1"/>
  <c r="N705" i="1"/>
  <c r="M705" i="1"/>
  <c r="A689" i="1"/>
  <c r="B689" i="1"/>
  <c r="O689" i="1"/>
  <c r="P689" i="1"/>
  <c r="Q689" i="1"/>
  <c r="J689" i="1"/>
  <c r="R689" i="1"/>
  <c r="K689" i="1"/>
  <c r="L689" i="1"/>
  <c r="N689" i="1"/>
  <c r="M689" i="1"/>
  <c r="A712" i="1"/>
  <c r="B712" i="1"/>
  <c r="P712" i="1"/>
  <c r="Q712" i="1"/>
  <c r="J712" i="1"/>
  <c r="R712" i="1"/>
  <c r="K712" i="1"/>
  <c r="L712" i="1"/>
  <c r="M712" i="1"/>
  <c r="O712" i="1"/>
  <c r="N712" i="1"/>
  <c r="A704" i="1"/>
  <c r="B704" i="1"/>
  <c r="P704" i="1"/>
  <c r="Q704" i="1"/>
  <c r="J704" i="1"/>
  <c r="R704" i="1"/>
  <c r="K704" i="1"/>
  <c r="L704" i="1"/>
  <c r="M704" i="1"/>
  <c r="O704" i="1"/>
  <c r="N704" i="1"/>
  <c r="A696" i="1"/>
  <c r="B696" i="1"/>
  <c r="P696" i="1"/>
  <c r="Q696" i="1"/>
  <c r="J696" i="1"/>
  <c r="R696" i="1"/>
  <c r="K696" i="1"/>
  <c r="L696" i="1"/>
  <c r="M696" i="1"/>
  <c r="O696" i="1"/>
  <c r="N696" i="1"/>
  <c r="A688" i="1"/>
  <c r="B688" i="1"/>
  <c r="P688" i="1"/>
  <c r="Q688" i="1"/>
  <c r="J688" i="1"/>
  <c r="R688" i="1"/>
  <c r="K688" i="1"/>
  <c r="L688" i="1"/>
  <c r="M688" i="1"/>
  <c r="O688" i="1"/>
  <c r="N688" i="1"/>
  <c r="A680" i="1"/>
  <c r="B680" i="1"/>
  <c r="P680" i="1"/>
  <c r="Q680" i="1"/>
  <c r="J680" i="1"/>
  <c r="R680" i="1"/>
  <c r="K680" i="1"/>
  <c r="L680" i="1"/>
  <c r="M680" i="1"/>
  <c r="O680" i="1"/>
  <c r="N680" i="1"/>
  <c r="A672" i="1"/>
  <c r="B672" i="1"/>
  <c r="P672" i="1"/>
  <c r="Q672" i="1"/>
  <c r="J672" i="1"/>
  <c r="R672" i="1"/>
  <c r="K672" i="1"/>
  <c r="L672" i="1"/>
  <c r="M672" i="1"/>
  <c r="O672" i="1"/>
  <c r="N672" i="1"/>
  <c r="A664" i="1"/>
  <c r="B664" i="1"/>
  <c r="P664" i="1"/>
  <c r="Q664" i="1"/>
  <c r="J664" i="1"/>
  <c r="R664" i="1"/>
  <c r="K664" i="1"/>
  <c r="L664" i="1"/>
  <c r="M664" i="1"/>
  <c r="O664" i="1"/>
  <c r="N664" i="1"/>
  <c r="A656" i="1"/>
  <c r="B656" i="1"/>
  <c r="P656" i="1"/>
  <c r="Q656" i="1"/>
  <c r="J656" i="1"/>
  <c r="R656" i="1"/>
  <c r="K656" i="1"/>
  <c r="L656" i="1"/>
  <c r="M656" i="1"/>
  <c r="O656" i="1"/>
  <c r="N656" i="1"/>
  <c r="A648" i="1"/>
  <c r="B648" i="1"/>
  <c r="P648" i="1"/>
  <c r="Q648" i="1"/>
  <c r="J648" i="1"/>
  <c r="R648" i="1"/>
  <c r="K648" i="1"/>
  <c r="L648" i="1"/>
  <c r="M648" i="1"/>
  <c r="O648" i="1"/>
  <c r="N648" i="1"/>
  <c r="A640" i="1"/>
  <c r="B640" i="1"/>
  <c r="P640" i="1"/>
  <c r="Q640" i="1"/>
  <c r="J640" i="1"/>
  <c r="R640" i="1"/>
  <c r="K640" i="1"/>
  <c r="L640" i="1"/>
  <c r="M640" i="1"/>
  <c r="O640" i="1"/>
  <c r="N640" i="1"/>
  <c r="A632" i="1"/>
  <c r="B632" i="1"/>
  <c r="P632" i="1"/>
  <c r="Q632" i="1"/>
  <c r="J632" i="1"/>
  <c r="R632" i="1"/>
  <c r="K632" i="1"/>
  <c r="L632" i="1"/>
  <c r="M632" i="1"/>
  <c r="O632" i="1"/>
  <c r="N632" i="1"/>
  <c r="A624" i="1"/>
  <c r="B624" i="1"/>
  <c r="L624" i="1"/>
  <c r="M624" i="1"/>
  <c r="N624" i="1"/>
  <c r="O624" i="1"/>
  <c r="P624" i="1"/>
  <c r="Q624" i="1"/>
  <c r="R624" i="1"/>
  <c r="K624" i="1"/>
  <c r="J624" i="1"/>
  <c r="A616" i="1"/>
  <c r="B616" i="1"/>
  <c r="J616" i="1"/>
  <c r="R616" i="1"/>
  <c r="L616" i="1"/>
  <c r="M616" i="1"/>
  <c r="K616" i="1"/>
  <c r="N616" i="1"/>
  <c r="O616" i="1"/>
  <c r="P616" i="1"/>
  <c r="Q616" i="1"/>
  <c r="A608" i="1"/>
  <c r="B608" i="1"/>
  <c r="J608" i="1"/>
  <c r="R608" i="1"/>
  <c r="L608" i="1"/>
  <c r="M608" i="1"/>
  <c r="Q608" i="1"/>
  <c r="K608" i="1"/>
  <c r="N608" i="1"/>
  <c r="P608" i="1"/>
  <c r="O608" i="1"/>
  <c r="A600" i="1"/>
  <c r="B600" i="1"/>
  <c r="J600" i="1"/>
  <c r="R600" i="1"/>
  <c r="L600" i="1"/>
  <c r="M600" i="1"/>
  <c r="N600" i="1"/>
  <c r="Q600" i="1"/>
  <c r="K600" i="1"/>
  <c r="P600" i="1"/>
  <c r="O600" i="1"/>
  <c r="A592" i="1"/>
  <c r="B592" i="1"/>
  <c r="J592" i="1"/>
  <c r="R592" i="1"/>
  <c r="L592" i="1"/>
  <c r="M592" i="1"/>
  <c r="N592" i="1"/>
  <c r="Q592" i="1"/>
  <c r="K592" i="1"/>
  <c r="O592" i="1"/>
  <c r="P592" i="1"/>
  <c r="A584" i="1"/>
  <c r="B584" i="1"/>
  <c r="J584" i="1"/>
  <c r="R584" i="1"/>
  <c r="L584" i="1"/>
  <c r="M584" i="1"/>
  <c r="N584" i="1"/>
  <c r="Q584" i="1"/>
  <c r="P584" i="1"/>
  <c r="O584" i="1"/>
  <c r="K584" i="1"/>
  <c r="A576" i="1"/>
  <c r="B576" i="1"/>
  <c r="J576" i="1"/>
  <c r="R576" i="1"/>
  <c r="L576" i="1"/>
  <c r="M576" i="1"/>
  <c r="N576" i="1"/>
  <c r="Q576" i="1"/>
  <c r="K576" i="1"/>
  <c r="O576" i="1"/>
  <c r="P576" i="1"/>
  <c r="A568" i="1"/>
  <c r="B568" i="1"/>
  <c r="J568" i="1"/>
  <c r="R568" i="1"/>
  <c r="L568" i="1"/>
  <c r="M568" i="1"/>
  <c r="N568" i="1"/>
  <c r="Q568" i="1"/>
  <c r="K568" i="1"/>
  <c r="O568" i="1"/>
  <c r="P568" i="1"/>
  <c r="A560" i="1"/>
  <c r="B560" i="1"/>
  <c r="J560" i="1"/>
  <c r="R560" i="1"/>
  <c r="L560" i="1"/>
  <c r="M560" i="1"/>
  <c r="N560" i="1"/>
  <c r="O560" i="1"/>
  <c r="Q560" i="1"/>
  <c r="K560" i="1"/>
  <c r="P560" i="1"/>
  <c r="A552" i="1"/>
  <c r="B552" i="1"/>
  <c r="J552" i="1"/>
  <c r="R552" i="1"/>
  <c r="L552" i="1"/>
  <c r="M552" i="1"/>
  <c r="N552" i="1"/>
  <c r="O552" i="1"/>
  <c r="Q552" i="1"/>
  <c r="K552" i="1"/>
  <c r="P552" i="1"/>
  <c r="A702" i="1"/>
  <c r="B702" i="1"/>
  <c r="J702" i="1"/>
  <c r="R702" i="1"/>
  <c r="K702" i="1"/>
  <c r="L702" i="1"/>
  <c r="M702" i="1"/>
  <c r="N702" i="1"/>
  <c r="O702" i="1"/>
  <c r="Q702" i="1"/>
  <c r="P702" i="1"/>
  <c r="A701" i="1"/>
  <c r="B701" i="1"/>
  <c r="K701" i="1"/>
  <c r="L701" i="1"/>
  <c r="M701" i="1"/>
  <c r="N701" i="1"/>
  <c r="O701" i="1"/>
  <c r="P701" i="1"/>
  <c r="J701" i="1"/>
  <c r="R701" i="1"/>
  <c r="Q701" i="1"/>
  <c r="A669" i="1"/>
  <c r="B669" i="1"/>
  <c r="K669" i="1"/>
  <c r="L669" i="1"/>
  <c r="M669" i="1"/>
  <c r="N669" i="1"/>
  <c r="O669" i="1"/>
  <c r="P669" i="1"/>
  <c r="J669" i="1"/>
  <c r="R669" i="1"/>
  <c r="Q669" i="1"/>
  <c r="A637" i="1"/>
  <c r="B637" i="1"/>
  <c r="K637" i="1"/>
  <c r="L637" i="1"/>
  <c r="M637" i="1"/>
  <c r="N637" i="1"/>
  <c r="O637" i="1"/>
  <c r="P637" i="1"/>
  <c r="J637" i="1"/>
  <c r="R637" i="1"/>
  <c r="Q637" i="1"/>
  <c r="A589" i="1"/>
  <c r="B589" i="1"/>
  <c r="M589" i="1"/>
  <c r="O589" i="1"/>
  <c r="P589" i="1"/>
  <c r="Q589" i="1"/>
  <c r="L589" i="1"/>
  <c r="N589" i="1"/>
  <c r="R589" i="1"/>
  <c r="K589" i="1"/>
  <c r="J589" i="1"/>
  <c r="A707" i="1"/>
  <c r="B707" i="1"/>
  <c r="M707" i="1"/>
  <c r="N707" i="1"/>
  <c r="O707" i="1"/>
  <c r="P707" i="1"/>
  <c r="Q707" i="1"/>
  <c r="J707" i="1"/>
  <c r="R707" i="1"/>
  <c r="L707" i="1"/>
  <c r="K707" i="1"/>
  <c r="A699" i="1"/>
  <c r="B699" i="1"/>
  <c r="M699" i="1"/>
  <c r="N699" i="1"/>
  <c r="O699" i="1"/>
  <c r="P699" i="1"/>
  <c r="Q699" i="1"/>
  <c r="J699" i="1"/>
  <c r="R699" i="1"/>
  <c r="L699" i="1"/>
  <c r="K699" i="1"/>
  <c r="A683" i="1"/>
  <c r="B683" i="1"/>
  <c r="M683" i="1"/>
  <c r="N683" i="1"/>
  <c r="O683" i="1"/>
  <c r="P683" i="1"/>
  <c r="Q683" i="1"/>
  <c r="J683" i="1"/>
  <c r="R683" i="1"/>
  <c r="L683" i="1"/>
  <c r="K683" i="1"/>
  <c r="B667" i="1"/>
  <c r="A667" i="1"/>
  <c r="M667" i="1"/>
  <c r="N667" i="1"/>
  <c r="O667" i="1"/>
  <c r="P667" i="1"/>
  <c r="Q667" i="1"/>
  <c r="J667" i="1"/>
  <c r="R667" i="1"/>
  <c r="L667" i="1"/>
  <c r="K667" i="1"/>
  <c r="B643" i="1"/>
  <c r="A643" i="1"/>
  <c r="M643" i="1"/>
  <c r="N643" i="1"/>
  <c r="O643" i="1"/>
  <c r="P643" i="1"/>
  <c r="Q643" i="1"/>
  <c r="J643" i="1"/>
  <c r="R643" i="1"/>
  <c r="L643" i="1"/>
  <c r="K643" i="1"/>
  <c r="B603" i="1"/>
  <c r="A603" i="1"/>
  <c r="O603" i="1"/>
  <c r="Q603" i="1"/>
  <c r="J603" i="1"/>
  <c r="R603" i="1"/>
  <c r="K603" i="1"/>
  <c r="L603" i="1"/>
  <c r="M603" i="1"/>
  <c r="N603" i="1"/>
  <c r="P603" i="1"/>
  <c r="A711" i="1"/>
  <c r="B711" i="1"/>
  <c r="Q711" i="1"/>
  <c r="J711" i="1"/>
  <c r="R711" i="1"/>
  <c r="K711" i="1"/>
  <c r="L711" i="1"/>
  <c r="M711" i="1"/>
  <c r="N711" i="1"/>
  <c r="P711" i="1"/>
  <c r="O711" i="1"/>
  <c r="A703" i="1"/>
  <c r="B703" i="1"/>
  <c r="Q703" i="1"/>
  <c r="J703" i="1"/>
  <c r="R703" i="1"/>
  <c r="K703" i="1"/>
  <c r="L703" i="1"/>
  <c r="M703" i="1"/>
  <c r="N703" i="1"/>
  <c r="P703" i="1"/>
  <c r="O703" i="1"/>
  <c r="A695" i="1"/>
  <c r="B695" i="1"/>
  <c r="Q695" i="1"/>
  <c r="J695" i="1"/>
  <c r="R695" i="1"/>
  <c r="K695" i="1"/>
  <c r="L695" i="1"/>
  <c r="M695" i="1"/>
  <c r="N695" i="1"/>
  <c r="P695" i="1"/>
  <c r="O695" i="1"/>
  <c r="A687" i="1"/>
  <c r="B687" i="1"/>
  <c r="Q687" i="1"/>
  <c r="J687" i="1"/>
  <c r="R687" i="1"/>
  <c r="K687" i="1"/>
  <c r="L687" i="1"/>
  <c r="M687" i="1"/>
  <c r="N687" i="1"/>
  <c r="P687" i="1"/>
  <c r="O687" i="1"/>
  <c r="B679" i="1"/>
  <c r="A679" i="1"/>
  <c r="Q679" i="1"/>
  <c r="J679" i="1"/>
  <c r="R679" i="1"/>
  <c r="K679" i="1"/>
  <c r="L679" i="1"/>
  <c r="M679" i="1"/>
  <c r="N679" i="1"/>
  <c r="P679" i="1"/>
  <c r="O679" i="1"/>
  <c r="B671" i="1"/>
  <c r="A671" i="1"/>
  <c r="Q671" i="1"/>
  <c r="J671" i="1"/>
  <c r="R671" i="1"/>
  <c r="K671" i="1"/>
  <c r="L671" i="1"/>
  <c r="M671" i="1"/>
  <c r="N671" i="1"/>
  <c r="P671" i="1"/>
  <c r="O671" i="1"/>
  <c r="B663" i="1"/>
  <c r="A663" i="1"/>
  <c r="Q663" i="1"/>
  <c r="J663" i="1"/>
  <c r="R663" i="1"/>
  <c r="K663" i="1"/>
  <c r="L663" i="1"/>
  <c r="M663" i="1"/>
  <c r="N663" i="1"/>
  <c r="P663" i="1"/>
  <c r="O663" i="1"/>
  <c r="B655" i="1"/>
  <c r="A655" i="1"/>
  <c r="Q655" i="1"/>
  <c r="J655" i="1"/>
  <c r="R655" i="1"/>
  <c r="K655" i="1"/>
  <c r="L655" i="1"/>
  <c r="M655" i="1"/>
  <c r="N655" i="1"/>
  <c r="P655" i="1"/>
  <c r="O655" i="1"/>
  <c r="B647" i="1"/>
  <c r="A647" i="1"/>
  <c r="Q647" i="1"/>
  <c r="J647" i="1"/>
  <c r="R647" i="1"/>
  <c r="K647" i="1"/>
  <c r="L647" i="1"/>
  <c r="M647" i="1"/>
  <c r="N647" i="1"/>
  <c r="P647" i="1"/>
  <c r="O647" i="1"/>
  <c r="B639" i="1"/>
  <c r="A639" i="1"/>
  <c r="Q639" i="1"/>
  <c r="J639" i="1"/>
  <c r="R639" i="1"/>
  <c r="K639" i="1"/>
  <c r="L639" i="1"/>
  <c r="M639" i="1"/>
  <c r="N639" i="1"/>
  <c r="P639" i="1"/>
  <c r="O639" i="1"/>
  <c r="B631" i="1"/>
  <c r="A631" i="1"/>
  <c r="Q631" i="1"/>
  <c r="J631" i="1"/>
  <c r="R631" i="1"/>
  <c r="K631" i="1"/>
  <c r="L631" i="1"/>
  <c r="M631" i="1"/>
  <c r="N631" i="1"/>
  <c r="P631" i="1"/>
  <c r="O631" i="1"/>
  <c r="B623" i="1"/>
  <c r="A623" i="1"/>
  <c r="K623" i="1"/>
  <c r="M623" i="1"/>
  <c r="N623" i="1"/>
  <c r="J623" i="1"/>
  <c r="L623" i="1"/>
  <c r="O623" i="1"/>
  <c r="P623" i="1"/>
  <c r="Q623" i="1"/>
  <c r="R623" i="1"/>
  <c r="B615" i="1"/>
  <c r="A615" i="1"/>
  <c r="K615" i="1"/>
  <c r="M615" i="1"/>
  <c r="N615" i="1"/>
  <c r="R615" i="1"/>
  <c r="J615" i="1"/>
  <c r="L615" i="1"/>
  <c r="O615" i="1"/>
  <c r="Q615" i="1"/>
  <c r="P615" i="1"/>
  <c r="B607" i="1"/>
  <c r="A607" i="1"/>
  <c r="K607" i="1"/>
  <c r="M607" i="1"/>
  <c r="N607" i="1"/>
  <c r="O607" i="1"/>
  <c r="P607" i="1"/>
  <c r="Q607" i="1"/>
  <c r="R607" i="1"/>
  <c r="L607" i="1"/>
  <c r="J607" i="1"/>
  <c r="B599" i="1"/>
  <c r="A599" i="1"/>
  <c r="K599" i="1"/>
  <c r="M599" i="1"/>
  <c r="N599" i="1"/>
  <c r="O599" i="1"/>
  <c r="J599" i="1"/>
  <c r="L599" i="1"/>
  <c r="P599" i="1"/>
  <c r="Q599" i="1"/>
  <c r="R599" i="1"/>
  <c r="A591" i="1"/>
  <c r="B591" i="1"/>
  <c r="K591" i="1"/>
  <c r="M591" i="1"/>
  <c r="N591" i="1"/>
  <c r="O591" i="1"/>
  <c r="J591" i="1"/>
  <c r="R591" i="1"/>
  <c r="Q591" i="1"/>
  <c r="P591" i="1"/>
  <c r="L591" i="1"/>
  <c r="A583" i="1"/>
  <c r="B583" i="1"/>
  <c r="K583" i="1"/>
  <c r="M583" i="1"/>
  <c r="N583" i="1"/>
  <c r="O583" i="1"/>
  <c r="J583" i="1"/>
  <c r="R583" i="1"/>
  <c r="L583" i="1"/>
  <c r="P583" i="1"/>
  <c r="Q583" i="1"/>
  <c r="A575" i="1"/>
  <c r="B575" i="1"/>
  <c r="K575" i="1"/>
  <c r="M575" i="1"/>
  <c r="N575" i="1"/>
  <c r="O575" i="1"/>
  <c r="J575" i="1"/>
  <c r="R575" i="1"/>
  <c r="L575" i="1"/>
  <c r="P575" i="1"/>
  <c r="Q575" i="1"/>
  <c r="A567" i="1"/>
  <c r="B567" i="1"/>
  <c r="K567" i="1"/>
  <c r="M567" i="1"/>
  <c r="N567" i="1"/>
  <c r="O567" i="1"/>
  <c r="J567" i="1"/>
  <c r="R567" i="1"/>
  <c r="L567" i="1"/>
  <c r="Q567" i="1"/>
  <c r="P567" i="1"/>
  <c r="A559" i="1"/>
  <c r="B559" i="1"/>
  <c r="K559" i="1"/>
  <c r="M559" i="1"/>
  <c r="N559" i="1"/>
  <c r="O559" i="1"/>
  <c r="P559" i="1"/>
  <c r="J559" i="1"/>
  <c r="R559" i="1"/>
  <c r="L559" i="1"/>
  <c r="Q559" i="1"/>
  <c r="A551" i="1"/>
  <c r="B551" i="1"/>
  <c r="K551" i="1"/>
  <c r="M551" i="1"/>
  <c r="N551" i="1"/>
  <c r="O551" i="1"/>
  <c r="P551" i="1"/>
  <c r="J551" i="1"/>
  <c r="R551" i="1"/>
  <c r="Q551" i="1"/>
  <c r="L551" i="1"/>
  <c r="A678" i="1"/>
  <c r="B678" i="1"/>
  <c r="J678" i="1"/>
  <c r="R678" i="1"/>
  <c r="K678" i="1"/>
  <c r="L678" i="1"/>
  <c r="M678" i="1"/>
  <c r="N678" i="1"/>
  <c r="O678" i="1"/>
  <c r="Q678" i="1"/>
  <c r="P678" i="1"/>
  <c r="A670" i="1"/>
  <c r="B670" i="1"/>
  <c r="J670" i="1"/>
  <c r="R670" i="1"/>
  <c r="K670" i="1"/>
  <c r="L670" i="1"/>
  <c r="M670" i="1"/>
  <c r="N670" i="1"/>
  <c r="O670" i="1"/>
  <c r="Q670" i="1"/>
  <c r="P670" i="1"/>
  <c r="A662" i="1"/>
  <c r="B662" i="1"/>
  <c r="J662" i="1"/>
  <c r="R662" i="1"/>
  <c r="K662" i="1"/>
  <c r="L662" i="1"/>
  <c r="M662" i="1"/>
  <c r="N662" i="1"/>
  <c r="O662" i="1"/>
  <c r="Q662" i="1"/>
  <c r="P662" i="1"/>
  <c r="A654" i="1"/>
  <c r="B654" i="1"/>
  <c r="J654" i="1"/>
  <c r="R654" i="1"/>
  <c r="K654" i="1"/>
  <c r="L654" i="1"/>
  <c r="M654" i="1"/>
  <c r="N654" i="1"/>
  <c r="O654" i="1"/>
  <c r="Q654" i="1"/>
  <c r="P654" i="1"/>
  <c r="A646" i="1"/>
  <c r="B646" i="1"/>
  <c r="J646" i="1"/>
  <c r="R646" i="1"/>
  <c r="K646" i="1"/>
  <c r="L646" i="1"/>
  <c r="M646" i="1"/>
  <c r="N646" i="1"/>
  <c r="O646" i="1"/>
  <c r="Q646" i="1"/>
  <c r="P646" i="1"/>
  <c r="A638" i="1"/>
  <c r="B638" i="1"/>
  <c r="J638" i="1"/>
  <c r="R638" i="1"/>
  <c r="K638" i="1"/>
  <c r="L638" i="1"/>
  <c r="M638" i="1"/>
  <c r="N638" i="1"/>
  <c r="O638" i="1"/>
  <c r="Q638" i="1"/>
  <c r="P638" i="1"/>
  <c r="A630" i="1"/>
  <c r="B630" i="1"/>
  <c r="J630" i="1"/>
  <c r="R630" i="1"/>
  <c r="K630" i="1"/>
  <c r="L630" i="1"/>
  <c r="M630" i="1"/>
  <c r="N630" i="1"/>
  <c r="O630" i="1"/>
  <c r="Q630" i="1"/>
  <c r="P630" i="1"/>
  <c r="A622" i="1"/>
  <c r="B622" i="1"/>
  <c r="L622" i="1"/>
  <c r="N622" i="1"/>
  <c r="O622" i="1"/>
  <c r="J622" i="1"/>
  <c r="K622" i="1"/>
  <c r="M622" i="1"/>
  <c r="P622" i="1"/>
  <c r="R622" i="1"/>
  <c r="Q622" i="1"/>
  <c r="A614" i="1"/>
  <c r="B614" i="1"/>
  <c r="L614" i="1"/>
  <c r="N614" i="1"/>
  <c r="O614" i="1"/>
  <c r="P614" i="1"/>
  <c r="Q614" i="1"/>
  <c r="R614" i="1"/>
  <c r="J614" i="1"/>
  <c r="M614" i="1"/>
  <c r="K614" i="1"/>
  <c r="A606" i="1"/>
  <c r="B606" i="1"/>
  <c r="L606" i="1"/>
  <c r="N606" i="1"/>
  <c r="O606" i="1"/>
  <c r="J606" i="1"/>
  <c r="K606" i="1"/>
  <c r="M606" i="1"/>
  <c r="P606" i="1"/>
  <c r="Q606" i="1"/>
  <c r="R606" i="1"/>
  <c r="A598" i="1"/>
  <c r="B598" i="1"/>
  <c r="L598" i="1"/>
  <c r="N598" i="1"/>
  <c r="O598" i="1"/>
  <c r="P598" i="1"/>
  <c r="K598" i="1"/>
  <c r="R598" i="1"/>
  <c r="J598" i="1"/>
  <c r="Q598" i="1"/>
  <c r="M598" i="1"/>
  <c r="A590" i="1"/>
  <c r="B590" i="1"/>
  <c r="L590" i="1"/>
  <c r="N590" i="1"/>
  <c r="O590" i="1"/>
  <c r="P590" i="1"/>
  <c r="K590" i="1"/>
  <c r="J590" i="1"/>
  <c r="M590" i="1"/>
  <c r="Q590" i="1"/>
  <c r="R590" i="1"/>
  <c r="A582" i="1"/>
  <c r="B582" i="1"/>
  <c r="L582" i="1"/>
  <c r="N582" i="1"/>
  <c r="O582" i="1"/>
  <c r="P582" i="1"/>
  <c r="K582" i="1"/>
  <c r="M582" i="1"/>
  <c r="Q582" i="1"/>
  <c r="R582" i="1"/>
  <c r="J582" i="1"/>
  <c r="A574" i="1"/>
  <c r="B574" i="1"/>
  <c r="L574" i="1"/>
  <c r="N574" i="1"/>
  <c r="O574" i="1"/>
  <c r="P574" i="1"/>
  <c r="K574" i="1"/>
  <c r="J574" i="1"/>
  <c r="M574" i="1"/>
  <c r="R574" i="1"/>
  <c r="Q574" i="1"/>
  <c r="A566" i="1"/>
  <c r="B566" i="1"/>
  <c r="L566" i="1"/>
  <c r="N566" i="1"/>
  <c r="O566" i="1"/>
  <c r="P566" i="1"/>
  <c r="K566" i="1"/>
  <c r="J566" i="1"/>
  <c r="M566" i="1"/>
  <c r="Q566" i="1"/>
  <c r="R566" i="1"/>
  <c r="A558" i="1"/>
  <c r="B558" i="1"/>
  <c r="L558" i="1"/>
  <c r="N558" i="1"/>
  <c r="O558" i="1"/>
  <c r="P558" i="1"/>
  <c r="Q558" i="1"/>
  <c r="K558" i="1"/>
  <c r="R558" i="1"/>
  <c r="M558" i="1"/>
  <c r="J558" i="1"/>
  <c r="A550" i="1"/>
  <c r="B550" i="1"/>
  <c r="L550" i="1"/>
  <c r="N550" i="1"/>
  <c r="O550" i="1"/>
  <c r="P550" i="1"/>
  <c r="Q550" i="1"/>
  <c r="K550" i="1"/>
  <c r="J550" i="1"/>
  <c r="M550" i="1"/>
  <c r="R550"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A924" i="1" l="1"/>
  <c r="B924" i="1"/>
  <c r="M924" i="1"/>
  <c r="N924" i="1"/>
  <c r="O924" i="1"/>
  <c r="P924" i="1"/>
  <c r="Q924" i="1"/>
  <c r="J924" i="1"/>
  <c r="R924" i="1"/>
  <c r="K924" i="1"/>
  <c r="L924" i="1"/>
  <c r="A876" i="1"/>
  <c r="B876" i="1"/>
  <c r="K876" i="1"/>
  <c r="M876" i="1"/>
  <c r="N876" i="1"/>
  <c r="Q876" i="1"/>
  <c r="P876" i="1"/>
  <c r="R876" i="1"/>
  <c r="J876" i="1"/>
  <c r="L876" i="1"/>
  <c r="O876" i="1"/>
  <c r="A963" i="1"/>
  <c r="B963" i="1"/>
  <c r="N963" i="1"/>
  <c r="O963" i="1"/>
  <c r="P963" i="1"/>
  <c r="Q963" i="1"/>
  <c r="J963" i="1"/>
  <c r="R963" i="1"/>
  <c r="K963" i="1"/>
  <c r="L963" i="1"/>
  <c r="M963" i="1"/>
  <c r="A883" i="1"/>
  <c r="B883" i="1"/>
  <c r="L883" i="1"/>
  <c r="N883" i="1"/>
  <c r="O883" i="1"/>
  <c r="J883" i="1"/>
  <c r="R883" i="1"/>
  <c r="Q883" i="1"/>
  <c r="K883" i="1"/>
  <c r="M883" i="1"/>
  <c r="P883" i="1"/>
  <c r="A956" i="1"/>
  <c r="B956" i="1"/>
  <c r="M956" i="1"/>
  <c r="N956" i="1"/>
  <c r="O956" i="1"/>
  <c r="P956" i="1"/>
  <c r="Q956" i="1"/>
  <c r="J956" i="1"/>
  <c r="R956" i="1"/>
  <c r="K956" i="1"/>
  <c r="L956" i="1"/>
  <c r="A884" i="1"/>
  <c r="B884" i="1"/>
  <c r="K884" i="1"/>
  <c r="M884" i="1"/>
  <c r="N884" i="1"/>
  <c r="Q884" i="1"/>
  <c r="J884" i="1"/>
  <c r="L884" i="1"/>
  <c r="O884" i="1"/>
  <c r="P884" i="1"/>
  <c r="R884" i="1"/>
  <c r="A836" i="1"/>
  <c r="B836" i="1"/>
  <c r="Q836" i="1"/>
  <c r="K836" i="1"/>
  <c r="R836" i="1"/>
  <c r="J836" i="1"/>
  <c r="L836" i="1"/>
  <c r="O836" i="1"/>
  <c r="N836" i="1"/>
  <c r="P836" i="1"/>
  <c r="M836" i="1"/>
  <c r="A955" i="1"/>
  <c r="B955" i="1"/>
  <c r="N955" i="1"/>
  <c r="O955" i="1"/>
  <c r="P955" i="1"/>
  <c r="Q955" i="1"/>
  <c r="J955" i="1"/>
  <c r="R955" i="1"/>
  <c r="K955" i="1"/>
  <c r="L955" i="1"/>
  <c r="M955" i="1"/>
  <c r="A931" i="1"/>
  <c r="B931" i="1"/>
  <c r="N931" i="1"/>
  <c r="O931" i="1"/>
  <c r="P931" i="1"/>
  <c r="Q931" i="1"/>
  <c r="J931" i="1"/>
  <c r="R931" i="1"/>
  <c r="K931" i="1"/>
  <c r="L931" i="1"/>
  <c r="M931" i="1"/>
  <c r="A915" i="1"/>
  <c r="B915" i="1"/>
  <c r="L915" i="1"/>
  <c r="O915" i="1"/>
  <c r="Q915" i="1"/>
  <c r="R915" i="1"/>
  <c r="J915" i="1"/>
  <c r="K915" i="1"/>
  <c r="M915" i="1"/>
  <c r="N915" i="1"/>
  <c r="P915" i="1"/>
  <c r="A899" i="1"/>
  <c r="B899" i="1"/>
  <c r="L899" i="1"/>
  <c r="N899" i="1"/>
  <c r="O899" i="1"/>
  <c r="J899" i="1"/>
  <c r="R899" i="1"/>
  <c r="Q899" i="1"/>
  <c r="K899" i="1"/>
  <c r="M899" i="1"/>
  <c r="P899" i="1"/>
  <c r="A867" i="1"/>
  <c r="B867" i="1"/>
  <c r="L867" i="1"/>
  <c r="N867" i="1"/>
  <c r="O867" i="1"/>
  <c r="J867" i="1"/>
  <c r="R867" i="1"/>
  <c r="Q867" i="1"/>
  <c r="K867" i="1"/>
  <c r="M867" i="1"/>
  <c r="P867" i="1"/>
  <c r="A843" i="1"/>
  <c r="B843" i="1"/>
  <c r="J843" i="1"/>
  <c r="R843" i="1"/>
  <c r="L843" i="1"/>
  <c r="K843" i="1"/>
  <c r="M843" i="1"/>
  <c r="P843" i="1"/>
  <c r="O843" i="1"/>
  <c r="Q843" i="1"/>
  <c r="N843" i="1"/>
  <c r="A827" i="1"/>
  <c r="B827" i="1"/>
  <c r="J827" i="1"/>
  <c r="R827" i="1"/>
  <c r="L827" i="1"/>
  <c r="N827" i="1"/>
  <c r="P827" i="1"/>
  <c r="Q827" i="1"/>
  <c r="K827" i="1"/>
  <c r="M827" i="1"/>
  <c r="O827" i="1"/>
  <c r="A819" i="1"/>
  <c r="B819" i="1"/>
  <c r="J819" i="1"/>
  <c r="R819" i="1"/>
  <c r="L819" i="1"/>
  <c r="K819" i="1"/>
  <c r="N819" i="1"/>
  <c r="O819" i="1"/>
  <c r="Q819" i="1"/>
  <c r="M819" i="1"/>
  <c r="P819" i="1"/>
  <c r="A970" i="1"/>
  <c r="B970" i="1"/>
  <c r="O970" i="1"/>
  <c r="P970" i="1"/>
  <c r="Q970" i="1"/>
  <c r="J970" i="1"/>
  <c r="R970" i="1"/>
  <c r="K970" i="1"/>
  <c r="L970" i="1"/>
  <c r="M970" i="1"/>
  <c r="N970" i="1"/>
  <c r="A962" i="1"/>
  <c r="B962" i="1"/>
  <c r="O962" i="1"/>
  <c r="P962" i="1"/>
  <c r="Q962" i="1"/>
  <c r="J962" i="1"/>
  <c r="R962" i="1"/>
  <c r="K962" i="1"/>
  <c r="L962" i="1"/>
  <c r="M962" i="1"/>
  <c r="N962" i="1"/>
  <c r="A954" i="1"/>
  <c r="B954" i="1"/>
  <c r="O954" i="1"/>
  <c r="P954" i="1"/>
  <c r="Q954" i="1"/>
  <c r="J954" i="1"/>
  <c r="R954" i="1"/>
  <c r="K954" i="1"/>
  <c r="L954" i="1"/>
  <c r="M954" i="1"/>
  <c r="N954" i="1"/>
  <c r="A946" i="1"/>
  <c r="B946" i="1"/>
  <c r="O946" i="1"/>
  <c r="P946" i="1"/>
  <c r="Q946" i="1"/>
  <c r="J946" i="1"/>
  <c r="R946" i="1"/>
  <c r="K946" i="1"/>
  <c r="L946" i="1"/>
  <c r="M946" i="1"/>
  <c r="N946" i="1"/>
  <c r="A938" i="1"/>
  <c r="B938" i="1"/>
  <c r="O938" i="1"/>
  <c r="P938" i="1"/>
  <c r="Q938" i="1"/>
  <c r="J938" i="1"/>
  <c r="R938" i="1"/>
  <c r="K938" i="1"/>
  <c r="L938" i="1"/>
  <c r="M938" i="1"/>
  <c r="N938" i="1"/>
  <c r="B930" i="1"/>
  <c r="A930" i="1"/>
  <c r="O930" i="1"/>
  <c r="P930" i="1"/>
  <c r="Q930" i="1"/>
  <c r="J930" i="1"/>
  <c r="R930" i="1"/>
  <c r="K930" i="1"/>
  <c r="L930" i="1"/>
  <c r="M930" i="1"/>
  <c r="N930" i="1"/>
  <c r="B922" i="1"/>
  <c r="A922" i="1"/>
  <c r="O922" i="1"/>
  <c r="P922" i="1"/>
  <c r="Q922" i="1"/>
  <c r="J922" i="1"/>
  <c r="R922" i="1"/>
  <c r="K922" i="1"/>
  <c r="L922" i="1"/>
  <c r="M922" i="1"/>
  <c r="N922" i="1"/>
  <c r="B914" i="1"/>
  <c r="A914" i="1"/>
  <c r="M914" i="1"/>
  <c r="P914" i="1"/>
  <c r="O914" i="1"/>
  <c r="Q914" i="1"/>
  <c r="R914" i="1"/>
  <c r="J914" i="1"/>
  <c r="K914" i="1"/>
  <c r="L914" i="1"/>
  <c r="N914" i="1"/>
  <c r="B906" i="1"/>
  <c r="A906" i="1"/>
  <c r="M906" i="1"/>
  <c r="O906" i="1"/>
  <c r="P906" i="1"/>
  <c r="K906" i="1"/>
  <c r="R906" i="1"/>
  <c r="J906" i="1"/>
  <c r="L906" i="1"/>
  <c r="N906" i="1"/>
  <c r="Q906" i="1"/>
  <c r="B898" i="1"/>
  <c r="A898" i="1"/>
  <c r="M898" i="1"/>
  <c r="O898" i="1"/>
  <c r="P898" i="1"/>
  <c r="K898" i="1"/>
  <c r="J898" i="1"/>
  <c r="L898" i="1"/>
  <c r="N898" i="1"/>
  <c r="Q898" i="1"/>
  <c r="R898" i="1"/>
  <c r="B890" i="1"/>
  <c r="A890" i="1"/>
  <c r="M890" i="1"/>
  <c r="O890" i="1"/>
  <c r="P890" i="1"/>
  <c r="K890" i="1"/>
  <c r="R890" i="1"/>
  <c r="J890" i="1"/>
  <c r="L890" i="1"/>
  <c r="N890" i="1"/>
  <c r="Q890" i="1"/>
  <c r="B882" i="1"/>
  <c r="A882" i="1"/>
  <c r="M882" i="1"/>
  <c r="O882" i="1"/>
  <c r="P882" i="1"/>
  <c r="K882" i="1"/>
  <c r="J882" i="1"/>
  <c r="L882" i="1"/>
  <c r="N882" i="1"/>
  <c r="Q882" i="1"/>
  <c r="R882" i="1"/>
  <c r="B874" i="1"/>
  <c r="A874" i="1"/>
  <c r="M874" i="1"/>
  <c r="O874" i="1"/>
  <c r="P874" i="1"/>
  <c r="K874" i="1"/>
  <c r="R874" i="1"/>
  <c r="J874" i="1"/>
  <c r="L874" i="1"/>
  <c r="N874" i="1"/>
  <c r="Q874" i="1"/>
  <c r="B866" i="1"/>
  <c r="A866" i="1"/>
  <c r="M866" i="1"/>
  <c r="O866" i="1"/>
  <c r="P866" i="1"/>
  <c r="K866" i="1"/>
  <c r="J866" i="1"/>
  <c r="L866" i="1"/>
  <c r="N866" i="1"/>
  <c r="Q866" i="1"/>
  <c r="R866" i="1"/>
  <c r="B858" i="1"/>
  <c r="A858" i="1"/>
  <c r="M858" i="1"/>
  <c r="O858" i="1"/>
  <c r="P858" i="1"/>
  <c r="K858" i="1"/>
  <c r="R858" i="1"/>
  <c r="J858" i="1"/>
  <c r="L858" i="1"/>
  <c r="N858" i="1"/>
  <c r="Q858" i="1"/>
  <c r="B850" i="1"/>
  <c r="A850" i="1"/>
  <c r="K850" i="1"/>
  <c r="M850" i="1"/>
  <c r="L850" i="1"/>
  <c r="N850" i="1"/>
  <c r="Q850" i="1"/>
  <c r="P850" i="1"/>
  <c r="R850" i="1"/>
  <c r="J850" i="1"/>
  <c r="O850" i="1"/>
  <c r="B842" i="1"/>
  <c r="A842" i="1"/>
  <c r="K842" i="1"/>
  <c r="M842" i="1"/>
  <c r="Q842" i="1"/>
  <c r="J842" i="1"/>
  <c r="O842" i="1"/>
  <c r="L842" i="1"/>
  <c r="N842" i="1"/>
  <c r="P842" i="1"/>
  <c r="R842" i="1"/>
  <c r="B834" i="1"/>
  <c r="A834" i="1"/>
  <c r="K834" i="1"/>
  <c r="M834" i="1"/>
  <c r="O834" i="1"/>
  <c r="Q834" i="1"/>
  <c r="R834" i="1"/>
  <c r="L834" i="1"/>
  <c r="J834" i="1"/>
  <c r="N834" i="1"/>
  <c r="P834" i="1"/>
  <c r="B826" i="1"/>
  <c r="A826" i="1"/>
  <c r="K826" i="1"/>
  <c r="M826" i="1"/>
  <c r="L826" i="1"/>
  <c r="O826" i="1"/>
  <c r="P826" i="1"/>
  <c r="R826" i="1"/>
  <c r="J826" i="1"/>
  <c r="N826" i="1"/>
  <c r="Q826" i="1"/>
  <c r="B818" i="1"/>
  <c r="A818" i="1"/>
  <c r="K818" i="1"/>
  <c r="M818" i="1"/>
  <c r="L818" i="1"/>
  <c r="N818" i="1"/>
  <c r="Q818" i="1"/>
  <c r="J818" i="1"/>
  <c r="O818" i="1"/>
  <c r="P818" i="1"/>
  <c r="R818" i="1"/>
  <c r="B810" i="1"/>
  <c r="A810" i="1"/>
  <c r="K810" i="1"/>
  <c r="M810" i="1"/>
  <c r="Q810" i="1"/>
  <c r="J810" i="1"/>
  <c r="O810" i="1"/>
  <c r="N810" i="1"/>
  <c r="P810" i="1"/>
  <c r="R810" i="1"/>
  <c r="L810" i="1"/>
  <c r="B802" i="1"/>
  <c r="A802" i="1"/>
  <c r="K802" i="1"/>
  <c r="M802" i="1"/>
  <c r="O802" i="1"/>
  <c r="Q802" i="1"/>
  <c r="R802" i="1"/>
  <c r="L802" i="1"/>
  <c r="J802" i="1"/>
  <c r="N802" i="1"/>
  <c r="P802" i="1"/>
  <c r="A908" i="1"/>
  <c r="B908" i="1"/>
  <c r="K908" i="1"/>
  <c r="M908" i="1"/>
  <c r="N908" i="1"/>
  <c r="Q908" i="1"/>
  <c r="P908" i="1"/>
  <c r="R908" i="1"/>
  <c r="J908" i="1"/>
  <c r="L908" i="1"/>
  <c r="O908" i="1"/>
  <c r="A860" i="1"/>
  <c r="B860" i="1"/>
  <c r="K860" i="1"/>
  <c r="M860" i="1"/>
  <c r="N860" i="1"/>
  <c r="Q860" i="1"/>
  <c r="P860" i="1"/>
  <c r="R860" i="1"/>
  <c r="J860" i="1"/>
  <c r="L860" i="1"/>
  <c r="O860" i="1"/>
  <c r="A923" i="1"/>
  <c r="B923" i="1"/>
  <c r="N923" i="1"/>
  <c r="O923" i="1"/>
  <c r="P923" i="1"/>
  <c r="Q923" i="1"/>
  <c r="J923" i="1"/>
  <c r="R923" i="1"/>
  <c r="K923" i="1"/>
  <c r="L923" i="1"/>
  <c r="M923" i="1"/>
  <c r="A875" i="1"/>
  <c r="B875" i="1"/>
  <c r="L875" i="1"/>
  <c r="N875" i="1"/>
  <c r="O875" i="1"/>
  <c r="J875" i="1"/>
  <c r="R875" i="1"/>
  <c r="K875" i="1"/>
  <c r="M875" i="1"/>
  <c r="P875" i="1"/>
  <c r="Q875" i="1"/>
  <c r="A803" i="1"/>
  <c r="B803" i="1"/>
  <c r="J803" i="1"/>
  <c r="R803" i="1"/>
  <c r="L803" i="1"/>
  <c r="P803" i="1"/>
  <c r="N803" i="1"/>
  <c r="M803" i="1"/>
  <c r="O803" i="1"/>
  <c r="Q803" i="1"/>
  <c r="K803" i="1"/>
  <c r="A969" i="1"/>
  <c r="B969" i="1"/>
  <c r="P969" i="1"/>
  <c r="Q969" i="1"/>
  <c r="J969" i="1"/>
  <c r="R969" i="1"/>
  <c r="K969" i="1"/>
  <c r="L969" i="1"/>
  <c r="M969" i="1"/>
  <c r="N969" i="1"/>
  <c r="O969" i="1"/>
  <c r="B929" i="1"/>
  <c r="A929" i="1"/>
  <c r="P929" i="1"/>
  <c r="Q929" i="1"/>
  <c r="J929" i="1"/>
  <c r="R929" i="1"/>
  <c r="K929" i="1"/>
  <c r="L929" i="1"/>
  <c r="M929" i="1"/>
  <c r="N929" i="1"/>
  <c r="O929" i="1"/>
  <c r="A889" i="1"/>
  <c r="B889" i="1"/>
  <c r="N889" i="1"/>
  <c r="P889" i="1"/>
  <c r="Q889" i="1"/>
  <c r="L889" i="1"/>
  <c r="K889" i="1"/>
  <c r="M889" i="1"/>
  <c r="O889" i="1"/>
  <c r="R889" i="1"/>
  <c r="J889" i="1"/>
  <c r="A849" i="1"/>
  <c r="B849" i="1"/>
  <c r="L849" i="1"/>
  <c r="N849" i="1"/>
  <c r="R849" i="1"/>
  <c r="J849" i="1"/>
  <c r="K849" i="1"/>
  <c r="P849" i="1"/>
  <c r="M849" i="1"/>
  <c r="O849" i="1"/>
  <c r="Q849" i="1"/>
  <c r="A825" i="1"/>
  <c r="B825" i="1"/>
  <c r="L825" i="1"/>
  <c r="N825" i="1"/>
  <c r="J825" i="1"/>
  <c r="M825" i="1"/>
  <c r="O825" i="1"/>
  <c r="R825" i="1"/>
  <c r="K825" i="1"/>
  <c r="P825" i="1"/>
  <c r="Q825" i="1"/>
  <c r="A809" i="1"/>
  <c r="B809" i="1"/>
  <c r="L809" i="1"/>
  <c r="N809" i="1"/>
  <c r="P809" i="1"/>
  <c r="R809" i="1"/>
  <c r="M809" i="1"/>
  <c r="J809" i="1"/>
  <c r="K809" i="1"/>
  <c r="O809" i="1"/>
  <c r="Q809" i="1"/>
  <c r="A940" i="1"/>
  <c r="B940" i="1"/>
  <c r="M940" i="1"/>
  <c r="N940" i="1"/>
  <c r="O940" i="1"/>
  <c r="P940" i="1"/>
  <c r="Q940" i="1"/>
  <c r="J940" i="1"/>
  <c r="R940" i="1"/>
  <c r="K940" i="1"/>
  <c r="L940" i="1"/>
  <c r="A961" i="1"/>
  <c r="B961" i="1"/>
  <c r="P961" i="1"/>
  <c r="Q961" i="1"/>
  <c r="J961" i="1"/>
  <c r="R961" i="1"/>
  <c r="K961" i="1"/>
  <c r="L961" i="1"/>
  <c r="M961" i="1"/>
  <c r="N961" i="1"/>
  <c r="O961" i="1"/>
  <c r="A945" i="1"/>
  <c r="B945" i="1"/>
  <c r="P945" i="1"/>
  <c r="Q945" i="1"/>
  <c r="J945" i="1"/>
  <c r="R945" i="1"/>
  <c r="K945" i="1"/>
  <c r="L945" i="1"/>
  <c r="M945" i="1"/>
  <c r="N945" i="1"/>
  <c r="O945" i="1"/>
  <c r="A921" i="1"/>
  <c r="B921" i="1"/>
  <c r="N921" i="1"/>
  <c r="P921" i="1"/>
  <c r="Q921" i="1"/>
  <c r="R921" i="1"/>
  <c r="J921" i="1"/>
  <c r="K921" i="1"/>
  <c r="L921" i="1"/>
  <c r="M921" i="1"/>
  <c r="O921" i="1"/>
  <c r="A905" i="1"/>
  <c r="B905" i="1"/>
  <c r="N905" i="1"/>
  <c r="P905" i="1"/>
  <c r="Q905" i="1"/>
  <c r="L905" i="1"/>
  <c r="K905" i="1"/>
  <c r="M905" i="1"/>
  <c r="O905" i="1"/>
  <c r="R905" i="1"/>
  <c r="J905" i="1"/>
  <c r="A881" i="1"/>
  <c r="B881" i="1"/>
  <c r="N881" i="1"/>
  <c r="P881" i="1"/>
  <c r="Q881" i="1"/>
  <c r="L881" i="1"/>
  <c r="J881" i="1"/>
  <c r="K881" i="1"/>
  <c r="M881" i="1"/>
  <c r="O881" i="1"/>
  <c r="R881" i="1"/>
  <c r="A865" i="1"/>
  <c r="B865" i="1"/>
  <c r="N865" i="1"/>
  <c r="P865" i="1"/>
  <c r="Q865" i="1"/>
  <c r="L865" i="1"/>
  <c r="J865" i="1"/>
  <c r="K865" i="1"/>
  <c r="M865" i="1"/>
  <c r="O865" i="1"/>
  <c r="R865" i="1"/>
  <c r="A833" i="1"/>
  <c r="B833" i="1"/>
  <c r="L833" i="1"/>
  <c r="N833" i="1"/>
  <c r="M833" i="1"/>
  <c r="P833" i="1"/>
  <c r="Q833" i="1"/>
  <c r="J833" i="1"/>
  <c r="K833" i="1"/>
  <c r="O833" i="1"/>
  <c r="R833" i="1"/>
  <c r="A968" i="1"/>
  <c r="B968" i="1"/>
  <c r="Q968" i="1"/>
  <c r="J968" i="1"/>
  <c r="R968" i="1"/>
  <c r="K968" i="1"/>
  <c r="L968" i="1"/>
  <c r="M968" i="1"/>
  <c r="N968" i="1"/>
  <c r="O968" i="1"/>
  <c r="P968" i="1"/>
  <c r="A960" i="1"/>
  <c r="B960" i="1"/>
  <c r="Q960" i="1"/>
  <c r="J960" i="1"/>
  <c r="R960" i="1"/>
  <c r="K960" i="1"/>
  <c r="L960" i="1"/>
  <c r="M960" i="1"/>
  <c r="N960" i="1"/>
  <c r="O960" i="1"/>
  <c r="P960" i="1"/>
  <c r="A952" i="1"/>
  <c r="B952" i="1"/>
  <c r="Q952" i="1"/>
  <c r="J952" i="1"/>
  <c r="R952" i="1"/>
  <c r="K952" i="1"/>
  <c r="L952" i="1"/>
  <c r="M952" i="1"/>
  <c r="N952" i="1"/>
  <c r="O952" i="1"/>
  <c r="P952" i="1"/>
  <c r="A944" i="1"/>
  <c r="B944" i="1"/>
  <c r="Q944" i="1"/>
  <c r="J944" i="1"/>
  <c r="R944" i="1"/>
  <c r="K944" i="1"/>
  <c r="L944" i="1"/>
  <c r="M944" i="1"/>
  <c r="N944" i="1"/>
  <c r="O944" i="1"/>
  <c r="P944" i="1"/>
  <c r="A936" i="1"/>
  <c r="B936" i="1"/>
  <c r="Q936" i="1"/>
  <c r="J936" i="1"/>
  <c r="R936" i="1"/>
  <c r="K936" i="1"/>
  <c r="L936" i="1"/>
  <c r="M936" i="1"/>
  <c r="N936" i="1"/>
  <c r="O936" i="1"/>
  <c r="P936" i="1"/>
  <c r="A928" i="1"/>
  <c r="B928" i="1"/>
  <c r="Q928" i="1"/>
  <c r="J928" i="1"/>
  <c r="R928" i="1"/>
  <c r="K928" i="1"/>
  <c r="L928" i="1"/>
  <c r="M928" i="1"/>
  <c r="N928" i="1"/>
  <c r="O928" i="1"/>
  <c r="P928" i="1"/>
  <c r="A920" i="1"/>
  <c r="B920" i="1"/>
  <c r="O920" i="1"/>
  <c r="J920" i="1"/>
  <c r="R920" i="1"/>
  <c r="N920" i="1"/>
  <c r="P920" i="1"/>
  <c r="Q920" i="1"/>
  <c r="K920" i="1"/>
  <c r="L920" i="1"/>
  <c r="M920" i="1"/>
  <c r="A912" i="1"/>
  <c r="B912" i="1"/>
  <c r="O912" i="1"/>
  <c r="J912" i="1"/>
  <c r="R912" i="1"/>
  <c r="L912" i="1"/>
  <c r="M912" i="1"/>
  <c r="N912" i="1"/>
  <c r="P912" i="1"/>
  <c r="Q912" i="1"/>
  <c r="K912" i="1"/>
  <c r="A904" i="1"/>
  <c r="B904" i="1"/>
  <c r="O904" i="1"/>
  <c r="Q904" i="1"/>
  <c r="J904" i="1"/>
  <c r="R904" i="1"/>
  <c r="M904" i="1"/>
  <c r="K904" i="1"/>
  <c r="L904" i="1"/>
  <c r="N904" i="1"/>
  <c r="P904" i="1"/>
  <c r="A896" i="1"/>
  <c r="B896" i="1"/>
  <c r="O896" i="1"/>
  <c r="Q896" i="1"/>
  <c r="J896" i="1"/>
  <c r="R896" i="1"/>
  <c r="M896" i="1"/>
  <c r="L896" i="1"/>
  <c r="N896" i="1"/>
  <c r="P896" i="1"/>
  <c r="K896" i="1"/>
  <c r="A888" i="1"/>
  <c r="B888" i="1"/>
  <c r="O888" i="1"/>
  <c r="Q888" i="1"/>
  <c r="J888" i="1"/>
  <c r="R888" i="1"/>
  <c r="M888" i="1"/>
  <c r="K888" i="1"/>
  <c r="L888" i="1"/>
  <c r="N888" i="1"/>
  <c r="P888" i="1"/>
  <c r="A880" i="1"/>
  <c r="B880" i="1"/>
  <c r="O880" i="1"/>
  <c r="Q880" i="1"/>
  <c r="J880" i="1"/>
  <c r="R880" i="1"/>
  <c r="M880" i="1"/>
  <c r="L880" i="1"/>
  <c r="N880" i="1"/>
  <c r="P880" i="1"/>
  <c r="K880" i="1"/>
  <c r="A872" i="1"/>
  <c r="B872" i="1"/>
  <c r="O872" i="1"/>
  <c r="Q872" i="1"/>
  <c r="J872" i="1"/>
  <c r="R872" i="1"/>
  <c r="M872" i="1"/>
  <c r="K872" i="1"/>
  <c r="L872" i="1"/>
  <c r="N872" i="1"/>
  <c r="P872" i="1"/>
  <c r="A864" i="1"/>
  <c r="B864" i="1"/>
  <c r="O864" i="1"/>
  <c r="Q864" i="1"/>
  <c r="J864" i="1"/>
  <c r="R864" i="1"/>
  <c r="M864" i="1"/>
  <c r="L864" i="1"/>
  <c r="N864" i="1"/>
  <c r="P864" i="1"/>
  <c r="K864" i="1"/>
  <c r="A856" i="1"/>
  <c r="B856" i="1"/>
  <c r="M856" i="1"/>
  <c r="N856" i="1"/>
  <c r="P856" i="1"/>
  <c r="Q856" i="1"/>
  <c r="K856" i="1"/>
  <c r="J856" i="1"/>
  <c r="L856" i="1"/>
  <c r="O856" i="1"/>
  <c r="R856" i="1"/>
  <c r="A848" i="1"/>
  <c r="B848" i="1"/>
  <c r="M848" i="1"/>
  <c r="O848" i="1"/>
  <c r="Q848" i="1"/>
  <c r="J848" i="1"/>
  <c r="N848" i="1"/>
  <c r="L848" i="1"/>
  <c r="P848" i="1"/>
  <c r="R848" i="1"/>
  <c r="K848" i="1"/>
  <c r="A840" i="1"/>
  <c r="B840" i="1"/>
  <c r="M840" i="1"/>
  <c r="O840" i="1"/>
  <c r="N840" i="1"/>
  <c r="Q840" i="1"/>
  <c r="R840" i="1"/>
  <c r="K840" i="1"/>
  <c r="J840" i="1"/>
  <c r="L840" i="1"/>
  <c r="P840" i="1"/>
  <c r="A832" i="1"/>
  <c r="B832" i="1"/>
  <c r="M832" i="1"/>
  <c r="O832" i="1"/>
  <c r="K832" i="1"/>
  <c r="N832" i="1"/>
  <c r="P832" i="1"/>
  <c r="J832" i="1"/>
  <c r="L832" i="1"/>
  <c r="Q832" i="1"/>
  <c r="R832" i="1"/>
  <c r="A824" i="1"/>
  <c r="B824" i="1"/>
  <c r="M824" i="1"/>
  <c r="O824" i="1"/>
  <c r="K824" i="1"/>
  <c r="L824" i="1"/>
  <c r="Q824" i="1"/>
  <c r="P824" i="1"/>
  <c r="R824" i="1"/>
  <c r="J824" i="1"/>
  <c r="N824" i="1"/>
  <c r="A816" i="1"/>
  <c r="B816" i="1"/>
  <c r="M816" i="1"/>
  <c r="O816" i="1"/>
  <c r="Q816" i="1"/>
  <c r="J816" i="1"/>
  <c r="N816" i="1"/>
  <c r="K816" i="1"/>
  <c r="L816" i="1"/>
  <c r="P816" i="1"/>
  <c r="R816" i="1"/>
  <c r="A808" i="1"/>
  <c r="B808" i="1"/>
  <c r="M808" i="1"/>
  <c r="O808" i="1"/>
  <c r="N808" i="1"/>
  <c r="Q808" i="1"/>
  <c r="R808" i="1"/>
  <c r="K808" i="1"/>
  <c r="J808" i="1"/>
  <c r="L808" i="1"/>
  <c r="P808" i="1"/>
  <c r="A916" i="1"/>
  <c r="B916" i="1"/>
  <c r="K916" i="1"/>
  <c r="N916" i="1"/>
  <c r="R916" i="1"/>
  <c r="J916" i="1"/>
  <c r="L916" i="1"/>
  <c r="M916" i="1"/>
  <c r="O916" i="1"/>
  <c r="P916" i="1"/>
  <c r="Q916" i="1"/>
  <c r="A868" i="1"/>
  <c r="B868" i="1"/>
  <c r="K868" i="1"/>
  <c r="M868" i="1"/>
  <c r="N868" i="1"/>
  <c r="Q868" i="1"/>
  <c r="J868" i="1"/>
  <c r="L868" i="1"/>
  <c r="O868" i="1"/>
  <c r="P868" i="1"/>
  <c r="R868" i="1"/>
  <c r="A947" i="1"/>
  <c r="B947" i="1"/>
  <c r="N947" i="1"/>
  <c r="O947" i="1"/>
  <c r="P947" i="1"/>
  <c r="Q947" i="1"/>
  <c r="J947" i="1"/>
  <c r="R947" i="1"/>
  <c r="K947" i="1"/>
  <c r="L947" i="1"/>
  <c r="M947" i="1"/>
  <c r="A859" i="1"/>
  <c r="B859" i="1"/>
  <c r="L859" i="1"/>
  <c r="N859" i="1"/>
  <c r="O859" i="1"/>
  <c r="J859" i="1"/>
  <c r="R859" i="1"/>
  <c r="K859" i="1"/>
  <c r="M859" i="1"/>
  <c r="P859" i="1"/>
  <c r="Q859" i="1"/>
  <c r="A951" i="1"/>
  <c r="B951" i="1"/>
  <c r="J951" i="1"/>
  <c r="R951" i="1"/>
  <c r="K951" i="1"/>
  <c r="L951" i="1"/>
  <c r="M951" i="1"/>
  <c r="N951" i="1"/>
  <c r="O951" i="1"/>
  <c r="P951" i="1"/>
  <c r="Q951" i="1"/>
  <c r="A919" i="1"/>
  <c r="B919" i="1"/>
  <c r="P919" i="1"/>
  <c r="K919" i="1"/>
  <c r="M919" i="1"/>
  <c r="N919" i="1"/>
  <c r="O919" i="1"/>
  <c r="Q919" i="1"/>
  <c r="R919" i="1"/>
  <c r="J919" i="1"/>
  <c r="L919" i="1"/>
  <c r="A863" i="1"/>
  <c r="B863" i="1"/>
  <c r="P863" i="1"/>
  <c r="J863" i="1"/>
  <c r="R863" i="1"/>
  <c r="K863" i="1"/>
  <c r="N863" i="1"/>
  <c r="L863" i="1"/>
  <c r="M863" i="1"/>
  <c r="O863" i="1"/>
  <c r="Q863" i="1"/>
  <c r="A948" i="1"/>
  <c r="B948" i="1"/>
  <c r="M948" i="1"/>
  <c r="N948" i="1"/>
  <c r="O948" i="1"/>
  <c r="P948" i="1"/>
  <c r="Q948" i="1"/>
  <c r="J948" i="1"/>
  <c r="R948" i="1"/>
  <c r="K948" i="1"/>
  <c r="L948" i="1"/>
  <c r="A892" i="1"/>
  <c r="B892" i="1"/>
  <c r="K892" i="1"/>
  <c r="M892" i="1"/>
  <c r="N892" i="1"/>
  <c r="Q892" i="1"/>
  <c r="P892" i="1"/>
  <c r="R892" i="1"/>
  <c r="J892" i="1"/>
  <c r="L892" i="1"/>
  <c r="O892" i="1"/>
  <c r="A844" i="1"/>
  <c r="B844" i="1"/>
  <c r="Q844" i="1"/>
  <c r="K844" i="1"/>
  <c r="J844" i="1"/>
  <c r="M844" i="1"/>
  <c r="N844" i="1"/>
  <c r="R844" i="1"/>
  <c r="L844" i="1"/>
  <c r="O844" i="1"/>
  <c r="P844" i="1"/>
  <c r="A971" i="1"/>
  <c r="B971" i="1"/>
  <c r="N971" i="1"/>
  <c r="O971" i="1"/>
  <c r="P971" i="1"/>
  <c r="Q971" i="1"/>
  <c r="J971" i="1"/>
  <c r="R971" i="1"/>
  <c r="K971" i="1"/>
  <c r="L971" i="1"/>
  <c r="M971" i="1"/>
  <c r="A939" i="1"/>
  <c r="B939" i="1"/>
  <c r="N939" i="1"/>
  <c r="O939" i="1"/>
  <c r="P939" i="1"/>
  <c r="Q939" i="1"/>
  <c r="J939" i="1"/>
  <c r="R939" i="1"/>
  <c r="K939" i="1"/>
  <c r="L939" i="1"/>
  <c r="M939" i="1"/>
  <c r="A907" i="1"/>
  <c r="B907" i="1"/>
  <c r="L907" i="1"/>
  <c r="N907" i="1"/>
  <c r="O907" i="1"/>
  <c r="J907" i="1"/>
  <c r="R907" i="1"/>
  <c r="K907" i="1"/>
  <c r="M907" i="1"/>
  <c r="P907" i="1"/>
  <c r="Q907" i="1"/>
  <c r="A891" i="1"/>
  <c r="B891" i="1"/>
  <c r="L891" i="1"/>
  <c r="N891" i="1"/>
  <c r="O891" i="1"/>
  <c r="J891" i="1"/>
  <c r="R891" i="1"/>
  <c r="K891" i="1"/>
  <c r="M891" i="1"/>
  <c r="P891" i="1"/>
  <c r="Q891" i="1"/>
  <c r="A851" i="1"/>
  <c r="B851" i="1"/>
  <c r="J851" i="1"/>
  <c r="R851" i="1"/>
  <c r="L851" i="1"/>
  <c r="K851" i="1"/>
  <c r="N851" i="1"/>
  <c r="O851" i="1"/>
  <c r="M851" i="1"/>
  <c r="P851" i="1"/>
  <c r="Q851" i="1"/>
  <c r="A835" i="1"/>
  <c r="B835" i="1"/>
  <c r="J835" i="1"/>
  <c r="R835" i="1"/>
  <c r="L835" i="1"/>
  <c r="P835" i="1"/>
  <c r="N835" i="1"/>
  <c r="K835" i="1"/>
  <c r="M835" i="1"/>
  <c r="O835" i="1"/>
  <c r="Q835" i="1"/>
  <c r="A811" i="1"/>
  <c r="B811" i="1"/>
  <c r="J811" i="1"/>
  <c r="R811" i="1"/>
  <c r="L811" i="1"/>
  <c r="K811" i="1"/>
  <c r="M811" i="1"/>
  <c r="P811" i="1"/>
  <c r="N811" i="1"/>
  <c r="O811" i="1"/>
  <c r="Q811" i="1"/>
  <c r="A959" i="1"/>
  <c r="B959" i="1"/>
  <c r="J959" i="1"/>
  <c r="R959" i="1"/>
  <c r="K959" i="1"/>
  <c r="L959" i="1"/>
  <c r="M959" i="1"/>
  <c r="N959" i="1"/>
  <c r="O959" i="1"/>
  <c r="P959" i="1"/>
  <c r="Q959" i="1"/>
  <c r="A943" i="1"/>
  <c r="B943" i="1"/>
  <c r="J943" i="1"/>
  <c r="R943" i="1"/>
  <c r="K943" i="1"/>
  <c r="L943" i="1"/>
  <c r="M943" i="1"/>
  <c r="N943" i="1"/>
  <c r="O943" i="1"/>
  <c r="P943" i="1"/>
  <c r="Q943" i="1"/>
  <c r="A935" i="1"/>
  <c r="B935" i="1"/>
  <c r="J935" i="1"/>
  <c r="R935" i="1"/>
  <c r="K935" i="1"/>
  <c r="L935" i="1"/>
  <c r="M935" i="1"/>
  <c r="N935" i="1"/>
  <c r="O935" i="1"/>
  <c r="P935" i="1"/>
  <c r="Q935" i="1"/>
  <c r="A927" i="1"/>
  <c r="B927" i="1"/>
  <c r="J927" i="1"/>
  <c r="R927" i="1"/>
  <c r="K927" i="1"/>
  <c r="L927" i="1"/>
  <c r="M927" i="1"/>
  <c r="N927" i="1"/>
  <c r="O927" i="1"/>
  <c r="P927" i="1"/>
  <c r="Q927" i="1"/>
  <c r="A911" i="1"/>
  <c r="B911" i="1"/>
  <c r="P911" i="1"/>
  <c r="J911" i="1"/>
  <c r="R911" i="1"/>
  <c r="K911" i="1"/>
  <c r="N911" i="1"/>
  <c r="L911" i="1"/>
  <c r="M911" i="1"/>
  <c r="O911" i="1"/>
  <c r="Q911" i="1"/>
  <c r="A903" i="1"/>
  <c r="B903" i="1"/>
  <c r="P903" i="1"/>
  <c r="J903" i="1"/>
  <c r="R903" i="1"/>
  <c r="K903" i="1"/>
  <c r="N903" i="1"/>
  <c r="M903" i="1"/>
  <c r="O903" i="1"/>
  <c r="Q903" i="1"/>
  <c r="L903" i="1"/>
  <c r="A895" i="1"/>
  <c r="B895" i="1"/>
  <c r="P895" i="1"/>
  <c r="J895" i="1"/>
  <c r="R895" i="1"/>
  <c r="K895" i="1"/>
  <c r="N895" i="1"/>
  <c r="L895" i="1"/>
  <c r="M895" i="1"/>
  <c r="O895" i="1"/>
  <c r="Q895" i="1"/>
  <c r="A887" i="1"/>
  <c r="B887" i="1"/>
  <c r="P887" i="1"/>
  <c r="J887" i="1"/>
  <c r="R887" i="1"/>
  <c r="K887" i="1"/>
  <c r="N887" i="1"/>
  <c r="M887" i="1"/>
  <c r="O887" i="1"/>
  <c r="Q887" i="1"/>
  <c r="L887" i="1"/>
  <c r="A879" i="1"/>
  <c r="B879" i="1"/>
  <c r="P879" i="1"/>
  <c r="J879" i="1"/>
  <c r="R879" i="1"/>
  <c r="K879" i="1"/>
  <c r="N879" i="1"/>
  <c r="L879" i="1"/>
  <c r="M879" i="1"/>
  <c r="O879" i="1"/>
  <c r="Q879" i="1"/>
  <c r="A871" i="1"/>
  <c r="B871" i="1"/>
  <c r="P871" i="1"/>
  <c r="J871" i="1"/>
  <c r="R871" i="1"/>
  <c r="K871" i="1"/>
  <c r="N871" i="1"/>
  <c r="M871" i="1"/>
  <c r="O871" i="1"/>
  <c r="Q871" i="1"/>
  <c r="L871" i="1"/>
  <c r="A855" i="1"/>
  <c r="B855" i="1"/>
  <c r="N855" i="1"/>
  <c r="M855" i="1"/>
  <c r="P855" i="1"/>
  <c r="Q855" i="1"/>
  <c r="K855" i="1"/>
  <c r="J855" i="1"/>
  <c r="L855" i="1"/>
  <c r="O855" i="1"/>
  <c r="R855" i="1"/>
  <c r="A847" i="1"/>
  <c r="B847" i="1"/>
  <c r="N847" i="1"/>
  <c r="P847" i="1"/>
  <c r="O847" i="1"/>
  <c r="R847" i="1"/>
  <c r="L847" i="1"/>
  <c r="J847" i="1"/>
  <c r="K847" i="1"/>
  <c r="M847" i="1"/>
  <c r="Q847" i="1"/>
  <c r="A839" i="1"/>
  <c r="B839" i="1"/>
  <c r="N839" i="1"/>
  <c r="P839" i="1"/>
  <c r="L839" i="1"/>
  <c r="O839" i="1"/>
  <c r="Q839" i="1"/>
  <c r="J839" i="1"/>
  <c r="K839" i="1"/>
  <c r="M839" i="1"/>
  <c r="R839" i="1"/>
  <c r="A831" i="1"/>
  <c r="B831" i="1"/>
  <c r="N831" i="1"/>
  <c r="P831" i="1"/>
  <c r="J831" i="1"/>
  <c r="L831" i="1"/>
  <c r="M831" i="1"/>
  <c r="R831" i="1"/>
  <c r="Q831" i="1"/>
  <c r="K831" i="1"/>
  <c r="O831" i="1"/>
  <c r="A823" i="1"/>
  <c r="B823" i="1"/>
  <c r="N823" i="1"/>
  <c r="P823" i="1"/>
  <c r="R823" i="1"/>
  <c r="J823" i="1"/>
  <c r="K823" i="1"/>
  <c r="O823" i="1"/>
  <c r="L823" i="1"/>
  <c r="M823" i="1"/>
  <c r="Q823" i="1"/>
  <c r="A815" i="1"/>
  <c r="B815" i="1"/>
  <c r="N815" i="1"/>
  <c r="P815" i="1"/>
  <c r="O815" i="1"/>
  <c r="R815" i="1"/>
  <c r="L815" i="1"/>
  <c r="K815" i="1"/>
  <c r="M815" i="1"/>
  <c r="Q815" i="1"/>
  <c r="J815" i="1"/>
  <c r="A807" i="1"/>
  <c r="B807" i="1"/>
  <c r="N807" i="1"/>
  <c r="P807" i="1"/>
  <c r="L807" i="1"/>
  <c r="O807" i="1"/>
  <c r="Q807" i="1"/>
  <c r="J807" i="1"/>
  <c r="K807" i="1"/>
  <c r="M807" i="1"/>
  <c r="R807" i="1"/>
  <c r="A966" i="1"/>
  <c r="B966" i="1"/>
  <c r="K966" i="1"/>
  <c r="L966" i="1"/>
  <c r="M966" i="1"/>
  <c r="N966" i="1"/>
  <c r="O966" i="1"/>
  <c r="P966" i="1"/>
  <c r="Q966" i="1"/>
  <c r="J966" i="1"/>
  <c r="R966" i="1"/>
  <c r="A934" i="1"/>
  <c r="B934" i="1"/>
  <c r="K934" i="1"/>
  <c r="L934" i="1"/>
  <c r="M934" i="1"/>
  <c r="N934" i="1"/>
  <c r="O934" i="1"/>
  <c r="P934" i="1"/>
  <c r="Q934" i="1"/>
  <c r="J934" i="1"/>
  <c r="R934" i="1"/>
  <c r="B910" i="1"/>
  <c r="A910" i="1"/>
  <c r="Q910" i="1"/>
  <c r="K910" i="1"/>
  <c r="L910" i="1"/>
  <c r="O910" i="1"/>
  <c r="N910" i="1"/>
  <c r="P910" i="1"/>
  <c r="R910" i="1"/>
  <c r="J910" i="1"/>
  <c r="M910" i="1"/>
  <c r="B894" i="1"/>
  <c r="A894" i="1"/>
  <c r="Q894" i="1"/>
  <c r="K894" i="1"/>
  <c r="L894" i="1"/>
  <c r="O894" i="1"/>
  <c r="N894" i="1"/>
  <c r="P894" i="1"/>
  <c r="R894" i="1"/>
  <c r="J894" i="1"/>
  <c r="M894" i="1"/>
  <c r="B878" i="1"/>
  <c r="A878" i="1"/>
  <c r="Q878" i="1"/>
  <c r="K878" i="1"/>
  <c r="L878" i="1"/>
  <c r="O878" i="1"/>
  <c r="N878" i="1"/>
  <c r="P878" i="1"/>
  <c r="R878" i="1"/>
  <c r="J878" i="1"/>
  <c r="M878" i="1"/>
  <c r="B870" i="1"/>
  <c r="A870" i="1"/>
  <c r="Q870" i="1"/>
  <c r="K870" i="1"/>
  <c r="L870" i="1"/>
  <c r="O870" i="1"/>
  <c r="J870" i="1"/>
  <c r="M870" i="1"/>
  <c r="N870" i="1"/>
  <c r="P870" i="1"/>
  <c r="R870" i="1"/>
  <c r="B854" i="1"/>
  <c r="A854" i="1"/>
  <c r="O854" i="1"/>
  <c r="M854" i="1"/>
  <c r="P854" i="1"/>
  <c r="Q854" i="1"/>
  <c r="K854" i="1"/>
  <c r="J854" i="1"/>
  <c r="L854" i="1"/>
  <c r="N854" i="1"/>
  <c r="R854" i="1"/>
  <c r="B846" i="1"/>
  <c r="A846" i="1"/>
  <c r="O846" i="1"/>
  <c r="Q846" i="1"/>
  <c r="M846" i="1"/>
  <c r="P846" i="1"/>
  <c r="R846" i="1"/>
  <c r="K846" i="1"/>
  <c r="J846" i="1"/>
  <c r="L846" i="1"/>
  <c r="N846" i="1"/>
  <c r="B838" i="1"/>
  <c r="A838" i="1"/>
  <c r="O838" i="1"/>
  <c r="Q838" i="1"/>
  <c r="K838" i="1"/>
  <c r="M838" i="1"/>
  <c r="N838" i="1"/>
  <c r="R838" i="1"/>
  <c r="J838" i="1"/>
  <c r="L838" i="1"/>
  <c r="P838" i="1"/>
  <c r="B830" i="1"/>
  <c r="A830" i="1"/>
  <c r="O830" i="1"/>
  <c r="Q830" i="1"/>
  <c r="K830" i="1"/>
  <c r="L830" i="1"/>
  <c r="P830" i="1"/>
  <c r="J830" i="1"/>
  <c r="M830" i="1"/>
  <c r="N830" i="1"/>
  <c r="R830" i="1"/>
  <c r="B822" i="1"/>
  <c r="A822" i="1"/>
  <c r="O822" i="1"/>
  <c r="Q822" i="1"/>
  <c r="P822" i="1"/>
  <c r="J822" i="1"/>
  <c r="M822" i="1"/>
  <c r="L822" i="1"/>
  <c r="N822" i="1"/>
  <c r="R822" i="1"/>
  <c r="K822" i="1"/>
  <c r="B814" i="1"/>
  <c r="A814" i="1"/>
  <c r="O814" i="1"/>
  <c r="Q814" i="1"/>
  <c r="M814" i="1"/>
  <c r="P814" i="1"/>
  <c r="R814" i="1"/>
  <c r="K814" i="1"/>
  <c r="J814" i="1"/>
  <c r="L814" i="1"/>
  <c r="N814" i="1"/>
  <c r="B806" i="1"/>
  <c r="A806" i="1"/>
  <c r="O806" i="1"/>
  <c r="Q806" i="1"/>
  <c r="K806" i="1"/>
  <c r="M806" i="1"/>
  <c r="N806" i="1"/>
  <c r="J806" i="1"/>
  <c r="L806" i="1"/>
  <c r="P806" i="1"/>
  <c r="R806" i="1"/>
  <c r="A932" i="1"/>
  <c r="B932" i="1"/>
  <c r="M932" i="1"/>
  <c r="N932" i="1"/>
  <c r="O932" i="1"/>
  <c r="P932" i="1"/>
  <c r="Q932" i="1"/>
  <c r="J932" i="1"/>
  <c r="R932" i="1"/>
  <c r="K932" i="1"/>
  <c r="L932" i="1"/>
  <c r="A953" i="1"/>
  <c r="B953" i="1"/>
  <c r="P953" i="1"/>
  <c r="Q953" i="1"/>
  <c r="J953" i="1"/>
  <c r="R953" i="1"/>
  <c r="K953" i="1"/>
  <c r="L953" i="1"/>
  <c r="M953" i="1"/>
  <c r="N953" i="1"/>
  <c r="O953" i="1"/>
  <c r="A937" i="1"/>
  <c r="B937" i="1"/>
  <c r="P937" i="1"/>
  <c r="Q937" i="1"/>
  <c r="J937" i="1"/>
  <c r="R937" i="1"/>
  <c r="K937" i="1"/>
  <c r="L937" i="1"/>
  <c r="M937" i="1"/>
  <c r="N937" i="1"/>
  <c r="O937" i="1"/>
  <c r="A913" i="1"/>
  <c r="B913" i="1"/>
  <c r="N913" i="1"/>
  <c r="Q913" i="1"/>
  <c r="M913" i="1"/>
  <c r="O913" i="1"/>
  <c r="P913" i="1"/>
  <c r="R913" i="1"/>
  <c r="J913" i="1"/>
  <c r="K913" i="1"/>
  <c r="L913" i="1"/>
  <c r="A897" i="1"/>
  <c r="B897" i="1"/>
  <c r="N897" i="1"/>
  <c r="P897" i="1"/>
  <c r="Q897" i="1"/>
  <c r="L897" i="1"/>
  <c r="J897" i="1"/>
  <c r="K897" i="1"/>
  <c r="M897" i="1"/>
  <c r="O897" i="1"/>
  <c r="R897" i="1"/>
  <c r="A873" i="1"/>
  <c r="B873" i="1"/>
  <c r="N873" i="1"/>
  <c r="P873" i="1"/>
  <c r="Q873" i="1"/>
  <c r="L873" i="1"/>
  <c r="K873" i="1"/>
  <c r="M873" i="1"/>
  <c r="O873" i="1"/>
  <c r="R873" i="1"/>
  <c r="J873" i="1"/>
  <c r="A857" i="1"/>
  <c r="B857" i="1"/>
  <c r="L857" i="1"/>
  <c r="N857" i="1"/>
  <c r="P857" i="1"/>
  <c r="Q857" i="1"/>
  <c r="K857" i="1"/>
  <c r="J857" i="1"/>
  <c r="M857" i="1"/>
  <c r="O857" i="1"/>
  <c r="R857" i="1"/>
  <c r="A841" i="1"/>
  <c r="B841" i="1"/>
  <c r="L841" i="1"/>
  <c r="N841" i="1"/>
  <c r="P841" i="1"/>
  <c r="R841" i="1"/>
  <c r="M841" i="1"/>
  <c r="K841" i="1"/>
  <c r="O841" i="1"/>
  <c r="Q841" i="1"/>
  <c r="J841" i="1"/>
  <c r="A817" i="1"/>
  <c r="B817" i="1"/>
  <c r="L817" i="1"/>
  <c r="N817" i="1"/>
  <c r="R817" i="1"/>
  <c r="J817" i="1"/>
  <c r="K817" i="1"/>
  <c r="P817" i="1"/>
  <c r="O817" i="1"/>
  <c r="Q817" i="1"/>
  <c r="M817" i="1"/>
  <c r="A967" i="1"/>
  <c r="B967" i="1"/>
  <c r="J967" i="1"/>
  <c r="R967" i="1"/>
  <c r="K967" i="1"/>
  <c r="L967" i="1"/>
  <c r="M967" i="1"/>
  <c r="N967" i="1"/>
  <c r="O967" i="1"/>
  <c r="P967" i="1"/>
  <c r="Q967" i="1"/>
  <c r="A958" i="1"/>
  <c r="B958" i="1"/>
  <c r="K958" i="1"/>
  <c r="L958" i="1"/>
  <c r="M958" i="1"/>
  <c r="N958" i="1"/>
  <c r="O958" i="1"/>
  <c r="P958" i="1"/>
  <c r="Q958" i="1"/>
  <c r="J958" i="1"/>
  <c r="R958" i="1"/>
  <c r="A950" i="1"/>
  <c r="B950" i="1"/>
  <c r="K950" i="1"/>
  <c r="L950" i="1"/>
  <c r="M950" i="1"/>
  <c r="N950" i="1"/>
  <c r="O950" i="1"/>
  <c r="P950" i="1"/>
  <c r="Q950" i="1"/>
  <c r="J950" i="1"/>
  <c r="R950" i="1"/>
  <c r="A942" i="1"/>
  <c r="B942" i="1"/>
  <c r="K942" i="1"/>
  <c r="L942" i="1"/>
  <c r="M942" i="1"/>
  <c r="N942" i="1"/>
  <c r="O942" i="1"/>
  <c r="P942" i="1"/>
  <c r="Q942" i="1"/>
  <c r="J942" i="1"/>
  <c r="R942" i="1"/>
  <c r="B926" i="1"/>
  <c r="A926" i="1"/>
  <c r="K926" i="1"/>
  <c r="L926" i="1"/>
  <c r="M926" i="1"/>
  <c r="N926" i="1"/>
  <c r="O926" i="1"/>
  <c r="P926" i="1"/>
  <c r="Q926" i="1"/>
  <c r="J926" i="1"/>
  <c r="R926" i="1"/>
  <c r="B918" i="1"/>
  <c r="A918" i="1"/>
  <c r="Q918" i="1"/>
  <c r="L918" i="1"/>
  <c r="K918" i="1"/>
  <c r="M918" i="1"/>
  <c r="N918" i="1"/>
  <c r="O918" i="1"/>
  <c r="P918" i="1"/>
  <c r="R918" i="1"/>
  <c r="J918" i="1"/>
  <c r="B902" i="1"/>
  <c r="A902" i="1"/>
  <c r="Q902" i="1"/>
  <c r="K902" i="1"/>
  <c r="L902" i="1"/>
  <c r="O902" i="1"/>
  <c r="J902" i="1"/>
  <c r="M902" i="1"/>
  <c r="N902" i="1"/>
  <c r="P902" i="1"/>
  <c r="R902" i="1"/>
  <c r="B886" i="1"/>
  <c r="A886" i="1"/>
  <c r="Q886" i="1"/>
  <c r="K886" i="1"/>
  <c r="L886" i="1"/>
  <c r="O886" i="1"/>
  <c r="J886" i="1"/>
  <c r="M886" i="1"/>
  <c r="N886" i="1"/>
  <c r="P886" i="1"/>
  <c r="R886" i="1"/>
  <c r="B862" i="1"/>
  <c r="A862" i="1"/>
  <c r="Q862" i="1"/>
  <c r="K862" i="1"/>
  <c r="L862" i="1"/>
  <c r="O862" i="1"/>
  <c r="N862" i="1"/>
  <c r="P862" i="1"/>
  <c r="R862" i="1"/>
  <c r="J862" i="1"/>
  <c r="M862" i="1"/>
  <c r="A965" i="1"/>
  <c r="B965" i="1"/>
  <c r="L965" i="1"/>
  <c r="M965" i="1"/>
  <c r="N965" i="1"/>
  <c r="O965" i="1"/>
  <c r="P965" i="1"/>
  <c r="Q965" i="1"/>
  <c r="J965" i="1"/>
  <c r="R965" i="1"/>
  <c r="K965" i="1"/>
  <c r="A957" i="1"/>
  <c r="B957" i="1"/>
  <c r="L957" i="1"/>
  <c r="M957" i="1"/>
  <c r="N957" i="1"/>
  <c r="O957" i="1"/>
  <c r="P957" i="1"/>
  <c r="Q957" i="1"/>
  <c r="J957" i="1"/>
  <c r="R957" i="1"/>
  <c r="K957" i="1"/>
  <c r="A949" i="1"/>
  <c r="B949" i="1"/>
  <c r="L949" i="1"/>
  <c r="M949" i="1"/>
  <c r="N949" i="1"/>
  <c r="O949" i="1"/>
  <c r="P949" i="1"/>
  <c r="Q949" i="1"/>
  <c r="J949" i="1"/>
  <c r="R949" i="1"/>
  <c r="K949" i="1"/>
  <c r="A941" i="1"/>
  <c r="B941" i="1"/>
  <c r="L941" i="1"/>
  <c r="M941" i="1"/>
  <c r="N941" i="1"/>
  <c r="O941" i="1"/>
  <c r="P941" i="1"/>
  <c r="Q941" i="1"/>
  <c r="J941" i="1"/>
  <c r="R941" i="1"/>
  <c r="K941" i="1"/>
  <c r="A933" i="1"/>
  <c r="B933" i="1"/>
  <c r="L933" i="1"/>
  <c r="M933" i="1"/>
  <c r="N933" i="1"/>
  <c r="O933" i="1"/>
  <c r="P933" i="1"/>
  <c r="Q933" i="1"/>
  <c r="J933" i="1"/>
  <c r="R933" i="1"/>
  <c r="K933" i="1"/>
  <c r="A925" i="1"/>
  <c r="B925" i="1"/>
  <c r="L925" i="1"/>
  <c r="M925" i="1"/>
  <c r="N925" i="1"/>
  <c r="O925" i="1"/>
  <c r="P925" i="1"/>
  <c r="Q925" i="1"/>
  <c r="J925" i="1"/>
  <c r="R925" i="1"/>
  <c r="K925" i="1"/>
  <c r="A917" i="1"/>
  <c r="B917" i="1"/>
  <c r="J917" i="1"/>
  <c r="R917" i="1"/>
  <c r="M917" i="1"/>
  <c r="K917" i="1"/>
  <c r="L917" i="1"/>
  <c r="N917" i="1"/>
  <c r="O917" i="1"/>
  <c r="P917" i="1"/>
  <c r="Q917" i="1"/>
  <c r="A909" i="1"/>
  <c r="B909" i="1"/>
  <c r="J909" i="1"/>
  <c r="R909" i="1"/>
  <c r="L909" i="1"/>
  <c r="M909" i="1"/>
  <c r="P909" i="1"/>
  <c r="K909" i="1"/>
  <c r="N909" i="1"/>
  <c r="O909" i="1"/>
  <c r="Q909" i="1"/>
  <c r="A901" i="1"/>
  <c r="B901" i="1"/>
  <c r="J901" i="1"/>
  <c r="R901" i="1"/>
  <c r="L901" i="1"/>
  <c r="M901" i="1"/>
  <c r="P901" i="1"/>
  <c r="O901" i="1"/>
  <c r="Q901" i="1"/>
  <c r="K901" i="1"/>
  <c r="N901" i="1"/>
  <c r="A893" i="1"/>
  <c r="B893" i="1"/>
  <c r="J893" i="1"/>
  <c r="R893" i="1"/>
  <c r="L893" i="1"/>
  <c r="M893" i="1"/>
  <c r="P893" i="1"/>
  <c r="K893" i="1"/>
  <c r="N893" i="1"/>
  <c r="O893" i="1"/>
  <c r="Q893" i="1"/>
  <c r="A885" i="1"/>
  <c r="B885" i="1"/>
  <c r="J885" i="1"/>
  <c r="R885" i="1"/>
  <c r="L885" i="1"/>
  <c r="M885" i="1"/>
  <c r="P885" i="1"/>
  <c r="O885" i="1"/>
  <c r="Q885" i="1"/>
  <c r="K885" i="1"/>
  <c r="N885" i="1"/>
  <c r="A877" i="1"/>
  <c r="B877" i="1"/>
  <c r="J877" i="1"/>
  <c r="R877" i="1"/>
  <c r="L877" i="1"/>
  <c r="M877" i="1"/>
  <c r="P877" i="1"/>
  <c r="K877" i="1"/>
  <c r="N877" i="1"/>
  <c r="O877" i="1"/>
  <c r="Q877" i="1"/>
  <c r="A869" i="1"/>
  <c r="B869" i="1"/>
  <c r="J869" i="1"/>
  <c r="R869" i="1"/>
  <c r="L869" i="1"/>
  <c r="M869" i="1"/>
  <c r="P869" i="1"/>
  <c r="O869" i="1"/>
  <c r="Q869" i="1"/>
  <c r="K869" i="1"/>
  <c r="N869" i="1"/>
  <c r="A861" i="1"/>
  <c r="B861" i="1"/>
  <c r="J861" i="1"/>
  <c r="R861" i="1"/>
  <c r="L861" i="1"/>
  <c r="M861" i="1"/>
  <c r="P861" i="1"/>
  <c r="K861" i="1"/>
  <c r="N861" i="1"/>
  <c r="O861" i="1"/>
  <c r="Q861" i="1"/>
  <c r="A853" i="1"/>
  <c r="B853" i="1"/>
  <c r="P853" i="1"/>
  <c r="M853" i="1"/>
  <c r="O853" i="1"/>
  <c r="Q853" i="1"/>
  <c r="K853" i="1"/>
  <c r="J853" i="1"/>
  <c r="L853" i="1"/>
  <c r="N853" i="1"/>
  <c r="R853" i="1"/>
  <c r="A845" i="1"/>
  <c r="B845" i="1"/>
  <c r="P845" i="1"/>
  <c r="J845" i="1"/>
  <c r="R845" i="1"/>
  <c r="L845" i="1"/>
  <c r="N845" i="1"/>
  <c r="O845" i="1"/>
  <c r="K845" i="1"/>
  <c r="M845" i="1"/>
  <c r="Q845" i="1"/>
  <c r="A837" i="1"/>
  <c r="B837" i="1"/>
  <c r="P837" i="1"/>
  <c r="J837" i="1"/>
  <c r="R837" i="1"/>
  <c r="L837" i="1"/>
  <c r="M837" i="1"/>
  <c r="Q837" i="1"/>
  <c r="K837" i="1"/>
  <c r="N837" i="1"/>
  <c r="O837" i="1"/>
  <c r="A829" i="1"/>
  <c r="B829" i="1"/>
  <c r="P829" i="1"/>
  <c r="J829" i="1"/>
  <c r="R829" i="1"/>
  <c r="Q829" i="1"/>
  <c r="K829" i="1"/>
  <c r="N829" i="1"/>
  <c r="M829" i="1"/>
  <c r="O829" i="1"/>
  <c r="L829" i="1"/>
  <c r="A821" i="1"/>
  <c r="B821" i="1"/>
  <c r="P821" i="1"/>
  <c r="J821" i="1"/>
  <c r="R821" i="1"/>
  <c r="N821" i="1"/>
  <c r="Q821" i="1"/>
  <c r="L821" i="1"/>
  <c r="K821" i="1"/>
  <c r="M821" i="1"/>
  <c r="O821" i="1"/>
  <c r="A813" i="1"/>
  <c r="B813" i="1"/>
  <c r="P813" i="1"/>
  <c r="J813" i="1"/>
  <c r="R813" i="1"/>
  <c r="L813" i="1"/>
  <c r="N813" i="1"/>
  <c r="O813" i="1"/>
  <c r="K813" i="1"/>
  <c r="M813" i="1"/>
  <c r="Q813" i="1"/>
  <c r="A805" i="1"/>
  <c r="B805" i="1"/>
  <c r="P805" i="1"/>
  <c r="J805" i="1"/>
  <c r="R805" i="1"/>
  <c r="L805" i="1"/>
  <c r="M805" i="1"/>
  <c r="Q805" i="1"/>
  <c r="O805" i="1"/>
  <c r="K805" i="1"/>
  <c r="N805" i="1"/>
  <c r="A964" i="1"/>
  <c r="B964" i="1"/>
  <c r="M964" i="1"/>
  <c r="N964" i="1"/>
  <c r="O964" i="1"/>
  <c r="P964" i="1"/>
  <c r="Q964" i="1"/>
  <c r="J964" i="1"/>
  <c r="R964" i="1"/>
  <c r="K964" i="1"/>
  <c r="L964" i="1"/>
  <c r="A900" i="1"/>
  <c r="B900" i="1"/>
  <c r="K900" i="1"/>
  <c r="M900" i="1"/>
  <c r="N900" i="1"/>
  <c r="Q900" i="1"/>
  <c r="J900" i="1"/>
  <c r="L900" i="1"/>
  <c r="O900" i="1"/>
  <c r="P900" i="1"/>
  <c r="R900" i="1"/>
  <c r="A852" i="1"/>
  <c r="B852" i="1"/>
  <c r="Q852" i="1"/>
  <c r="K852" i="1"/>
  <c r="M852" i="1"/>
  <c r="O852" i="1"/>
  <c r="P852" i="1"/>
  <c r="J852" i="1"/>
  <c r="L852" i="1"/>
  <c r="N852" i="1"/>
  <c r="R852" i="1"/>
  <c r="A828" i="1"/>
  <c r="B828" i="1"/>
  <c r="Q828" i="1"/>
  <c r="K828" i="1"/>
  <c r="O828" i="1"/>
  <c r="R828" i="1"/>
  <c r="M828" i="1"/>
  <c r="J828" i="1"/>
  <c r="L828" i="1"/>
  <c r="N828" i="1"/>
  <c r="P828" i="1"/>
  <c r="A820" i="1"/>
  <c r="B820" i="1"/>
  <c r="Q820" i="1"/>
  <c r="K820" i="1"/>
  <c r="M820" i="1"/>
  <c r="O820" i="1"/>
  <c r="P820" i="1"/>
  <c r="J820" i="1"/>
  <c r="L820" i="1"/>
  <c r="N820" i="1"/>
  <c r="R820" i="1"/>
  <c r="A812" i="1"/>
  <c r="B812" i="1"/>
  <c r="Q812" i="1"/>
  <c r="K812" i="1"/>
  <c r="J812" i="1"/>
  <c r="M812" i="1"/>
  <c r="N812" i="1"/>
  <c r="R812" i="1"/>
  <c r="P812" i="1"/>
  <c r="L812" i="1"/>
  <c r="O812" i="1"/>
  <c r="A804" i="1"/>
  <c r="B804" i="1"/>
  <c r="Q804" i="1"/>
  <c r="K804" i="1"/>
  <c r="R804" i="1"/>
  <c r="J804" i="1"/>
  <c r="L804" i="1"/>
  <c r="O804" i="1"/>
  <c r="M804" i="1"/>
  <c r="N804" i="1"/>
  <c r="P804" i="1"/>
  <c r="A454" i="1" l="1"/>
  <c r="B454" i="1"/>
  <c r="Q454" i="1"/>
  <c r="K454" i="1"/>
  <c r="L454" i="1"/>
  <c r="M454" i="1"/>
  <c r="N454" i="1"/>
  <c r="O454" i="1"/>
  <c r="R454" i="1"/>
  <c r="J454" i="1"/>
  <c r="P454" i="1"/>
  <c r="A438" i="1"/>
  <c r="B438" i="1"/>
  <c r="Q438" i="1"/>
  <c r="J438" i="1"/>
  <c r="R438" i="1"/>
  <c r="K438" i="1"/>
  <c r="L438" i="1"/>
  <c r="M438" i="1"/>
  <c r="N438" i="1"/>
  <c r="O438" i="1"/>
  <c r="P438" i="1"/>
  <c r="B463" i="1"/>
  <c r="A463" i="1"/>
  <c r="P463" i="1"/>
  <c r="K463" i="1"/>
  <c r="L463" i="1"/>
  <c r="M463" i="1"/>
  <c r="N463" i="1"/>
  <c r="J463" i="1"/>
  <c r="O463" i="1"/>
  <c r="Q463" i="1"/>
  <c r="R463" i="1"/>
  <c r="B455" i="1"/>
  <c r="A455" i="1"/>
  <c r="P455" i="1"/>
  <c r="J455" i="1"/>
  <c r="R455" i="1"/>
  <c r="K455" i="1"/>
  <c r="L455" i="1"/>
  <c r="M455" i="1"/>
  <c r="N455" i="1"/>
  <c r="O455" i="1"/>
  <c r="Q455" i="1"/>
  <c r="B447" i="1"/>
  <c r="A447" i="1"/>
  <c r="P447" i="1"/>
  <c r="Q447" i="1"/>
  <c r="J447" i="1"/>
  <c r="R447" i="1"/>
  <c r="K447" i="1"/>
  <c r="L447" i="1"/>
  <c r="M447" i="1"/>
  <c r="N447" i="1"/>
  <c r="O447" i="1"/>
  <c r="B439" i="1"/>
  <c r="A439" i="1"/>
  <c r="P439" i="1"/>
  <c r="Q439" i="1"/>
  <c r="J439" i="1"/>
  <c r="R439" i="1"/>
  <c r="K439" i="1"/>
  <c r="L439" i="1"/>
  <c r="M439" i="1"/>
  <c r="N439" i="1"/>
  <c r="O439" i="1"/>
  <c r="B431" i="1"/>
  <c r="A431" i="1"/>
  <c r="P431" i="1"/>
  <c r="Q431" i="1"/>
  <c r="J431" i="1"/>
  <c r="R431" i="1"/>
  <c r="K431" i="1"/>
  <c r="L431" i="1"/>
  <c r="M431" i="1"/>
  <c r="N431" i="1"/>
  <c r="O431" i="1"/>
  <c r="A461" i="1"/>
  <c r="B461" i="1"/>
  <c r="J461" i="1"/>
  <c r="R461" i="1"/>
  <c r="L461" i="1"/>
  <c r="M461" i="1"/>
  <c r="N461" i="1"/>
  <c r="O461" i="1"/>
  <c r="P461" i="1"/>
  <c r="K461" i="1"/>
  <c r="Q461" i="1"/>
  <c r="A453" i="1"/>
  <c r="B453" i="1"/>
  <c r="J453" i="1"/>
  <c r="R453" i="1"/>
  <c r="K453" i="1"/>
  <c r="L453" i="1"/>
  <c r="M453" i="1"/>
  <c r="N453" i="1"/>
  <c r="O453" i="1"/>
  <c r="P453" i="1"/>
  <c r="Q453" i="1"/>
  <c r="A445" i="1"/>
  <c r="B445" i="1"/>
  <c r="J445" i="1"/>
  <c r="R445" i="1"/>
  <c r="K445" i="1"/>
  <c r="L445" i="1"/>
  <c r="M445" i="1"/>
  <c r="N445" i="1"/>
  <c r="O445" i="1"/>
  <c r="P445" i="1"/>
  <c r="Q445" i="1"/>
  <c r="A437" i="1"/>
  <c r="B437" i="1"/>
  <c r="J437" i="1"/>
  <c r="R437" i="1"/>
  <c r="K437" i="1"/>
  <c r="L437" i="1"/>
  <c r="M437" i="1"/>
  <c r="N437" i="1"/>
  <c r="O437" i="1"/>
  <c r="P437" i="1"/>
  <c r="Q437" i="1"/>
  <c r="A462" i="1"/>
  <c r="B462" i="1"/>
  <c r="Q462" i="1"/>
  <c r="L462" i="1"/>
  <c r="M462" i="1"/>
  <c r="N462" i="1"/>
  <c r="O462" i="1"/>
  <c r="J462" i="1"/>
  <c r="K462" i="1"/>
  <c r="P462" i="1"/>
  <c r="R462" i="1"/>
  <c r="A430" i="1"/>
  <c r="B430" i="1"/>
  <c r="Q430" i="1"/>
  <c r="J430" i="1"/>
  <c r="R430" i="1"/>
  <c r="K430" i="1"/>
  <c r="L430" i="1"/>
  <c r="M430" i="1"/>
  <c r="N430" i="1"/>
  <c r="O430" i="1"/>
  <c r="P430" i="1"/>
  <c r="B459" i="1"/>
  <c r="A459" i="1"/>
  <c r="L459" i="1"/>
  <c r="N459" i="1"/>
  <c r="O459" i="1"/>
  <c r="P459" i="1"/>
  <c r="Q459" i="1"/>
  <c r="J459" i="1"/>
  <c r="R459" i="1"/>
  <c r="K459" i="1"/>
  <c r="M459" i="1"/>
  <c r="B451" i="1"/>
  <c r="A451" i="1"/>
  <c r="L451" i="1"/>
  <c r="M451" i="1"/>
  <c r="N451" i="1"/>
  <c r="O451" i="1"/>
  <c r="P451" i="1"/>
  <c r="Q451" i="1"/>
  <c r="J451" i="1"/>
  <c r="R451" i="1"/>
  <c r="K451" i="1"/>
  <c r="B443" i="1"/>
  <c r="A443" i="1"/>
  <c r="L443" i="1"/>
  <c r="M443" i="1"/>
  <c r="N443" i="1"/>
  <c r="O443" i="1"/>
  <c r="P443" i="1"/>
  <c r="Q443" i="1"/>
  <c r="J443" i="1"/>
  <c r="R443" i="1"/>
  <c r="K443" i="1"/>
  <c r="B435" i="1"/>
  <c r="A435" i="1"/>
  <c r="L435" i="1"/>
  <c r="M435" i="1"/>
  <c r="N435" i="1"/>
  <c r="O435" i="1"/>
  <c r="P435" i="1"/>
  <c r="Q435" i="1"/>
  <c r="J435" i="1"/>
  <c r="R435" i="1"/>
  <c r="K435" i="1"/>
  <c r="A460" i="1"/>
  <c r="B460" i="1"/>
  <c r="K460" i="1"/>
  <c r="M460" i="1"/>
  <c r="N460" i="1"/>
  <c r="O460" i="1"/>
  <c r="P460" i="1"/>
  <c r="Q460" i="1"/>
  <c r="J460" i="1"/>
  <c r="L460" i="1"/>
  <c r="R460" i="1"/>
  <c r="A452" i="1"/>
  <c r="B452" i="1"/>
  <c r="K452" i="1"/>
  <c r="L452" i="1"/>
  <c r="M452" i="1"/>
  <c r="N452" i="1"/>
  <c r="O452" i="1"/>
  <c r="P452" i="1"/>
  <c r="Q452" i="1"/>
  <c r="J452" i="1"/>
  <c r="R452" i="1"/>
  <c r="A444" i="1"/>
  <c r="B444" i="1"/>
  <c r="K444" i="1"/>
  <c r="L444" i="1"/>
  <c r="M444" i="1"/>
  <c r="N444" i="1"/>
  <c r="O444" i="1"/>
  <c r="P444" i="1"/>
  <c r="Q444" i="1"/>
  <c r="J444" i="1"/>
  <c r="R444" i="1"/>
  <c r="A436" i="1"/>
  <c r="B436" i="1"/>
  <c r="K436" i="1"/>
  <c r="L436" i="1"/>
  <c r="M436" i="1"/>
  <c r="N436" i="1"/>
  <c r="O436" i="1"/>
  <c r="P436" i="1"/>
  <c r="Q436" i="1"/>
  <c r="J436" i="1"/>
  <c r="R436" i="1"/>
  <c r="A458" i="1"/>
  <c r="B458" i="1"/>
  <c r="M458" i="1"/>
  <c r="O458" i="1"/>
  <c r="P458" i="1"/>
  <c r="Q458" i="1"/>
  <c r="J458" i="1"/>
  <c r="R458" i="1"/>
  <c r="K458" i="1"/>
  <c r="N458" i="1"/>
  <c r="L458" i="1"/>
  <c r="A450" i="1"/>
  <c r="B450" i="1"/>
  <c r="M450" i="1"/>
  <c r="N450" i="1"/>
  <c r="O450" i="1"/>
  <c r="P450" i="1"/>
  <c r="Q450" i="1"/>
  <c r="J450" i="1"/>
  <c r="R450" i="1"/>
  <c r="K450" i="1"/>
  <c r="L450" i="1"/>
  <c r="A442" i="1"/>
  <c r="B442" i="1"/>
  <c r="M442" i="1"/>
  <c r="N442" i="1"/>
  <c r="O442" i="1"/>
  <c r="P442" i="1"/>
  <c r="Q442" i="1"/>
  <c r="J442" i="1"/>
  <c r="R442" i="1"/>
  <c r="K442" i="1"/>
  <c r="L442" i="1"/>
  <c r="A434" i="1"/>
  <c r="B434" i="1"/>
  <c r="M434" i="1"/>
  <c r="N434" i="1"/>
  <c r="O434" i="1"/>
  <c r="P434" i="1"/>
  <c r="Q434" i="1"/>
  <c r="J434" i="1"/>
  <c r="R434" i="1"/>
  <c r="K434" i="1"/>
  <c r="L434" i="1"/>
  <c r="A446" i="1"/>
  <c r="B446" i="1"/>
  <c r="Q446" i="1"/>
  <c r="J446" i="1"/>
  <c r="R446" i="1"/>
  <c r="K446" i="1"/>
  <c r="L446" i="1"/>
  <c r="M446" i="1"/>
  <c r="N446" i="1"/>
  <c r="O446" i="1"/>
  <c r="P446" i="1"/>
  <c r="A457" i="1"/>
  <c r="B457" i="1"/>
  <c r="N457" i="1"/>
  <c r="P457" i="1"/>
  <c r="Q457" i="1"/>
  <c r="J457" i="1"/>
  <c r="R457" i="1"/>
  <c r="K457" i="1"/>
  <c r="L457" i="1"/>
  <c r="M457" i="1"/>
  <c r="O457" i="1"/>
  <c r="A449" i="1"/>
  <c r="B449" i="1"/>
  <c r="N449" i="1"/>
  <c r="O449" i="1"/>
  <c r="P449" i="1"/>
  <c r="Q449" i="1"/>
  <c r="J449" i="1"/>
  <c r="R449" i="1"/>
  <c r="K449" i="1"/>
  <c r="L449" i="1"/>
  <c r="M449" i="1"/>
  <c r="A441" i="1"/>
  <c r="B441" i="1"/>
  <c r="N441" i="1"/>
  <c r="O441" i="1"/>
  <c r="P441" i="1"/>
  <c r="Q441" i="1"/>
  <c r="J441" i="1"/>
  <c r="R441" i="1"/>
  <c r="K441" i="1"/>
  <c r="L441" i="1"/>
  <c r="M441" i="1"/>
  <c r="A433" i="1"/>
  <c r="B433" i="1"/>
  <c r="N433" i="1"/>
  <c r="O433" i="1"/>
  <c r="P433" i="1"/>
  <c r="Q433" i="1"/>
  <c r="J433" i="1"/>
  <c r="R433" i="1"/>
  <c r="K433" i="1"/>
  <c r="L433" i="1"/>
  <c r="M433" i="1"/>
  <c r="A456" i="1"/>
  <c r="B456" i="1"/>
  <c r="O456" i="1"/>
  <c r="Q456" i="1"/>
  <c r="J456" i="1"/>
  <c r="R456" i="1"/>
  <c r="K456" i="1"/>
  <c r="L456" i="1"/>
  <c r="M456" i="1"/>
  <c r="N456" i="1"/>
  <c r="P456" i="1"/>
  <c r="A448" i="1"/>
  <c r="B448" i="1"/>
  <c r="O448" i="1"/>
  <c r="P448" i="1"/>
  <c r="Q448" i="1"/>
  <c r="J448" i="1"/>
  <c r="R448" i="1"/>
  <c r="K448" i="1"/>
  <c r="L448" i="1"/>
  <c r="M448" i="1"/>
  <c r="N448" i="1"/>
  <c r="A440" i="1"/>
  <c r="B440" i="1"/>
  <c r="O440" i="1"/>
  <c r="P440" i="1"/>
  <c r="Q440" i="1"/>
  <c r="J440" i="1"/>
  <c r="R440" i="1"/>
  <c r="K440" i="1"/>
  <c r="L440" i="1"/>
  <c r="M440" i="1"/>
  <c r="N440" i="1"/>
  <c r="A432" i="1"/>
  <c r="B432" i="1"/>
  <c r="O432" i="1"/>
  <c r="P432" i="1"/>
  <c r="Q432" i="1"/>
  <c r="J432" i="1"/>
  <c r="R432" i="1"/>
  <c r="K432" i="1"/>
  <c r="L432" i="1"/>
  <c r="M432" i="1"/>
  <c r="N432" i="1"/>
  <c r="G152" i="13"/>
  <c r="G139" i="13"/>
  <c r="C415" i="1" l="1"/>
  <c r="A416" i="1" l="1"/>
  <c r="B416" i="1"/>
  <c r="O416" i="1"/>
  <c r="P416" i="1"/>
  <c r="Q416" i="1"/>
  <c r="J416" i="1"/>
  <c r="R416" i="1"/>
  <c r="K416" i="1"/>
  <c r="L416" i="1"/>
  <c r="M416" i="1"/>
  <c r="N416" i="1"/>
  <c r="B423" i="1"/>
  <c r="A423" i="1"/>
  <c r="P423" i="1"/>
  <c r="Q423" i="1"/>
  <c r="J423" i="1"/>
  <c r="R423" i="1"/>
  <c r="K423" i="1"/>
  <c r="L423" i="1"/>
  <c r="M423" i="1"/>
  <c r="N423" i="1"/>
  <c r="O423" i="1"/>
  <c r="B415" i="1"/>
  <c r="A415" i="1"/>
  <c r="P415" i="1"/>
  <c r="Q415" i="1"/>
  <c r="J415" i="1"/>
  <c r="R415" i="1"/>
  <c r="K415" i="1"/>
  <c r="L415" i="1"/>
  <c r="M415" i="1"/>
  <c r="N415" i="1"/>
  <c r="O415" i="1"/>
  <c r="A422" i="1"/>
  <c r="B422" i="1"/>
  <c r="Q422" i="1"/>
  <c r="J422" i="1"/>
  <c r="R422" i="1"/>
  <c r="K422" i="1"/>
  <c r="L422" i="1"/>
  <c r="M422" i="1"/>
  <c r="N422" i="1"/>
  <c r="O422" i="1"/>
  <c r="P422" i="1"/>
  <c r="A429" i="1"/>
  <c r="B429" i="1"/>
  <c r="J429" i="1"/>
  <c r="R429" i="1"/>
  <c r="K429" i="1"/>
  <c r="L429" i="1"/>
  <c r="M429" i="1"/>
  <c r="N429" i="1"/>
  <c r="O429" i="1"/>
  <c r="P429" i="1"/>
  <c r="Q429" i="1"/>
  <c r="A421" i="1"/>
  <c r="B421" i="1"/>
  <c r="J421" i="1"/>
  <c r="R421" i="1"/>
  <c r="K421" i="1"/>
  <c r="L421" i="1"/>
  <c r="M421" i="1"/>
  <c r="N421" i="1"/>
  <c r="O421" i="1"/>
  <c r="P421" i="1"/>
  <c r="Q421" i="1"/>
  <c r="B419" i="1"/>
  <c r="A419" i="1"/>
  <c r="L419" i="1"/>
  <c r="M419" i="1"/>
  <c r="N419" i="1"/>
  <c r="O419" i="1"/>
  <c r="P419" i="1"/>
  <c r="Q419" i="1"/>
  <c r="J419" i="1"/>
  <c r="R419" i="1"/>
  <c r="K419" i="1"/>
  <c r="A418" i="1"/>
  <c r="B418" i="1"/>
  <c r="M418" i="1"/>
  <c r="N418" i="1"/>
  <c r="O418" i="1"/>
  <c r="P418" i="1"/>
  <c r="Q418" i="1"/>
  <c r="J418" i="1"/>
  <c r="R418" i="1"/>
  <c r="K418" i="1"/>
  <c r="L418" i="1"/>
  <c r="A424" i="1"/>
  <c r="B424" i="1"/>
  <c r="O424" i="1"/>
  <c r="P424" i="1"/>
  <c r="Q424" i="1"/>
  <c r="J424" i="1"/>
  <c r="R424" i="1"/>
  <c r="K424" i="1"/>
  <c r="L424" i="1"/>
  <c r="M424" i="1"/>
  <c r="N424" i="1"/>
  <c r="A428" i="1"/>
  <c r="B428" i="1"/>
  <c r="K428" i="1"/>
  <c r="L428" i="1"/>
  <c r="M428" i="1"/>
  <c r="N428" i="1"/>
  <c r="O428" i="1"/>
  <c r="P428" i="1"/>
  <c r="Q428" i="1"/>
  <c r="J428" i="1"/>
  <c r="R428" i="1"/>
  <c r="A420" i="1"/>
  <c r="B420" i="1"/>
  <c r="K420" i="1"/>
  <c r="L420" i="1"/>
  <c r="M420" i="1"/>
  <c r="N420" i="1"/>
  <c r="O420" i="1"/>
  <c r="P420" i="1"/>
  <c r="Q420" i="1"/>
  <c r="R420" i="1"/>
  <c r="J420" i="1"/>
  <c r="B427" i="1"/>
  <c r="A427" i="1"/>
  <c r="L427" i="1"/>
  <c r="M427" i="1"/>
  <c r="N427" i="1"/>
  <c r="O427" i="1"/>
  <c r="P427" i="1"/>
  <c r="Q427" i="1"/>
  <c r="J427" i="1"/>
  <c r="R427" i="1"/>
  <c r="K427" i="1"/>
  <c r="A426" i="1"/>
  <c r="B426" i="1"/>
  <c r="M426" i="1"/>
  <c r="N426" i="1"/>
  <c r="O426" i="1"/>
  <c r="P426" i="1"/>
  <c r="Q426" i="1"/>
  <c r="J426" i="1"/>
  <c r="R426" i="1"/>
  <c r="K426" i="1"/>
  <c r="L426" i="1"/>
  <c r="A425" i="1"/>
  <c r="B425" i="1"/>
  <c r="N425" i="1"/>
  <c r="O425" i="1"/>
  <c r="P425" i="1"/>
  <c r="Q425" i="1"/>
  <c r="J425" i="1"/>
  <c r="R425" i="1"/>
  <c r="K425" i="1"/>
  <c r="L425" i="1"/>
  <c r="M425" i="1"/>
  <c r="A417" i="1"/>
  <c r="B417" i="1"/>
  <c r="N417" i="1"/>
  <c r="O417" i="1"/>
  <c r="P417" i="1"/>
  <c r="Q417" i="1"/>
  <c r="J417" i="1"/>
  <c r="R417" i="1"/>
  <c r="K417" i="1"/>
  <c r="L417" i="1"/>
  <c r="M417" i="1"/>
  <c r="C203" i="1"/>
  <c r="C202" i="1"/>
  <c r="C201" i="1"/>
  <c r="C200" i="1"/>
  <c r="C199" i="1"/>
  <c r="C198" i="1"/>
  <c r="C197" i="1"/>
  <c r="C196" i="1"/>
  <c r="C195" i="1"/>
  <c r="C194" i="1"/>
  <c r="C193" i="1"/>
  <c r="C192" i="1"/>
  <c r="C191" i="1"/>
  <c r="C190" i="1"/>
  <c r="C189" i="1"/>
  <c r="A193" i="1" l="1"/>
  <c r="B193" i="1"/>
  <c r="J193" i="1"/>
  <c r="R193" i="1"/>
  <c r="L193" i="1"/>
  <c r="N193" i="1"/>
  <c r="K193" i="1"/>
  <c r="M193" i="1"/>
  <c r="O193" i="1"/>
  <c r="P193" i="1"/>
  <c r="Q193" i="1"/>
  <c r="A201" i="1"/>
  <c r="B201" i="1"/>
  <c r="O201" i="1"/>
  <c r="P201" i="1"/>
  <c r="Q201" i="1"/>
  <c r="J201" i="1"/>
  <c r="R201" i="1"/>
  <c r="K201" i="1"/>
  <c r="L201" i="1"/>
  <c r="M201" i="1"/>
  <c r="N201" i="1"/>
  <c r="A189" i="1"/>
  <c r="B189" i="1"/>
  <c r="N189" i="1"/>
  <c r="P189" i="1"/>
  <c r="J189" i="1"/>
  <c r="R189" i="1"/>
  <c r="Q189" i="1"/>
  <c r="K189" i="1"/>
  <c r="L189" i="1"/>
  <c r="M189" i="1"/>
  <c r="O189" i="1"/>
  <c r="A197" i="1"/>
  <c r="B197" i="1"/>
  <c r="K197" i="1"/>
  <c r="L197" i="1"/>
  <c r="M197" i="1"/>
  <c r="N197" i="1"/>
  <c r="O197" i="1"/>
  <c r="P197" i="1"/>
  <c r="Q197" i="1"/>
  <c r="J197" i="1"/>
  <c r="R197" i="1"/>
  <c r="B194" i="1"/>
  <c r="A194" i="1"/>
  <c r="Q194" i="1"/>
  <c r="K194" i="1"/>
  <c r="M194" i="1"/>
  <c r="J194" i="1"/>
  <c r="L194" i="1"/>
  <c r="N194" i="1"/>
  <c r="O194" i="1"/>
  <c r="P194" i="1"/>
  <c r="R194" i="1"/>
  <c r="B202" i="1"/>
  <c r="A202" i="1"/>
  <c r="N202" i="1"/>
  <c r="O202" i="1"/>
  <c r="P202" i="1"/>
  <c r="Q202" i="1"/>
  <c r="J202" i="1"/>
  <c r="R202" i="1"/>
  <c r="K202" i="1"/>
  <c r="L202" i="1"/>
  <c r="M202" i="1"/>
  <c r="A195" i="1"/>
  <c r="B195" i="1"/>
  <c r="L195" i="1"/>
  <c r="M195" i="1"/>
  <c r="N195" i="1"/>
  <c r="O195" i="1"/>
  <c r="P195" i="1"/>
  <c r="Q195" i="1"/>
  <c r="R195" i="1"/>
  <c r="J195" i="1"/>
  <c r="K195" i="1"/>
  <c r="A203" i="1"/>
  <c r="B203" i="1"/>
  <c r="M203" i="1"/>
  <c r="N203" i="1"/>
  <c r="O203" i="1"/>
  <c r="P203" i="1"/>
  <c r="Q203" i="1"/>
  <c r="J203" i="1"/>
  <c r="R203" i="1"/>
  <c r="K203" i="1"/>
  <c r="L203" i="1"/>
  <c r="A192" i="1"/>
  <c r="B192" i="1"/>
  <c r="K192" i="1"/>
  <c r="M192" i="1"/>
  <c r="O192" i="1"/>
  <c r="P192" i="1"/>
  <c r="Q192" i="1"/>
  <c r="R192" i="1"/>
  <c r="J192" i="1"/>
  <c r="L192" i="1"/>
  <c r="N192" i="1"/>
  <c r="A200" i="1"/>
  <c r="B200" i="1"/>
  <c r="P200" i="1"/>
  <c r="Q200" i="1"/>
  <c r="J200" i="1"/>
  <c r="R200" i="1"/>
  <c r="K200" i="1"/>
  <c r="L200" i="1"/>
  <c r="M200" i="1"/>
  <c r="N200" i="1"/>
  <c r="O200" i="1"/>
  <c r="A196" i="1"/>
  <c r="B196" i="1"/>
  <c r="L196" i="1"/>
  <c r="M196" i="1"/>
  <c r="N196" i="1"/>
  <c r="O196" i="1"/>
  <c r="P196" i="1"/>
  <c r="Q196" i="1"/>
  <c r="J196" i="1"/>
  <c r="R196" i="1"/>
  <c r="K196" i="1"/>
  <c r="B190" i="1"/>
  <c r="A190" i="1"/>
  <c r="M190" i="1"/>
  <c r="O190" i="1"/>
  <c r="Q190" i="1"/>
  <c r="J190" i="1"/>
  <c r="K190" i="1"/>
  <c r="L190" i="1"/>
  <c r="N190" i="1"/>
  <c r="P190" i="1"/>
  <c r="R190" i="1"/>
  <c r="B198" i="1"/>
  <c r="A198" i="1"/>
  <c r="J198" i="1"/>
  <c r="R198" i="1"/>
  <c r="K198" i="1"/>
  <c r="L198" i="1"/>
  <c r="M198" i="1"/>
  <c r="N198" i="1"/>
  <c r="O198" i="1"/>
  <c r="P198" i="1"/>
  <c r="Q198" i="1"/>
  <c r="A191" i="1"/>
  <c r="B191" i="1"/>
  <c r="L191" i="1"/>
  <c r="N191" i="1"/>
  <c r="P191" i="1"/>
  <c r="K191" i="1"/>
  <c r="M191" i="1"/>
  <c r="O191" i="1"/>
  <c r="Q191" i="1"/>
  <c r="R191" i="1"/>
  <c r="J191" i="1"/>
  <c r="A199" i="1"/>
  <c r="B199" i="1"/>
  <c r="Q199" i="1"/>
  <c r="J199" i="1"/>
  <c r="R199" i="1"/>
  <c r="K199" i="1"/>
  <c r="L199" i="1"/>
  <c r="M199" i="1"/>
  <c r="N199" i="1"/>
  <c r="O199" i="1"/>
  <c r="P199" i="1"/>
  <c r="C244" i="1"/>
  <c r="C245" i="1"/>
  <c r="C246" i="1"/>
  <c r="C247" i="1"/>
  <c r="C248" i="1"/>
  <c r="C249" i="1"/>
  <c r="C250" i="1"/>
  <c r="C251" i="1"/>
  <c r="C252" i="1"/>
  <c r="C253" i="1"/>
  <c r="C254" i="1"/>
  <c r="C255" i="1"/>
  <c r="C256" i="1"/>
  <c r="C257" i="1"/>
  <c r="C243" i="1"/>
  <c r="B248" i="1" l="1"/>
  <c r="A248" i="1"/>
  <c r="P248" i="1"/>
  <c r="Q248" i="1"/>
  <c r="J248" i="1"/>
  <c r="R248" i="1"/>
  <c r="K248" i="1"/>
  <c r="L248" i="1"/>
  <c r="M248" i="1"/>
  <c r="N248" i="1"/>
  <c r="O248" i="1"/>
  <c r="A247" i="1"/>
  <c r="B247" i="1"/>
  <c r="Q247" i="1"/>
  <c r="J247" i="1"/>
  <c r="R247" i="1"/>
  <c r="K247" i="1"/>
  <c r="L247" i="1"/>
  <c r="M247" i="1"/>
  <c r="N247" i="1"/>
  <c r="O247" i="1"/>
  <c r="P247" i="1"/>
  <c r="B254" i="1"/>
  <c r="A254" i="1"/>
  <c r="J254" i="1"/>
  <c r="R254" i="1"/>
  <c r="K254" i="1"/>
  <c r="L254" i="1"/>
  <c r="M254" i="1"/>
  <c r="N254" i="1"/>
  <c r="O254" i="1"/>
  <c r="P254" i="1"/>
  <c r="Q254" i="1"/>
  <c r="B246" i="1"/>
  <c r="A246" i="1"/>
  <c r="J246" i="1"/>
  <c r="R246" i="1"/>
  <c r="K246" i="1"/>
  <c r="L246" i="1"/>
  <c r="M246" i="1"/>
  <c r="N246" i="1"/>
  <c r="O246" i="1"/>
  <c r="P246" i="1"/>
  <c r="Q246" i="1"/>
  <c r="B256" i="1"/>
  <c r="A256" i="1"/>
  <c r="P256" i="1"/>
  <c r="Q256" i="1"/>
  <c r="J256" i="1"/>
  <c r="R256" i="1"/>
  <c r="K256" i="1"/>
  <c r="L256" i="1"/>
  <c r="M256" i="1"/>
  <c r="N256" i="1"/>
  <c r="O256" i="1"/>
  <c r="B252" i="1"/>
  <c r="A252" i="1"/>
  <c r="L252" i="1"/>
  <c r="M252" i="1"/>
  <c r="N252" i="1"/>
  <c r="O252" i="1"/>
  <c r="P252" i="1"/>
  <c r="Q252" i="1"/>
  <c r="J252" i="1"/>
  <c r="R252" i="1"/>
  <c r="K252" i="1"/>
  <c r="B244" i="1"/>
  <c r="A244" i="1"/>
  <c r="L244" i="1"/>
  <c r="M244" i="1"/>
  <c r="N244" i="1"/>
  <c r="O244" i="1"/>
  <c r="P244" i="1"/>
  <c r="Q244" i="1"/>
  <c r="J244" i="1"/>
  <c r="R244" i="1"/>
  <c r="K244" i="1"/>
  <c r="A253" i="1"/>
  <c r="B253" i="1"/>
  <c r="K253" i="1"/>
  <c r="L253" i="1"/>
  <c r="M253" i="1"/>
  <c r="N253" i="1"/>
  <c r="O253" i="1"/>
  <c r="P253" i="1"/>
  <c r="Q253" i="1"/>
  <c r="J253" i="1"/>
  <c r="R253" i="1"/>
  <c r="A243" i="1"/>
  <c r="B243" i="1"/>
  <c r="M243" i="1"/>
  <c r="N243" i="1"/>
  <c r="O243" i="1"/>
  <c r="P243" i="1"/>
  <c r="Q243" i="1"/>
  <c r="J243" i="1"/>
  <c r="R243" i="1"/>
  <c r="K243" i="1"/>
  <c r="L243" i="1"/>
  <c r="B250" i="1"/>
  <c r="A250" i="1"/>
  <c r="N250" i="1"/>
  <c r="O250" i="1"/>
  <c r="P250" i="1"/>
  <c r="Q250" i="1"/>
  <c r="J250" i="1"/>
  <c r="R250" i="1"/>
  <c r="K250" i="1"/>
  <c r="L250" i="1"/>
  <c r="M250" i="1"/>
  <c r="A245" i="1"/>
  <c r="B245" i="1"/>
  <c r="K245" i="1"/>
  <c r="L245" i="1"/>
  <c r="M245" i="1"/>
  <c r="N245" i="1"/>
  <c r="O245" i="1"/>
  <c r="P245" i="1"/>
  <c r="Q245" i="1"/>
  <c r="J245" i="1"/>
  <c r="R245" i="1"/>
  <c r="A251" i="1"/>
  <c r="B251" i="1"/>
  <c r="M251" i="1"/>
  <c r="N251" i="1"/>
  <c r="O251" i="1"/>
  <c r="P251" i="1"/>
  <c r="Q251" i="1"/>
  <c r="J251" i="1"/>
  <c r="R251" i="1"/>
  <c r="K251" i="1"/>
  <c r="L251" i="1"/>
  <c r="A257" i="1"/>
  <c r="B257" i="1"/>
  <c r="O257" i="1"/>
  <c r="P257" i="1"/>
  <c r="Q257" i="1"/>
  <c r="J257" i="1"/>
  <c r="R257" i="1"/>
  <c r="K257" i="1"/>
  <c r="L257" i="1"/>
  <c r="M257" i="1"/>
  <c r="N257" i="1"/>
  <c r="A249" i="1"/>
  <c r="B249" i="1"/>
  <c r="O249" i="1"/>
  <c r="P249" i="1"/>
  <c r="Q249" i="1"/>
  <c r="J249" i="1"/>
  <c r="R249" i="1"/>
  <c r="K249" i="1"/>
  <c r="L249" i="1"/>
  <c r="M249" i="1"/>
  <c r="N249" i="1"/>
  <c r="A255" i="1"/>
  <c r="B255" i="1"/>
  <c r="Q255" i="1"/>
  <c r="J255" i="1"/>
  <c r="R255" i="1"/>
  <c r="K255" i="1"/>
  <c r="L255" i="1"/>
  <c r="M255" i="1"/>
  <c r="N255" i="1"/>
  <c r="O255" i="1"/>
  <c r="P255" i="1"/>
  <c r="I213" i="13"/>
  <c r="B215" i="13" s="1"/>
  <c r="H213" i="13"/>
  <c r="G213" i="13"/>
  <c r="B214" i="13" s="1"/>
  <c r="F213" i="13"/>
  <c r="E213" i="13"/>
  <c r="D213" i="13"/>
  <c r="C213" i="13"/>
  <c r="B213" i="13"/>
  <c r="C221" i="13" l="1"/>
  <c r="D221" i="13"/>
  <c r="E221" i="13"/>
  <c r="B221" i="13"/>
  <c r="B222" i="13" s="1"/>
  <c r="C205" i="13"/>
  <c r="D205" i="13"/>
  <c r="E205" i="13"/>
  <c r="F205" i="13"/>
  <c r="G205" i="13"/>
  <c r="H205" i="13"/>
  <c r="I205" i="13"/>
  <c r="B207" i="13" s="1"/>
  <c r="B205" i="13"/>
  <c r="B206" i="13" l="1"/>
  <c r="C125" i="1" l="1"/>
  <c r="C124" i="1"/>
  <c r="C123" i="1"/>
  <c r="C122" i="1"/>
  <c r="C121" i="1"/>
  <c r="C120" i="1"/>
  <c r="C119" i="1"/>
  <c r="C118" i="1"/>
  <c r="C117" i="1"/>
  <c r="C116" i="1"/>
  <c r="A120" i="1" l="1"/>
  <c r="B120" i="1"/>
  <c r="Q120" i="1"/>
  <c r="N120" i="1"/>
  <c r="O120" i="1"/>
  <c r="P120" i="1"/>
  <c r="R120" i="1"/>
  <c r="J120" i="1"/>
  <c r="K120" i="1"/>
  <c r="L120" i="1"/>
  <c r="M120" i="1"/>
  <c r="B122" i="1"/>
  <c r="A122" i="1"/>
  <c r="O122" i="1"/>
  <c r="L122" i="1"/>
  <c r="R122" i="1"/>
  <c r="J122" i="1"/>
  <c r="K122" i="1"/>
  <c r="M122" i="1"/>
  <c r="N122" i="1"/>
  <c r="P122" i="1"/>
  <c r="Q122" i="1"/>
  <c r="A117" i="1"/>
  <c r="B117" i="1"/>
  <c r="L117" i="1"/>
  <c r="Q117" i="1"/>
  <c r="J117" i="1"/>
  <c r="K117" i="1"/>
  <c r="M117" i="1"/>
  <c r="N117" i="1"/>
  <c r="O117" i="1"/>
  <c r="P117" i="1"/>
  <c r="R117" i="1"/>
  <c r="A119" i="1"/>
  <c r="B119" i="1"/>
  <c r="J119" i="1"/>
  <c r="R119" i="1"/>
  <c r="O119" i="1"/>
  <c r="M119" i="1"/>
  <c r="N119" i="1"/>
  <c r="P119" i="1"/>
  <c r="Q119" i="1"/>
  <c r="K119" i="1"/>
  <c r="L119" i="1"/>
  <c r="A121" i="1"/>
  <c r="B121" i="1"/>
  <c r="P121" i="1"/>
  <c r="M121" i="1"/>
  <c r="Q121" i="1"/>
  <c r="R121" i="1"/>
  <c r="J121" i="1"/>
  <c r="K121" i="1"/>
  <c r="L121" i="1"/>
  <c r="N121" i="1"/>
  <c r="O121" i="1"/>
  <c r="A123" i="1"/>
  <c r="B123" i="1"/>
  <c r="N123" i="1"/>
  <c r="K123" i="1"/>
  <c r="J123" i="1"/>
  <c r="L123" i="1"/>
  <c r="M123" i="1"/>
  <c r="O123" i="1"/>
  <c r="P123" i="1"/>
  <c r="Q123" i="1"/>
  <c r="R123" i="1"/>
  <c r="B118" i="1"/>
  <c r="A118" i="1"/>
  <c r="K118" i="1"/>
  <c r="P118" i="1"/>
  <c r="L118" i="1"/>
  <c r="M118" i="1"/>
  <c r="N118" i="1"/>
  <c r="O118" i="1"/>
  <c r="Q118" i="1"/>
  <c r="R118" i="1"/>
  <c r="J118" i="1"/>
  <c r="A116" i="1"/>
  <c r="B116" i="1"/>
  <c r="M116" i="1"/>
  <c r="J116" i="1"/>
  <c r="R116" i="1"/>
  <c r="K116" i="1"/>
  <c r="L116" i="1"/>
  <c r="N116" i="1"/>
  <c r="O116" i="1"/>
  <c r="P116" i="1"/>
  <c r="Q116" i="1"/>
  <c r="A124" i="1"/>
  <c r="B124" i="1"/>
  <c r="J124" i="1"/>
  <c r="R124" i="1"/>
  <c r="K124" i="1"/>
  <c r="L124" i="1"/>
  <c r="M124" i="1"/>
  <c r="N124" i="1"/>
  <c r="O124" i="1"/>
  <c r="P124" i="1"/>
  <c r="Q124" i="1"/>
  <c r="A125" i="1"/>
  <c r="B125" i="1"/>
  <c r="Q125" i="1"/>
  <c r="K125" i="1"/>
  <c r="L125" i="1"/>
  <c r="M125" i="1"/>
  <c r="N125" i="1"/>
  <c r="O125" i="1"/>
  <c r="P125" i="1"/>
  <c r="R125" i="1"/>
  <c r="J125" i="1"/>
  <c r="C1039" i="1"/>
  <c r="C1040" i="1"/>
  <c r="C1041" i="1"/>
  <c r="C1042" i="1"/>
  <c r="C1043" i="1"/>
  <c r="C1044" i="1"/>
  <c r="C1045" i="1"/>
  <c r="C1046" i="1"/>
  <c r="C1047" i="1"/>
  <c r="C1048" i="1"/>
  <c r="C1038" i="1"/>
  <c r="A1047" i="1" l="1"/>
  <c r="B1047" i="1"/>
  <c r="K1047" i="1"/>
  <c r="L1047" i="1"/>
  <c r="M1047" i="1"/>
  <c r="N1047" i="1"/>
  <c r="O1047" i="1"/>
  <c r="P1047" i="1"/>
  <c r="Q1047" i="1"/>
  <c r="J1047" i="1"/>
  <c r="R1047" i="1"/>
  <c r="A1046" i="1"/>
  <c r="B1046" i="1"/>
  <c r="L1046" i="1"/>
  <c r="M1046" i="1"/>
  <c r="N1046" i="1"/>
  <c r="O1046" i="1"/>
  <c r="P1046" i="1"/>
  <c r="Q1046" i="1"/>
  <c r="J1046" i="1"/>
  <c r="R1046" i="1"/>
  <c r="K1046" i="1"/>
  <c r="A1040" i="1"/>
  <c r="B1040" i="1"/>
  <c r="J1040" i="1"/>
  <c r="R1040" i="1"/>
  <c r="K1040" i="1"/>
  <c r="L1040" i="1"/>
  <c r="M1040" i="1"/>
  <c r="N1040" i="1"/>
  <c r="O1040" i="1"/>
  <c r="P1040" i="1"/>
  <c r="Q1040" i="1"/>
  <c r="A1039" i="1"/>
  <c r="B1039" i="1"/>
  <c r="K1039" i="1"/>
  <c r="L1039" i="1"/>
  <c r="M1039" i="1"/>
  <c r="N1039" i="1"/>
  <c r="O1039" i="1"/>
  <c r="P1039" i="1"/>
  <c r="Q1039" i="1"/>
  <c r="J1039" i="1"/>
  <c r="R1039" i="1"/>
  <c r="A1045" i="1"/>
  <c r="B1045" i="1"/>
  <c r="M1045" i="1"/>
  <c r="N1045" i="1"/>
  <c r="O1045" i="1"/>
  <c r="P1045" i="1"/>
  <c r="Q1045" i="1"/>
  <c r="J1045" i="1"/>
  <c r="R1045" i="1"/>
  <c r="K1045" i="1"/>
  <c r="L1045" i="1"/>
  <c r="A1044" i="1"/>
  <c r="B1044" i="1"/>
  <c r="N1044" i="1"/>
  <c r="O1044" i="1"/>
  <c r="P1044" i="1"/>
  <c r="Q1044" i="1"/>
  <c r="J1044" i="1"/>
  <c r="R1044" i="1"/>
  <c r="K1044" i="1"/>
  <c r="L1044" i="1"/>
  <c r="M1044" i="1"/>
  <c r="A1048" i="1"/>
  <c r="B1048" i="1"/>
  <c r="J1048" i="1"/>
  <c r="R1048" i="1"/>
  <c r="K1048" i="1"/>
  <c r="L1048" i="1"/>
  <c r="M1048" i="1"/>
  <c r="N1048" i="1"/>
  <c r="O1048" i="1"/>
  <c r="P1048" i="1"/>
  <c r="Q1048" i="1"/>
  <c r="A1043" i="1"/>
  <c r="B1043" i="1"/>
  <c r="O1043" i="1"/>
  <c r="P1043" i="1"/>
  <c r="Q1043" i="1"/>
  <c r="J1043" i="1"/>
  <c r="R1043" i="1"/>
  <c r="K1043" i="1"/>
  <c r="L1043" i="1"/>
  <c r="M1043" i="1"/>
  <c r="N1043" i="1"/>
  <c r="A1042" i="1"/>
  <c r="B1042" i="1"/>
  <c r="P1042" i="1"/>
  <c r="Q1042" i="1"/>
  <c r="J1042" i="1"/>
  <c r="R1042" i="1"/>
  <c r="K1042" i="1"/>
  <c r="L1042" i="1"/>
  <c r="M1042" i="1"/>
  <c r="N1042" i="1"/>
  <c r="O1042" i="1"/>
  <c r="A1038" i="1"/>
  <c r="B1038" i="1"/>
  <c r="L1038" i="1"/>
  <c r="M1038" i="1"/>
  <c r="N1038" i="1"/>
  <c r="O1038" i="1"/>
  <c r="P1038" i="1"/>
  <c r="Q1038" i="1"/>
  <c r="J1038" i="1"/>
  <c r="R1038" i="1"/>
  <c r="K1038" i="1"/>
  <c r="A1041" i="1"/>
  <c r="B1041" i="1"/>
  <c r="Q1041" i="1"/>
  <c r="J1041" i="1"/>
  <c r="R1041" i="1"/>
  <c r="K1041" i="1"/>
  <c r="L1041" i="1"/>
  <c r="M1041" i="1"/>
  <c r="N1041" i="1"/>
  <c r="O1041" i="1"/>
  <c r="P1041"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B794" i="1" l="1"/>
  <c r="A794" i="1"/>
  <c r="K794" i="1"/>
  <c r="L794" i="1"/>
  <c r="M794" i="1"/>
  <c r="N794" i="1"/>
  <c r="P794" i="1"/>
  <c r="Q794" i="1"/>
  <c r="R794" i="1"/>
  <c r="J794" i="1"/>
  <c r="O794" i="1"/>
  <c r="B786" i="1"/>
  <c r="A786" i="1"/>
  <c r="K786" i="1"/>
  <c r="L786" i="1"/>
  <c r="M786" i="1"/>
  <c r="J786" i="1"/>
  <c r="N786" i="1"/>
  <c r="O786" i="1"/>
  <c r="Q786" i="1"/>
  <c r="P786" i="1"/>
  <c r="R786" i="1"/>
  <c r="B770" i="1"/>
  <c r="A770" i="1"/>
  <c r="K770" i="1"/>
  <c r="L770" i="1"/>
  <c r="M770" i="1"/>
  <c r="J770" i="1"/>
  <c r="N770" i="1"/>
  <c r="O770" i="1"/>
  <c r="P770" i="1"/>
  <c r="Q770" i="1"/>
  <c r="R770" i="1"/>
  <c r="B762" i="1"/>
  <c r="A762" i="1"/>
  <c r="K762" i="1"/>
  <c r="L762" i="1"/>
  <c r="M762" i="1"/>
  <c r="R762" i="1"/>
  <c r="J762" i="1"/>
  <c r="N762" i="1"/>
  <c r="P762" i="1"/>
  <c r="O762" i="1"/>
  <c r="Q762" i="1"/>
  <c r="B754" i="1"/>
  <c r="A754" i="1"/>
  <c r="K754" i="1"/>
  <c r="L754" i="1"/>
  <c r="M754" i="1"/>
  <c r="O754" i="1"/>
  <c r="P754" i="1"/>
  <c r="Q754" i="1"/>
  <c r="R754" i="1"/>
  <c r="J754" i="1"/>
  <c r="N754" i="1"/>
  <c r="B738" i="1"/>
  <c r="A738" i="1"/>
  <c r="K738" i="1"/>
  <c r="L738" i="1"/>
  <c r="M738" i="1"/>
  <c r="O738" i="1"/>
  <c r="J738" i="1"/>
  <c r="N738" i="1"/>
  <c r="P738" i="1"/>
  <c r="Q738" i="1"/>
  <c r="R738" i="1"/>
  <c r="B730" i="1"/>
  <c r="A730" i="1"/>
  <c r="Q730" i="1"/>
  <c r="J730" i="1"/>
  <c r="R730" i="1"/>
  <c r="P730" i="1"/>
  <c r="K730" i="1"/>
  <c r="L730" i="1"/>
  <c r="M730" i="1"/>
  <c r="N730" i="1"/>
  <c r="O730" i="1"/>
  <c r="A751" i="1"/>
  <c r="B751" i="1"/>
  <c r="N751" i="1"/>
  <c r="O751" i="1"/>
  <c r="P751" i="1"/>
  <c r="Q751" i="1"/>
  <c r="R751" i="1"/>
  <c r="J751" i="1"/>
  <c r="L751" i="1"/>
  <c r="K751" i="1"/>
  <c r="M751" i="1"/>
  <c r="A800" i="1"/>
  <c r="B800" i="1"/>
  <c r="M800" i="1"/>
  <c r="N800" i="1"/>
  <c r="O800" i="1"/>
  <c r="J800" i="1"/>
  <c r="L800" i="1"/>
  <c r="P800" i="1"/>
  <c r="Q800" i="1"/>
  <c r="R800" i="1"/>
  <c r="K800" i="1"/>
  <c r="A792" i="1"/>
  <c r="B792" i="1"/>
  <c r="M792" i="1"/>
  <c r="N792" i="1"/>
  <c r="O792" i="1"/>
  <c r="R792" i="1"/>
  <c r="J792" i="1"/>
  <c r="K792" i="1"/>
  <c r="P792" i="1"/>
  <c r="L792" i="1"/>
  <c r="Q792" i="1"/>
  <c r="A784" i="1"/>
  <c r="B784" i="1"/>
  <c r="M784" i="1"/>
  <c r="N784" i="1"/>
  <c r="O784" i="1"/>
  <c r="L784" i="1"/>
  <c r="Q784" i="1"/>
  <c r="R784" i="1"/>
  <c r="J784" i="1"/>
  <c r="K784" i="1"/>
  <c r="P784" i="1"/>
  <c r="A776" i="1"/>
  <c r="B776" i="1"/>
  <c r="M776" i="1"/>
  <c r="N776" i="1"/>
  <c r="O776" i="1"/>
  <c r="J776" i="1"/>
  <c r="K776" i="1"/>
  <c r="L776" i="1"/>
  <c r="P776" i="1"/>
  <c r="R776" i="1"/>
  <c r="Q776" i="1"/>
  <c r="A768" i="1"/>
  <c r="B768" i="1"/>
  <c r="M768" i="1"/>
  <c r="N768" i="1"/>
  <c r="O768" i="1"/>
  <c r="Q768" i="1"/>
  <c r="R768" i="1"/>
  <c r="J768" i="1"/>
  <c r="L768" i="1"/>
  <c r="K768" i="1"/>
  <c r="P768" i="1"/>
  <c r="A752" i="1"/>
  <c r="B752" i="1"/>
  <c r="M752" i="1"/>
  <c r="N752" i="1"/>
  <c r="O752" i="1"/>
  <c r="J752" i="1"/>
  <c r="K752" i="1"/>
  <c r="L752" i="1"/>
  <c r="Q752" i="1"/>
  <c r="P752" i="1"/>
  <c r="R752" i="1"/>
  <c r="A744" i="1"/>
  <c r="B744" i="1"/>
  <c r="M744" i="1"/>
  <c r="N744" i="1"/>
  <c r="O744" i="1"/>
  <c r="Q744" i="1"/>
  <c r="J744" i="1"/>
  <c r="K744" i="1"/>
  <c r="L744" i="1"/>
  <c r="P744" i="1"/>
  <c r="R744" i="1"/>
  <c r="A736" i="1"/>
  <c r="B736" i="1"/>
  <c r="M736" i="1"/>
  <c r="N736" i="1"/>
  <c r="O736" i="1"/>
  <c r="Q736" i="1"/>
  <c r="L736" i="1"/>
  <c r="P736" i="1"/>
  <c r="R736" i="1"/>
  <c r="J736" i="1"/>
  <c r="K736" i="1"/>
  <c r="A799" i="1"/>
  <c r="B799" i="1"/>
  <c r="N799" i="1"/>
  <c r="O799" i="1"/>
  <c r="P799" i="1"/>
  <c r="J799" i="1"/>
  <c r="K799" i="1"/>
  <c r="L799" i="1"/>
  <c r="Q799" i="1"/>
  <c r="M799" i="1"/>
  <c r="R799" i="1"/>
  <c r="A775" i="1"/>
  <c r="B775" i="1"/>
  <c r="N775" i="1"/>
  <c r="O775" i="1"/>
  <c r="P775" i="1"/>
  <c r="R775" i="1"/>
  <c r="J775" i="1"/>
  <c r="K775" i="1"/>
  <c r="M775" i="1"/>
  <c r="L775" i="1"/>
  <c r="Q775" i="1"/>
  <c r="A759" i="1"/>
  <c r="B759" i="1"/>
  <c r="N759" i="1"/>
  <c r="O759" i="1"/>
  <c r="P759" i="1"/>
  <c r="J759" i="1"/>
  <c r="K759" i="1"/>
  <c r="L759" i="1"/>
  <c r="M759" i="1"/>
  <c r="R759" i="1"/>
  <c r="Q759" i="1"/>
  <c r="A797" i="1"/>
  <c r="B797" i="1"/>
  <c r="P797" i="1"/>
  <c r="Q797" i="1"/>
  <c r="J797" i="1"/>
  <c r="R797" i="1"/>
  <c r="L797" i="1"/>
  <c r="N797" i="1"/>
  <c r="O797" i="1"/>
  <c r="K797" i="1"/>
  <c r="M797" i="1"/>
  <c r="A789" i="1"/>
  <c r="B789" i="1"/>
  <c r="P789" i="1"/>
  <c r="Q789" i="1"/>
  <c r="J789" i="1"/>
  <c r="R789" i="1"/>
  <c r="K789" i="1"/>
  <c r="L789" i="1"/>
  <c r="M789" i="1"/>
  <c r="O789" i="1"/>
  <c r="N789" i="1"/>
  <c r="A781" i="1"/>
  <c r="B781" i="1"/>
  <c r="P781" i="1"/>
  <c r="Q781" i="1"/>
  <c r="J781" i="1"/>
  <c r="R781" i="1"/>
  <c r="N781" i="1"/>
  <c r="L781" i="1"/>
  <c r="O781" i="1"/>
  <c r="K781" i="1"/>
  <c r="M781" i="1"/>
  <c r="A773" i="1"/>
  <c r="B773" i="1"/>
  <c r="P773" i="1"/>
  <c r="Q773" i="1"/>
  <c r="J773" i="1"/>
  <c r="R773" i="1"/>
  <c r="K773" i="1"/>
  <c r="L773" i="1"/>
  <c r="M773" i="1"/>
  <c r="N773" i="1"/>
  <c r="O773" i="1"/>
  <c r="A765" i="1"/>
  <c r="B765" i="1"/>
  <c r="P765" i="1"/>
  <c r="Q765" i="1"/>
  <c r="J765" i="1"/>
  <c r="R765" i="1"/>
  <c r="K765" i="1"/>
  <c r="L765" i="1"/>
  <c r="N765" i="1"/>
  <c r="O765" i="1"/>
  <c r="M765" i="1"/>
  <c r="A757" i="1"/>
  <c r="B757" i="1"/>
  <c r="P757" i="1"/>
  <c r="Q757" i="1"/>
  <c r="J757" i="1"/>
  <c r="R757" i="1"/>
  <c r="M757" i="1"/>
  <c r="N757" i="1"/>
  <c r="O757" i="1"/>
  <c r="K757" i="1"/>
  <c r="L757" i="1"/>
  <c r="A749" i="1"/>
  <c r="B749" i="1"/>
  <c r="P749" i="1"/>
  <c r="Q749" i="1"/>
  <c r="J749" i="1"/>
  <c r="R749" i="1"/>
  <c r="K749" i="1"/>
  <c r="L749" i="1"/>
  <c r="M749" i="1"/>
  <c r="N749" i="1"/>
  <c r="O749" i="1"/>
  <c r="A741" i="1"/>
  <c r="B741" i="1"/>
  <c r="P741" i="1"/>
  <c r="Q741" i="1"/>
  <c r="J741" i="1"/>
  <c r="R741" i="1"/>
  <c r="L741" i="1"/>
  <c r="O741" i="1"/>
  <c r="K741" i="1"/>
  <c r="M741" i="1"/>
  <c r="N741" i="1"/>
  <c r="A733" i="1"/>
  <c r="B733" i="1"/>
  <c r="P733" i="1"/>
  <c r="Q733" i="1"/>
  <c r="J733" i="1"/>
  <c r="R733" i="1"/>
  <c r="K733" i="1"/>
  <c r="L733" i="1"/>
  <c r="M733" i="1"/>
  <c r="N733" i="1"/>
  <c r="O733" i="1"/>
  <c r="A783" i="1"/>
  <c r="B783" i="1"/>
  <c r="N783" i="1"/>
  <c r="O783" i="1"/>
  <c r="P783" i="1"/>
  <c r="J783" i="1"/>
  <c r="L783" i="1"/>
  <c r="M783" i="1"/>
  <c r="Q783" i="1"/>
  <c r="K783" i="1"/>
  <c r="R783" i="1"/>
  <c r="A767" i="1"/>
  <c r="B767" i="1"/>
  <c r="N767" i="1"/>
  <c r="O767" i="1"/>
  <c r="P767" i="1"/>
  <c r="L767" i="1"/>
  <c r="M767" i="1"/>
  <c r="Q767" i="1"/>
  <c r="R767" i="1"/>
  <c r="J767" i="1"/>
  <c r="K767" i="1"/>
  <c r="A735" i="1"/>
  <c r="B735" i="1"/>
  <c r="N735" i="1"/>
  <c r="O735" i="1"/>
  <c r="P735" i="1"/>
  <c r="Q735" i="1"/>
  <c r="J735" i="1"/>
  <c r="R735" i="1"/>
  <c r="K735" i="1"/>
  <c r="L735" i="1"/>
  <c r="M735" i="1"/>
  <c r="B798" i="1"/>
  <c r="A798" i="1"/>
  <c r="O798" i="1"/>
  <c r="P798" i="1"/>
  <c r="Q798" i="1"/>
  <c r="N798" i="1"/>
  <c r="J798" i="1"/>
  <c r="L798" i="1"/>
  <c r="K798" i="1"/>
  <c r="M798" i="1"/>
  <c r="R798" i="1"/>
  <c r="B742" i="1"/>
  <c r="A742" i="1"/>
  <c r="O742" i="1"/>
  <c r="P742" i="1"/>
  <c r="Q742" i="1"/>
  <c r="K742" i="1"/>
  <c r="J742" i="1"/>
  <c r="L742" i="1"/>
  <c r="M742" i="1"/>
  <c r="N742" i="1"/>
  <c r="R742" i="1"/>
  <c r="B734" i="1"/>
  <c r="A734" i="1"/>
  <c r="O734" i="1"/>
  <c r="P734" i="1"/>
  <c r="Q734" i="1"/>
  <c r="J734" i="1"/>
  <c r="R734" i="1"/>
  <c r="K734" i="1"/>
  <c r="L734" i="1"/>
  <c r="M734" i="1"/>
  <c r="N734" i="1"/>
  <c r="A796" i="1"/>
  <c r="B796" i="1"/>
  <c r="Q796" i="1"/>
  <c r="J796" i="1"/>
  <c r="R796" i="1"/>
  <c r="K796" i="1"/>
  <c r="L796" i="1"/>
  <c r="M796" i="1"/>
  <c r="N796" i="1"/>
  <c r="P796" i="1"/>
  <c r="O796" i="1"/>
  <c r="A788" i="1"/>
  <c r="B788" i="1"/>
  <c r="Q788" i="1"/>
  <c r="J788" i="1"/>
  <c r="R788" i="1"/>
  <c r="K788" i="1"/>
  <c r="O788" i="1"/>
  <c r="M788" i="1"/>
  <c r="L788" i="1"/>
  <c r="N788" i="1"/>
  <c r="P788" i="1"/>
  <c r="A780" i="1"/>
  <c r="B780" i="1"/>
  <c r="Q780" i="1"/>
  <c r="J780" i="1"/>
  <c r="R780" i="1"/>
  <c r="K780" i="1"/>
  <c r="L780" i="1"/>
  <c r="N780" i="1"/>
  <c r="O780" i="1"/>
  <c r="P780" i="1"/>
  <c r="M780" i="1"/>
  <c r="A772" i="1"/>
  <c r="B772" i="1"/>
  <c r="Q772" i="1"/>
  <c r="J772" i="1"/>
  <c r="R772" i="1"/>
  <c r="K772" i="1"/>
  <c r="L772" i="1"/>
  <c r="M772" i="1"/>
  <c r="O772" i="1"/>
  <c r="N772" i="1"/>
  <c r="P772" i="1"/>
  <c r="A764" i="1"/>
  <c r="B764" i="1"/>
  <c r="Q764" i="1"/>
  <c r="J764" i="1"/>
  <c r="R764" i="1"/>
  <c r="K764" i="1"/>
  <c r="N764" i="1"/>
  <c r="O764" i="1"/>
  <c r="P764" i="1"/>
  <c r="L764" i="1"/>
  <c r="M764" i="1"/>
  <c r="A756" i="1"/>
  <c r="B756" i="1"/>
  <c r="Q756" i="1"/>
  <c r="J756" i="1"/>
  <c r="R756" i="1"/>
  <c r="K756" i="1"/>
  <c r="L756" i="1"/>
  <c r="M756" i="1"/>
  <c r="N756" i="1"/>
  <c r="O756" i="1"/>
  <c r="P756" i="1"/>
  <c r="A748" i="1"/>
  <c r="B748" i="1"/>
  <c r="Q748" i="1"/>
  <c r="J748" i="1"/>
  <c r="R748" i="1"/>
  <c r="K748" i="1"/>
  <c r="M748" i="1"/>
  <c r="P748" i="1"/>
  <c r="L748" i="1"/>
  <c r="N748" i="1"/>
  <c r="O748" i="1"/>
  <c r="A740" i="1"/>
  <c r="B740" i="1"/>
  <c r="Q740" i="1"/>
  <c r="J740" i="1"/>
  <c r="R740" i="1"/>
  <c r="K740" i="1"/>
  <c r="M740" i="1"/>
  <c r="L740" i="1"/>
  <c r="N740" i="1"/>
  <c r="O740" i="1"/>
  <c r="P740" i="1"/>
  <c r="A732" i="1"/>
  <c r="B732" i="1"/>
  <c r="Q732" i="1"/>
  <c r="J732" i="1"/>
  <c r="R732" i="1"/>
  <c r="K732" i="1"/>
  <c r="L732" i="1"/>
  <c r="M732" i="1"/>
  <c r="N732" i="1"/>
  <c r="O732" i="1"/>
  <c r="P732" i="1"/>
  <c r="A760" i="1"/>
  <c r="B760" i="1"/>
  <c r="M760" i="1"/>
  <c r="N760" i="1"/>
  <c r="O760" i="1"/>
  <c r="K760" i="1"/>
  <c r="L760" i="1"/>
  <c r="P760" i="1"/>
  <c r="Q760" i="1"/>
  <c r="R760" i="1"/>
  <c r="J760" i="1"/>
  <c r="A791" i="1"/>
  <c r="B791" i="1"/>
  <c r="N791" i="1"/>
  <c r="O791" i="1"/>
  <c r="P791" i="1"/>
  <c r="M791" i="1"/>
  <c r="R791" i="1"/>
  <c r="K791" i="1"/>
  <c r="J791" i="1"/>
  <c r="L791" i="1"/>
  <c r="Q791" i="1"/>
  <c r="A743" i="1"/>
  <c r="B743" i="1"/>
  <c r="N743" i="1"/>
  <c r="O743" i="1"/>
  <c r="P743" i="1"/>
  <c r="J743" i="1"/>
  <c r="R743" i="1"/>
  <c r="M743" i="1"/>
  <c r="Q743" i="1"/>
  <c r="K743" i="1"/>
  <c r="L743" i="1"/>
  <c r="B790" i="1"/>
  <c r="A790" i="1"/>
  <c r="O790" i="1"/>
  <c r="P790" i="1"/>
  <c r="Q790" i="1"/>
  <c r="K790" i="1"/>
  <c r="M790" i="1"/>
  <c r="N790" i="1"/>
  <c r="R790" i="1"/>
  <c r="J790" i="1"/>
  <c r="L790" i="1"/>
  <c r="B782" i="1"/>
  <c r="A782" i="1"/>
  <c r="O782" i="1"/>
  <c r="P782" i="1"/>
  <c r="Q782" i="1"/>
  <c r="J782" i="1"/>
  <c r="K782" i="1"/>
  <c r="L782" i="1"/>
  <c r="N782" i="1"/>
  <c r="M782" i="1"/>
  <c r="R782" i="1"/>
  <c r="B774" i="1"/>
  <c r="A774" i="1"/>
  <c r="O774" i="1"/>
  <c r="P774" i="1"/>
  <c r="Q774" i="1"/>
  <c r="M774" i="1"/>
  <c r="N774" i="1"/>
  <c r="R774" i="1"/>
  <c r="K774" i="1"/>
  <c r="J774" i="1"/>
  <c r="L774" i="1"/>
  <c r="B766" i="1"/>
  <c r="A766" i="1"/>
  <c r="O766" i="1"/>
  <c r="P766" i="1"/>
  <c r="Q766" i="1"/>
  <c r="J766" i="1"/>
  <c r="K766" i="1"/>
  <c r="L766" i="1"/>
  <c r="M766" i="1"/>
  <c r="N766" i="1"/>
  <c r="R766" i="1"/>
  <c r="B758" i="1"/>
  <c r="A758" i="1"/>
  <c r="O758" i="1"/>
  <c r="P758" i="1"/>
  <c r="Q758" i="1"/>
  <c r="R758" i="1"/>
  <c r="J758" i="1"/>
  <c r="K758" i="1"/>
  <c r="M758" i="1"/>
  <c r="L758" i="1"/>
  <c r="N758" i="1"/>
  <c r="B750" i="1"/>
  <c r="A750" i="1"/>
  <c r="O750" i="1"/>
  <c r="P750" i="1"/>
  <c r="Q750" i="1"/>
  <c r="L750" i="1"/>
  <c r="M750" i="1"/>
  <c r="N750" i="1"/>
  <c r="R750" i="1"/>
  <c r="J750" i="1"/>
  <c r="K750" i="1"/>
  <c r="A795" i="1"/>
  <c r="B795" i="1"/>
  <c r="J795" i="1"/>
  <c r="R795" i="1"/>
  <c r="K795" i="1"/>
  <c r="L795" i="1"/>
  <c r="P795" i="1"/>
  <c r="N795" i="1"/>
  <c r="M795" i="1"/>
  <c r="O795" i="1"/>
  <c r="Q795" i="1"/>
  <c r="A787" i="1"/>
  <c r="B787" i="1"/>
  <c r="J787" i="1"/>
  <c r="R787" i="1"/>
  <c r="K787" i="1"/>
  <c r="L787" i="1"/>
  <c r="M787" i="1"/>
  <c r="O787" i="1"/>
  <c r="P787" i="1"/>
  <c r="Q787" i="1"/>
  <c r="N787" i="1"/>
  <c r="A779" i="1"/>
  <c r="B779" i="1"/>
  <c r="J779" i="1"/>
  <c r="R779" i="1"/>
  <c r="K779" i="1"/>
  <c r="L779" i="1"/>
  <c r="M779" i="1"/>
  <c r="N779" i="1"/>
  <c r="P779" i="1"/>
  <c r="O779" i="1"/>
  <c r="Q779" i="1"/>
  <c r="A771" i="1"/>
  <c r="B771" i="1"/>
  <c r="J771" i="1"/>
  <c r="R771" i="1"/>
  <c r="K771" i="1"/>
  <c r="L771" i="1"/>
  <c r="O771" i="1"/>
  <c r="P771" i="1"/>
  <c r="Q771" i="1"/>
  <c r="M771" i="1"/>
  <c r="N771" i="1"/>
  <c r="A763" i="1"/>
  <c r="B763" i="1"/>
  <c r="J763" i="1"/>
  <c r="R763" i="1"/>
  <c r="K763" i="1"/>
  <c r="L763" i="1"/>
  <c r="M763" i="1"/>
  <c r="N763" i="1"/>
  <c r="O763" i="1"/>
  <c r="P763" i="1"/>
  <c r="Q763" i="1"/>
  <c r="A755" i="1"/>
  <c r="B755" i="1"/>
  <c r="J755" i="1"/>
  <c r="R755" i="1"/>
  <c r="K755" i="1"/>
  <c r="L755" i="1"/>
  <c r="Q755" i="1"/>
  <c r="M755" i="1"/>
  <c r="O755" i="1"/>
  <c r="N755" i="1"/>
  <c r="P755" i="1"/>
  <c r="A747" i="1"/>
  <c r="B747" i="1"/>
  <c r="J747" i="1"/>
  <c r="R747" i="1"/>
  <c r="K747" i="1"/>
  <c r="L747" i="1"/>
  <c r="N747" i="1"/>
  <c r="M747" i="1"/>
  <c r="O747" i="1"/>
  <c r="P747" i="1"/>
  <c r="Q747" i="1"/>
  <c r="A739" i="1"/>
  <c r="B739" i="1"/>
  <c r="J739" i="1"/>
  <c r="R739" i="1"/>
  <c r="K739" i="1"/>
  <c r="L739" i="1"/>
  <c r="N739" i="1"/>
  <c r="Q739" i="1"/>
  <c r="M739" i="1"/>
  <c r="O739" i="1"/>
  <c r="P739" i="1"/>
  <c r="A731" i="1"/>
  <c r="B731" i="1"/>
  <c r="Q731" i="1"/>
  <c r="R731" i="1"/>
  <c r="J731" i="1"/>
  <c r="K731" i="1"/>
  <c r="L731" i="1"/>
  <c r="M731" i="1"/>
  <c r="O731" i="1"/>
  <c r="P731" i="1"/>
  <c r="N731" i="1"/>
  <c r="B778" i="1"/>
  <c r="A778" i="1"/>
  <c r="K778" i="1"/>
  <c r="L778" i="1"/>
  <c r="M778" i="1"/>
  <c r="P778" i="1"/>
  <c r="Q778" i="1"/>
  <c r="R778" i="1"/>
  <c r="N778" i="1"/>
  <c r="J778" i="1"/>
  <c r="O778" i="1"/>
  <c r="B746" i="1"/>
  <c r="A746" i="1"/>
  <c r="K746" i="1"/>
  <c r="L746" i="1"/>
  <c r="M746" i="1"/>
  <c r="O746" i="1"/>
  <c r="R746" i="1"/>
  <c r="J746" i="1"/>
  <c r="N746" i="1"/>
  <c r="P746" i="1"/>
  <c r="Q746" i="1"/>
  <c r="A801" i="1"/>
  <c r="B801" i="1"/>
  <c r="L801" i="1"/>
  <c r="N801" i="1"/>
  <c r="M801" i="1"/>
  <c r="P801" i="1"/>
  <c r="Q801" i="1"/>
  <c r="J801" i="1"/>
  <c r="K801" i="1"/>
  <c r="O801" i="1"/>
  <c r="R801" i="1"/>
  <c r="A793" i="1"/>
  <c r="B793" i="1"/>
  <c r="L793" i="1"/>
  <c r="M793" i="1"/>
  <c r="N793" i="1"/>
  <c r="K793" i="1"/>
  <c r="O793" i="1"/>
  <c r="P793" i="1"/>
  <c r="R793" i="1"/>
  <c r="J793" i="1"/>
  <c r="Q793" i="1"/>
  <c r="A785" i="1"/>
  <c r="B785" i="1"/>
  <c r="L785" i="1"/>
  <c r="M785" i="1"/>
  <c r="N785" i="1"/>
  <c r="Q785" i="1"/>
  <c r="J785" i="1"/>
  <c r="O785" i="1"/>
  <c r="P785" i="1"/>
  <c r="R785" i="1"/>
  <c r="K785" i="1"/>
  <c r="A777" i="1"/>
  <c r="B777" i="1"/>
  <c r="L777" i="1"/>
  <c r="M777" i="1"/>
  <c r="N777" i="1"/>
  <c r="K777" i="1"/>
  <c r="O777" i="1"/>
  <c r="P777" i="1"/>
  <c r="Q777" i="1"/>
  <c r="R777" i="1"/>
  <c r="J777" i="1"/>
  <c r="A769" i="1"/>
  <c r="B769" i="1"/>
  <c r="L769" i="1"/>
  <c r="M769" i="1"/>
  <c r="N769" i="1"/>
  <c r="J769" i="1"/>
  <c r="K769" i="1"/>
  <c r="O769" i="1"/>
  <c r="Q769" i="1"/>
  <c r="P769" i="1"/>
  <c r="R769" i="1"/>
  <c r="A761" i="1"/>
  <c r="B761" i="1"/>
  <c r="L761" i="1"/>
  <c r="M761" i="1"/>
  <c r="N761" i="1"/>
  <c r="P761" i="1"/>
  <c r="Q761" i="1"/>
  <c r="R761" i="1"/>
  <c r="K761" i="1"/>
  <c r="J761" i="1"/>
  <c r="O761" i="1"/>
  <c r="A753" i="1"/>
  <c r="B753" i="1"/>
  <c r="L753" i="1"/>
  <c r="M753" i="1"/>
  <c r="N753" i="1"/>
  <c r="J753" i="1"/>
  <c r="K753" i="1"/>
  <c r="O753" i="1"/>
  <c r="P753" i="1"/>
  <c r="Q753" i="1"/>
  <c r="R753" i="1"/>
  <c r="A745" i="1"/>
  <c r="B745" i="1"/>
  <c r="L745" i="1"/>
  <c r="M745" i="1"/>
  <c r="N745" i="1"/>
  <c r="P745" i="1"/>
  <c r="K745" i="1"/>
  <c r="O745" i="1"/>
  <c r="Q745" i="1"/>
  <c r="R745" i="1"/>
  <c r="J745" i="1"/>
  <c r="A737" i="1"/>
  <c r="B737" i="1"/>
  <c r="L737" i="1"/>
  <c r="M737" i="1"/>
  <c r="N737" i="1"/>
  <c r="P737" i="1"/>
  <c r="J737" i="1"/>
  <c r="K737" i="1"/>
  <c r="O737" i="1"/>
  <c r="Q737" i="1"/>
  <c r="R737" i="1"/>
  <c r="B664" i="15"/>
  <c r="G407" i="15"/>
  <c r="B671" i="15" s="1"/>
  <c r="B672" i="15"/>
  <c r="B673" i="15"/>
  <c r="B674" i="15"/>
  <c r="B660" i="15"/>
  <c r="B675" i="15" s="1"/>
  <c r="C59" i="15"/>
  <c r="C664" i="15" s="1"/>
  <c r="H407" i="15"/>
  <c r="C671" i="15" s="1"/>
  <c r="C464" i="15"/>
  <c r="C672" i="15" s="1"/>
  <c r="C689" i="15" s="1"/>
  <c r="C597" i="15"/>
  <c r="C673" i="15" s="1"/>
  <c r="C690" i="15" s="1"/>
  <c r="C629" i="15"/>
  <c r="C674" i="15" s="1"/>
  <c r="C692" i="15" s="1"/>
  <c r="C660" i="15"/>
  <c r="C675" i="15" s="1"/>
  <c r="D59" i="15"/>
  <c r="D664" i="15" s="1"/>
  <c r="I407" i="15"/>
  <c r="D671" i="15" s="1"/>
  <c r="D464" i="15"/>
  <c r="D672" i="15" s="1"/>
  <c r="D689" i="15" s="1"/>
  <c r="D597" i="15"/>
  <c r="D673" i="15" s="1"/>
  <c r="D690" i="15" s="1"/>
  <c r="D629" i="15"/>
  <c r="D674" i="15" s="1"/>
  <c r="D692" i="15" s="1"/>
  <c r="D660" i="15"/>
  <c r="D675" i="15" s="1"/>
  <c r="E59" i="15"/>
  <c r="E664" i="15" s="1"/>
  <c r="J464" i="15"/>
  <c r="E672" i="15" s="1"/>
  <c r="E689" i="15" s="1"/>
  <c r="E597" i="15"/>
  <c r="E673" i="15" s="1"/>
  <c r="E690" i="15" s="1"/>
  <c r="E629" i="15"/>
  <c r="E674" i="15" s="1"/>
  <c r="E692" i="15" s="1"/>
  <c r="E660" i="15"/>
  <c r="E675" i="15" s="1"/>
  <c r="F59" i="15"/>
  <c r="F664" i="15" s="1"/>
  <c r="K464" i="15"/>
  <c r="F672" i="15" s="1"/>
  <c r="F689" i="15" s="1"/>
  <c r="F597" i="15"/>
  <c r="F673" i="15" s="1"/>
  <c r="F690" i="15" s="1"/>
  <c r="F629" i="15"/>
  <c r="F674" i="15" s="1"/>
  <c r="F692" i="15" s="1"/>
  <c r="F660" i="15"/>
  <c r="F675" i="15" s="1"/>
  <c r="F691" i="15" s="1"/>
  <c r="G59" i="15"/>
  <c r="G664" i="15" s="1"/>
  <c r="L464" i="15"/>
  <c r="G672" i="15" s="1"/>
  <c r="G689" i="15" s="1"/>
  <c r="G597" i="15"/>
  <c r="G673" i="15" s="1"/>
  <c r="G629" i="15"/>
  <c r="G674" i="15" s="1"/>
  <c r="G660" i="15"/>
  <c r="G675" i="15" s="1"/>
  <c r="G691" i="15" s="1"/>
  <c r="B679" i="15"/>
  <c r="B680" i="15" s="1"/>
  <c r="C679" i="15"/>
  <c r="C680" i="15" s="1"/>
  <c r="D680" i="15"/>
  <c r="E680" i="15"/>
  <c r="F679" i="15"/>
  <c r="F680" i="15" s="1"/>
  <c r="G680" i="15"/>
  <c r="H679" i="15"/>
  <c r="H680" i="15" s="1"/>
  <c r="I680" i="15"/>
  <c r="J679" i="15"/>
  <c r="J680" i="15" s="1"/>
  <c r="K680" i="15"/>
  <c r="L680" i="15"/>
  <c r="M680" i="15"/>
  <c r="N680" i="15"/>
  <c r="O680" i="15"/>
  <c r="P680" i="15"/>
  <c r="Q679" i="15"/>
  <c r="Q680" i="15" s="1"/>
  <c r="R680" i="15"/>
  <c r="S680" i="15"/>
  <c r="T680" i="15"/>
  <c r="W679" i="15"/>
  <c r="W680" i="15" s="1"/>
  <c r="X679" i="15"/>
  <c r="X680" i="15" s="1"/>
  <c r="Y679" i="15"/>
  <c r="Y680" i="15" s="1"/>
  <c r="Z680" i="15"/>
  <c r="AA679" i="15"/>
  <c r="AA680" i="15" s="1"/>
  <c r="AD680" i="15"/>
  <c r="AE680" i="15"/>
  <c r="AH679" i="15"/>
  <c r="AH680" i="15" s="1"/>
  <c r="AI679" i="15"/>
  <c r="AI680" i="15" s="1"/>
  <c r="AJ679" i="15"/>
  <c r="AJ680" i="15" s="1"/>
  <c r="I1227" i="1"/>
  <c r="I1226" i="1"/>
  <c r="I1225" i="1"/>
  <c r="I1224" i="1"/>
  <c r="I1222" i="1"/>
  <c r="I1221" i="1"/>
  <c r="I1220" i="1"/>
  <c r="I1219" i="1"/>
  <c r="I1217" i="1"/>
  <c r="I1216" i="1"/>
  <c r="I1215" i="1"/>
  <c r="I1214" i="1"/>
  <c r="I1212" i="1"/>
  <c r="I1211" i="1"/>
  <c r="I1210" i="1"/>
  <c r="I1209" i="1"/>
  <c r="I1207" i="1"/>
  <c r="I1206" i="1"/>
  <c r="I1205" i="1"/>
  <c r="I1204" i="1"/>
  <c r="I1202" i="1"/>
  <c r="I1201" i="1"/>
  <c r="I1200" i="1"/>
  <c r="I1199" i="1"/>
  <c r="I1197" i="1"/>
  <c r="I1196" i="1"/>
  <c r="I1195" i="1"/>
  <c r="I1194" i="1"/>
  <c r="I1192" i="1"/>
  <c r="I1191" i="1"/>
  <c r="I1190" i="1"/>
  <c r="I1189" i="1"/>
  <c r="C1190" i="1"/>
  <c r="C1191" i="1"/>
  <c r="C1192" i="1"/>
  <c r="C1189" i="1"/>
  <c r="C1195" i="1"/>
  <c r="C1196" i="1"/>
  <c r="C1197" i="1"/>
  <c r="C1194" i="1"/>
  <c r="C1200" i="1"/>
  <c r="C1201" i="1"/>
  <c r="C1202" i="1"/>
  <c r="C1199" i="1"/>
  <c r="C1205" i="1"/>
  <c r="C1206" i="1"/>
  <c r="C1207" i="1"/>
  <c r="C1204" i="1"/>
  <c r="C1210" i="1"/>
  <c r="C1211" i="1"/>
  <c r="C1212" i="1"/>
  <c r="C1209" i="1"/>
  <c r="C1215" i="1"/>
  <c r="C1216" i="1"/>
  <c r="C1217" i="1"/>
  <c r="C1214" i="1"/>
  <c r="C1220" i="1"/>
  <c r="C1221" i="1"/>
  <c r="C1222" i="1"/>
  <c r="C1219" i="1"/>
  <c r="C1224" i="1"/>
  <c r="C1225" i="1"/>
  <c r="C1226" i="1"/>
  <c r="C1227" i="1"/>
  <c r="I1187" i="1"/>
  <c r="I1186" i="1"/>
  <c r="I1185" i="1"/>
  <c r="I1184" i="1"/>
  <c r="C1184" i="1"/>
  <c r="C1185" i="1"/>
  <c r="C1186" i="1"/>
  <c r="C1187" i="1"/>
  <c r="B9" i="18"/>
  <c r="F44" i="8" s="1"/>
  <c r="B11" i="18"/>
  <c r="F76" i="8" s="1"/>
  <c r="B12" i="18"/>
  <c r="F61" i="8" s="1"/>
  <c r="B13" i="18"/>
  <c r="F64" i="8" s="1"/>
  <c r="B10" i="18"/>
  <c r="F59" i="8" s="1"/>
  <c r="B18" i="10" a="1"/>
  <c r="B18" i="10" s="1"/>
  <c r="B26" i="18"/>
  <c r="F133" i="8" s="1"/>
  <c r="B6" i="18"/>
  <c r="F31" i="8" s="1"/>
  <c r="B4" i="18"/>
  <c r="F7" i="8" s="1"/>
  <c r="B45" i="18"/>
  <c r="B44" i="18"/>
  <c r="B40" i="18"/>
  <c r="F171" i="8" s="1"/>
  <c r="B39" i="18"/>
  <c r="F168" i="8" s="1"/>
  <c r="B38" i="18"/>
  <c r="F167" i="8" s="1"/>
  <c r="B37" i="18"/>
  <c r="F166" i="8" s="1"/>
  <c r="B36" i="18"/>
  <c r="F165" i="8" s="1"/>
  <c r="B35" i="18"/>
  <c r="F163" i="8" s="1"/>
  <c r="B34" i="18"/>
  <c r="F161" i="8" s="1"/>
  <c r="B33" i="18"/>
  <c r="F159" i="8" s="1"/>
  <c r="B32" i="18"/>
  <c r="F162" i="8" s="1"/>
  <c r="B31" i="18"/>
  <c r="F150" i="8" s="1"/>
  <c r="B30" i="18"/>
  <c r="F141" i="8" s="1"/>
  <c r="B29" i="18"/>
  <c r="F138" i="8" s="1"/>
  <c r="B28" i="18"/>
  <c r="F137" i="8" s="1"/>
  <c r="B27" i="18"/>
  <c r="F140" i="8" s="1"/>
  <c r="B25" i="18"/>
  <c r="F128" i="8" s="1"/>
  <c r="B24" i="18"/>
  <c r="F109" i="8" s="1"/>
  <c r="B23" i="18"/>
  <c r="F108" i="8" s="1"/>
  <c r="B22" i="18"/>
  <c r="F104" i="8" s="1"/>
  <c r="B21" i="18"/>
  <c r="F103" i="8" s="1"/>
  <c r="B20" i="18"/>
  <c r="F117" i="8" s="1"/>
  <c r="B19" i="18"/>
  <c r="F116" i="8" s="1"/>
  <c r="B18" i="18"/>
  <c r="F102" i="8" s="1"/>
  <c r="B17" i="18"/>
  <c r="F98" i="8" s="1"/>
  <c r="B16" i="18"/>
  <c r="F96" i="8" s="1"/>
  <c r="B15" i="18"/>
  <c r="F134" i="8" s="1"/>
  <c r="B14" i="18"/>
  <c r="B8" i="18"/>
  <c r="F73" i="8" s="1"/>
  <c r="B7" i="18"/>
  <c r="B5" i="18"/>
  <c r="F143" i="8" s="1"/>
  <c r="B3" i="18"/>
  <c r="C180" i="1"/>
  <c r="C221" i="1"/>
  <c r="C220" i="1"/>
  <c r="C219" i="1"/>
  <c r="C218" i="1"/>
  <c r="C217" i="1"/>
  <c r="C216" i="1"/>
  <c r="C215" i="1"/>
  <c r="C214" i="1"/>
  <c r="C213" i="1"/>
  <c r="C212" i="1"/>
  <c r="C211" i="1"/>
  <c r="C210" i="1"/>
  <c r="C209" i="1"/>
  <c r="C208" i="1"/>
  <c r="C207" i="1"/>
  <c r="C1181" i="1"/>
  <c r="C1130" i="1"/>
  <c r="C982" i="1"/>
  <c r="C981" i="1"/>
  <c r="C977" i="1"/>
  <c r="C978" i="1"/>
  <c r="C1063" i="1"/>
  <c r="C1062" i="1"/>
  <c r="C1061" i="1"/>
  <c r="C1060" i="1"/>
  <c r="C1059" i="1"/>
  <c r="C1058" i="1"/>
  <c r="C1057" i="1"/>
  <c r="C1056" i="1"/>
  <c r="C1055" i="1"/>
  <c r="C1054" i="1"/>
  <c r="C1053" i="1"/>
  <c r="C1052" i="1"/>
  <c r="C1051" i="1"/>
  <c r="C1050" i="1"/>
  <c r="C320" i="1"/>
  <c r="C319" i="1"/>
  <c r="C318" i="1"/>
  <c r="C317" i="1"/>
  <c r="C316" i="1"/>
  <c r="C315" i="1"/>
  <c r="C314" i="1"/>
  <c r="C313" i="1"/>
  <c r="C312" i="1"/>
  <c r="C273" i="1"/>
  <c r="C272" i="1"/>
  <c r="C271" i="1"/>
  <c r="C239" i="1"/>
  <c r="C238" i="1"/>
  <c r="C237" i="1"/>
  <c r="C187" i="1"/>
  <c r="C186" i="1"/>
  <c r="C185" i="1"/>
  <c r="C1036" i="1"/>
  <c r="C103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112" i="1"/>
  <c r="C111" i="1"/>
  <c r="C110" i="1"/>
  <c r="C109" i="1"/>
  <c r="C108" i="1"/>
  <c r="C107" i="1"/>
  <c r="C106" i="1"/>
  <c r="C105" i="1"/>
  <c r="C104" i="1"/>
  <c r="C103" i="1"/>
  <c r="C102" i="1"/>
  <c r="C992" i="1"/>
  <c r="C991" i="1"/>
  <c r="C990" i="1"/>
  <c r="C989" i="1"/>
  <c r="C988" i="1"/>
  <c r="C987" i="1"/>
  <c r="C986" i="1"/>
  <c r="C985" i="1"/>
  <c r="C1027" i="1"/>
  <c r="C1028" i="1"/>
  <c r="C1029" i="1"/>
  <c r="C1030" i="1"/>
  <c r="C1031" i="1"/>
  <c r="C1076" i="1"/>
  <c r="C1077" i="1"/>
  <c r="C1078" i="1"/>
  <c r="C1079" i="1"/>
  <c r="C1080" i="1"/>
  <c r="C130" i="1"/>
  <c r="C135" i="1"/>
  <c r="C140" i="1"/>
  <c r="C128" i="1"/>
  <c r="C129" i="1"/>
  <c r="C131" i="1"/>
  <c r="C132" i="1"/>
  <c r="C133" i="1"/>
  <c r="C134" i="1"/>
  <c r="C136" i="1"/>
  <c r="C137" i="1"/>
  <c r="C138" i="1"/>
  <c r="C139" i="1"/>
  <c r="B17" i="10"/>
  <c r="C974" i="1"/>
  <c r="C973"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70" i="1"/>
  <c r="C269" i="1"/>
  <c r="C268" i="1"/>
  <c r="C267" i="1"/>
  <c r="C266" i="1"/>
  <c r="C265" i="1"/>
  <c r="C264" i="1"/>
  <c r="C263" i="1"/>
  <c r="C262" i="1"/>
  <c r="C261" i="1"/>
  <c r="C260" i="1"/>
  <c r="C259" i="1"/>
  <c r="C232" i="1"/>
  <c r="C323" i="1"/>
  <c r="C322" i="1"/>
  <c r="C1147" i="1"/>
  <c r="C1096" i="1"/>
  <c r="B186" i="13"/>
  <c r="B187" i="13" s="1"/>
  <c r="C92" i="1"/>
  <c r="C93" i="1"/>
  <c r="C94" i="1"/>
  <c r="C95" i="1"/>
  <c r="C96" i="1"/>
  <c r="C97" i="1"/>
  <c r="C98" i="1"/>
  <c r="C99" i="1"/>
  <c r="C100" i="1"/>
  <c r="C90" i="1"/>
  <c r="AG679" i="15"/>
  <c r="V679" i="15"/>
  <c r="H674" i="15"/>
  <c r="H673" i="15"/>
  <c r="H660" i="15"/>
  <c r="H675" i="15" s="1"/>
  <c r="AJ510" i="15"/>
  <c r="AI510" i="15"/>
  <c r="AH510" i="15"/>
  <c r="AG510" i="15"/>
  <c r="AF510" i="15"/>
  <c r="AE510" i="15"/>
  <c r="AD510" i="15"/>
  <c r="AC510" i="15"/>
  <c r="AB510" i="15"/>
  <c r="AA510" i="15"/>
  <c r="Z510" i="15"/>
  <c r="Y510" i="15"/>
  <c r="X510" i="15"/>
  <c r="W510" i="15"/>
  <c r="V510" i="15"/>
  <c r="U510" i="15"/>
  <c r="T510" i="15"/>
  <c r="S510" i="15"/>
  <c r="R510" i="15"/>
  <c r="Q510" i="15"/>
  <c r="P510" i="15"/>
  <c r="O510" i="15"/>
  <c r="N510" i="15"/>
  <c r="M510" i="15"/>
  <c r="L510" i="15"/>
  <c r="K510" i="15"/>
  <c r="J510" i="15"/>
  <c r="I510" i="15"/>
  <c r="H510" i="15"/>
  <c r="G510" i="15"/>
  <c r="F510" i="15"/>
  <c r="E510" i="15"/>
  <c r="D510" i="15"/>
  <c r="C510" i="15"/>
  <c r="M464" i="15"/>
  <c r="H672" i="15" s="1"/>
  <c r="I464" i="15"/>
  <c r="H464" i="15"/>
  <c r="G464" i="15"/>
  <c r="F464" i="15"/>
  <c r="E464" i="15"/>
  <c r="J407" i="15"/>
  <c r="F407" i="15"/>
  <c r="E407" i="15"/>
  <c r="D407" i="15"/>
  <c r="C407" i="15"/>
  <c r="B407" i="15"/>
  <c r="H664" i="15"/>
  <c r="C66" i="1"/>
  <c r="C67" i="1"/>
  <c r="C68" i="1"/>
  <c r="C69" i="1"/>
  <c r="C70" i="1"/>
  <c r="C71" i="1"/>
  <c r="C72" i="1"/>
  <c r="C73" i="1"/>
  <c r="C74" i="1"/>
  <c r="C75" i="1"/>
  <c r="C65" i="1"/>
  <c r="C87" i="1"/>
  <c r="C86" i="1"/>
  <c r="C85" i="1"/>
  <c r="C84" i="1"/>
  <c r="C83" i="1"/>
  <c r="C82" i="1"/>
  <c r="C81" i="1"/>
  <c r="C80" i="1"/>
  <c r="C79" i="1"/>
  <c r="C78" i="1"/>
  <c r="C77" i="1"/>
  <c r="C1149" i="1"/>
  <c r="C1098" i="1"/>
  <c r="C311" i="1"/>
  <c r="C310" i="1"/>
  <c r="C309" i="1"/>
  <c r="C184" i="1"/>
  <c r="C236" i="1"/>
  <c r="C1148" i="1"/>
  <c r="C1097" i="1"/>
  <c r="C308" i="1"/>
  <c r="C307" i="1"/>
  <c r="C306" i="1"/>
  <c r="C183" i="1"/>
  <c r="C235" i="1"/>
  <c r="C1026" i="1"/>
  <c r="C1075" i="1"/>
  <c r="C115" i="1"/>
  <c r="C1025" i="1"/>
  <c r="B161" i="13"/>
  <c r="G140" i="13"/>
  <c r="G141" i="13"/>
  <c r="G142" i="13"/>
  <c r="G143" i="13"/>
  <c r="G144" i="13"/>
  <c r="G145" i="13"/>
  <c r="G146" i="13"/>
  <c r="G147" i="13"/>
  <c r="G148" i="13"/>
  <c r="G149" i="13"/>
  <c r="G150" i="13"/>
  <c r="G151" i="13"/>
  <c r="G153" i="13"/>
  <c r="B162" i="13" s="1"/>
  <c r="G154" i="13"/>
  <c r="G155" i="13"/>
  <c r="G156" i="13"/>
  <c r="B167" i="13"/>
  <c r="B181" i="13"/>
  <c r="B176" i="13"/>
  <c r="B171" i="13"/>
  <c r="B172" i="13" s="1"/>
  <c r="A127" i="13"/>
  <c r="A128" i="13" s="1"/>
  <c r="A130" i="13"/>
  <c r="A116" i="13"/>
  <c r="A117" i="13" s="1"/>
  <c r="A101" i="13"/>
  <c r="A102" i="13" s="1"/>
  <c r="B88" i="13"/>
  <c r="A91" i="13"/>
  <c r="A93" i="13" s="1"/>
  <c r="A94" i="13" s="1"/>
  <c r="A96" i="13" s="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1006" i="1"/>
  <c r="C1007" i="1"/>
  <c r="C1008" i="1"/>
  <c r="C1009" i="1"/>
  <c r="C1010" i="1"/>
  <c r="C174" i="1"/>
  <c r="C175" i="1"/>
  <c r="C176" i="1"/>
  <c r="C177" i="1"/>
  <c r="C178" i="1"/>
  <c r="C179" i="1"/>
  <c r="C181" i="1"/>
  <c r="C182" i="1"/>
  <c r="C173" i="1"/>
  <c r="C233" i="1"/>
  <c r="C234" i="1"/>
  <c r="C127" i="1"/>
  <c r="C147" i="1"/>
  <c r="C148" i="1"/>
  <c r="C149" i="1"/>
  <c r="C150" i="1"/>
  <c r="C151" i="1"/>
  <c r="C152" i="1"/>
  <c r="C153" i="1"/>
  <c r="C154" i="1"/>
  <c r="C155" i="1"/>
  <c r="C156" i="1"/>
  <c r="C157" i="1"/>
  <c r="C158" i="1"/>
  <c r="B194" i="13"/>
  <c r="B196" i="13" s="1"/>
  <c r="B197" i="13" s="1"/>
  <c r="C1180" i="1"/>
  <c r="C1179" i="1"/>
  <c r="C1178" i="1"/>
  <c r="C1177" i="1"/>
  <c r="C1176" i="1"/>
  <c r="C1157" i="1"/>
  <c r="C1156" i="1"/>
  <c r="C1155" i="1"/>
  <c r="C1154" i="1"/>
  <c r="C1153" i="1"/>
  <c r="C1152" i="1"/>
  <c r="C1151" i="1"/>
  <c r="C1146" i="1"/>
  <c r="C1145" i="1"/>
  <c r="C1144" i="1"/>
  <c r="C1143" i="1"/>
  <c r="C1142" i="1"/>
  <c r="C1141" i="1"/>
  <c r="C1140" i="1"/>
  <c r="C1129" i="1"/>
  <c r="C1128" i="1"/>
  <c r="C1127" i="1"/>
  <c r="C1126" i="1"/>
  <c r="C1125" i="1"/>
  <c r="C1137" i="1"/>
  <c r="C1136" i="1"/>
  <c r="C1135" i="1"/>
  <c r="C1134" i="1"/>
  <c r="C1133" i="1"/>
  <c r="C1106" i="1"/>
  <c r="C1105" i="1"/>
  <c r="C1104" i="1"/>
  <c r="C1103" i="1"/>
  <c r="C1102" i="1"/>
  <c r="C1101" i="1"/>
  <c r="C1100" i="1"/>
  <c r="C1090" i="1"/>
  <c r="C1091" i="1"/>
  <c r="C1092" i="1"/>
  <c r="C1093" i="1"/>
  <c r="C1094" i="1"/>
  <c r="C1095" i="1"/>
  <c r="C1089" i="1"/>
  <c r="C1083" i="1"/>
  <c r="C1084" i="1"/>
  <c r="C1085" i="1"/>
  <c r="C1086" i="1"/>
  <c r="C1082" i="1"/>
  <c r="C1024" i="1"/>
  <c r="C1013" i="1"/>
  <c r="C1014" i="1"/>
  <c r="C1015" i="1"/>
  <c r="C1016" i="1"/>
  <c r="C1017" i="1"/>
  <c r="C1018" i="1"/>
  <c r="C1019" i="1"/>
  <c r="C1020" i="1"/>
  <c r="C1021" i="1"/>
  <c r="C1022" i="1"/>
  <c r="C1023" i="1"/>
  <c r="C1012" i="1"/>
  <c r="C728" i="1"/>
  <c r="C729" i="1"/>
  <c r="C727" i="1"/>
  <c r="C726" i="1"/>
  <c r="C725" i="1"/>
  <c r="C724" i="1"/>
  <c r="C723" i="1"/>
  <c r="C226" i="1"/>
  <c r="C227" i="1"/>
  <c r="C228" i="1"/>
  <c r="C229" i="1"/>
  <c r="C230" i="1"/>
  <c r="C231" i="1"/>
  <c r="C225" i="1"/>
  <c r="C168" i="1"/>
  <c r="C169" i="1"/>
  <c r="C170" i="1"/>
  <c r="C171" i="1"/>
  <c r="C167" i="1"/>
  <c r="C165" i="1"/>
  <c r="C164" i="1"/>
  <c r="C143" i="1"/>
  <c r="C144" i="1"/>
  <c r="C145" i="1"/>
  <c r="C146" i="1"/>
  <c r="C142" i="1"/>
  <c r="C91" i="1"/>
  <c r="C1074" i="1"/>
  <c r="C1073" i="1"/>
  <c r="C1072" i="1"/>
  <c r="C1071" i="1"/>
  <c r="C1070" i="1"/>
  <c r="C1069" i="1"/>
  <c r="C1068" i="1"/>
  <c r="C1067" i="1"/>
  <c r="C1066" i="1"/>
  <c r="C1065" i="1"/>
  <c r="F39" i="8"/>
  <c r="F38" i="8"/>
  <c r="F89" i="8"/>
  <c r="F40" i="8"/>
  <c r="F685" i="15" l="1"/>
  <c r="A1017" i="1"/>
  <c r="B1017" i="1"/>
  <c r="Q1017" i="1"/>
  <c r="J1017" i="1"/>
  <c r="R1017" i="1"/>
  <c r="K1017" i="1"/>
  <c r="L1017" i="1"/>
  <c r="M1017" i="1"/>
  <c r="N1017" i="1"/>
  <c r="O1017" i="1"/>
  <c r="P1017" i="1"/>
  <c r="A157" i="1"/>
  <c r="B157" i="1"/>
  <c r="L157" i="1"/>
  <c r="M157" i="1"/>
  <c r="N157" i="1"/>
  <c r="O157" i="1"/>
  <c r="P157" i="1"/>
  <c r="Q157" i="1"/>
  <c r="J157" i="1"/>
  <c r="R157" i="1"/>
  <c r="K157" i="1"/>
  <c r="A235" i="1"/>
  <c r="B235" i="1"/>
  <c r="M235" i="1"/>
  <c r="N235" i="1"/>
  <c r="O235" i="1"/>
  <c r="P235" i="1"/>
  <c r="Q235" i="1"/>
  <c r="J235" i="1"/>
  <c r="R235" i="1"/>
  <c r="K235" i="1"/>
  <c r="L235" i="1"/>
  <c r="A96" i="1"/>
  <c r="B96" i="1"/>
  <c r="P96" i="1"/>
  <c r="Q96" i="1"/>
  <c r="J96" i="1"/>
  <c r="R96" i="1"/>
  <c r="L96" i="1"/>
  <c r="N96" i="1"/>
  <c r="O96" i="1"/>
  <c r="K96" i="1"/>
  <c r="M96" i="1"/>
  <c r="A47" i="1"/>
  <c r="B47" i="1"/>
  <c r="M47" i="1"/>
  <c r="N47" i="1"/>
  <c r="O47" i="1"/>
  <c r="L47" i="1"/>
  <c r="J47" i="1"/>
  <c r="K47" i="1"/>
  <c r="Q47" i="1"/>
  <c r="R47" i="1"/>
  <c r="P47" i="1"/>
  <c r="A538" i="1"/>
  <c r="B538" i="1"/>
  <c r="P538" i="1"/>
  <c r="J538" i="1"/>
  <c r="R538" i="1"/>
  <c r="K538" i="1"/>
  <c r="L538" i="1"/>
  <c r="M538" i="1"/>
  <c r="O538" i="1"/>
  <c r="N538" i="1"/>
  <c r="Q538" i="1"/>
  <c r="A723" i="1"/>
  <c r="B723" i="1"/>
  <c r="P723" i="1"/>
  <c r="Q723" i="1"/>
  <c r="O723" i="1"/>
  <c r="R723" i="1"/>
  <c r="J723" i="1"/>
  <c r="K723" i="1"/>
  <c r="L723" i="1"/>
  <c r="M723" i="1"/>
  <c r="N723" i="1"/>
  <c r="A1129" i="1"/>
  <c r="B1129" i="1"/>
  <c r="J1129" i="1"/>
  <c r="R1129" i="1"/>
  <c r="K1129" i="1"/>
  <c r="L1129" i="1"/>
  <c r="M1129" i="1"/>
  <c r="N1129" i="1"/>
  <c r="O1129" i="1"/>
  <c r="Q1129" i="1"/>
  <c r="P1129" i="1"/>
  <c r="A1007" i="1"/>
  <c r="B1007" i="1"/>
  <c r="K1007" i="1"/>
  <c r="L1007" i="1"/>
  <c r="M1007" i="1"/>
  <c r="N1007" i="1"/>
  <c r="O1007" i="1"/>
  <c r="P1007" i="1"/>
  <c r="Q1007" i="1"/>
  <c r="J1007" i="1"/>
  <c r="R1007" i="1"/>
  <c r="A309" i="1"/>
  <c r="B309" i="1"/>
  <c r="L309" i="1"/>
  <c r="M309" i="1"/>
  <c r="N309" i="1"/>
  <c r="O309" i="1"/>
  <c r="P309" i="1"/>
  <c r="Q309" i="1"/>
  <c r="J309" i="1"/>
  <c r="R309" i="1"/>
  <c r="K309" i="1"/>
  <c r="A49" i="1"/>
  <c r="B49" i="1"/>
  <c r="K49" i="1"/>
  <c r="L49" i="1"/>
  <c r="M49" i="1"/>
  <c r="J49" i="1"/>
  <c r="R49" i="1"/>
  <c r="Q49" i="1"/>
  <c r="O49" i="1"/>
  <c r="N49" i="1"/>
  <c r="P49" i="1"/>
  <c r="A227" i="1"/>
  <c r="B227" i="1"/>
  <c r="M227" i="1"/>
  <c r="N227" i="1"/>
  <c r="O227" i="1"/>
  <c r="P227" i="1"/>
  <c r="Q227" i="1"/>
  <c r="J227" i="1"/>
  <c r="R227" i="1"/>
  <c r="K227" i="1"/>
  <c r="L227" i="1"/>
  <c r="A1145" i="1"/>
  <c r="B1145" i="1"/>
  <c r="K1145" i="1"/>
  <c r="L1145" i="1"/>
  <c r="M1145" i="1"/>
  <c r="N1145" i="1"/>
  <c r="O1145" i="1"/>
  <c r="P1145" i="1"/>
  <c r="Q1145" i="1"/>
  <c r="J1145" i="1"/>
  <c r="R1145" i="1"/>
  <c r="A281" i="1"/>
  <c r="B281" i="1"/>
  <c r="Q281" i="1"/>
  <c r="J281" i="1"/>
  <c r="R281" i="1"/>
  <c r="L281" i="1"/>
  <c r="M281" i="1"/>
  <c r="K281" i="1"/>
  <c r="N281" i="1"/>
  <c r="O281" i="1"/>
  <c r="P281" i="1"/>
  <c r="B236" i="1"/>
  <c r="A236" i="1"/>
  <c r="L236" i="1"/>
  <c r="M236" i="1"/>
  <c r="N236" i="1"/>
  <c r="O236" i="1"/>
  <c r="P236" i="1"/>
  <c r="Q236" i="1"/>
  <c r="J236" i="1"/>
  <c r="R236" i="1"/>
  <c r="K236" i="1"/>
  <c r="B322" i="1"/>
  <c r="A322" i="1"/>
  <c r="O322" i="1"/>
  <c r="P322" i="1"/>
  <c r="Q322" i="1"/>
  <c r="J322" i="1"/>
  <c r="R322" i="1"/>
  <c r="K322" i="1"/>
  <c r="L322" i="1"/>
  <c r="M322" i="1"/>
  <c r="N322" i="1"/>
  <c r="A15" i="1"/>
  <c r="B15" i="1"/>
  <c r="K15" i="1"/>
  <c r="L15" i="1"/>
  <c r="J15" i="1"/>
  <c r="M15" i="1"/>
  <c r="O15" i="1"/>
  <c r="P15" i="1"/>
  <c r="R15" i="1"/>
  <c r="Q15" i="1"/>
  <c r="N15" i="1"/>
  <c r="A31" i="1"/>
  <c r="B31" i="1"/>
  <c r="K31" i="1"/>
  <c r="L31" i="1"/>
  <c r="M31" i="1"/>
  <c r="N31" i="1"/>
  <c r="P31" i="1"/>
  <c r="J31" i="1"/>
  <c r="Q31" i="1"/>
  <c r="R31" i="1"/>
  <c r="O31" i="1"/>
  <c r="A132" i="1"/>
  <c r="B132" i="1"/>
  <c r="M132" i="1"/>
  <c r="N132" i="1"/>
  <c r="O132" i="1"/>
  <c r="P132" i="1"/>
  <c r="Q132" i="1"/>
  <c r="J132" i="1"/>
  <c r="R132" i="1"/>
  <c r="K132" i="1"/>
  <c r="L132" i="1"/>
  <c r="A530" i="1"/>
  <c r="B530" i="1"/>
  <c r="P530" i="1"/>
  <c r="J530" i="1"/>
  <c r="R530" i="1"/>
  <c r="K530" i="1"/>
  <c r="L530" i="1"/>
  <c r="M530" i="1"/>
  <c r="O530" i="1"/>
  <c r="N530" i="1"/>
  <c r="Q530" i="1"/>
  <c r="A168" i="1"/>
  <c r="B168" i="1"/>
  <c r="Q168" i="1"/>
  <c r="K168" i="1"/>
  <c r="M168" i="1"/>
  <c r="N168" i="1"/>
  <c r="O168" i="1"/>
  <c r="P168" i="1"/>
  <c r="L168" i="1"/>
  <c r="R168" i="1"/>
  <c r="J168" i="1"/>
  <c r="A1015" i="1"/>
  <c r="B1015" i="1"/>
  <c r="K1015" i="1"/>
  <c r="L1015" i="1"/>
  <c r="M1015" i="1"/>
  <c r="N1015" i="1"/>
  <c r="O1015" i="1"/>
  <c r="P1015" i="1"/>
  <c r="Q1015" i="1"/>
  <c r="J1015" i="1"/>
  <c r="R1015" i="1"/>
  <c r="B1100" i="1"/>
  <c r="A1100" i="1"/>
  <c r="N1100" i="1"/>
  <c r="O1100" i="1"/>
  <c r="P1100" i="1"/>
  <c r="Q1100" i="1"/>
  <c r="J1100" i="1"/>
  <c r="R1100" i="1"/>
  <c r="K1100" i="1"/>
  <c r="L1100" i="1"/>
  <c r="M1100" i="1"/>
  <c r="A1177" i="1"/>
  <c r="B1177" i="1"/>
  <c r="K1177" i="1"/>
  <c r="L1177" i="1"/>
  <c r="M1177" i="1"/>
  <c r="N1177" i="1"/>
  <c r="O1177" i="1"/>
  <c r="P1177" i="1"/>
  <c r="Q1177" i="1"/>
  <c r="J1177" i="1"/>
  <c r="R1177" i="1"/>
  <c r="B178" i="1"/>
  <c r="A178" i="1"/>
  <c r="O178" i="1"/>
  <c r="Q178" i="1"/>
  <c r="K178" i="1"/>
  <c r="L178" i="1"/>
  <c r="M178" i="1"/>
  <c r="N178" i="1"/>
  <c r="J178" i="1"/>
  <c r="P178" i="1"/>
  <c r="R178" i="1"/>
  <c r="A299" i="1"/>
  <c r="B299" i="1"/>
  <c r="K299" i="1"/>
  <c r="M299" i="1"/>
  <c r="N299" i="1"/>
  <c r="O299" i="1"/>
  <c r="P299" i="1"/>
  <c r="Q299" i="1"/>
  <c r="R299" i="1"/>
  <c r="J299" i="1"/>
  <c r="L299" i="1"/>
  <c r="A69" i="1"/>
  <c r="B69" i="1"/>
  <c r="N69" i="1"/>
  <c r="L69" i="1"/>
  <c r="M69" i="1"/>
  <c r="O69" i="1"/>
  <c r="P69" i="1"/>
  <c r="Q69" i="1"/>
  <c r="J69" i="1"/>
  <c r="K69" i="1"/>
  <c r="R69" i="1"/>
  <c r="B94" i="1"/>
  <c r="A94" i="1"/>
  <c r="J94" i="1"/>
  <c r="R94" i="1"/>
  <c r="K94" i="1"/>
  <c r="L94" i="1"/>
  <c r="N94" i="1"/>
  <c r="P94" i="1"/>
  <c r="M94" i="1"/>
  <c r="O94" i="1"/>
  <c r="Q94" i="1"/>
  <c r="A261" i="1"/>
  <c r="B261" i="1"/>
  <c r="K261" i="1"/>
  <c r="L261" i="1"/>
  <c r="M261" i="1"/>
  <c r="N261" i="1"/>
  <c r="O261" i="1"/>
  <c r="P261" i="1"/>
  <c r="Q261" i="1"/>
  <c r="J261" i="1"/>
  <c r="R261" i="1"/>
  <c r="A9" i="1"/>
  <c r="B9" i="1"/>
  <c r="A33" i="1"/>
  <c r="B33" i="1"/>
  <c r="K33" i="1"/>
  <c r="L33" i="1"/>
  <c r="M33" i="1"/>
  <c r="O33" i="1"/>
  <c r="J33" i="1"/>
  <c r="R33" i="1"/>
  <c r="N33" i="1"/>
  <c r="P33" i="1"/>
  <c r="Q33" i="1"/>
  <c r="A57" i="1"/>
  <c r="B57" i="1"/>
  <c r="K57" i="1"/>
  <c r="L57" i="1"/>
  <c r="J57" i="1"/>
  <c r="R57" i="1"/>
  <c r="M57" i="1"/>
  <c r="N57" i="1"/>
  <c r="O57" i="1"/>
  <c r="Q57" i="1"/>
  <c r="P57" i="1"/>
  <c r="A1077" i="1"/>
  <c r="B1077" i="1"/>
  <c r="M1077" i="1"/>
  <c r="N1077" i="1"/>
  <c r="O1077" i="1"/>
  <c r="P1077" i="1"/>
  <c r="Q1077" i="1"/>
  <c r="J1077" i="1"/>
  <c r="R1077" i="1"/>
  <c r="K1077" i="1"/>
  <c r="L1077" i="1"/>
  <c r="A103" i="1"/>
  <c r="B103" i="1"/>
  <c r="J103" i="1"/>
  <c r="R103" i="1"/>
  <c r="K103" i="1"/>
  <c r="M103" i="1"/>
  <c r="O103" i="1"/>
  <c r="Q103" i="1"/>
  <c r="L103" i="1"/>
  <c r="N103" i="1"/>
  <c r="P103" i="1"/>
  <c r="A536" i="1"/>
  <c r="B536" i="1"/>
  <c r="J536" i="1"/>
  <c r="R536" i="1"/>
  <c r="L536" i="1"/>
  <c r="M536" i="1"/>
  <c r="N536" i="1"/>
  <c r="O536" i="1"/>
  <c r="Q536" i="1"/>
  <c r="K536" i="1"/>
  <c r="P536" i="1"/>
  <c r="A520" i="1"/>
  <c r="B520" i="1"/>
  <c r="J520" i="1"/>
  <c r="R520" i="1"/>
  <c r="L520" i="1"/>
  <c r="M520" i="1"/>
  <c r="N520" i="1"/>
  <c r="O520" i="1"/>
  <c r="Q520" i="1"/>
  <c r="K520" i="1"/>
  <c r="P520" i="1"/>
  <c r="A496" i="1"/>
  <c r="B496" i="1"/>
  <c r="Q496" i="1"/>
  <c r="N496" i="1"/>
  <c r="R496" i="1"/>
  <c r="J496" i="1"/>
  <c r="K496" i="1"/>
  <c r="L496" i="1"/>
  <c r="M496" i="1"/>
  <c r="P496" i="1"/>
  <c r="O496" i="1"/>
  <c r="A187" i="1"/>
  <c r="B187" i="1"/>
  <c r="N187" i="1"/>
  <c r="P187" i="1"/>
  <c r="J187" i="1"/>
  <c r="R187" i="1"/>
  <c r="L187" i="1"/>
  <c r="M187" i="1"/>
  <c r="K187" i="1"/>
  <c r="O187" i="1"/>
  <c r="Q187" i="1"/>
  <c r="A1063" i="1"/>
  <c r="B1063" i="1"/>
  <c r="K1063" i="1"/>
  <c r="L1063" i="1"/>
  <c r="M1063" i="1"/>
  <c r="N1063" i="1"/>
  <c r="O1063" i="1"/>
  <c r="P1063" i="1"/>
  <c r="Q1063" i="1"/>
  <c r="J1063" i="1"/>
  <c r="R1063" i="1"/>
  <c r="A1189" i="1"/>
  <c r="B1189" i="1"/>
  <c r="O1189" i="1"/>
  <c r="P1189" i="1"/>
  <c r="Q1189" i="1"/>
  <c r="J1189" i="1"/>
  <c r="R1189" i="1"/>
  <c r="K1189" i="1"/>
  <c r="L1189" i="1"/>
  <c r="M1189" i="1"/>
  <c r="N1189" i="1"/>
  <c r="A1073" i="1"/>
  <c r="B1073" i="1"/>
  <c r="Q1073" i="1"/>
  <c r="J1073" i="1"/>
  <c r="R1073" i="1"/>
  <c r="K1073" i="1"/>
  <c r="L1073" i="1"/>
  <c r="M1073" i="1"/>
  <c r="N1073" i="1"/>
  <c r="O1073" i="1"/>
  <c r="P1073" i="1"/>
  <c r="A725" i="1"/>
  <c r="B725" i="1"/>
  <c r="N725" i="1"/>
  <c r="O725" i="1"/>
  <c r="J725" i="1"/>
  <c r="K725" i="1"/>
  <c r="L725" i="1"/>
  <c r="M725" i="1"/>
  <c r="P725" i="1"/>
  <c r="Q725" i="1"/>
  <c r="R725" i="1"/>
  <c r="A1095" i="1"/>
  <c r="B1095" i="1"/>
  <c r="K1095" i="1"/>
  <c r="L1095" i="1"/>
  <c r="M1095" i="1"/>
  <c r="N1095" i="1"/>
  <c r="O1095" i="1"/>
  <c r="P1095" i="1"/>
  <c r="Q1095" i="1"/>
  <c r="J1095" i="1"/>
  <c r="R1095" i="1"/>
  <c r="B1136" i="1"/>
  <c r="A1136" i="1"/>
  <c r="K1136" i="1"/>
  <c r="L1136" i="1"/>
  <c r="N1136" i="1"/>
  <c r="P1136" i="1"/>
  <c r="J1136" i="1"/>
  <c r="M1136" i="1"/>
  <c r="O1136" i="1"/>
  <c r="Q1136" i="1"/>
  <c r="R1136" i="1"/>
  <c r="A1179" i="1"/>
  <c r="B1179" i="1"/>
  <c r="Q1179" i="1"/>
  <c r="J1179" i="1"/>
  <c r="R1179" i="1"/>
  <c r="K1179" i="1"/>
  <c r="L1179" i="1"/>
  <c r="M1179" i="1"/>
  <c r="N1179" i="1"/>
  <c r="O1179" i="1"/>
  <c r="P1179" i="1"/>
  <c r="B234" i="1"/>
  <c r="A234" i="1"/>
  <c r="N234" i="1"/>
  <c r="O234" i="1"/>
  <c r="P234" i="1"/>
  <c r="Q234" i="1"/>
  <c r="J234" i="1"/>
  <c r="R234" i="1"/>
  <c r="K234" i="1"/>
  <c r="L234" i="1"/>
  <c r="M234" i="1"/>
  <c r="A277" i="1"/>
  <c r="B277" i="1"/>
  <c r="M277" i="1"/>
  <c r="N277" i="1"/>
  <c r="P277" i="1"/>
  <c r="Q277" i="1"/>
  <c r="J277" i="1"/>
  <c r="K277" i="1"/>
  <c r="L277" i="1"/>
  <c r="O277" i="1"/>
  <c r="R277" i="1"/>
  <c r="A301" i="1"/>
  <c r="B301" i="1"/>
  <c r="L301" i="1"/>
  <c r="M301" i="1"/>
  <c r="N301" i="1"/>
  <c r="O301" i="1"/>
  <c r="P301" i="1"/>
  <c r="Q301" i="1"/>
  <c r="J301" i="1"/>
  <c r="R301" i="1"/>
  <c r="K301" i="1"/>
  <c r="B308" i="1"/>
  <c r="A308" i="1"/>
  <c r="M308" i="1"/>
  <c r="N308" i="1"/>
  <c r="O308" i="1"/>
  <c r="P308" i="1"/>
  <c r="Q308" i="1"/>
  <c r="J308" i="1"/>
  <c r="R308" i="1"/>
  <c r="K308" i="1"/>
  <c r="L308" i="1"/>
  <c r="A75" i="1"/>
  <c r="B75" i="1"/>
  <c r="P75" i="1"/>
  <c r="M75" i="1"/>
  <c r="N75" i="1"/>
  <c r="O75" i="1"/>
  <c r="Q75" i="1"/>
  <c r="R75" i="1"/>
  <c r="K75" i="1"/>
  <c r="J75" i="1"/>
  <c r="L75" i="1"/>
  <c r="A100" i="1"/>
  <c r="B100" i="1"/>
  <c r="L100" i="1"/>
  <c r="M100" i="1"/>
  <c r="N100" i="1"/>
  <c r="P100" i="1"/>
  <c r="J100" i="1"/>
  <c r="R100" i="1"/>
  <c r="K100" i="1"/>
  <c r="O100" i="1"/>
  <c r="Q100" i="1"/>
  <c r="A470" i="1"/>
  <c r="B470" i="1"/>
  <c r="K470" i="1"/>
  <c r="P470" i="1"/>
  <c r="Q470" i="1"/>
  <c r="R470" i="1"/>
  <c r="J470" i="1"/>
  <c r="L470" i="1"/>
  <c r="M470" i="1"/>
  <c r="O470" i="1"/>
  <c r="N470" i="1"/>
  <c r="A11" i="1"/>
  <c r="B11" i="1"/>
  <c r="A27" i="1"/>
  <c r="B27" i="1"/>
  <c r="O27" i="1"/>
  <c r="K27" i="1"/>
  <c r="L27" i="1"/>
  <c r="M27" i="1"/>
  <c r="P27" i="1"/>
  <c r="J27" i="1"/>
  <c r="N27" i="1"/>
  <c r="Q27" i="1"/>
  <c r="R27" i="1"/>
  <c r="A43" i="1"/>
  <c r="B43" i="1"/>
  <c r="Q43" i="1"/>
  <c r="J43" i="1"/>
  <c r="R43" i="1"/>
  <c r="K43" i="1"/>
  <c r="P43" i="1"/>
  <c r="L43" i="1"/>
  <c r="M43" i="1"/>
  <c r="N43" i="1"/>
  <c r="O43" i="1"/>
  <c r="A59" i="1"/>
  <c r="B59" i="1"/>
  <c r="Q59" i="1"/>
  <c r="J59" i="1"/>
  <c r="R59" i="1"/>
  <c r="P59" i="1"/>
  <c r="O59" i="1"/>
  <c r="K59" i="1"/>
  <c r="M59" i="1"/>
  <c r="L59" i="1"/>
  <c r="N59" i="1"/>
  <c r="A140" i="1"/>
  <c r="B140" i="1"/>
  <c r="M140" i="1"/>
  <c r="N140" i="1"/>
  <c r="O140" i="1"/>
  <c r="P140" i="1"/>
  <c r="Q140" i="1"/>
  <c r="J140" i="1"/>
  <c r="R140" i="1"/>
  <c r="K140" i="1"/>
  <c r="L140" i="1"/>
  <c r="A988" i="1"/>
  <c r="B988" i="1"/>
  <c r="K988" i="1"/>
  <c r="O988" i="1"/>
  <c r="P988" i="1"/>
  <c r="Q988" i="1"/>
  <c r="R988" i="1"/>
  <c r="J988" i="1"/>
  <c r="L988" i="1"/>
  <c r="M988" i="1"/>
  <c r="N988" i="1"/>
  <c r="A473" i="1"/>
  <c r="B473" i="1"/>
  <c r="P473" i="1"/>
  <c r="M473" i="1"/>
  <c r="K473" i="1"/>
  <c r="L473" i="1"/>
  <c r="N473" i="1"/>
  <c r="O473" i="1"/>
  <c r="Q473" i="1"/>
  <c r="R473" i="1"/>
  <c r="J473" i="1"/>
  <c r="A534" i="1"/>
  <c r="B534" i="1"/>
  <c r="L534" i="1"/>
  <c r="N534" i="1"/>
  <c r="O534" i="1"/>
  <c r="P534" i="1"/>
  <c r="Q534" i="1"/>
  <c r="K534" i="1"/>
  <c r="J534" i="1"/>
  <c r="M534" i="1"/>
  <c r="R534" i="1"/>
  <c r="A518" i="1"/>
  <c r="B518" i="1"/>
  <c r="L518" i="1"/>
  <c r="M518" i="1"/>
  <c r="N518" i="1"/>
  <c r="O518" i="1"/>
  <c r="P518" i="1"/>
  <c r="Q518" i="1"/>
  <c r="K518" i="1"/>
  <c r="J518" i="1"/>
  <c r="R518" i="1"/>
  <c r="A494" i="1"/>
  <c r="B494" i="1"/>
  <c r="K494" i="1"/>
  <c r="P494" i="1"/>
  <c r="N494" i="1"/>
  <c r="O494" i="1"/>
  <c r="Q494" i="1"/>
  <c r="R494" i="1"/>
  <c r="J494" i="1"/>
  <c r="M494" i="1"/>
  <c r="L494" i="1"/>
  <c r="A478" i="1"/>
  <c r="B478" i="1"/>
  <c r="K478" i="1"/>
  <c r="P478" i="1"/>
  <c r="J478" i="1"/>
  <c r="L478" i="1"/>
  <c r="M478" i="1"/>
  <c r="N478" i="1"/>
  <c r="O478" i="1"/>
  <c r="R478" i="1"/>
  <c r="Q478" i="1"/>
  <c r="A315" i="1"/>
  <c r="B315" i="1"/>
  <c r="N315" i="1"/>
  <c r="O315" i="1"/>
  <c r="P315" i="1"/>
  <c r="Q315" i="1"/>
  <c r="J315" i="1"/>
  <c r="R315" i="1"/>
  <c r="K315" i="1"/>
  <c r="L315" i="1"/>
  <c r="M315" i="1"/>
  <c r="A1057" i="1"/>
  <c r="B1057" i="1"/>
  <c r="Q1057" i="1"/>
  <c r="J1057" i="1"/>
  <c r="R1057" i="1"/>
  <c r="K1057" i="1"/>
  <c r="L1057" i="1"/>
  <c r="M1057" i="1"/>
  <c r="N1057" i="1"/>
  <c r="O1057" i="1"/>
  <c r="P1057" i="1"/>
  <c r="B214" i="1"/>
  <c r="A214" i="1"/>
  <c r="J214" i="1"/>
  <c r="R214" i="1"/>
  <c r="K214" i="1"/>
  <c r="L214" i="1"/>
  <c r="M214" i="1"/>
  <c r="N214" i="1"/>
  <c r="O214" i="1"/>
  <c r="P214" i="1"/>
  <c r="Q214" i="1"/>
  <c r="A1066" i="1"/>
  <c r="B1066" i="1"/>
  <c r="P1066" i="1"/>
  <c r="Q1066" i="1"/>
  <c r="J1066" i="1"/>
  <c r="R1066" i="1"/>
  <c r="K1066" i="1"/>
  <c r="L1066" i="1"/>
  <c r="M1066" i="1"/>
  <c r="N1066" i="1"/>
  <c r="O1066" i="1"/>
  <c r="A1074" i="1"/>
  <c r="B1074" i="1"/>
  <c r="P1074" i="1"/>
  <c r="Q1074" i="1"/>
  <c r="J1074" i="1"/>
  <c r="R1074" i="1"/>
  <c r="K1074" i="1"/>
  <c r="L1074" i="1"/>
  <c r="M1074" i="1"/>
  <c r="N1074" i="1"/>
  <c r="O1074" i="1"/>
  <c r="A165" i="1"/>
  <c r="B165" i="1"/>
  <c r="L165" i="1"/>
  <c r="M165" i="1"/>
  <c r="N165" i="1"/>
  <c r="P165" i="1"/>
  <c r="Q165" i="1"/>
  <c r="J165" i="1"/>
  <c r="R165" i="1"/>
  <c r="K165" i="1"/>
  <c r="O165" i="1"/>
  <c r="B230" i="1"/>
  <c r="A230" i="1"/>
  <c r="J230" i="1"/>
  <c r="R230" i="1"/>
  <c r="K230" i="1"/>
  <c r="L230" i="1"/>
  <c r="M230" i="1"/>
  <c r="N230" i="1"/>
  <c r="O230" i="1"/>
  <c r="P230" i="1"/>
  <c r="Q230" i="1"/>
  <c r="B726" i="1"/>
  <c r="A726" i="1"/>
  <c r="M726" i="1"/>
  <c r="N726" i="1"/>
  <c r="J726" i="1"/>
  <c r="K726" i="1"/>
  <c r="L726" i="1"/>
  <c r="O726" i="1"/>
  <c r="P726" i="1"/>
  <c r="Q726" i="1"/>
  <c r="R726" i="1"/>
  <c r="A1020" i="1"/>
  <c r="B1020" i="1"/>
  <c r="N1020" i="1"/>
  <c r="O1020" i="1"/>
  <c r="P1020" i="1"/>
  <c r="Q1020" i="1"/>
  <c r="J1020" i="1"/>
  <c r="R1020" i="1"/>
  <c r="K1020" i="1"/>
  <c r="L1020" i="1"/>
  <c r="M1020" i="1"/>
  <c r="A1024" i="1"/>
  <c r="B1024" i="1"/>
  <c r="J1024" i="1"/>
  <c r="R1024" i="1"/>
  <c r="K1024" i="1"/>
  <c r="L1024" i="1"/>
  <c r="M1024" i="1"/>
  <c r="N1024" i="1"/>
  <c r="O1024" i="1"/>
  <c r="P1024" i="1"/>
  <c r="Q1024" i="1"/>
  <c r="A1094" i="1"/>
  <c r="B1094" i="1"/>
  <c r="L1094" i="1"/>
  <c r="M1094" i="1"/>
  <c r="N1094" i="1"/>
  <c r="O1094" i="1"/>
  <c r="P1094" i="1"/>
  <c r="Q1094" i="1"/>
  <c r="J1094" i="1"/>
  <c r="R1094" i="1"/>
  <c r="K1094" i="1"/>
  <c r="A1103" i="1"/>
  <c r="B1103" i="1"/>
  <c r="K1103" i="1"/>
  <c r="L1103" i="1"/>
  <c r="M1103" i="1"/>
  <c r="N1103" i="1"/>
  <c r="O1103" i="1"/>
  <c r="P1103" i="1"/>
  <c r="Q1103" i="1"/>
  <c r="J1103" i="1"/>
  <c r="R1103" i="1"/>
  <c r="A1137" i="1"/>
  <c r="B1137" i="1"/>
  <c r="J1137" i="1"/>
  <c r="R1137" i="1"/>
  <c r="K1137" i="1"/>
  <c r="M1137" i="1"/>
  <c r="O1137" i="1"/>
  <c r="L1137" i="1"/>
  <c r="N1137" i="1"/>
  <c r="P1137" i="1"/>
  <c r="Q1137" i="1"/>
  <c r="A1142" i="1"/>
  <c r="B1142" i="1"/>
  <c r="J1142" i="1"/>
  <c r="R1142" i="1"/>
  <c r="M1142" i="1"/>
  <c r="N1142" i="1"/>
  <c r="O1142" i="1"/>
  <c r="P1142" i="1"/>
  <c r="Q1142" i="1"/>
  <c r="K1142" i="1"/>
  <c r="L1142" i="1"/>
  <c r="A1154" i="1"/>
  <c r="B1154" i="1"/>
  <c r="J1154" i="1"/>
  <c r="R1154" i="1"/>
  <c r="K1154" i="1"/>
  <c r="L1154" i="1"/>
  <c r="M1154" i="1"/>
  <c r="N1154" i="1"/>
  <c r="O1154" i="1"/>
  <c r="P1154" i="1"/>
  <c r="Q1154" i="1"/>
  <c r="B1180" i="1"/>
  <c r="A1180" i="1"/>
  <c r="P1180" i="1"/>
  <c r="Q1180" i="1"/>
  <c r="J1180" i="1"/>
  <c r="R1180" i="1"/>
  <c r="K1180" i="1"/>
  <c r="L1180" i="1"/>
  <c r="M1180" i="1"/>
  <c r="N1180" i="1"/>
  <c r="O1180" i="1"/>
  <c r="A152" i="1"/>
  <c r="B152" i="1"/>
  <c r="Q152" i="1"/>
  <c r="J152" i="1"/>
  <c r="R152" i="1"/>
  <c r="K152" i="1"/>
  <c r="L152" i="1"/>
  <c r="M152" i="1"/>
  <c r="N152" i="1"/>
  <c r="O152" i="1"/>
  <c r="P152" i="1"/>
  <c r="A233" i="1"/>
  <c r="B233" i="1"/>
  <c r="O233" i="1"/>
  <c r="P233" i="1"/>
  <c r="Q233" i="1"/>
  <c r="J233" i="1"/>
  <c r="R233" i="1"/>
  <c r="K233" i="1"/>
  <c r="L233" i="1"/>
  <c r="M233" i="1"/>
  <c r="N233" i="1"/>
  <c r="A175" i="1"/>
  <c r="B175" i="1"/>
  <c r="J175" i="1"/>
  <c r="R175" i="1"/>
  <c r="L175" i="1"/>
  <c r="N175" i="1"/>
  <c r="O175" i="1"/>
  <c r="P175" i="1"/>
  <c r="Q175" i="1"/>
  <c r="K175" i="1"/>
  <c r="M175" i="1"/>
  <c r="B278" i="1"/>
  <c r="A278" i="1"/>
  <c r="L278" i="1"/>
  <c r="M278" i="1"/>
  <c r="O278" i="1"/>
  <c r="P278" i="1"/>
  <c r="N278" i="1"/>
  <c r="Q278" i="1"/>
  <c r="R278" i="1"/>
  <c r="J278" i="1"/>
  <c r="K278" i="1"/>
  <c r="B286" i="1"/>
  <c r="A286" i="1"/>
  <c r="M286" i="1"/>
  <c r="O286" i="1"/>
  <c r="P286" i="1"/>
  <c r="R286" i="1"/>
  <c r="J286" i="1"/>
  <c r="K286" i="1"/>
  <c r="L286" i="1"/>
  <c r="N286" i="1"/>
  <c r="Q286" i="1"/>
  <c r="B294" i="1"/>
  <c r="A294" i="1"/>
  <c r="O294" i="1"/>
  <c r="P294" i="1"/>
  <c r="K294" i="1"/>
  <c r="L294" i="1"/>
  <c r="M294" i="1"/>
  <c r="N294" i="1"/>
  <c r="Q294" i="1"/>
  <c r="R294" i="1"/>
  <c r="J294" i="1"/>
  <c r="B302" i="1"/>
  <c r="A302" i="1"/>
  <c r="K302" i="1"/>
  <c r="L302" i="1"/>
  <c r="M302" i="1"/>
  <c r="N302" i="1"/>
  <c r="O302" i="1"/>
  <c r="P302" i="1"/>
  <c r="Q302" i="1"/>
  <c r="J302" i="1"/>
  <c r="R302" i="1"/>
  <c r="A115" i="1"/>
  <c r="B115" i="1"/>
  <c r="N115" i="1"/>
  <c r="K115" i="1"/>
  <c r="Q115" i="1"/>
  <c r="R115" i="1"/>
  <c r="J115" i="1"/>
  <c r="L115" i="1"/>
  <c r="M115" i="1"/>
  <c r="O115" i="1"/>
  <c r="P115" i="1"/>
  <c r="A1097" i="1"/>
  <c r="B1097" i="1"/>
  <c r="Q1097" i="1"/>
  <c r="J1097" i="1"/>
  <c r="R1097" i="1"/>
  <c r="K1097" i="1"/>
  <c r="L1097" i="1"/>
  <c r="M1097" i="1"/>
  <c r="N1097" i="1"/>
  <c r="O1097" i="1"/>
  <c r="P1097" i="1"/>
  <c r="A1098" i="1"/>
  <c r="B1098" i="1"/>
  <c r="P1098" i="1"/>
  <c r="Q1098" i="1"/>
  <c r="J1098" i="1"/>
  <c r="R1098" i="1"/>
  <c r="K1098" i="1"/>
  <c r="L1098" i="1"/>
  <c r="M1098" i="1"/>
  <c r="N1098" i="1"/>
  <c r="O1098" i="1"/>
  <c r="B82" i="1"/>
  <c r="A82" i="1"/>
  <c r="Q82" i="1"/>
  <c r="M82" i="1"/>
  <c r="N82" i="1"/>
  <c r="O82" i="1"/>
  <c r="P82" i="1"/>
  <c r="R82" i="1"/>
  <c r="K82" i="1"/>
  <c r="J82" i="1"/>
  <c r="L82" i="1"/>
  <c r="B74" i="1"/>
  <c r="A74" i="1"/>
  <c r="Q74" i="1"/>
  <c r="M74" i="1"/>
  <c r="N74" i="1"/>
  <c r="O74" i="1"/>
  <c r="P74" i="1"/>
  <c r="R74" i="1"/>
  <c r="K74" i="1"/>
  <c r="J74" i="1"/>
  <c r="L74" i="1"/>
  <c r="B66" i="1"/>
  <c r="A66" i="1"/>
  <c r="Q66" i="1"/>
  <c r="L66" i="1"/>
  <c r="M66" i="1"/>
  <c r="N66" i="1"/>
  <c r="O66" i="1"/>
  <c r="P66" i="1"/>
  <c r="J66" i="1"/>
  <c r="K66" i="1"/>
  <c r="R66" i="1"/>
  <c r="A99" i="1"/>
  <c r="B99" i="1"/>
  <c r="M99" i="1"/>
  <c r="N99" i="1"/>
  <c r="O99" i="1"/>
  <c r="Q99" i="1"/>
  <c r="K99" i="1"/>
  <c r="J99" i="1"/>
  <c r="L99" i="1"/>
  <c r="P99" i="1"/>
  <c r="R99" i="1"/>
  <c r="A471" i="1"/>
  <c r="B471" i="1"/>
  <c r="J471" i="1"/>
  <c r="R471" i="1"/>
  <c r="O471" i="1"/>
  <c r="K471" i="1"/>
  <c r="L471" i="1"/>
  <c r="M471" i="1"/>
  <c r="N471" i="1"/>
  <c r="Q471" i="1"/>
  <c r="P471" i="1"/>
  <c r="B264" i="1"/>
  <c r="A264" i="1"/>
  <c r="P264" i="1"/>
  <c r="Q264" i="1"/>
  <c r="J264" i="1"/>
  <c r="R264" i="1"/>
  <c r="K264" i="1"/>
  <c r="L264" i="1"/>
  <c r="M264" i="1"/>
  <c r="N264" i="1"/>
  <c r="O264" i="1"/>
  <c r="A12" i="1"/>
  <c r="B12" i="1"/>
  <c r="A20" i="1"/>
  <c r="B20" i="1"/>
  <c r="N20" i="1"/>
  <c r="O20" i="1"/>
  <c r="R20" i="1"/>
  <c r="J20" i="1"/>
  <c r="L20" i="1"/>
  <c r="M20" i="1"/>
  <c r="Q20" i="1"/>
  <c r="P20" i="1"/>
  <c r="K20" i="1"/>
  <c r="A28" i="1"/>
  <c r="B28" i="1"/>
  <c r="N28" i="1"/>
  <c r="K28" i="1"/>
  <c r="L28" i="1"/>
  <c r="M28" i="1"/>
  <c r="P28" i="1"/>
  <c r="J28" i="1"/>
  <c r="O28" i="1"/>
  <c r="R28" i="1"/>
  <c r="Q28" i="1"/>
  <c r="A36" i="1"/>
  <c r="B36" i="1"/>
  <c r="P36" i="1"/>
  <c r="Q36" i="1"/>
  <c r="J36" i="1"/>
  <c r="R36" i="1"/>
  <c r="L36" i="1"/>
  <c r="O36" i="1"/>
  <c r="K36" i="1"/>
  <c r="N36" i="1"/>
  <c r="M36" i="1"/>
  <c r="A44" i="1"/>
  <c r="B44" i="1"/>
  <c r="P44" i="1"/>
  <c r="Q44" i="1"/>
  <c r="J44" i="1"/>
  <c r="R44" i="1"/>
  <c r="O44" i="1"/>
  <c r="N44" i="1"/>
  <c r="L44" i="1"/>
  <c r="K44" i="1"/>
  <c r="M44" i="1"/>
  <c r="A52" i="1"/>
  <c r="B52" i="1"/>
  <c r="P52" i="1"/>
  <c r="Q52" i="1"/>
  <c r="J52" i="1"/>
  <c r="R52" i="1"/>
  <c r="O52" i="1"/>
  <c r="K52" i="1"/>
  <c r="L52" i="1"/>
  <c r="M52" i="1"/>
  <c r="N52" i="1"/>
  <c r="A60" i="1"/>
  <c r="B60" i="1"/>
  <c r="P60" i="1"/>
  <c r="Q60" i="1"/>
  <c r="O60" i="1"/>
  <c r="J60" i="1"/>
  <c r="K60" i="1"/>
  <c r="L60" i="1"/>
  <c r="M60" i="1"/>
  <c r="R60" i="1"/>
  <c r="N60" i="1"/>
  <c r="A136" i="1"/>
  <c r="B136" i="1"/>
  <c r="Q136" i="1"/>
  <c r="J136" i="1"/>
  <c r="R136" i="1"/>
  <c r="K136" i="1"/>
  <c r="L136" i="1"/>
  <c r="M136" i="1"/>
  <c r="N136" i="1"/>
  <c r="O136" i="1"/>
  <c r="P136" i="1"/>
  <c r="A135" i="1"/>
  <c r="B135" i="1"/>
  <c r="J135" i="1"/>
  <c r="R135" i="1"/>
  <c r="K135" i="1"/>
  <c r="L135" i="1"/>
  <c r="M135" i="1"/>
  <c r="N135" i="1"/>
  <c r="O135" i="1"/>
  <c r="P135" i="1"/>
  <c r="Q135" i="1"/>
  <c r="A1030" i="1"/>
  <c r="B1030" i="1"/>
  <c r="L1030" i="1"/>
  <c r="M1030" i="1"/>
  <c r="N1030" i="1"/>
  <c r="O1030" i="1"/>
  <c r="P1030" i="1"/>
  <c r="Q1030" i="1"/>
  <c r="J1030" i="1"/>
  <c r="R1030" i="1"/>
  <c r="K1030" i="1"/>
  <c r="A989" i="1"/>
  <c r="B989" i="1"/>
  <c r="J989" i="1"/>
  <c r="R989" i="1"/>
  <c r="N989" i="1"/>
  <c r="Q989" i="1"/>
  <c r="K989" i="1"/>
  <c r="L989" i="1"/>
  <c r="M989" i="1"/>
  <c r="O989" i="1"/>
  <c r="P989" i="1"/>
  <c r="B106" i="1"/>
  <c r="A106" i="1"/>
  <c r="O106" i="1"/>
  <c r="P106" i="1"/>
  <c r="J106" i="1"/>
  <c r="R106" i="1"/>
  <c r="L106" i="1"/>
  <c r="K106" i="1"/>
  <c r="M106" i="1"/>
  <c r="N106" i="1"/>
  <c r="Q106" i="1"/>
  <c r="A474" i="1"/>
  <c r="B474" i="1"/>
  <c r="O474" i="1"/>
  <c r="L474" i="1"/>
  <c r="M474" i="1"/>
  <c r="N474" i="1"/>
  <c r="P474" i="1"/>
  <c r="Q474" i="1"/>
  <c r="R474" i="1"/>
  <c r="K474" i="1"/>
  <c r="J474" i="1"/>
  <c r="A541" i="1"/>
  <c r="B541" i="1"/>
  <c r="M541" i="1"/>
  <c r="O541" i="1"/>
  <c r="P541" i="1"/>
  <c r="Q541" i="1"/>
  <c r="J541" i="1"/>
  <c r="R541" i="1"/>
  <c r="L541" i="1"/>
  <c r="K541" i="1"/>
  <c r="N541" i="1"/>
  <c r="A533" i="1"/>
  <c r="B533" i="1"/>
  <c r="M533" i="1"/>
  <c r="O533" i="1"/>
  <c r="P533" i="1"/>
  <c r="Q533" i="1"/>
  <c r="J533" i="1"/>
  <c r="R533" i="1"/>
  <c r="L533" i="1"/>
  <c r="N533" i="1"/>
  <c r="K533" i="1"/>
  <c r="A525" i="1"/>
  <c r="B525" i="1"/>
  <c r="M525" i="1"/>
  <c r="O525" i="1"/>
  <c r="P525" i="1"/>
  <c r="Q525" i="1"/>
  <c r="J525" i="1"/>
  <c r="R525" i="1"/>
  <c r="L525" i="1"/>
  <c r="K525" i="1"/>
  <c r="N525" i="1"/>
  <c r="A517" i="1"/>
  <c r="B517" i="1"/>
  <c r="M517" i="1"/>
  <c r="N517" i="1"/>
  <c r="O517" i="1"/>
  <c r="P517" i="1"/>
  <c r="Q517" i="1"/>
  <c r="J517" i="1"/>
  <c r="R517" i="1"/>
  <c r="L517" i="1"/>
  <c r="K517" i="1"/>
  <c r="A509" i="1"/>
  <c r="B509" i="1"/>
  <c r="M509" i="1"/>
  <c r="N509" i="1"/>
  <c r="O509" i="1"/>
  <c r="P509" i="1"/>
  <c r="Q509" i="1"/>
  <c r="J509" i="1"/>
  <c r="R509" i="1"/>
  <c r="L509" i="1"/>
  <c r="K509" i="1"/>
  <c r="A501" i="1"/>
  <c r="B501" i="1"/>
  <c r="M501" i="1"/>
  <c r="N501" i="1"/>
  <c r="O501" i="1"/>
  <c r="P501" i="1"/>
  <c r="Q501" i="1"/>
  <c r="J501" i="1"/>
  <c r="R501" i="1"/>
  <c r="L501" i="1"/>
  <c r="K501" i="1"/>
  <c r="A493" i="1"/>
  <c r="B493" i="1"/>
  <c r="L493" i="1"/>
  <c r="Q493" i="1"/>
  <c r="M493" i="1"/>
  <c r="N493" i="1"/>
  <c r="O493" i="1"/>
  <c r="P493" i="1"/>
  <c r="R493" i="1"/>
  <c r="K493" i="1"/>
  <c r="J493" i="1"/>
  <c r="A485" i="1"/>
  <c r="B485" i="1"/>
  <c r="L485" i="1"/>
  <c r="Q485" i="1"/>
  <c r="J485" i="1"/>
  <c r="K485" i="1"/>
  <c r="M485" i="1"/>
  <c r="N485" i="1"/>
  <c r="O485" i="1"/>
  <c r="P485" i="1"/>
  <c r="R485" i="1"/>
  <c r="A477" i="1"/>
  <c r="B477" i="1"/>
  <c r="L477" i="1"/>
  <c r="Q477" i="1"/>
  <c r="R477" i="1"/>
  <c r="J477" i="1"/>
  <c r="K477" i="1"/>
  <c r="M477" i="1"/>
  <c r="N477" i="1"/>
  <c r="P477" i="1"/>
  <c r="O477" i="1"/>
  <c r="A239" i="1"/>
  <c r="B239" i="1"/>
  <c r="Q239" i="1"/>
  <c r="J239" i="1"/>
  <c r="R239" i="1"/>
  <c r="K239" i="1"/>
  <c r="L239" i="1"/>
  <c r="M239" i="1"/>
  <c r="N239" i="1"/>
  <c r="O239" i="1"/>
  <c r="P239" i="1"/>
  <c r="B316" i="1"/>
  <c r="A316" i="1"/>
  <c r="M316" i="1"/>
  <c r="N316" i="1"/>
  <c r="O316" i="1"/>
  <c r="P316" i="1"/>
  <c r="Q316" i="1"/>
  <c r="J316" i="1"/>
  <c r="R316" i="1"/>
  <c r="K316" i="1"/>
  <c r="L316" i="1"/>
  <c r="A1050" i="1"/>
  <c r="B1050" i="1"/>
  <c r="P1050" i="1"/>
  <c r="Q1050" i="1"/>
  <c r="J1050" i="1"/>
  <c r="R1050" i="1"/>
  <c r="K1050" i="1"/>
  <c r="L1050" i="1"/>
  <c r="M1050" i="1"/>
  <c r="N1050" i="1"/>
  <c r="O1050" i="1"/>
  <c r="A1058" i="1"/>
  <c r="B1058" i="1"/>
  <c r="P1058" i="1"/>
  <c r="Q1058" i="1"/>
  <c r="J1058" i="1"/>
  <c r="R1058" i="1"/>
  <c r="K1058" i="1"/>
  <c r="L1058" i="1"/>
  <c r="M1058" i="1"/>
  <c r="N1058" i="1"/>
  <c r="O1058" i="1"/>
  <c r="A981" i="1"/>
  <c r="B981" i="1"/>
  <c r="Q981" i="1"/>
  <c r="J981" i="1"/>
  <c r="R981" i="1"/>
  <c r="K981" i="1"/>
  <c r="M981" i="1"/>
  <c r="L981" i="1"/>
  <c r="N981" i="1"/>
  <c r="O981" i="1"/>
  <c r="P981" i="1"/>
  <c r="A207" i="1"/>
  <c r="B207" i="1"/>
  <c r="Q207" i="1"/>
  <c r="J207" i="1"/>
  <c r="R207" i="1"/>
  <c r="K207" i="1"/>
  <c r="L207" i="1"/>
  <c r="M207" i="1"/>
  <c r="N207" i="1"/>
  <c r="O207" i="1"/>
  <c r="P207" i="1"/>
  <c r="A215" i="1"/>
  <c r="B215" i="1"/>
  <c r="Q215" i="1"/>
  <c r="J215" i="1"/>
  <c r="R215" i="1"/>
  <c r="K215" i="1"/>
  <c r="L215" i="1"/>
  <c r="M215" i="1"/>
  <c r="N215" i="1"/>
  <c r="O215" i="1"/>
  <c r="P215" i="1"/>
  <c r="B1220" i="1"/>
  <c r="A1220" i="1"/>
  <c r="P1220" i="1"/>
  <c r="K1220" i="1"/>
  <c r="Q1220" i="1"/>
  <c r="J1220" i="1"/>
  <c r="R1220" i="1"/>
  <c r="L1220" i="1"/>
  <c r="M1220" i="1"/>
  <c r="N1220" i="1"/>
  <c r="O1220" i="1"/>
  <c r="A1210" i="1"/>
  <c r="B1210" i="1"/>
  <c r="J1210" i="1"/>
  <c r="R1210" i="1"/>
  <c r="K1210" i="1"/>
  <c r="L1210" i="1"/>
  <c r="M1210" i="1"/>
  <c r="N1210" i="1"/>
  <c r="O1210" i="1"/>
  <c r="P1210" i="1"/>
  <c r="Q1210" i="1"/>
  <c r="A1200" i="1"/>
  <c r="B1200" i="1"/>
  <c r="L1200" i="1"/>
  <c r="O1200" i="1"/>
  <c r="M1200" i="1"/>
  <c r="N1200" i="1"/>
  <c r="P1200" i="1"/>
  <c r="Q1200" i="1"/>
  <c r="J1200" i="1"/>
  <c r="R1200" i="1"/>
  <c r="K1200" i="1"/>
  <c r="A1190" i="1"/>
  <c r="B1190" i="1"/>
  <c r="N1190" i="1"/>
  <c r="O1190" i="1"/>
  <c r="P1190" i="1"/>
  <c r="Q1190" i="1"/>
  <c r="J1190" i="1"/>
  <c r="R1190" i="1"/>
  <c r="K1190" i="1"/>
  <c r="L1190" i="1"/>
  <c r="M1190" i="1"/>
  <c r="B170" i="1"/>
  <c r="A170" i="1"/>
  <c r="O170" i="1"/>
  <c r="Q170" i="1"/>
  <c r="K170" i="1"/>
  <c r="L170" i="1"/>
  <c r="M170" i="1"/>
  <c r="N170" i="1"/>
  <c r="J170" i="1"/>
  <c r="P170" i="1"/>
  <c r="R170" i="1"/>
  <c r="A1127" i="1"/>
  <c r="B1127" i="1"/>
  <c r="L1127" i="1"/>
  <c r="M1127" i="1"/>
  <c r="N1127" i="1"/>
  <c r="O1127" i="1"/>
  <c r="P1127" i="1"/>
  <c r="Q1127" i="1"/>
  <c r="J1127" i="1"/>
  <c r="K1127" i="1"/>
  <c r="R1127" i="1"/>
  <c r="A149" i="1"/>
  <c r="B149" i="1"/>
  <c r="L149" i="1"/>
  <c r="M149" i="1"/>
  <c r="N149" i="1"/>
  <c r="O149" i="1"/>
  <c r="P149" i="1"/>
  <c r="Q149" i="1"/>
  <c r="J149" i="1"/>
  <c r="R149" i="1"/>
  <c r="K149" i="1"/>
  <c r="A305" i="1"/>
  <c r="B305" i="1"/>
  <c r="P305" i="1"/>
  <c r="Q305" i="1"/>
  <c r="J305" i="1"/>
  <c r="R305" i="1"/>
  <c r="K305" i="1"/>
  <c r="L305" i="1"/>
  <c r="M305" i="1"/>
  <c r="N305" i="1"/>
  <c r="O305" i="1"/>
  <c r="A259" i="1"/>
  <c r="B259" i="1"/>
  <c r="M259" i="1"/>
  <c r="N259" i="1"/>
  <c r="O259" i="1"/>
  <c r="P259" i="1"/>
  <c r="Q259" i="1"/>
  <c r="J259" i="1"/>
  <c r="R259" i="1"/>
  <c r="K259" i="1"/>
  <c r="L259" i="1"/>
  <c r="A974" i="1"/>
  <c r="B974" i="1"/>
  <c r="M974" i="1"/>
  <c r="N974" i="1"/>
  <c r="O974" i="1"/>
  <c r="P974" i="1"/>
  <c r="Q974" i="1"/>
  <c r="J974" i="1"/>
  <c r="R974" i="1"/>
  <c r="L974" i="1"/>
  <c r="K974" i="1"/>
  <c r="A522" i="1"/>
  <c r="B522" i="1"/>
  <c r="P522" i="1"/>
  <c r="J522" i="1"/>
  <c r="R522" i="1"/>
  <c r="K522" i="1"/>
  <c r="L522" i="1"/>
  <c r="M522" i="1"/>
  <c r="O522" i="1"/>
  <c r="Q522" i="1"/>
  <c r="N522" i="1"/>
  <c r="A144" i="1"/>
  <c r="B144" i="1"/>
  <c r="Q144" i="1"/>
  <c r="J144" i="1"/>
  <c r="R144" i="1"/>
  <c r="K144" i="1"/>
  <c r="L144" i="1"/>
  <c r="M144" i="1"/>
  <c r="N144" i="1"/>
  <c r="O144" i="1"/>
  <c r="P144" i="1"/>
  <c r="A1023" i="1"/>
  <c r="B1023" i="1"/>
  <c r="K1023" i="1"/>
  <c r="L1023" i="1"/>
  <c r="M1023" i="1"/>
  <c r="N1023" i="1"/>
  <c r="O1023" i="1"/>
  <c r="P1023" i="1"/>
  <c r="Q1023" i="1"/>
  <c r="J1023" i="1"/>
  <c r="R1023" i="1"/>
  <c r="A1083" i="1"/>
  <c r="B1083" i="1"/>
  <c r="O1083" i="1"/>
  <c r="P1083" i="1"/>
  <c r="Q1083" i="1"/>
  <c r="J1083" i="1"/>
  <c r="R1083" i="1"/>
  <c r="K1083" i="1"/>
  <c r="L1083" i="1"/>
  <c r="M1083" i="1"/>
  <c r="N1083" i="1"/>
  <c r="A1151" i="1"/>
  <c r="B1151" i="1"/>
  <c r="M1151" i="1"/>
  <c r="N1151" i="1"/>
  <c r="O1151" i="1"/>
  <c r="P1151" i="1"/>
  <c r="Q1151" i="1"/>
  <c r="J1151" i="1"/>
  <c r="R1151" i="1"/>
  <c r="K1151" i="1"/>
  <c r="L1151" i="1"/>
  <c r="A155" i="1"/>
  <c r="B155" i="1"/>
  <c r="N155" i="1"/>
  <c r="O155" i="1"/>
  <c r="P155" i="1"/>
  <c r="Q155" i="1"/>
  <c r="J155" i="1"/>
  <c r="R155" i="1"/>
  <c r="K155" i="1"/>
  <c r="L155" i="1"/>
  <c r="M155" i="1"/>
  <c r="A291" i="1"/>
  <c r="B291" i="1"/>
  <c r="J291" i="1"/>
  <c r="R291" i="1"/>
  <c r="K291" i="1"/>
  <c r="P291" i="1"/>
  <c r="Q291" i="1"/>
  <c r="L291" i="1"/>
  <c r="M291" i="1"/>
  <c r="N291" i="1"/>
  <c r="O291" i="1"/>
  <c r="B306" i="1"/>
  <c r="A306" i="1"/>
  <c r="O306" i="1"/>
  <c r="P306" i="1"/>
  <c r="Q306" i="1"/>
  <c r="J306" i="1"/>
  <c r="R306" i="1"/>
  <c r="K306" i="1"/>
  <c r="L306" i="1"/>
  <c r="M306" i="1"/>
  <c r="N306" i="1"/>
  <c r="A87" i="1"/>
  <c r="B87" i="1"/>
  <c r="Q87" i="1"/>
  <c r="J87" i="1"/>
  <c r="R87" i="1"/>
  <c r="K87" i="1"/>
  <c r="L87" i="1"/>
  <c r="M87" i="1"/>
  <c r="O87" i="1"/>
  <c r="N87" i="1"/>
  <c r="P87" i="1"/>
  <c r="A468" i="1"/>
  <c r="B468" i="1"/>
  <c r="M468" i="1"/>
  <c r="J468" i="1"/>
  <c r="R468" i="1"/>
  <c r="N468" i="1"/>
  <c r="O468" i="1"/>
  <c r="P468" i="1"/>
  <c r="Q468" i="1"/>
  <c r="L468" i="1"/>
  <c r="K468" i="1"/>
  <c r="A269" i="1"/>
  <c r="B269" i="1"/>
  <c r="K269" i="1"/>
  <c r="L269" i="1"/>
  <c r="M269" i="1"/>
  <c r="N269" i="1"/>
  <c r="O269" i="1"/>
  <c r="P269" i="1"/>
  <c r="Q269" i="1"/>
  <c r="J269" i="1"/>
  <c r="R269" i="1"/>
  <c r="A25" i="1"/>
  <c r="B25" i="1"/>
  <c r="Q25" i="1"/>
  <c r="K25" i="1"/>
  <c r="L25" i="1"/>
  <c r="M25" i="1"/>
  <c r="O25" i="1"/>
  <c r="J25" i="1"/>
  <c r="N25" i="1"/>
  <c r="P25" i="1"/>
  <c r="R25" i="1"/>
  <c r="A41" i="1"/>
  <c r="B41" i="1"/>
  <c r="K41" i="1"/>
  <c r="L41" i="1"/>
  <c r="M41" i="1"/>
  <c r="J41" i="1"/>
  <c r="R41" i="1"/>
  <c r="N41" i="1"/>
  <c r="O41" i="1"/>
  <c r="P41" i="1"/>
  <c r="Q41" i="1"/>
  <c r="A129" i="1"/>
  <c r="B129" i="1"/>
  <c r="P129" i="1"/>
  <c r="Q129" i="1"/>
  <c r="J129" i="1"/>
  <c r="R129" i="1"/>
  <c r="K129" i="1"/>
  <c r="L129" i="1"/>
  <c r="M129" i="1"/>
  <c r="N129" i="1"/>
  <c r="O129" i="1"/>
  <c r="A986" i="1"/>
  <c r="B986" i="1"/>
  <c r="M986" i="1"/>
  <c r="Q986" i="1"/>
  <c r="L986" i="1"/>
  <c r="N986" i="1"/>
  <c r="O986" i="1"/>
  <c r="P986" i="1"/>
  <c r="R986" i="1"/>
  <c r="J986" i="1"/>
  <c r="K986" i="1"/>
  <c r="A111" i="1"/>
  <c r="B111" i="1"/>
  <c r="J111" i="1"/>
  <c r="R111" i="1"/>
  <c r="K111" i="1"/>
  <c r="M111" i="1"/>
  <c r="O111" i="1"/>
  <c r="L111" i="1"/>
  <c r="N111" i="1"/>
  <c r="P111" i="1"/>
  <c r="Q111" i="1"/>
  <c r="A528" i="1"/>
  <c r="B528" i="1"/>
  <c r="J528" i="1"/>
  <c r="R528" i="1"/>
  <c r="L528" i="1"/>
  <c r="M528" i="1"/>
  <c r="N528" i="1"/>
  <c r="O528" i="1"/>
  <c r="Q528" i="1"/>
  <c r="K528" i="1"/>
  <c r="P528" i="1"/>
  <c r="A512" i="1"/>
  <c r="B512" i="1"/>
  <c r="J512" i="1"/>
  <c r="R512" i="1"/>
  <c r="K512" i="1"/>
  <c r="L512" i="1"/>
  <c r="M512" i="1"/>
  <c r="N512" i="1"/>
  <c r="O512" i="1"/>
  <c r="Q512" i="1"/>
  <c r="P512" i="1"/>
  <c r="A480" i="1"/>
  <c r="B480" i="1"/>
  <c r="Q480" i="1"/>
  <c r="N480" i="1"/>
  <c r="L480" i="1"/>
  <c r="M480" i="1"/>
  <c r="O480" i="1"/>
  <c r="P480" i="1"/>
  <c r="R480" i="1"/>
  <c r="K480" i="1"/>
  <c r="J480" i="1"/>
  <c r="A313" i="1"/>
  <c r="B313" i="1"/>
  <c r="P313" i="1"/>
  <c r="Q313" i="1"/>
  <c r="J313" i="1"/>
  <c r="R313" i="1"/>
  <c r="K313" i="1"/>
  <c r="L313" i="1"/>
  <c r="M313" i="1"/>
  <c r="N313" i="1"/>
  <c r="O313" i="1"/>
  <c r="A1199" i="1"/>
  <c r="B1199" i="1"/>
  <c r="M1199" i="1"/>
  <c r="P1199" i="1"/>
  <c r="N1199" i="1"/>
  <c r="O1199" i="1"/>
  <c r="Q1199" i="1"/>
  <c r="J1199" i="1"/>
  <c r="R1199" i="1"/>
  <c r="K1199" i="1"/>
  <c r="L1199" i="1"/>
  <c r="A1065" i="1"/>
  <c r="B1065" i="1"/>
  <c r="Q1065" i="1"/>
  <c r="J1065" i="1"/>
  <c r="R1065" i="1"/>
  <c r="K1065" i="1"/>
  <c r="L1065" i="1"/>
  <c r="M1065" i="1"/>
  <c r="N1065" i="1"/>
  <c r="O1065" i="1"/>
  <c r="P1065" i="1"/>
  <c r="A164" i="1"/>
  <c r="B164" i="1"/>
  <c r="M164" i="1"/>
  <c r="N164" i="1"/>
  <c r="O164" i="1"/>
  <c r="Q164" i="1"/>
  <c r="J164" i="1"/>
  <c r="R164" i="1"/>
  <c r="K164" i="1"/>
  <c r="L164" i="1"/>
  <c r="P164" i="1"/>
  <c r="A1021" i="1"/>
  <c r="B1021" i="1"/>
  <c r="M1021" i="1"/>
  <c r="N1021" i="1"/>
  <c r="O1021" i="1"/>
  <c r="P1021" i="1"/>
  <c r="Q1021" i="1"/>
  <c r="J1021" i="1"/>
  <c r="R1021" i="1"/>
  <c r="K1021" i="1"/>
  <c r="L1021" i="1"/>
  <c r="A1102" i="1"/>
  <c r="B1102" i="1"/>
  <c r="L1102" i="1"/>
  <c r="M1102" i="1"/>
  <c r="N1102" i="1"/>
  <c r="O1102" i="1"/>
  <c r="P1102" i="1"/>
  <c r="Q1102" i="1"/>
  <c r="J1102" i="1"/>
  <c r="R1102" i="1"/>
  <c r="K1102" i="1"/>
  <c r="A1141" i="1"/>
  <c r="B1141" i="1"/>
  <c r="K1141" i="1"/>
  <c r="M1141" i="1"/>
  <c r="N1141" i="1"/>
  <c r="O1141" i="1"/>
  <c r="P1141" i="1"/>
  <c r="Q1141" i="1"/>
  <c r="R1141" i="1"/>
  <c r="J1141" i="1"/>
  <c r="L1141" i="1"/>
  <c r="A153" i="1"/>
  <c r="B153" i="1"/>
  <c r="P153" i="1"/>
  <c r="Q153" i="1"/>
  <c r="J153" i="1"/>
  <c r="R153" i="1"/>
  <c r="K153" i="1"/>
  <c r="L153" i="1"/>
  <c r="M153" i="1"/>
  <c r="N153" i="1"/>
  <c r="O153" i="1"/>
  <c r="A176" i="1"/>
  <c r="B176" i="1"/>
  <c r="Q176" i="1"/>
  <c r="K176" i="1"/>
  <c r="M176" i="1"/>
  <c r="N176" i="1"/>
  <c r="O176" i="1"/>
  <c r="P176" i="1"/>
  <c r="J176" i="1"/>
  <c r="L176" i="1"/>
  <c r="R176" i="1"/>
  <c r="A293" i="1"/>
  <c r="B293" i="1"/>
  <c r="P293" i="1"/>
  <c r="Q293" i="1"/>
  <c r="J293" i="1"/>
  <c r="K293" i="1"/>
  <c r="L293" i="1"/>
  <c r="M293" i="1"/>
  <c r="N293" i="1"/>
  <c r="O293" i="1"/>
  <c r="R293" i="1"/>
  <c r="A1025" i="1"/>
  <c r="B1025" i="1"/>
  <c r="Q1025" i="1"/>
  <c r="J1025" i="1"/>
  <c r="R1025" i="1"/>
  <c r="K1025" i="1"/>
  <c r="L1025" i="1"/>
  <c r="M1025" i="1"/>
  <c r="N1025" i="1"/>
  <c r="O1025" i="1"/>
  <c r="P1025" i="1"/>
  <c r="A311" i="1"/>
  <c r="B311" i="1"/>
  <c r="J311" i="1"/>
  <c r="R311" i="1"/>
  <c r="K311" i="1"/>
  <c r="L311" i="1"/>
  <c r="M311" i="1"/>
  <c r="N311" i="1"/>
  <c r="O311" i="1"/>
  <c r="P311" i="1"/>
  <c r="Q311" i="1"/>
  <c r="A67" i="1"/>
  <c r="B67" i="1"/>
  <c r="P67" i="1"/>
  <c r="L67" i="1"/>
  <c r="M67" i="1"/>
  <c r="N67" i="1"/>
  <c r="O67" i="1"/>
  <c r="Q67" i="1"/>
  <c r="J67" i="1"/>
  <c r="R67" i="1"/>
  <c r="K67" i="1"/>
  <c r="A92" i="1"/>
  <c r="B92" i="1"/>
  <c r="L92" i="1"/>
  <c r="M92" i="1"/>
  <c r="N92" i="1"/>
  <c r="P92" i="1"/>
  <c r="J92" i="1"/>
  <c r="R92" i="1"/>
  <c r="K92" i="1"/>
  <c r="O92" i="1"/>
  <c r="Q92" i="1"/>
  <c r="A263" i="1"/>
  <c r="B263" i="1"/>
  <c r="Q263" i="1"/>
  <c r="J263" i="1"/>
  <c r="R263" i="1"/>
  <c r="K263" i="1"/>
  <c r="L263" i="1"/>
  <c r="M263" i="1"/>
  <c r="N263" i="1"/>
  <c r="O263" i="1"/>
  <c r="P263" i="1"/>
  <c r="A19" i="1"/>
  <c r="B19" i="1"/>
  <c r="O19" i="1"/>
  <c r="P19" i="1"/>
  <c r="Q19" i="1"/>
  <c r="R19" i="1"/>
  <c r="K19" i="1"/>
  <c r="L19" i="1"/>
  <c r="N19" i="1"/>
  <c r="M19" i="1"/>
  <c r="J19" i="1"/>
  <c r="A35" i="1"/>
  <c r="B35" i="1"/>
  <c r="Q35" i="1"/>
  <c r="J35" i="1"/>
  <c r="R35" i="1"/>
  <c r="K35" i="1"/>
  <c r="M35" i="1"/>
  <c r="P35" i="1"/>
  <c r="L35" i="1"/>
  <c r="N35" i="1"/>
  <c r="O35" i="1"/>
  <c r="A51" i="1"/>
  <c r="B51" i="1"/>
  <c r="Q51" i="1"/>
  <c r="J51" i="1"/>
  <c r="R51" i="1"/>
  <c r="K51" i="1"/>
  <c r="P51" i="1"/>
  <c r="O51" i="1"/>
  <c r="M51" i="1"/>
  <c r="L51" i="1"/>
  <c r="N51" i="1"/>
  <c r="A137" i="1"/>
  <c r="B137" i="1"/>
  <c r="P137" i="1"/>
  <c r="Q137" i="1"/>
  <c r="J137" i="1"/>
  <c r="R137" i="1"/>
  <c r="K137" i="1"/>
  <c r="L137" i="1"/>
  <c r="M137" i="1"/>
  <c r="N137" i="1"/>
  <c r="O137" i="1"/>
  <c r="A1031" i="1"/>
  <c r="B1031" i="1"/>
  <c r="K1031" i="1"/>
  <c r="L1031" i="1"/>
  <c r="M1031" i="1"/>
  <c r="N1031" i="1"/>
  <c r="O1031" i="1"/>
  <c r="P1031" i="1"/>
  <c r="Q1031" i="1"/>
  <c r="J1031" i="1"/>
  <c r="R1031" i="1"/>
  <c r="A105" i="1"/>
  <c r="B105" i="1"/>
  <c r="P105" i="1"/>
  <c r="Q105" i="1"/>
  <c r="K105" i="1"/>
  <c r="M105" i="1"/>
  <c r="O105" i="1"/>
  <c r="R105" i="1"/>
  <c r="J105" i="1"/>
  <c r="L105" i="1"/>
  <c r="N105" i="1"/>
  <c r="A542" i="1"/>
  <c r="B542" i="1"/>
  <c r="L542" i="1"/>
  <c r="N542" i="1"/>
  <c r="O542" i="1"/>
  <c r="P542" i="1"/>
  <c r="Q542" i="1"/>
  <c r="K542" i="1"/>
  <c r="J542" i="1"/>
  <c r="M542" i="1"/>
  <c r="R542" i="1"/>
  <c r="A526" i="1"/>
  <c r="B526" i="1"/>
  <c r="L526" i="1"/>
  <c r="N526" i="1"/>
  <c r="O526" i="1"/>
  <c r="P526" i="1"/>
  <c r="Q526" i="1"/>
  <c r="K526" i="1"/>
  <c r="R526" i="1"/>
  <c r="M526" i="1"/>
  <c r="J526" i="1"/>
  <c r="A502" i="1"/>
  <c r="B502" i="1"/>
  <c r="L502" i="1"/>
  <c r="M502" i="1"/>
  <c r="N502" i="1"/>
  <c r="O502" i="1"/>
  <c r="P502" i="1"/>
  <c r="Q502" i="1"/>
  <c r="K502" i="1"/>
  <c r="J502" i="1"/>
  <c r="R502" i="1"/>
  <c r="A486" i="1"/>
  <c r="B486" i="1"/>
  <c r="K486" i="1"/>
  <c r="P486" i="1"/>
  <c r="L486" i="1"/>
  <c r="M486" i="1"/>
  <c r="N486" i="1"/>
  <c r="O486" i="1"/>
  <c r="Q486" i="1"/>
  <c r="R486" i="1"/>
  <c r="J486" i="1"/>
  <c r="B238" i="1"/>
  <c r="A238" i="1"/>
  <c r="J238" i="1"/>
  <c r="R238" i="1"/>
  <c r="K238" i="1"/>
  <c r="L238" i="1"/>
  <c r="M238" i="1"/>
  <c r="N238" i="1"/>
  <c r="O238" i="1"/>
  <c r="P238" i="1"/>
  <c r="Q238" i="1"/>
  <c r="A977" i="1"/>
  <c r="B977" i="1"/>
  <c r="K977" i="1"/>
  <c r="M977" i="1"/>
  <c r="N977" i="1"/>
  <c r="O977" i="1"/>
  <c r="Q977" i="1"/>
  <c r="J977" i="1"/>
  <c r="L977" i="1"/>
  <c r="P977" i="1"/>
  <c r="R977" i="1"/>
  <c r="A1181" i="1"/>
  <c r="B1181" i="1"/>
  <c r="O1181" i="1"/>
  <c r="P1181" i="1"/>
  <c r="Q1181" i="1"/>
  <c r="J1181" i="1"/>
  <c r="R1181" i="1"/>
  <c r="K1181" i="1"/>
  <c r="L1181" i="1"/>
  <c r="M1181" i="1"/>
  <c r="N1181" i="1"/>
  <c r="A180" i="1"/>
  <c r="B180" i="1"/>
  <c r="M180" i="1"/>
  <c r="O180" i="1"/>
  <c r="Q180" i="1"/>
  <c r="J180" i="1"/>
  <c r="R180" i="1"/>
  <c r="K180" i="1"/>
  <c r="L180" i="1"/>
  <c r="N180" i="1"/>
  <c r="P180" i="1"/>
  <c r="A1221" i="1"/>
  <c r="B1221" i="1"/>
  <c r="O1221" i="1"/>
  <c r="P1221" i="1"/>
  <c r="Q1221" i="1"/>
  <c r="J1221" i="1"/>
  <c r="R1221" i="1"/>
  <c r="K1221" i="1"/>
  <c r="L1221" i="1"/>
  <c r="M1221" i="1"/>
  <c r="N1221" i="1"/>
  <c r="B1211" i="1"/>
  <c r="A1211" i="1"/>
  <c r="Q1211" i="1"/>
  <c r="J1211" i="1"/>
  <c r="R1211" i="1"/>
  <c r="K1211" i="1"/>
  <c r="L1211" i="1"/>
  <c r="M1211" i="1"/>
  <c r="N1211" i="1"/>
  <c r="O1211" i="1"/>
  <c r="P1211" i="1"/>
  <c r="A1201" i="1"/>
  <c r="B1201" i="1"/>
  <c r="K1201" i="1"/>
  <c r="N1201" i="1"/>
  <c r="L1201" i="1"/>
  <c r="M1201" i="1"/>
  <c r="O1201" i="1"/>
  <c r="P1201" i="1"/>
  <c r="Q1201" i="1"/>
  <c r="J1201" i="1"/>
  <c r="R1201" i="1"/>
  <c r="A1191" i="1"/>
  <c r="B1191" i="1"/>
  <c r="M1191" i="1"/>
  <c r="N1191" i="1"/>
  <c r="O1191" i="1"/>
  <c r="P1191" i="1"/>
  <c r="Q1191" i="1"/>
  <c r="J1191" i="1"/>
  <c r="R1191" i="1"/>
  <c r="K1191" i="1"/>
  <c r="L1191" i="1"/>
  <c r="A1067" i="1"/>
  <c r="B1067" i="1"/>
  <c r="O1067" i="1"/>
  <c r="P1067" i="1"/>
  <c r="Q1067" i="1"/>
  <c r="J1067" i="1"/>
  <c r="R1067" i="1"/>
  <c r="K1067" i="1"/>
  <c r="L1067" i="1"/>
  <c r="M1067" i="1"/>
  <c r="N1067" i="1"/>
  <c r="A91" i="1"/>
  <c r="B91" i="1"/>
  <c r="M91" i="1"/>
  <c r="N91" i="1"/>
  <c r="O91" i="1"/>
  <c r="Q91" i="1"/>
  <c r="K91" i="1"/>
  <c r="R91" i="1"/>
  <c r="J91" i="1"/>
  <c r="L91" i="1"/>
  <c r="P91" i="1"/>
  <c r="A167" i="1"/>
  <c r="B167" i="1"/>
  <c r="J167" i="1"/>
  <c r="R167" i="1"/>
  <c r="L167" i="1"/>
  <c r="N167" i="1"/>
  <c r="O167" i="1"/>
  <c r="P167" i="1"/>
  <c r="Q167" i="1"/>
  <c r="K167" i="1"/>
  <c r="M167" i="1"/>
  <c r="A229" i="1"/>
  <c r="B229" i="1"/>
  <c r="K229" i="1"/>
  <c r="L229" i="1"/>
  <c r="M229" i="1"/>
  <c r="N229" i="1"/>
  <c r="O229" i="1"/>
  <c r="P229" i="1"/>
  <c r="Q229" i="1"/>
  <c r="J229" i="1"/>
  <c r="R229" i="1"/>
  <c r="A727" i="1"/>
  <c r="B727" i="1"/>
  <c r="L727" i="1"/>
  <c r="M727" i="1"/>
  <c r="K727" i="1"/>
  <c r="N727" i="1"/>
  <c r="O727" i="1"/>
  <c r="P727" i="1"/>
  <c r="Q727" i="1"/>
  <c r="R727" i="1"/>
  <c r="J727" i="1"/>
  <c r="A1019" i="1"/>
  <c r="B1019" i="1"/>
  <c r="O1019" i="1"/>
  <c r="P1019" i="1"/>
  <c r="Q1019" i="1"/>
  <c r="J1019" i="1"/>
  <c r="R1019" i="1"/>
  <c r="K1019" i="1"/>
  <c r="L1019" i="1"/>
  <c r="M1019" i="1"/>
  <c r="N1019" i="1"/>
  <c r="A1082" i="1"/>
  <c r="B1082" i="1"/>
  <c r="P1082" i="1"/>
  <c r="Q1082" i="1"/>
  <c r="J1082" i="1"/>
  <c r="R1082" i="1"/>
  <c r="K1082" i="1"/>
  <c r="L1082" i="1"/>
  <c r="M1082" i="1"/>
  <c r="N1082" i="1"/>
  <c r="O1082" i="1"/>
  <c r="A1093" i="1"/>
  <c r="B1093" i="1"/>
  <c r="M1093" i="1"/>
  <c r="N1093" i="1"/>
  <c r="O1093" i="1"/>
  <c r="P1093" i="1"/>
  <c r="Q1093" i="1"/>
  <c r="J1093" i="1"/>
  <c r="R1093" i="1"/>
  <c r="K1093" i="1"/>
  <c r="L1093" i="1"/>
  <c r="B1104" i="1"/>
  <c r="A1104" i="1"/>
  <c r="J1104" i="1"/>
  <c r="R1104" i="1"/>
  <c r="K1104" i="1"/>
  <c r="L1104" i="1"/>
  <c r="M1104" i="1"/>
  <c r="N1104" i="1"/>
  <c r="O1104" i="1"/>
  <c r="P1104" i="1"/>
  <c r="Q1104" i="1"/>
  <c r="A1125" i="1"/>
  <c r="B1125" i="1"/>
  <c r="N1125" i="1"/>
  <c r="O1125" i="1"/>
  <c r="P1125" i="1"/>
  <c r="Q1125" i="1"/>
  <c r="J1125" i="1"/>
  <c r="R1125" i="1"/>
  <c r="K1125" i="1"/>
  <c r="L1125" i="1"/>
  <c r="M1125" i="1"/>
  <c r="A1143" i="1"/>
  <c r="B1143" i="1"/>
  <c r="M1143" i="1"/>
  <c r="N1143" i="1"/>
  <c r="O1143" i="1"/>
  <c r="P1143" i="1"/>
  <c r="Q1143" i="1"/>
  <c r="J1143" i="1"/>
  <c r="R1143" i="1"/>
  <c r="K1143" i="1"/>
  <c r="L1143" i="1"/>
  <c r="A1155" i="1"/>
  <c r="B1155" i="1"/>
  <c r="Q1155" i="1"/>
  <c r="J1155" i="1"/>
  <c r="R1155" i="1"/>
  <c r="K1155" i="1"/>
  <c r="L1155" i="1"/>
  <c r="M1155" i="1"/>
  <c r="N1155" i="1"/>
  <c r="O1155" i="1"/>
  <c r="P1155" i="1"/>
  <c r="A151" i="1"/>
  <c r="B151" i="1"/>
  <c r="J151" i="1"/>
  <c r="R151" i="1"/>
  <c r="K151" i="1"/>
  <c r="L151" i="1"/>
  <c r="M151" i="1"/>
  <c r="N151" i="1"/>
  <c r="O151" i="1"/>
  <c r="P151" i="1"/>
  <c r="Q151" i="1"/>
  <c r="A173" i="1"/>
  <c r="B173" i="1"/>
  <c r="L173" i="1"/>
  <c r="N173" i="1"/>
  <c r="P173" i="1"/>
  <c r="Q173" i="1"/>
  <c r="J173" i="1"/>
  <c r="R173" i="1"/>
  <c r="K173" i="1"/>
  <c r="M173" i="1"/>
  <c r="O173" i="1"/>
  <c r="B174" i="1"/>
  <c r="A174" i="1"/>
  <c r="K174" i="1"/>
  <c r="M174" i="1"/>
  <c r="O174" i="1"/>
  <c r="P174" i="1"/>
  <c r="Q174" i="1"/>
  <c r="J174" i="1"/>
  <c r="R174" i="1"/>
  <c r="L174" i="1"/>
  <c r="N174" i="1"/>
  <c r="A279" i="1"/>
  <c r="B279" i="1"/>
  <c r="K279" i="1"/>
  <c r="L279" i="1"/>
  <c r="N279" i="1"/>
  <c r="O279" i="1"/>
  <c r="J279" i="1"/>
  <c r="M279" i="1"/>
  <c r="P279" i="1"/>
  <c r="Q279" i="1"/>
  <c r="R279" i="1"/>
  <c r="A287" i="1"/>
  <c r="B287" i="1"/>
  <c r="L287" i="1"/>
  <c r="N287" i="1"/>
  <c r="O287" i="1"/>
  <c r="J287" i="1"/>
  <c r="K287" i="1"/>
  <c r="M287" i="1"/>
  <c r="P287" i="1"/>
  <c r="Q287" i="1"/>
  <c r="R287" i="1"/>
  <c r="A295" i="1"/>
  <c r="B295" i="1"/>
  <c r="O295" i="1"/>
  <c r="L295" i="1"/>
  <c r="M295" i="1"/>
  <c r="N295" i="1"/>
  <c r="P295" i="1"/>
  <c r="Q295" i="1"/>
  <c r="R295" i="1"/>
  <c r="J295" i="1"/>
  <c r="K295" i="1"/>
  <c r="A303" i="1"/>
  <c r="B303" i="1"/>
  <c r="J303" i="1"/>
  <c r="R303" i="1"/>
  <c r="K303" i="1"/>
  <c r="L303" i="1"/>
  <c r="M303" i="1"/>
  <c r="N303" i="1"/>
  <c r="O303" i="1"/>
  <c r="P303" i="1"/>
  <c r="Q303" i="1"/>
  <c r="A1075" i="1"/>
  <c r="B1075" i="1"/>
  <c r="O1075" i="1"/>
  <c r="P1075" i="1"/>
  <c r="Q1075" i="1"/>
  <c r="J1075" i="1"/>
  <c r="R1075" i="1"/>
  <c r="K1075" i="1"/>
  <c r="L1075" i="1"/>
  <c r="M1075" i="1"/>
  <c r="N1075" i="1"/>
  <c r="B1148" i="1"/>
  <c r="A1148" i="1"/>
  <c r="P1148" i="1"/>
  <c r="Q1148" i="1"/>
  <c r="J1148" i="1"/>
  <c r="R1148" i="1"/>
  <c r="K1148" i="1"/>
  <c r="L1148" i="1"/>
  <c r="M1148" i="1"/>
  <c r="N1148" i="1"/>
  <c r="O1148" i="1"/>
  <c r="A1149" i="1"/>
  <c r="B1149" i="1"/>
  <c r="O1149" i="1"/>
  <c r="P1149" i="1"/>
  <c r="Q1149" i="1"/>
  <c r="J1149" i="1"/>
  <c r="R1149" i="1"/>
  <c r="K1149" i="1"/>
  <c r="L1149" i="1"/>
  <c r="M1149" i="1"/>
  <c r="N1149" i="1"/>
  <c r="A83" i="1"/>
  <c r="B83" i="1"/>
  <c r="M83" i="1"/>
  <c r="N83" i="1"/>
  <c r="O83" i="1"/>
  <c r="P83" i="1"/>
  <c r="Q83" i="1"/>
  <c r="K83" i="1"/>
  <c r="J83" i="1"/>
  <c r="L83" i="1"/>
  <c r="R83" i="1"/>
  <c r="A73" i="1"/>
  <c r="B73" i="1"/>
  <c r="J73" i="1"/>
  <c r="R73" i="1"/>
  <c r="M73" i="1"/>
  <c r="N73" i="1"/>
  <c r="O73" i="1"/>
  <c r="P73" i="1"/>
  <c r="Q73" i="1"/>
  <c r="K73" i="1"/>
  <c r="L73" i="1"/>
  <c r="B98" i="1"/>
  <c r="A98" i="1"/>
  <c r="N98" i="1"/>
  <c r="O98" i="1"/>
  <c r="P98" i="1"/>
  <c r="J98" i="1"/>
  <c r="R98" i="1"/>
  <c r="L98" i="1"/>
  <c r="K98" i="1"/>
  <c r="M98" i="1"/>
  <c r="Q98" i="1"/>
  <c r="B1096" i="1"/>
  <c r="A1096" i="1"/>
  <c r="J1096" i="1"/>
  <c r="R1096" i="1"/>
  <c r="K1096" i="1"/>
  <c r="L1096" i="1"/>
  <c r="M1096" i="1"/>
  <c r="N1096" i="1"/>
  <c r="O1096" i="1"/>
  <c r="P1096" i="1"/>
  <c r="Q1096" i="1"/>
  <c r="A472" i="1"/>
  <c r="B472" i="1"/>
  <c r="Q472" i="1"/>
  <c r="N472" i="1"/>
  <c r="J472" i="1"/>
  <c r="K472" i="1"/>
  <c r="L472" i="1"/>
  <c r="M472" i="1"/>
  <c r="O472" i="1"/>
  <c r="P472" i="1"/>
  <c r="R472" i="1"/>
  <c r="A265" i="1"/>
  <c r="B265" i="1"/>
  <c r="O265" i="1"/>
  <c r="P265" i="1"/>
  <c r="Q265" i="1"/>
  <c r="J265" i="1"/>
  <c r="R265" i="1"/>
  <c r="K265" i="1"/>
  <c r="L265" i="1"/>
  <c r="M265" i="1"/>
  <c r="N265" i="1"/>
  <c r="A13" i="1"/>
  <c r="B13" i="1"/>
  <c r="A21" i="1"/>
  <c r="B21" i="1"/>
  <c r="M21" i="1"/>
  <c r="N21" i="1"/>
  <c r="J21" i="1"/>
  <c r="K21" i="1"/>
  <c r="O21" i="1"/>
  <c r="P21" i="1"/>
  <c r="R21" i="1"/>
  <c r="L21" i="1"/>
  <c r="Q21" i="1"/>
  <c r="A29" i="1"/>
  <c r="B29" i="1"/>
  <c r="M29" i="1"/>
  <c r="K29" i="1"/>
  <c r="L29" i="1"/>
  <c r="N29" i="1"/>
  <c r="P29" i="1"/>
  <c r="J29" i="1"/>
  <c r="Q29" i="1"/>
  <c r="R29" i="1"/>
  <c r="O29" i="1"/>
  <c r="A37" i="1"/>
  <c r="B37" i="1"/>
  <c r="O37" i="1"/>
  <c r="P37" i="1"/>
  <c r="Q37" i="1"/>
  <c r="K37" i="1"/>
  <c r="N37" i="1"/>
  <c r="L37" i="1"/>
  <c r="M37" i="1"/>
  <c r="R37" i="1"/>
  <c r="J37" i="1"/>
  <c r="A45" i="1"/>
  <c r="B45" i="1"/>
  <c r="O45" i="1"/>
  <c r="P45" i="1"/>
  <c r="Q45" i="1"/>
  <c r="N45" i="1"/>
  <c r="J45" i="1"/>
  <c r="K45" i="1"/>
  <c r="L45" i="1"/>
  <c r="M45" i="1"/>
  <c r="R45" i="1"/>
  <c r="A53" i="1"/>
  <c r="B53" i="1"/>
  <c r="O53" i="1"/>
  <c r="P53" i="1"/>
  <c r="Q53" i="1"/>
  <c r="N53" i="1"/>
  <c r="M53" i="1"/>
  <c r="R53" i="1"/>
  <c r="K53" i="1"/>
  <c r="J53" i="1"/>
  <c r="L53" i="1"/>
  <c r="A61" i="1"/>
  <c r="B61" i="1"/>
  <c r="O61" i="1"/>
  <c r="P61" i="1"/>
  <c r="N61" i="1"/>
  <c r="K61" i="1"/>
  <c r="L61" i="1"/>
  <c r="M61" i="1"/>
  <c r="Q61" i="1"/>
  <c r="R61" i="1"/>
  <c r="J61" i="1"/>
  <c r="B134" i="1"/>
  <c r="A134" i="1"/>
  <c r="K134" i="1"/>
  <c r="L134" i="1"/>
  <c r="M134" i="1"/>
  <c r="N134" i="1"/>
  <c r="O134" i="1"/>
  <c r="P134" i="1"/>
  <c r="Q134" i="1"/>
  <c r="J134" i="1"/>
  <c r="R134" i="1"/>
  <c r="B130" i="1"/>
  <c r="A130" i="1"/>
  <c r="O130" i="1"/>
  <c r="P130" i="1"/>
  <c r="Q130" i="1"/>
  <c r="J130" i="1"/>
  <c r="R130" i="1"/>
  <c r="K130" i="1"/>
  <c r="L130" i="1"/>
  <c r="M130" i="1"/>
  <c r="N130" i="1"/>
  <c r="A1029" i="1"/>
  <c r="B1029" i="1"/>
  <c r="M1029" i="1"/>
  <c r="N1029" i="1"/>
  <c r="O1029" i="1"/>
  <c r="P1029" i="1"/>
  <c r="Q1029" i="1"/>
  <c r="J1029" i="1"/>
  <c r="R1029" i="1"/>
  <c r="K1029" i="1"/>
  <c r="L1029" i="1"/>
  <c r="A990" i="1"/>
  <c r="B990" i="1"/>
  <c r="Q990" i="1"/>
  <c r="M990" i="1"/>
  <c r="J990" i="1"/>
  <c r="K990" i="1"/>
  <c r="L990" i="1"/>
  <c r="N990" i="1"/>
  <c r="O990" i="1"/>
  <c r="P990" i="1"/>
  <c r="R990" i="1"/>
  <c r="A107" i="1"/>
  <c r="B107" i="1"/>
  <c r="N107" i="1"/>
  <c r="O107" i="1"/>
  <c r="Q107" i="1"/>
  <c r="K107" i="1"/>
  <c r="M107" i="1"/>
  <c r="P107" i="1"/>
  <c r="R107" i="1"/>
  <c r="J107" i="1"/>
  <c r="L107" i="1"/>
  <c r="A475" i="1"/>
  <c r="B475" i="1"/>
  <c r="N475" i="1"/>
  <c r="K475" i="1"/>
  <c r="O475" i="1"/>
  <c r="P475" i="1"/>
  <c r="Q475" i="1"/>
  <c r="R475" i="1"/>
  <c r="J475" i="1"/>
  <c r="M475" i="1"/>
  <c r="L475" i="1"/>
  <c r="A540" i="1"/>
  <c r="B540" i="1"/>
  <c r="N540" i="1"/>
  <c r="P540" i="1"/>
  <c r="Q540" i="1"/>
  <c r="J540" i="1"/>
  <c r="R540" i="1"/>
  <c r="K540" i="1"/>
  <c r="M540" i="1"/>
  <c r="O540" i="1"/>
  <c r="L540" i="1"/>
  <c r="A532" i="1"/>
  <c r="B532" i="1"/>
  <c r="N532" i="1"/>
  <c r="P532" i="1"/>
  <c r="Q532" i="1"/>
  <c r="J532" i="1"/>
  <c r="R532" i="1"/>
  <c r="K532" i="1"/>
  <c r="M532" i="1"/>
  <c r="L532" i="1"/>
  <c r="O532" i="1"/>
  <c r="A524" i="1"/>
  <c r="B524" i="1"/>
  <c r="N524" i="1"/>
  <c r="P524" i="1"/>
  <c r="Q524" i="1"/>
  <c r="J524" i="1"/>
  <c r="R524" i="1"/>
  <c r="K524" i="1"/>
  <c r="M524" i="1"/>
  <c r="L524" i="1"/>
  <c r="O524" i="1"/>
  <c r="A516" i="1"/>
  <c r="B516" i="1"/>
  <c r="N516" i="1"/>
  <c r="O516" i="1"/>
  <c r="P516" i="1"/>
  <c r="Q516" i="1"/>
  <c r="J516" i="1"/>
  <c r="R516" i="1"/>
  <c r="K516" i="1"/>
  <c r="M516" i="1"/>
  <c r="L516" i="1"/>
  <c r="A508" i="1"/>
  <c r="B508" i="1"/>
  <c r="N508" i="1"/>
  <c r="O508" i="1"/>
  <c r="P508" i="1"/>
  <c r="Q508" i="1"/>
  <c r="J508" i="1"/>
  <c r="R508" i="1"/>
  <c r="K508" i="1"/>
  <c r="M508" i="1"/>
  <c r="L508" i="1"/>
  <c r="A500" i="1"/>
  <c r="B500" i="1"/>
  <c r="M500" i="1"/>
  <c r="J500" i="1"/>
  <c r="N500" i="1"/>
  <c r="O500" i="1"/>
  <c r="P500" i="1"/>
  <c r="Q500" i="1"/>
  <c r="R500" i="1"/>
  <c r="L500" i="1"/>
  <c r="K500" i="1"/>
  <c r="A492" i="1"/>
  <c r="B492" i="1"/>
  <c r="M492" i="1"/>
  <c r="J492" i="1"/>
  <c r="R492" i="1"/>
  <c r="K492" i="1"/>
  <c r="L492" i="1"/>
  <c r="N492" i="1"/>
  <c r="O492" i="1"/>
  <c r="P492" i="1"/>
  <c r="Q492" i="1"/>
  <c r="A484" i="1"/>
  <c r="B484" i="1"/>
  <c r="M484" i="1"/>
  <c r="J484" i="1"/>
  <c r="R484" i="1"/>
  <c r="K484" i="1"/>
  <c r="L484" i="1"/>
  <c r="N484" i="1"/>
  <c r="O484" i="1"/>
  <c r="Q484" i="1"/>
  <c r="P484" i="1"/>
  <c r="A1035" i="1"/>
  <c r="B1035" i="1"/>
  <c r="O1035" i="1"/>
  <c r="P1035" i="1"/>
  <c r="Q1035" i="1"/>
  <c r="J1035" i="1"/>
  <c r="R1035" i="1"/>
  <c r="K1035" i="1"/>
  <c r="L1035" i="1"/>
  <c r="M1035" i="1"/>
  <c r="N1035" i="1"/>
  <c r="A271" i="1"/>
  <c r="B271" i="1"/>
  <c r="Q271" i="1"/>
  <c r="J271" i="1"/>
  <c r="K271" i="1"/>
  <c r="L271" i="1"/>
  <c r="M271" i="1"/>
  <c r="N271" i="1"/>
  <c r="O271" i="1"/>
  <c r="P271" i="1"/>
  <c r="R271" i="1"/>
  <c r="A317" i="1"/>
  <c r="B317" i="1"/>
  <c r="L317" i="1"/>
  <c r="M317" i="1"/>
  <c r="N317" i="1"/>
  <c r="O317" i="1"/>
  <c r="P317" i="1"/>
  <c r="Q317" i="1"/>
  <c r="J317" i="1"/>
  <c r="R317" i="1"/>
  <c r="K317" i="1"/>
  <c r="A1051" i="1"/>
  <c r="B1051" i="1"/>
  <c r="O1051" i="1"/>
  <c r="P1051" i="1"/>
  <c r="Q1051" i="1"/>
  <c r="J1051" i="1"/>
  <c r="R1051" i="1"/>
  <c r="K1051" i="1"/>
  <c r="L1051" i="1"/>
  <c r="M1051" i="1"/>
  <c r="N1051" i="1"/>
  <c r="A1059" i="1"/>
  <c r="B1059" i="1"/>
  <c r="O1059" i="1"/>
  <c r="P1059" i="1"/>
  <c r="Q1059" i="1"/>
  <c r="J1059" i="1"/>
  <c r="R1059" i="1"/>
  <c r="K1059" i="1"/>
  <c r="L1059" i="1"/>
  <c r="M1059" i="1"/>
  <c r="N1059" i="1"/>
  <c r="A982" i="1"/>
  <c r="B982" i="1"/>
  <c r="P982" i="1"/>
  <c r="Q982" i="1"/>
  <c r="J982" i="1"/>
  <c r="R982" i="1"/>
  <c r="L982" i="1"/>
  <c r="K982" i="1"/>
  <c r="M982" i="1"/>
  <c r="N982" i="1"/>
  <c r="O982" i="1"/>
  <c r="B208" i="1"/>
  <c r="A208" i="1"/>
  <c r="P208" i="1"/>
  <c r="Q208" i="1"/>
  <c r="J208" i="1"/>
  <c r="R208" i="1"/>
  <c r="K208" i="1"/>
  <c r="L208" i="1"/>
  <c r="M208" i="1"/>
  <c r="N208" i="1"/>
  <c r="O208" i="1"/>
  <c r="B216" i="1"/>
  <c r="A216" i="1"/>
  <c r="P216" i="1"/>
  <c r="Q216" i="1"/>
  <c r="J216" i="1"/>
  <c r="R216" i="1"/>
  <c r="K216" i="1"/>
  <c r="L216" i="1"/>
  <c r="M216" i="1"/>
  <c r="N216" i="1"/>
  <c r="O216" i="1"/>
  <c r="A1187" i="1"/>
  <c r="B1187" i="1"/>
  <c r="Q1187" i="1"/>
  <c r="J1187" i="1"/>
  <c r="R1187" i="1"/>
  <c r="K1187" i="1"/>
  <c r="L1187" i="1"/>
  <c r="M1187" i="1"/>
  <c r="N1187" i="1"/>
  <c r="O1187" i="1"/>
  <c r="P1187" i="1"/>
  <c r="A1227" i="1"/>
  <c r="B1227" i="1"/>
  <c r="Q1227" i="1"/>
  <c r="J1227" i="1"/>
  <c r="R1227" i="1"/>
  <c r="K1227" i="1"/>
  <c r="L1227" i="1"/>
  <c r="M1227" i="1"/>
  <c r="N1227" i="1"/>
  <c r="O1227" i="1"/>
  <c r="P1227" i="1"/>
  <c r="A1214" i="1"/>
  <c r="B1214" i="1"/>
  <c r="N1214" i="1"/>
  <c r="O1214" i="1"/>
  <c r="P1214" i="1"/>
  <c r="Q1214" i="1"/>
  <c r="J1214" i="1"/>
  <c r="R1214" i="1"/>
  <c r="K1214" i="1"/>
  <c r="L1214" i="1"/>
  <c r="M1214" i="1"/>
  <c r="B1204" i="1"/>
  <c r="A1204" i="1"/>
  <c r="P1204" i="1"/>
  <c r="K1204" i="1"/>
  <c r="Q1204" i="1"/>
  <c r="J1204" i="1"/>
  <c r="R1204" i="1"/>
  <c r="L1204" i="1"/>
  <c r="M1204" i="1"/>
  <c r="N1204" i="1"/>
  <c r="O1204" i="1"/>
  <c r="A1194" i="1"/>
  <c r="B1194" i="1"/>
  <c r="J1194" i="1"/>
  <c r="R1194" i="1"/>
  <c r="K1194" i="1"/>
  <c r="M1194" i="1"/>
  <c r="L1194" i="1"/>
  <c r="N1194" i="1"/>
  <c r="O1194" i="1"/>
  <c r="P1194" i="1"/>
  <c r="Q1194" i="1"/>
  <c r="A1069" i="1"/>
  <c r="B1069" i="1"/>
  <c r="M1069" i="1"/>
  <c r="N1069" i="1"/>
  <c r="O1069" i="1"/>
  <c r="P1069" i="1"/>
  <c r="Q1069" i="1"/>
  <c r="J1069" i="1"/>
  <c r="R1069" i="1"/>
  <c r="K1069" i="1"/>
  <c r="L1069" i="1"/>
  <c r="A1091" i="1"/>
  <c r="B1091" i="1"/>
  <c r="O1091" i="1"/>
  <c r="P1091" i="1"/>
  <c r="Q1091" i="1"/>
  <c r="J1091" i="1"/>
  <c r="R1091" i="1"/>
  <c r="K1091" i="1"/>
  <c r="L1091" i="1"/>
  <c r="M1091" i="1"/>
  <c r="N1091" i="1"/>
  <c r="A181" i="1"/>
  <c r="B181" i="1"/>
  <c r="L181" i="1"/>
  <c r="N181" i="1"/>
  <c r="P181" i="1"/>
  <c r="J181" i="1"/>
  <c r="R181" i="1"/>
  <c r="K181" i="1"/>
  <c r="M181" i="1"/>
  <c r="O181" i="1"/>
  <c r="Q181" i="1"/>
  <c r="A71" i="1"/>
  <c r="B71" i="1"/>
  <c r="L71" i="1"/>
  <c r="M71" i="1"/>
  <c r="N71" i="1"/>
  <c r="O71" i="1"/>
  <c r="P71" i="1"/>
  <c r="Q71" i="1"/>
  <c r="J71" i="1"/>
  <c r="R71" i="1"/>
  <c r="K71" i="1"/>
  <c r="A267" i="1"/>
  <c r="B267" i="1"/>
  <c r="M267" i="1"/>
  <c r="N267" i="1"/>
  <c r="O267" i="1"/>
  <c r="P267" i="1"/>
  <c r="Q267" i="1"/>
  <c r="J267" i="1"/>
  <c r="R267" i="1"/>
  <c r="K267" i="1"/>
  <c r="L267" i="1"/>
  <c r="A23" i="1"/>
  <c r="B23" i="1"/>
  <c r="K23" i="1"/>
  <c r="J23" i="1"/>
  <c r="L23" i="1"/>
  <c r="M23" i="1"/>
  <c r="O23" i="1"/>
  <c r="R23" i="1"/>
  <c r="P23" i="1"/>
  <c r="N23" i="1"/>
  <c r="Q23" i="1"/>
  <c r="A39" i="1"/>
  <c r="B39" i="1"/>
  <c r="M39" i="1"/>
  <c r="N39" i="1"/>
  <c r="O39" i="1"/>
  <c r="L39" i="1"/>
  <c r="K39" i="1"/>
  <c r="P39" i="1"/>
  <c r="Q39" i="1"/>
  <c r="R39" i="1"/>
  <c r="J39" i="1"/>
  <c r="A546" i="1"/>
  <c r="B546" i="1"/>
  <c r="P546" i="1"/>
  <c r="J546" i="1"/>
  <c r="R546" i="1"/>
  <c r="K546" i="1"/>
  <c r="L546" i="1"/>
  <c r="M546" i="1"/>
  <c r="O546" i="1"/>
  <c r="N546" i="1"/>
  <c r="Q546" i="1"/>
  <c r="A147" i="1"/>
  <c r="B147" i="1"/>
  <c r="N147" i="1"/>
  <c r="O147" i="1"/>
  <c r="P147" i="1"/>
  <c r="Q147" i="1"/>
  <c r="J147" i="1"/>
  <c r="R147" i="1"/>
  <c r="K147" i="1"/>
  <c r="L147" i="1"/>
  <c r="M147" i="1"/>
  <c r="A504" i="1"/>
  <c r="B504" i="1"/>
  <c r="J504" i="1"/>
  <c r="R504" i="1"/>
  <c r="K504" i="1"/>
  <c r="L504" i="1"/>
  <c r="M504" i="1"/>
  <c r="N504" i="1"/>
  <c r="O504" i="1"/>
  <c r="Q504" i="1"/>
  <c r="P504" i="1"/>
  <c r="A231" i="1"/>
  <c r="B231" i="1"/>
  <c r="Q231" i="1"/>
  <c r="J231" i="1"/>
  <c r="R231" i="1"/>
  <c r="K231" i="1"/>
  <c r="L231" i="1"/>
  <c r="M231" i="1"/>
  <c r="N231" i="1"/>
  <c r="O231" i="1"/>
  <c r="P231" i="1"/>
  <c r="A1013" i="1"/>
  <c r="B1013" i="1"/>
  <c r="M1013" i="1"/>
  <c r="N1013" i="1"/>
  <c r="O1013" i="1"/>
  <c r="P1013" i="1"/>
  <c r="Q1013" i="1"/>
  <c r="J1013" i="1"/>
  <c r="R1013" i="1"/>
  <c r="K1013" i="1"/>
  <c r="L1013" i="1"/>
  <c r="A1153" i="1"/>
  <c r="B1153" i="1"/>
  <c r="K1153" i="1"/>
  <c r="L1153" i="1"/>
  <c r="M1153" i="1"/>
  <c r="N1153" i="1"/>
  <c r="O1153" i="1"/>
  <c r="P1153" i="1"/>
  <c r="Q1153" i="1"/>
  <c r="J1153" i="1"/>
  <c r="R1153" i="1"/>
  <c r="A285" i="1"/>
  <c r="B285" i="1"/>
  <c r="N285" i="1"/>
  <c r="P285" i="1"/>
  <c r="Q285" i="1"/>
  <c r="M285" i="1"/>
  <c r="O285" i="1"/>
  <c r="R285" i="1"/>
  <c r="J285" i="1"/>
  <c r="K285" i="1"/>
  <c r="L285" i="1"/>
  <c r="A81" i="1"/>
  <c r="B81" i="1"/>
  <c r="J81" i="1"/>
  <c r="R81" i="1"/>
  <c r="M81" i="1"/>
  <c r="N81" i="1"/>
  <c r="O81" i="1"/>
  <c r="P81" i="1"/>
  <c r="Q81" i="1"/>
  <c r="K81" i="1"/>
  <c r="L81" i="1"/>
  <c r="A510" i="1"/>
  <c r="B510" i="1"/>
  <c r="L510" i="1"/>
  <c r="M510" i="1"/>
  <c r="N510" i="1"/>
  <c r="O510" i="1"/>
  <c r="P510" i="1"/>
  <c r="Q510" i="1"/>
  <c r="K510" i="1"/>
  <c r="J510" i="1"/>
  <c r="R510" i="1"/>
  <c r="A1068" i="1"/>
  <c r="B1068" i="1"/>
  <c r="N1068" i="1"/>
  <c r="O1068" i="1"/>
  <c r="P1068" i="1"/>
  <c r="Q1068" i="1"/>
  <c r="J1068" i="1"/>
  <c r="R1068" i="1"/>
  <c r="K1068" i="1"/>
  <c r="L1068" i="1"/>
  <c r="M1068" i="1"/>
  <c r="B142" i="1"/>
  <c r="A142" i="1"/>
  <c r="K142" i="1"/>
  <c r="L142" i="1"/>
  <c r="M142" i="1"/>
  <c r="N142" i="1"/>
  <c r="O142" i="1"/>
  <c r="P142" i="1"/>
  <c r="Q142" i="1"/>
  <c r="J142" i="1"/>
  <c r="R142" i="1"/>
  <c r="A171" i="1"/>
  <c r="B171" i="1"/>
  <c r="N171" i="1"/>
  <c r="P171" i="1"/>
  <c r="J171" i="1"/>
  <c r="R171" i="1"/>
  <c r="K171" i="1"/>
  <c r="L171" i="1"/>
  <c r="M171" i="1"/>
  <c r="Q171" i="1"/>
  <c r="O171" i="1"/>
  <c r="B228" i="1"/>
  <c r="A228" i="1"/>
  <c r="L228" i="1"/>
  <c r="M228" i="1"/>
  <c r="N228" i="1"/>
  <c r="O228" i="1"/>
  <c r="P228" i="1"/>
  <c r="Q228" i="1"/>
  <c r="J228" i="1"/>
  <c r="R228" i="1"/>
  <c r="K228" i="1"/>
  <c r="A729" i="1"/>
  <c r="B729" i="1"/>
  <c r="J729" i="1"/>
  <c r="R729" i="1"/>
  <c r="K729" i="1"/>
  <c r="O729" i="1"/>
  <c r="P729" i="1"/>
  <c r="Q729" i="1"/>
  <c r="L729" i="1"/>
  <c r="M729" i="1"/>
  <c r="N729" i="1"/>
  <c r="A1018" i="1"/>
  <c r="B1018" i="1"/>
  <c r="P1018" i="1"/>
  <c r="Q1018" i="1"/>
  <c r="J1018" i="1"/>
  <c r="R1018" i="1"/>
  <c r="K1018" i="1"/>
  <c r="L1018" i="1"/>
  <c r="M1018" i="1"/>
  <c r="N1018" i="1"/>
  <c r="O1018" i="1"/>
  <c r="A1086" i="1"/>
  <c r="B1086" i="1"/>
  <c r="L1086" i="1"/>
  <c r="M1086" i="1"/>
  <c r="N1086" i="1"/>
  <c r="O1086" i="1"/>
  <c r="P1086" i="1"/>
  <c r="Q1086" i="1"/>
  <c r="J1086" i="1"/>
  <c r="R1086" i="1"/>
  <c r="K1086" i="1"/>
  <c r="B1092" i="1"/>
  <c r="A1092" i="1"/>
  <c r="N1092" i="1"/>
  <c r="O1092" i="1"/>
  <c r="P1092" i="1"/>
  <c r="Q1092" i="1"/>
  <c r="J1092" i="1"/>
  <c r="R1092" i="1"/>
  <c r="K1092" i="1"/>
  <c r="L1092" i="1"/>
  <c r="M1092" i="1"/>
  <c r="A1105" i="1"/>
  <c r="B1105" i="1"/>
  <c r="Q1105" i="1"/>
  <c r="J1105" i="1"/>
  <c r="R1105" i="1"/>
  <c r="K1105" i="1"/>
  <c r="L1105" i="1"/>
  <c r="M1105" i="1"/>
  <c r="N1105" i="1"/>
  <c r="O1105" i="1"/>
  <c r="P1105" i="1"/>
  <c r="A1126" i="1"/>
  <c r="B1126" i="1"/>
  <c r="M1126" i="1"/>
  <c r="N1126" i="1"/>
  <c r="O1126" i="1"/>
  <c r="P1126" i="1"/>
  <c r="Q1126" i="1"/>
  <c r="J1126" i="1"/>
  <c r="R1126" i="1"/>
  <c r="L1126" i="1"/>
  <c r="K1126" i="1"/>
  <c r="B1144" i="1"/>
  <c r="A1144" i="1"/>
  <c r="L1144" i="1"/>
  <c r="M1144" i="1"/>
  <c r="N1144" i="1"/>
  <c r="O1144" i="1"/>
  <c r="P1144" i="1"/>
  <c r="Q1144" i="1"/>
  <c r="J1144" i="1"/>
  <c r="R1144" i="1"/>
  <c r="K1144" i="1"/>
  <c r="B1156" i="1"/>
  <c r="A1156" i="1"/>
  <c r="P1156" i="1"/>
  <c r="Q1156" i="1"/>
  <c r="J1156" i="1"/>
  <c r="R1156" i="1"/>
  <c r="K1156" i="1"/>
  <c r="L1156" i="1"/>
  <c r="M1156" i="1"/>
  <c r="N1156" i="1"/>
  <c r="O1156" i="1"/>
  <c r="B158" i="1"/>
  <c r="A158" i="1"/>
  <c r="K158" i="1"/>
  <c r="L158" i="1"/>
  <c r="M158" i="1"/>
  <c r="N158" i="1"/>
  <c r="O158" i="1"/>
  <c r="P158" i="1"/>
  <c r="Q158" i="1"/>
  <c r="J158" i="1"/>
  <c r="R158" i="1"/>
  <c r="B150" i="1"/>
  <c r="A150" i="1"/>
  <c r="K150" i="1"/>
  <c r="L150" i="1"/>
  <c r="M150" i="1"/>
  <c r="N150" i="1"/>
  <c r="O150" i="1"/>
  <c r="P150" i="1"/>
  <c r="Q150" i="1"/>
  <c r="J150" i="1"/>
  <c r="R150" i="1"/>
  <c r="B182" i="1"/>
  <c r="A182" i="1"/>
  <c r="K182" i="1"/>
  <c r="M182" i="1"/>
  <c r="O182" i="1"/>
  <c r="Q182" i="1"/>
  <c r="J182" i="1"/>
  <c r="R182" i="1"/>
  <c r="N182" i="1"/>
  <c r="P182" i="1"/>
  <c r="L182" i="1"/>
  <c r="A1010" i="1"/>
  <c r="B1010" i="1"/>
  <c r="P1010" i="1"/>
  <c r="Q1010" i="1"/>
  <c r="J1010" i="1"/>
  <c r="R1010" i="1"/>
  <c r="K1010" i="1"/>
  <c r="L1010" i="1"/>
  <c r="M1010" i="1"/>
  <c r="N1010" i="1"/>
  <c r="O1010" i="1"/>
  <c r="B280" i="1"/>
  <c r="A280" i="1"/>
  <c r="J280" i="1"/>
  <c r="R280" i="1"/>
  <c r="K280" i="1"/>
  <c r="M280" i="1"/>
  <c r="N280" i="1"/>
  <c r="L280" i="1"/>
  <c r="O280" i="1"/>
  <c r="P280" i="1"/>
  <c r="Q280" i="1"/>
  <c r="B288" i="1"/>
  <c r="A288" i="1"/>
  <c r="M288" i="1"/>
  <c r="N288" i="1"/>
  <c r="K288" i="1"/>
  <c r="L288" i="1"/>
  <c r="O288" i="1"/>
  <c r="P288" i="1"/>
  <c r="Q288" i="1"/>
  <c r="R288" i="1"/>
  <c r="J288" i="1"/>
  <c r="B296" i="1"/>
  <c r="A296" i="1"/>
  <c r="N296" i="1"/>
  <c r="L296" i="1"/>
  <c r="M296" i="1"/>
  <c r="O296" i="1"/>
  <c r="P296" i="1"/>
  <c r="Q296" i="1"/>
  <c r="R296" i="1"/>
  <c r="J296" i="1"/>
  <c r="K296" i="1"/>
  <c r="B304" i="1"/>
  <c r="A304" i="1"/>
  <c r="Q304" i="1"/>
  <c r="J304" i="1"/>
  <c r="R304" i="1"/>
  <c r="K304" i="1"/>
  <c r="L304" i="1"/>
  <c r="M304" i="1"/>
  <c r="N304" i="1"/>
  <c r="O304" i="1"/>
  <c r="P304" i="1"/>
  <c r="A1026" i="1"/>
  <c r="B1026" i="1"/>
  <c r="P1026" i="1"/>
  <c r="Q1026" i="1"/>
  <c r="J1026" i="1"/>
  <c r="R1026" i="1"/>
  <c r="K1026" i="1"/>
  <c r="L1026" i="1"/>
  <c r="M1026" i="1"/>
  <c r="N1026" i="1"/>
  <c r="O1026" i="1"/>
  <c r="A84" i="1"/>
  <c r="B84" i="1"/>
  <c r="L84" i="1"/>
  <c r="M84" i="1"/>
  <c r="N84" i="1"/>
  <c r="O84" i="1"/>
  <c r="P84" i="1"/>
  <c r="J84" i="1"/>
  <c r="R84" i="1"/>
  <c r="Q84" i="1"/>
  <c r="K84" i="1"/>
  <c r="A72" i="1"/>
  <c r="B72" i="1"/>
  <c r="K72" i="1"/>
  <c r="M72" i="1"/>
  <c r="N72" i="1"/>
  <c r="O72" i="1"/>
  <c r="P72" i="1"/>
  <c r="Q72" i="1"/>
  <c r="J72" i="1"/>
  <c r="L72" i="1"/>
  <c r="R72" i="1"/>
  <c r="A97" i="1"/>
  <c r="B97" i="1"/>
  <c r="O97" i="1"/>
  <c r="P97" i="1"/>
  <c r="Q97" i="1"/>
  <c r="K97" i="1"/>
  <c r="M97" i="1"/>
  <c r="J97" i="1"/>
  <c r="L97" i="1"/>
  <c r="N97" i="1"/>
  <c r="R97" i="1"/>
  <c r="A1147" i="1"/>
  <c r="B1147" i="1"/>
  <c r="Q1147" i="1"/>
  <c r="J1147" i="1"/>
  <c r="R1147" i="1"/>
  <c r="K1147" i="1"/>
  <c r="L1147" i="1"/>
  <c r="M1147" i="1"/>
  <c r="N1147" i="1"/>
  <c r="O1147" i="1"/>
  <c r="P1147" i="1"/>
  <c r="B232" i="1"/>
  <c r="A232" i="1"/>
  <c r="P232" i="1"/>
  <c r="Q232" i="1"/>
  <c r="J232" i="1"/>
  <c r="R232" i="1"/>
  <c r="K232" i="1"/>
  <c r="L232" i="1"/>
  <c r="M232" i="1"/>
  <c r="N232" i="1"/>
  <c r="O232" i="1"/>
  <c r="B266" i="1"/>
  <c r="A266" i="1"/>
  <c r="N266" i="1"/>
  <c r="O266" i="1"/>
  <c r="P266" i="1"/>
  <c r="Q266" i="1"/>
  <c r="J266" i="1"/>
  <c r="R266" i="1"/>
  <c r="K266" i="1"/>
  <c r="L266" i="1"/>
  <c r="M266" i="1"/>
  <c r="A14" i="1"/>
  <c r="B14" i="1"/>
  <c r="L14" i="1"/>
  <c r="M14" i="1"/>
  <c r="R14" i="1"/>
  <c r="J14" i="1"/>
  <c r="N14" i="1"/>
  <c r="O14" i="1"/>
  <c r="Q14" i="1"/>
  <c r="P14" i="1"/>
  <c r="K14" i="1"/>
  <c r="A22" i="1"/>
  <c r="B22" i="1"/>
  <c r="L22" i="1"/>
  <c r="J22" i="1"/>
  <c r="K22" i="1"/>
  <c r="M22" i="1"/>
  <c r="O22" i="1"/>
  <c r="P22" i="1"/>
  <c r="R22" i="1"/>
  <c r="N22" i="1"/>
  <c r="Q22" i="1"/>
  <c r="A30" i="1"/>
  <c r="B30" i="1"/>
  <c r="L30" i="1"/>
  <c r="K30" i="1"/>
  <c r="M30" i="1"/>
  <c r="N30" i="1"/>
  <c r="P30" i="1"/>
  <c r="J30" i="1"/>
  <c r="O30" i="1"/>
  <c r="Q30" i="1"/>
  <c r="R30" i="1"/>
  <c r="A38" i="1"/>
  <c r="B38" i="1"/>
  <c r="N38" i="1"/>
  <c r="O38" i="1"/>
  <c r="P38" i="1"/>
  <c r="J38" i="1"/>
  <c r="M38" i="1"/>
  <c r="K38" i="1"/>
  <c r="L38" i="1"/>
  <c r="R38" i="1"/>
  <c r="Q38" i="1"/>
  <c r="A46" i="1"/>
  <c r="B46" i="1"/>
  <c r="N46" i="1"/>
  <c r="O46" i="1"/>
  <c r="P46" i="1"/>
  <c r="M46" i="1"/>
  <c r="L46" i="1"/>
  <c r="Q46" i="1"/>
  <c r="R46" i="1"/>
  <c r="J46" i="1"/>
  <c r="K46" i="1"/>
  <c r="A54" i="1"/>
  <c r="B54" i="1"/>
  <c r="N54" i="1"/>
  <c r="O54" i="1"/>
  <c r="P54" i="1"/>
  <c r="M54" i="1"/>
  <c r="J54" i="1"/>
  <c r="K54" i="1"/>
  <c r="L54" i="1"/>
  <c r="R54" i="1"/>
  <c r="Q54" i="1"/>
  <c r="A973" i="1"/>
  <c r="B973" i="1"/>
  <c r="N973" i="1"/>
  <c r="O973" i="1"/>
  <c r="P973" i="1"/>
  <c r="Q973" i="1"/>
  <c r="J973" i="1"/>
  <c r="R973" i="1"/>
  <c r="K973" i="1"/>
  <c r="M973" i="1"/>
  <c r="L973" i="1"/>
  <c r="A133" i="1"/>
  <c r="B133" i="1"/>
  <c r="L133" i="1"/>
  <c r="M133" i="1"/>
  <c r="N133" i="1"/>
  <c r="O133" i="1"/>
  <c r="P133" i="1"/>
  <c r="Q133" i="1"/>
  <c r="J133" i="1"/>
  <c r="R133" i="1"/>
  <c r="K133" i="1"/>
  <c r="A1080" i="1"/>
  <c r="B1080" i="1"/>
  <c r="J1080" i="1"/>
  <c r="R1080" i="1"/>
  <c r="K1080" i="1"/>
  <c r="L1080" i="1"/>
  <c r="M1080" i="1"/>
  <c r="N1080" i="1"/>
  <c r="O1080" i="1"/>
  <c r="P1080" i="1"/>
  <c r="Q1080" i="1"/>
  <c r="A1028" i="1"/>
  <c r="B1028" i="1"/>
  <c r="N1028" i="1"/>
  <c r="O1028" i="1"/>
  <c r="P1028" i="1"/>
  <c r="Q1028" i="1"/>
  <c r="J1028" i="1"/>
  <c r="R1028" i="1"/>
  <c r="K1028" i="1"/>
  <c r="L1028" i="1"/>
  <c r="M1028" i="1"/>
  <c r="A991" i="1"/>
  <c r="B991" i="1"/>
  <c r="L991" i="1"/>
  <c r="J991" i="1"/>
  <c r="K991" i="1"/>
  <c r="M991" i="1"/>
  <c r="N991" i="1"/>
  <c r="O991" i="1"/>
  <c r="P991" i="1"/>
  <c r="Q991" i="1"/>
  <c r="R991" i="1"/>
  <c r="A108" i="1"/>
  <c r="B108" i="1"/>
  <c r="M108" i="1"/>
  <c r="N108" i="1"/>
  <c r="P108" i="1"/>
  <c r="J108" i="1"/>
  <c r="R108" i="1"/>
  <c r="K108" i="1"/>
  <c r="L108" i="1"/>
  <c r="O108" i="1"/>
  <c r="Q108" i="1"/>
  <c r="A476" i="1"/>
  <c r="B476" i="1"/>
  <c r="M476" i="1"/>
  <c r="J476" i="1"/>
  <c r="R476" i="1"/>
  <c r="P476" i="1"/>
  <c r="Q476" i="1"/>
  <c r="K476" i="1"/>
  <c r="L476" i="1"/>
  <c r="O476" i="1"/>
  <c r="N476" i="1"/>
  <c r="A539" i="1"/>
  <c r="B539" i="1"/>
  <c r="O539" i="1"/>
  <c r="Q539" i="1"/>
  <c r="J539" i="1"/>
  <c r="R539" i="1"/>
  <c r="K539" i="1"/>
  <c r="L539" i="1"/>
  <c r="N539" i="1"/>
  <c r="M539" i="1"/>
  <c r="P539" i="1"/>
  <c r="A531" i="1"/>
  <c r="B531" i="1"/>
  <c r="O531" i="1"/>
  <c r="Q531" i="1"/>
  <c r="J531" i="1"/>
  <c r="R531" i="1"/>
  <c r="K531" i="1"/>
  <c r="L531" i="1"/>
  <c r="N531" i="1"/>
  <c r="M531" i="1"/>
  <c r="P531" i="1"/>
  <c r="A523" i="1"/>
  <c r="B523" i="1"/>
  <c r="O523" i="1"/>
  <c r="Q523" i="1"/>
  <c r="J523" i="1"/>
  <c r="R523" i="1"/>
  <c r="K523" i="1"/>
  <c r="L523" i="1"/>
  <c r="N523" i="1"/>
  <c r="M523" i="1"/>
  <c r="P523" i="1"/>
  <c r="A515" i="1"/>
  <c r="B515" i="1"/>
  <c r="O515" i="1"/>
  <c r="P515" i="1"/>
  <c r="Q515" i="1"/>
  <c r="J515" i="1"/>
  <c r="R515" i="1"/>
  <c r="K515" i="1"/>
  <c r="L515" i="1"/>
  <c r="N515" i="1"/>
  <c r="M515" i="1"/>
  <c r="A507" i="1"/>
  <c r="B507" i="1"/>
  <c r="O507" i="1"/>
  <c r="P507" i="1"/>
  <c r="Q507" i="1"/>
  <c r="J507" i="1"/>
  <c r="R507" i="1"/>
  <c r="K507" i="1"/>
  <c r="L507" i="1"/>
  <c r="N507" i="1"/>
  <c r="M507" i="1"/>
  <c r="A499" i="1"/>
  <c r="B499" i="1"/>
  <c r="N499" i="1"/>
  <c r="K499" i="1"/>
  <c r="L499" i="1"/>
  <c r="M499" i="1"/>
  <c r="O499" i="1"/>
  <c r="P499" i="1"/>
  <c r="Q499" i="1"/>
  <c r="R499" i="1"/>
  <c r="J499" i="1"/>
  <c r="A491" i="1"/>
  <c r="B491" i="1"/>
  <c r="N491" i="1"/>
  <c r="K491" i="1"/>
  <c r="J491" i="1"/>
  <c r="L491" i="1"/>
  <c r="M491" i="1"/>
  <c r="O491" i="1"/>
  <c r="P491" i="1"/>
  <c r="R491" i="1"/>
  <c r="Q491" i="1"/>
  <c r="A483" i="1"/>
  <c r="B483" i="1"/>
  <c r="N483" i="1"/>
  <c r="K483" i="1"/>
  <c r="Q483" i="1"/>
  <c r="R483" i="1"/>
  <c r="J483" i="1"/>
  <c r="L483" i="1"/>
  <c r="M483" i="1"/>
  <c r="P483" i="1"/>
  <c r="O483" i="1"/>
  <c r="A1036" i="1"/>
  <c r="B1036" i="1"/>
  <c r="N1036" i="1"/>
  <c r="O1036" i="1"/>
  <c r="P1036" i="1"/>
  <c r="Q1036" i="1"/>
  <c r="J1036" i="1"/>
  <c r="R1036" i="1"/>
  <c r="K1036" i="1"/>
  <c r="L1036" i="1"/>
  <c r="M1036" i="1"/>
  <c r="B272" i="1"/>
  <c r="A272" i="1"/>
  <c r="P272" i="1"/>
  <c r="J272" i="1"/>
  <c r="R272" i="1"/>
  <c r="K272" i="1"/>
  <c r="L272" i="1"/>
  <c r="M272" i="1"/>
  <c r="N272" i="1"/>
  <c r="O272" i="1"/>
  <c r="Q272" i="1"/>
  <c r="B318" i="1"/>
  <c r="A318" i="1"/>
  <c r="K318" i="1"/>
  <c r="L318" i="1"/>
  <c r="M318" i="1"/>
  <c r="N318" i="1"/>
  <c r="O318" i="1"/>
  <c r="P318" i="1"/>
  <c r="Q318" i="1"/>
  <c r="R318" i="1"/>
  <c r="J318" i="1"/>
  <c r="A1052" i="1"/>
  <c r="B1052" i="1"/>
  <c r="N1052" i="1"/>
  <c r="O1052" i="1"/>
  <c r="P1052" i="1"/>
  <c r="Q1052" i="1"/>
  <c r="J1052" i="1"/>
  <c r="R1052" i="1"/>
  <c r="K1052" i="1"/>
  <c r="L1052" i="1"/>
  <c r="M1052" i="1"/>
  <c r="A1060" i="1"/>
  <c r="B1060" i="1"/>
  <c r="N1060" i="1"/>
  <c r="O1060" i="1"/>
  <c r="P1060" i="1"/>
  <c r="Q1060" i="1"/>
  <c r="J1060" i="1"/>
  <c r="R1060" i="1"/>
  <c r="K1060" i="1"/>
  <c r="L1060" i="1"/>
  <c r="M1060" i="1"/>
  <c r="A209" i="1"/>
  <c r="B209" i="1"/>
  <c r="O209" i="1"/>
  <c r="P209" i="1"/>
  <c r="Q209" i="1"/>
  <c r="J209" i="1"/>
  <c r="R209" i="1"/>
  <c r="K209" i="1"/>
  <c r="L209" i="1"/>
  <c r="M209" i="1"/>
  <c r="N209" i="1"/>
  <c r="A217" i="1"/>
  <c r="B217" i="1"/>
  <c r="O217" i="1"/>
  <c r="P217" i="1"/>
  <c r="Q217" i="1"/>
  <c r="J217" i="1"/>
  <c r="R217" i="1"/>
  <c r="K217" i="1"/>
  <c r="L217" i="1"/>
  <c r="M217" i="1"/>
  <c r="N217" i="1"/>
  <c r="A1186" i="1"/>
  <c r="B1186" i="1"/>
  <c r="J1186" i="1"/>
  <c r="R1186" i="1"/>
  <c r="K1186" i="1"/>
  <c r="L1186" i="1"/>
  <c r="M1186" i="1"/>
  <c r="N1186" i="1"/>
  <c r="O1186" i="1"/>
  <c r="P1186" i="1"/>
  <c r="Q1186" i="1"/>
  <c r="B1226" i="1"/>
  <c r="A1226" i="1"/>
  <c r="J1226" i="1"/>
  <c r="R1226" i="1"/>
  <c r="K1226" i="1"/>
  <c r="L1226" i="1"/>
  <c r="M1226" i="1"/>
  <c r="N1226" i="1"/>
  <c r="O1226" i="1"/>
  <c r="P1226" i="1"/>
  <c r="Q1226" i="1"/>
  <c r="A1217" i="1"/>
  <c r="B1217" i="1"/>
  <c r="K1217" i="1"/>
  <c r="L1217" i="1"/>
  <c r="M1217" i="1"/>
  <c r="N1217" i="1"/>
  <c r="O1217" i="1"/>
  <c r="P1217" i="1"/>
  <c r="Q1217" i="1"/>
  <c r="J1217" i="1"/>
  <c r="R1217" i="1"/>
  <c r="A1207" i="1"/>
  <c r="B1207" i="1"/>
  <c r="M1207" i="1"/>
  <c r="P1207" i="1"/>
  <c r="N1207" i="1"/>
  <c r="O1207" i="1"/>
  <c r="Q1207" i="1"/>
  <c r="J1207" i="1"/>
  <c r="R1207" i="1"/>
  <c r="K1207" i="1"/>
  <c r="L1207" i="1"/>
  <c r="A1197" i="1"/>
  <c r="B1197" i="1"/>
  <c r="O1197" i="1"/>
  <c r="P1197" i="1"/>
  <c r="J1197" i="1"/>
  <c r="Q1197" i="1"/>
  <c r="R1197" i="1"/>
  <c r="K1197" i="1"/>
  <c r="L1197" i="1"/>
  <c r="M1197" i="1"/>
  <c r="N1197" i="1"/>
  <c r="A1185" i="1"/>
  <c r="B1185" i="1"/>
  <c r="K1185" i="1"/>
  <c r="L1185" i="1"/>
  <c r="M1185" i="1"/>
  <c r="N1185" i="1"/>
  <c r="O1185" i="1"/>
  <c r="P1185" i="1"/>
  <c r="Q1185" i="1"/>
  <c r="J1185" i="1"/>
  <c r="R1185" i="1"/>
  <c r="A1225" i="1"/>
  <c r="B1225" i="1"/>
  <c r="K1225" i="1"/>
  <c r="L1225" i="1"/>
  <c r="M1225" i="1"/>
  <c r="N1225" i="1"/>
  <c r="O1225" i="1"/>
  <c r="Q1225" i="1"/>
  <c r="P1225" i="1"/>
  <c r="J1225" i="1"/>
  <c r="R1225" i="1"/>
  <c r="A1216" i="1"/>
  <c r="B1216" i="1"/>
  <c r="L1216" i="1"/>
  <c r="M1216" i="1"/>
  <c r="N1216" i="1"/>
  <c r="O1216" i="1"/>
  <c r="P1216" i="1"/>
  <c r="Q1216" i="1"/>
  <c r="J1216" i="1"/>
  <c r="R1216" i="1"/>
  <c r="K1216" i="1"/>
  <c r="A1206" i="1"/>
  <c r="B1206" i="1"/>
  <c r="N1206" i="1"/>
  <c r="Q1206" i="1"/>
  <c r="O1206" i="1"/>
  <c r="P1206" i="1"/>
  <c r="J1206" i="1"/>
  <c r="R1206" i="1"/>
  <c r="K1206" i="1"/>
  <c r="L1206" i="1"/>
  <c r="M1206" i="1"/>
  <c r="A1196" i="1"/>
  <c r="B1196" i="1"/>
  <c r="P1196" i="1"/>
  <c r="Q1196" i="1"/>
  <c r="K1196" i="1"/>
  <c r="J1196" i="1"/>
  <c r="R1196" i="1"/>
  <c r="L1196" i="1"/>
  <c r="M1196" i="1"/>
  <c r="N1196" i="1"/>
  <c r="O1196" i="1"/>
  <c r="B146" i="1"/>
  <c r="A146" i="1"/>
  <c r="O146" i="1"/>
  <c r="P146" i="1"/>
  <c r="Q146" i="1"/>
  <c r="J146" i="1"/>
  <c r="R146" i="1"/>
  <c r="K146" i="1"/>
  <c r="L146" i="1"/>
  <c r="M146" i="1"/>
  <c r="N146" i="1"/>
  <c r="A1106" i="1"/>
  <c r="B1106" i="1"/>
  <c r="P1106" i="1"/>
  <c r="Q1106" i="1"/>
  <c r="J1106" i="1"/>
  <c r="R1106" i="1"/>
  <c r="K1106" i="1"/>
  <c r="L1106" i="1"/>
  <c r="M1106" i="1"/>
  <c r="N1106" i="1"/>
  <c r="O1106" i="1"/>
  <c r="A1009" i="1"/>
  <c r="B1009" i="1"/>
  <c r="Q1009" i="1"/>
  <c r="J1009" i="1"/>
  <c r="R1009" i="1"/>
  <c r="K1009" i="1"/>
  <c r="L1009" i="1"/>
  <c r="M1009" i="1"/>
  <c r="N1009" i="1"/>
  <c r="O1009" i="1"/>
  <c r="P1009" i="1"/>
  <c r="A77" i="1"/>
  <c r="B77" i="1"/>
  <c r="N77" i="1"/>
  <c r="L77" i="1"/>
  <c r="M77" i="1"/>
  <c r="O77" i="1"/>
  <c r="P77" i="1"/>
  <c r="Q77" i="1"/>
  <c r="J77" i="1"/>
  <c r="K77" i="1"/>
  <c r="R77" i="1"/>
  <c r="A55" i="1"/>
  <c r="B55" i="1"/>
  <c r="M55" i="1"/>
  <c r="N55" i="1"/>
  <c r="O55" i="1"/>
  <c r="L55" i="1"/>
  <c r="K55" i="1"/>
  <c r="P55" i="1"/>
  <c r="Q55" i="1"/>
  <c r="R55" i="1"/>
  <c r="J55" i="1"/>
  <c r="A1079" i="1"/>
  <c r="B1079" i="1"/>
  <c r="K1079" i="1"/>
  <c r="L1079" i="1"/>
  <c r="M1079" i="1"/>
  <c r="N1079" i="1"/>
  <c r="O1079" i="1"/>
  <c r="P1079" i="1"/>
  <c r="Q1079" i="1"/>
  <c r="J1079" i="1"/>
  <c r="R1079" i="1"/>
  <c r="A1027" i="1"/>
  <c r="B1027" i="1"/>
  <c r="O1027" i="1"/>
  <c r="P1027" i="1"/>
  <c r="Q1027" i="1"/>
  <c r="J1027" i="1"/>
  <c r="R1027" i="1"/>
  <c r="K1027" i="1"/>
  <c r="L1027" i="1"/>
  <c r="M1027" i="1"/>
  <c r="N1027" i="1"/>
  <c r="A109" i="1"/>
  <c r="B109" i="1"/>
  <c r="L109" i="1"/>
  <c r="M109" i="1"/>
  <c r="O109" i="1"/>
  <c r="Q109" i="1"/>
  <c r="K109" i="1"/>
  <c r="N109" i="1"/>
  <c r="P109" i="1"/>
  <c r="R109" i="1"/>
  <c r="J109" i="1"/>
  <c r="A514" i="1"/>
  <c r="B514" i="1"/>
  <c r="P514" i="1"/>
  <c r="Q514" i="1"/>
  <c r="J514" i="1"/>
  <c r="R514" i="1"/>
  <c r="K514" i="1"/>
  <c r="L514" i="1"/>
  <c r="M514" i="1"/>
  <c r="O514" i="1"/>
  <c r="N514" i="1"/>
  <c r="A506" i="1"/>
  <c r="B506" i="1"/>
  <c r="P506" i="1"/>
  <c r="Q506" i="1"/>
  <c r="J506" i="1"/>
  <c r="R506" i="1"/>
  <c r="K506" i="1"/>
  <c r="L506" i="1"/>
  <c r="M506" i="1"/>
  <c r="O506" i="1"/>
  <c r="N506" i="1"/>
  <c r="A498" i="1"/>
  <c r="B498" i="1"/>
  <c r="O498" i="1"/>
  <c r="L498" i="1"/>
  <c r="J498" i="1"/>
  <c r="K498" i="1"/>
  <c r="M498" i="1"/>
  <c r="N498" i="1"/>
  <c r="P498" i="1"/>
  <c r="Q498" i="1"/>
  <c r="R498" i="1"/>
  <c r="A490" i="1"/>
  <c r="B490" i="1"/>
  <c r="O490" i="1"/>
  <c r="L490" i="1"/>
  <c r="R490" i="1"/>
  <c r="J490" i="1"/>
  <c r="K490" i="1"/>
  <c r="M490" i="1"/>
  <c r="N490" i="1"/>
  <c r="Q490" i="1"/>
  <c r="P490" i="1"/>
  <c r="A482" i="1"/>
  <c r="B482" i="1"/>
  <c r="O482" i="1"/>
  <c r="L482" i="1"/>
  <c r="P482" i="1"/>
  <c r="Q482" i="1"/>
  <c r="R482" i="1"/>
  <c r="J482" i="1"/>
  <c r="K482" i="1"/>
  <c r="N482" i="1"/>
  <c r="M482" i="1"/>
  <c r="A185" i="1"/>
  <c r="B185" i="1"/>
  <c r="P185" i="1"/>
  <c r="J185" i="1"/>
  <c r="R185" i="1"/>
  <c r="L185" i="1"/>
  <c r="N185" i="1"/>
  <c r="O185" i="1"/>
  <c r="K185" i="1"/>
  <c r="M185" i="1"/>
  <c r="Q185" i="1"/>
  <c r="A273" i="1"/>
  <c r="B273" i="1"/>
  <c r="O273" i="1"/>
  <c r="Q273" i="1"/>
  <c r="J273" i="1"/>
  <c r="R273" i="1"/>
  <c r="K273" i="1"/>
  <c r="L273" i="1"/>
  <c r="M273" i="1"/>
  <c r="N273" i="1"/>
  <c r="P273" i="1"/>
  <c r="A319" i="1"/>
  <c r="B319" i="1"/>
  <c r="J319" i="1"/>
  <c r="R319" i="1"/>
  <c r="K319" i="1"/>
  <c r="L319" i="1"/>
  <c r="M319" i="1"/>
  <c r="N319" i="1"/>
  <c r="O319" i="1"/>
  <c r="P319" i="1"/>
  <c r="Q319" i="1"/>
  <c r="A1053" i="1"/>
  <c r="B1053" i="1"/>
  <c r="M1053" i="1"/>
  <c r="N1053" i="1"/>
  <c r="O1053" i="1"/>
  <c r="P1053" i="1"/>
  <c r="Q1053" i="1"/>
  <c r="J1053" i="1"/>
  <c r="R1053" i="1"/>
  <c r="K1053" i="1"/>
  <c r="L1053" i="1"/>
  <c r="A1061" i="1"/>
  <c r="B1061" i="1"/>
  <c r="M1061" i="1"/>
  <c r="N1061" i="1"/>
  <c r="O1061" i="1"/>
  <c r="P1061" i="1"/>
  <c r="Q1061" i="1"/>
  <c r="J1061" i="1"/>
  <c r="R1061" i="1"/>
  <c r="K1061" i="1"/>
  <c r="L1061" i="1"/>
  <c r="B210" i="1"/>
  <c r="A210" i="1"/>
  <c r="N210" i="1"/>
  <c r="O210" i="1"/>
  <c r="P210" i="1"/>
  <c r="Q210" i="1"/>
  <c r="J210" i="1"/>
  <c r="R210" i="1"/>
  <c r="K210" i="1"/>
  <c r="L210" i="1"/>
  <c r="M210" i="1"/>
  <c r="B218" i="1"/>
  <c r="A218" i="1"/>
  <c r="N218" i="1"/>
  <c r="O218" i="1"/>
  <c r="P218" i="1"/>
  <c r="Q218" i="1"/>
  <c r="J218" i="1"/>
  <c r="R218" i="1"/>
  <c r="K218" i="1"/>
  <c r="L218" i="1"/>
  <c r="M218" i="1"/>
  <c r="A1070" i="1"/>
  <c r="B1070" i="1"/>
  <c r="L1070" i="1"/>
  <c r="M1070" i="1"/>
  <c r="N1070" i="1"/>
  <c r="O1070" i="1"/>
  <c r="P1070" i="1"/>
  <c r="Q1070" i="1"/>
  <c r="J1070" i="1"/>
  <c r="R1070" i="1"/>
  <c r="K1070" i="1"/>
  <c r="A145" i="1"/>
  <c r="B145" i="1"/>
  <c r="P145" i="1"/>
  <c r="Q145" i="1"/>
  <c r="J145" i="1"/>
  <c r="R145" i="1"/>
  <c r="K145" i="1"/>
  <c r="L145" i="1"/>
  <c r="M145" i="1"/>
  <c r="N145" i="1"/>
  <c r="O145" i="1"/>
  <c r="A169" i="1"/>
  <c r="B169" i="1"/>
  <c r="P169" i="1"/>
  <c r="J169" i="1"/>
  <c r="R169" i="1"/>
  <c r="L169" i="1"/>
  <c r="M169" i="1"/>
  <c r="N169" i="1"/>
  <c r="O169" i="1"/>
  <c r="K169" i="1"/>
  <c r="Q169" i="1"/>
  <c r="B226" i="1"/>
  <c r="A226" i="1"/>
  <c r="N226" i="1"/>
  <c r="O226" i="1"/>
  <c r="P226" i="1"/>
  <c r="Q226" i="1"/>
  <c r="J226" i="1"/>
  <c r="R226" i="1"/>
  <c r="K226" i="1"/>
  <c r="L226" i="1"/>
  <c r="M226" i="1"/>
  <c r="A1012" i="1"/>
  <c r="B1012" i="1"/>
  <c r="N1012" i="1"/>
  <c r="O1012" i="1"/>
  <c r="P1012" i="1"/>
  <c r="Q1012" i="1"/>
  <c r="J1012" i="1"/>
  <c r="R1012" i="1"/>
  <c r="K1012" i="1"/>
  <c r="L1012" i="1"/>
  <c r="M1012" i="1"/>
  <c r="A1016" i="1"/>
  <c r="B1016" i="1"/>
  <c r="J1016" i="1"/>
  <c r="R1016" i="1"/>
  <c r="K1016" i="1"/>
  <c r="L1016" i="1"/>
  <c r="M1016" i="1"/>
  <c r="N1016" i="1"/>
  <c r="O1016" i="1"/>
  <c r="P1016" i="1"/>
  <c r="Q1016" i="1"/>
  <c r="A1084" i="1"/>
  <c r="B1084" i="1"/>
  <c r="N1084" i="1"/>
  <c r="O1084" i="1"/>
  <c r="P1084" i="1"/>
  <c r="Q1084" i="1"/>
  <c r="J1084" i="1"/>
  <c r="R1084" i="1"/>
  <c r="K1084" i="1"/>
  <c r="L1084" i="1"/>
  <c r="M1084" i="1"/>
  <c r="A1090" i="1"/>
  <c r="B1090" i="1"/>
  <c r="P1090" i="1"/>
  <c r="Q1090" i="1"/>
  <c r="J1090" i="1"/>
  <c r="R1090" i="1"/>
  <c r="K1090" i="1"/>
  <c r="L1090" i="1"/>
  <c r="M1090" i="1"/>
  <c r="N1090" i="1"/>
  <c r="O1090" i="1"/>
  <c r="A1133" i="1"/>
  <c r="B1133" i="1"/>
  <c r="N1133" i="1"/>
  <c r="O1133" i="1"/>
  <c r="Q1133" i="1"/>
  <c r="K1133" i="1"/>
  <c r="P1133" i="1"/>
  <c r="R1133" i="1"/>
  <c r="J1133" i="1"/>
  <c r="L1133" i="1"/>
  <c r="M1133" i="1"/>
  <c r="B1128" i="1"/>
  <c r="A1128" i="1"/>
  <c r="K1128" i="1"/>
  <c r="L1128" i="1"/>
  <c r="M1128" i="1"/>
  <c r="N1128" i="1"/>
  <c r="O1128" i="1"/>
  <c r="P1128" i="1"/>
  <c r="J1128" i="1"/>
  <c r="Q1128" i="1"/>
  <c r="R1128" i="1"/>
  <c r="A1146" i="1"/>
  <c r="B1146" i="1"/>
  <c r="J1146" i="1"/>
  <c r="R1146" i="1"/>
  <c r="K1146" i="1"/>
  <c r="L1146" i="1"/>
  <c r="M1146" i="1"/>
  <c r="N1146" i="1"/>
  <c r="O1146" i="1"/>
  <c r="P1146" i="1"/>
  <c r="Q1146" i="1"/>
  <c r="B1176" i="1"/>
  <c r="A1176" i="1"/>
  <c r="L1176" i="1"/>
  <c r="M1176" i="1"/>
  <c r="N1176" i="1"/>
  <c r="O1176" i="1"/>
  <c r="P1176" i="1"/>
  <c r="Q1176" i="1"/>
  <c r="J1176" i="1"/>
  <c r="R1176" i="1"/>
  <c r="K1176" i="1"/>
  <c r="A156" i="1"/>
  <c r="B156" i="1"/>
  <c r="M156" i="1"/>
  <c r="N156" i="1"/>
  <c r="O156" i="1"/>
  <c r="P156" i="1"/>
  <c r="Q156" i="1"/>
  <c r="J156" i="1"/>
  <c r="R156" i="1"/>
  <c r="K156" i="1"/>
  <c r="L156" i="1"/>
  <c r="A148" i="1"/>
  <c r="B148" i="1"/>
  <c r="M148" i="1"/>
  <c r="N148" i="1"/>
  <c r="O148" i="1"/>
  <c r="P148" i="1"/>
  <c r="Q148" i="1"/>
  <c r="J148" i="1"/>
  <c r="R148" i="1"/>
  <c r="K148" i="1"/>
  <c r="L148" i="1"/>
  <c r="A179" i="1"/>
  <c r="B179" i="1"/>
  <c r="N179" i="1"/>
  <c r="P179" i="1"/>
  <c r="J179" i="1"/>
  <c r="R179" i="1"/>
  <c r="K179" i="1"/>
  <c r="L179" i="1"/>
  <c r="M179" i="1"/>
  <c r="O179" i="1"/>
  <c r="Q179" i="1"/>
  <c r="A1008" i="1"/>
  <c r="B1008" i="1"/>
  <c r="J1008" i="1"/>
  <c r="R1008" i="1"/>
  <c r="K1008" i="1"/>
  <c r="L1008" i="1"/>
  <c r="M1008" i="1"/>
  <c r="N1008" i="1"/>
  <c r="O1008" i="1"/>
  <c r="P1008" i="1"/>
  <c r="Q1008" i="1"/>
  <c r="B282" i="1"/>
  <c r="A282" i="1"/>
  <c r="P282" i="1"/>
  <c r="Q282" i="1"/>
  <c r="K282" i="1"/>
  <c r="L282" i="1"/>
  <c r="J282" i="1"/>
  <c r="M282" i="1"/>
  <c r="N282" i="1"/>
  <c r="O282" i="1"/>
  <c r="R282" i="1"/>
  <c r="B290" i="1"/>
  <c r="A290" i="1"/>
  <c r="K290" i="1"/>
  <c r="L290" i="1"/>
  <c r="O290" i="1"/>
  <c r="P290" i="1"/>
  <c r="Q290" i="1"/>
  <c r="R290" i="1"/>
  <c r="J290" i="1"/>
  <c r="M290" i="1"/>
  <c r="N290" i="1"/>
  <c r="B298" i="1"/>
  <c r="A298" i="1"/>
  <c r="L298" i="1"/>
  <c r="M298" i="1"/>
  <c r="N298" i="1"/>
  <c r="O298" i="1"/>
  <c r="P298" i="1"/>
  <c r="Q298" i="1"/>
  <c r="R298" i="1"/>
  <c r="J298" i="1"/>
  <c r="K298" i="1"/>
  <c r="A183" i="1"/>
  <c r="B183" i="1"/>
  <c r="J183" i="1"/>
  <c r="R183" i="1"/>
  <c r="L183" i="1"/>
  <c r="N183" i="1"/>
  <c r="P183" i="1"/>
  <c r="Q183" i="1"/>
  <c r="K183" i="1"/>
  <c r="M183" i="1"/>
  <c r="O183" i="1"/>
  <c r="A184" i="1"/>
  <c r="B184" i="1"/>
  <c r="Q184" i="1"/>
  <c r="K184" i="1"/>
  <c r="M184" i="1"/>
  <c r="O184" i="1"/>
  <c r="P184" i="1"/>
  <c r="R184" i="1"/>
  <c r="J184" i="1"/>
  <c r="L184" i="1"/>
  <c r="N184" i="1"/>
  <c r="B78" i="1"/>
  <c r="A78" i="1"/>
  <c r="M78" i="1"/>
  <c r="L78" i="1"/>
  <c r="N78" i="1"/>
  <c r="O78" i="1"/>
  <c r="P78" i="1"/>
  <c r="Q78" i="1"/>
  <c r="J78" i="1"/>
  <c r="K78" i="1"/>
  <c r="R78" i="1"/>
  <c r="B86" i="1"/>
  <c r="A86" i="1"/>
  <c r="J86" i="1"/>
  <c r="R86" i="1"/>
  <c r="K86" i="1"/>
  <c r="L86" i="1"/>
  <c r="M86" i="1"/>
  <c r="N86" i="1"/>
  <c r="P86" i="1"/>
  <c r="O86" i="1"/>
  <c r="Q86" i="1"/>
  <c r="B70" i="1"/>
  <c r="A70" i="1"/>
  <c r="M70" i="1"/>
  <c r="L70" i="1"/>
  <c r="N70" i="1"/>
  <c r="O70" i="1"/>
  <c r="P70" i="1"/>
  <c r="Q70" i="1"/>
  <c r="J70" i="1"/>
  <c r="K70" i="1"/>
  <c r="R70" i="1"/>
  <c r="A95" i="1"/>
  <c r="B95" i="1"/>
  <c r="Q95" i="1"/>
  <c r="J95" i="1"/>
  <c r="R95" i="1"/>
  <c r="K95" i="1"/>
  <c r="M95" i="1"/>
  <c r="O95" i="1"/>
  <c r="L95" i="1"/>
  <c r="N95" i="1"/>
  <c r="P95" i="1"/>
  <c r="A323" i="1"/>
  <c r="B323" i="1"/>
  <c r="N323" i="1"/>
  <c r="O323" i="1"/>
  <c r="P323" i="1"/>
  <c r="Q323" i="1"/>
  <c r="J323" i="1"/>
  <c r="R323" i="1"/>
  <c r="K323" i="1"/>
  <c r="L323" i="1"/>
  <c r="M323" i="1"/>
  <c r="B260" i="1"/>
  <c r="A260" i="1"/>
  <c r="L260" i="1"/>
  <c r="M260" i="1"/>
  <c r="N260" i="1"/>
  <c r="O260" i="1"/>
  <c r="P260" i="1"/>
  <c r="Q260" i="1"/>
  <c r="J260" i="1"/>
  <c r="R260" i="1"/>
  <c r="K260" i="1"/>
  <c r="B268" i="1"/>
  <c r="A268" i="1"/>
  <c r="L268" i="1"/>
  <c r="M268" i="1"/>
  <c r="N268" i="1"/>
  <c r="O268" i="1"/>
  <c r="P268" i="1"/>
  <c r="Q268" i="1"/>
  <c r="J268" i="1"/>
  <c r="R268" i="1"/>
  <c r="K268" i="1"/>
  <c r="A8" i="1"/>
  <c r="B8" i="1"/>
  <c r="A16" i="1"/>
  <c r="B16" i="1"/>
  <c r="J16" i="1"/>
  <c r="R16" i="1"/>
  <c r="K16" i="1"/>
  <c r="L16" i="1"/>
  <c r="M16" i="1"/>
  <c r="N16" i="1"/>
  <c r="P16" i="1"/>
  <c r="Q16" i="1"/>
  <c r="O16" i="1"/>
  <c r="A24" i="1"/>
  <c r="B24" i="1"/>
  <c r="J24" i="1"/>
  <c r="R24" i="1"/>
  <c r="K24" i="1"/>
  <c r="L24" i="1"/>
  <c r="M24" i="1"/>
  <c r="O24" i="1"/>
  <c r="N24" i="1"/>
  <c r="P24" i="1"/>
  <c r="Q24" i="1"/>
  <c r="A32" i="1"/>
  <c r="B32" i="1"/>
  <c r="J32" i="1"/>
  <c r="L32" i="1"/>
  <c r="M32" i="1"/>
  <c r="N32" i="1"/>
  <c r="P32" i="1"/>
  <c r="K32" i="1"/>
  <c r="O32" i="1"/>
  <c r="Q32" i="1"/>
  <c r="R32" i="1"/>
  <c r="A40" i="1"/>
  <c r="B40" i="1"/>
  <c r="L40" i="1"/>
  <c r="M40" i="1"/>
  <c r="N40" i="1"/>
  <c r="K40" i="1"/>
  <c r="R40" i="1"/>
  <c r="J40" i="1"/>
  <c r="P40" i="1"/>
  <c r="Q40" i="1"/>
  <c r="O40" i="1"/>
  <c r="A48" i="1"/>
  <c r="B48" i="1"/>
  <c r="L48" i="1"/>
  <c r="M48" i="1"/>
  <c r="N48" i="1"/>
  <c r="K48" i="1"/>
  <c r="J48" i="1"/>
  <c r="O48" i="1"/>
  <c r="P48" i="1"/>
  <c r="Q48" i="1"/>
  <c r="R48" i="1"/>
  <c r="A56" i="1"/>
  <c r="B56" i="1"/>
  <c r="L56" i="1"/>
  <c r="M56" i="1"/>
  <c r="K56" i="1"/>
  <c r="Q56" i="1"/>
  <c r="R56" i="1"/>
  <c r="J56" i="1"/>
  <c r="O56" i="1"/>
  <c r="N56" i="1"/>
  <c r="P56" i="1"/>
  <c r="A131" i="1"/>
  <c r="B131" i="1"/>
  <c r="N131" i="1"/>
  <c r="O131" i="1"/>
  <c r="P131" i="1"/>
  <c r="Q131" i="1"/>
  <c r="J131" i="1"/>
  <c r="R131" i="1"/>
  <c r="K131" i="1"/>
  <c r="L131" i="1"/>
  <c r="M131" i="1"/>
  <c r="A1078" i="1"/>
  <c r="B1078" i="1"/>
  <c r="L1078" i="1"/>
  <c r="M1078" i="1"/>
  <c r="N1078" i="1"/>
  <c r="O1078" i="1"/>
  <c r="P1078" i="1"/>
  <c r="Q1078" i="1"/>
  <c r="J1078" i="1"/>
  <c r="R1078" i="1"/>
  <c r="K1078" i="1"/>
  <c r="A985" i="1"/>
  <c r="B985" i="1"/>
  <c r="N985" i="1"/>
  <c r="P985" i="1"/>
  <c r="J985" i="1"/>
  <c r="R985" i="1"/>
  <c r="K985" i="1"/>
  <c r="L985" i="1"/>
  <c r="M985" i="1"/>
  <c r="O985" i="1"/>
  <c r="Q985" i="1"/>
  <c r="B102" i="1"/>
  <c r="A102" i="1"/>
  <c r="K102" i="1"/>
  <c r="L102" i="1"/>
  <c r="N102" i="1"/>
  <c r="P102" i="1"/>
  <c r="J102" i="1"/>
  <c r="M102" i="1"/>
  <c r="O102" i="1"/>
  <c r="Q102" i="1"/>
  <c r="R102" i="1"/>
  <c r="B110" i="1"/>
  <c r="A110" i="1"/>
  <c r="K110" i="1"/>
  <c r="L110" i="1"/>
  <c r="N110" i="1"/>
  <c r="P110" i="1"/>
  <c r="R110" i="1"/>
  <c r="J110" i="1"/>
  <c r="M110" i="1"/>
  <c r="O110" i="1"/>
  <c r="Q110" i="1"/>
  <c r="A545" i="1"/>
  <c r="B545" i="1"/>
  <c r="Q545" i="1"/>
  <c r="K545" i="1"/>
  <c r="L545" i="1"/>
  <c r="M545" i="1"/>
  <c r="N545" i="1"/>
  <c r="P545" i="1"/>
  <c r="J545" i="1"/>
  <c r="O545" i="1"/>
  <c r="R545" i="1"/>
  <c r="A537" i="1"/>
  <c r="B537" i="1"/>
  <c r="Q537" i="1"/>
  <c r="K537" i="1"/>
  <c r="L537" i="1"/>
  <c r="M537" i="1"/>
  <c r="N537" i="1"/>
  <c r="P537" i="1"/>
  <c r="O537" i="1"/>
  <c r="R537" i="1"/>
  <c r="J537" i="1"/>
  <c r="A529" i="1"/>
  <c r="B529" i="1"/>
  <c r="Q529" i="1"/>
  <c r="K529" i="1"/>
  <c r="L529" i="1"/>
  <c r="M529" i="1"/>
  <c r="N529" i="1"/>
  <c r="P529" i="1"/>
  <c r="J529" i="1"/>
  <c r="R529" i="1"/>
  <c r="O529" i="1"/>
  <c r="A521" i="1"/>
  <c r="B521" i="1"/>
  <c r="Q521" i="1"/>
  <c r="K521" i="1"/>
  <c r="L521" i="1"/>
  <c r="M521" i="1"/>
  <c r="N521" i="1"/>
  <c r="P521" i="1"/>
  <c r="J521" i="1"/>
  <c r="O521" i="1"/>
  <c r="R521" i="1"/>
  <c r="A513" i="1"/>
  <c r="B513" i="1"/>
  <c r="Q513" i="1"/>
  <c r="J513" i="1"/>
  <c r="R513" i="1"/>
  <c r="K513" i="1"/>
  <c r="L513" i="1"/>
  <c r="M513" i="1"/>
  <c r="N513" i="1"/>
  <c r="P513" i="1"/>
  <c r="O513" i="1"/>
  <c r="A505" i="1"/>
  <c r="B505" i="1"/>
  <c r="Q505" i="1"/>
  <c r="J505" i="1"/>
  <c r="R505" i="1"/>
  <c r="K505" i="1"/>
  <c r="L505" i="1"/>
  <c r="M505" i="1"/>
  <c r="N505" i="1"/>
  <c r="P505" i="1"/>
  <c r="O505" i="1"/>
  <c r="A497" i="1"/>
  <c r="B497" i="1"/>
  <c r="P497" i="1"/>
  <c r="M497" i="1"/>
  <c r="J497" i="1"/>
  <c r="K497" i="1"/>
  <c r="L497" i="1"/>
  <c r="N497" i="1"/>
  <c r="O497" i="1"/>
  <c r="R497" i="1"/>
  <c r="Q497" i="1"/>
  <c r="A489" i="1"/>
  <c r="B489" i="1"/>
  <c r="P489" i="1"/>
  <c r="M489" i="1"/>
  <c r="Q489" i="1"/>
  <c r="R489" i="1"/>
  <c r="J489" i="1"/>
  <c r="K489" i="1"/>
  <c r="L489" i="1"/>
  <c r="O489" i="1"/>
  <c r="N489" i="1"/>
  <c r="A481" i="1"/>
  <c r="B481" i="1"/>
  <c r="P481" i="1"/>
  <c r="M481" i="1"/>
  <c r="N481" i="1"/>
  <c r="O481" i="1"/>
  <c r="Q481" i="1"/>
  <c r="R481" i="1"/>
  <c r="J481" i="1"/>
  <c r="L481" i="1"/>
  <c r="K481" i="1"/>
  <c r="B186" i="1"/>
  <c r="A186" i="1"/>
  <c r="O186" i="1"/>
  <c r="Q186" i="1"/>
  <c r="K186" i="1"/>
  <c r="M186" i="1"/>
  <c r="N186" i="1"/>
  <c r="J186" i="1"/>
  <c r="L186" i="1"/>
  <c r="P186" i="1"/>
  <c r="R186" i="1"/>
  <c r="B312" i="1"/>
  <c r="A312" i="1"/>
  <c r="Q312" i="1"/>
  <c r="J312" i="1"/>
  <c r="R312" i="1"/>
  <c r="K312" i="1"/>
  <c r="L312" i="1"/>
  <c r="M312" i="1"/>
  <c r="N312" i="1"/>
  <c r="O312" i="1"/>
  <c r="P312" i="1"/>
  <c r="B320" i="1"/>
  <c r="A320" i="1"/>
  <c r="Q320" i="1"/>
  <c r="J320" i="1"/>
  <c r="R320" i="1"/>
  <c r="K320" i="1"/>
  <c r="L320" i="1"/>
  <c r="M320" i="1"/>
  <c r="N320" i="1"/>
  <c r="O320" i="1"/>
  <c r="P320" i="1"/>
  <c r="A1054" i="1"/>
  <c r="B1054" i="1"/>
  <c r="L1054" i="1"/>
  <c r="M1054" i="1"/>
  <c r="N1054" i="1"/>
  <c r="O1054" i="1"/>
  <c r="P1054" i="1"/>
  <c r="Q1054" i="1"/>
  <c r="J1054" i="1"/>
  <c r="R1054" i="1"/>
  <c r="K1054" i="1"/>
  <c r="A1062" i="1"/>
  <c r="B1062" i="1"/>
  <c r="L1062" i="1"/>
  <c r="M1062" i="1"/>
  <c r="N1062" i="1"/>
  <c r="O1062" i="1"/>
  <c r="P1062" i="1"/>
  <c r="Q1062" i="1"/>
  <c r="J1062" i="1"/>
  <c r="R1062" i="1"/>
  <c r="K1062" i="1"/>
  <c r="A211" i="1"/>
  <c r="B211" i="1"/>
  <c r="M211" i="1"/>
  <c r="N211" i="1"/>
  <c r="O211" i="1"/>
  <c r="P211" i="1"/>
  <c r="Q211" i="1"/>
  <c r="J211" i="1"/>
  <c r="R211" i="1"/>
  <c r="K211" i="1"/>
  <c r="L211" i="1"/>
  <c r="A219" i="1"/>
  <c r="B219" i="1"/>
  <c r="M219" i="1"/>
  <c r="N219" i="1"/>
  <c r="O219" i="1"/>
  <c r="P219" i="1"/>
  <c r="Q219" i="1"/>
  <c r="J219" i="1"/>
  <c r="R219" i="1"/>
  <c r="K219" i="1"/>
  <c r="L219" i="1"/>
  <c r="B1184" i="1"/>
  <c r="A1184" i="1"/>
  <c r="L1184" i="1"/>
  <c r="M1184" i="1"/>
  <c r="N1184" i="1"/>
  <c r="O1184" i="1"/>
  <c r="P1184" i="1"/>
  <c r="Q1184" i="1"/>
  <c r="J1184" i="1"/>
  <c r="R1184" i="1"/>
  <c r="K1184" i="1"/>
  <c r="A1224" i="1"/>
  <c r="B1224" i="1"/>
  <c r="L1224" i="1"/>
  <c r="M1224" i="1"/>
  <c r="N1224" i="1"/>
  <c r="O1224" i="1"/>
  <c r="P1224" i="1"/>
  <c r="K1224" i="1"/>
  <c r="Q1224" i="1"/>
  <c r="J1224" i="1"/>
  <c r="R1224" i="1"/>
  <c r="B1215" i="1"/>
  <c r="A1215" i="1"/>
  <c r="M1215" i="1"/>
  <c r="N1215" i="1"/>
  <c r="O1215" i="1"/>
  <c r="P1215" i="1"/>
  <c r="Q1215" i="1"/>
  <c r="J1215" i="1"/>
  <c r="R1215" i="1"/>
  <c r="K1215" i="1"/>
  <c r="L1215" i="1"/>
  <c r="A1205" i="1"/>
  <c r="B1205" i="1"/>
  <c r="O1205" i="1"/>
  <c r="J1205" i="1"/>
  <c r="R1205" i="1"/>
  <c r="P1205" i="1"/>
  <c r="Q1205" i="1"/>
  <c r="K1205" i="1"/>
  <c r="L1205" i="1"/>
  <c r="M1205" i="1"/>
  <c r="N1205" i="1"/>
  <c r="A1195" i="1"/>
  <c r="B1195" i="1"/>
  <c r="Q1195" i="1"/>
  <c r="L1195" i="1"/>
  <c r="J1195" i="1"/>
  <c r="R1195" i="1"/>
  <c r="K1195" i="1"/>
  <c r="M1195" i="1"/>
  <c r="N1195" i="1"/>
  <c r="O1195" i="1"/>
  <c r="P1195" i="1"/>
  <c r="A1085" i="1"/>
  <c r="B1085" i="1"/>
  <c r="M1085" i="1"/>
  <c r="N1085" i="1"/>
  <c r="O1085" i="1"/>
  <c r="P1085" i="1"/>
  <c r="Q1085" i="1"/>
  <c r="J1085" i="1"/>
  <c r="R1085" i="1"/>
  <c r="K1085" i="1"/>
  <c r="L1085" i="1"/>
  <c r="A297" i="1"/>
  <c r="B297" i="1"/>
  <c r="M297" i="1"/>
  <c r="L297" i="1"/>
  <c r="N297" i="1"/>
  <c r="O297" i="1"/>
  <c r="P297" i="1"/>
  <c r="Q297" i="1"/>
  <c r="R297" i="1"/>
  <c r="J297" i="1"/>
  <c r="K297" i="1"/>
  <c r="A728" i="1"/>
  <c r="B728" i="1"/>
  <c r="K728" i="1"/>
  <c r="L728" i="1"/>
  <c r="N728" i="1"/>
  <c r="O728" i="1"/>
  <c r="P728" i="1"/>
  <c r="Q728" i="1"/>
  <c r="R728" i="1"/>
  <c r="J728" i="1"/>
  <c r="M728" i="1"/>
  <c r="A1157" i="1"/>
  <c r="B1157" i="1"/>
  <c r="O1157" i="1"/>
  <c r="P1157" i="1"/>
  <c r="Q1157" i="1"/>
  <c r="J1157" i="1"/>
  <c r="R1157" i="1"/>
  <c r="K1157" i="1"/>
  <c r="L1157" i="1"/>
  <c r="M1157" i="1"/>
  <c r="N1157" i="1"/>
  <c r="A289" i="1"/>
  <c r="B289" i="1"/>
  <c r="L289" i="1"/>
  <c r="M289" i="1"/>
  <c r="N289" i="1"/>
  <c r="O289" i="1"/>
  <c r="P289" i="1"/>
  <c r="Q289" i="1"/>
  <c r="R289" i="1"/>
  <c r="J289" i="1"/>
  <c r="K289" i="1"/>
  <c r="A85" i="1"/>
  <c r="B85" i="1"/>
  <c r="K85" i="1"/>
  <c r="L85" i="1"/>
  <c r="M85" i="1"/>
  <c r="N85" i="1"/>
  <c r="O85" i="1"/>
  <c r="Q85" i="1"/>
  <c r="J85" i="1"/>
  <c r="P85" i="1"/>
  <c r="R85" i="1"/>
  <c r="A992" i="1"/>
  <c r="B992" i="1"/>
  <c r="J992" i="1"/>
  <c r="R992" i="1"/>
  <c r="K992" i="1"/>
  <c r="L992" i="1"/>
  <c r="M992" i="1"/>
  <c r="N992" i="1"/>
  <c r="O992" i="1"/>
  <c r="P992" i="1"/>
  <c r="Q992" i="1"/>
  <c r="A1071" i="1"/>
  <c r="B1071" i="1"/>
  <c r="K1071" i="1"/>
  <c r="L1071" i="1"/>
  <c r="M1071" i="1"/>
  <c r="N1071" i="1"/>
  <c r="O1071" i="1"/>
  <c r="P1071" i="1"/>
  <c r="Q1071" i="1"/>
  <c r="J1071" i="1"/>
  <c r="R1071" i="1"/>
  <c r="A1134" i="1"/>
  <c r="B1134" i="1"/>
  <c r="M1134" i="1"/>
  <c r="N1134" i="1"/>
  <c r="P1134" i="1"/>
  <c r="J1134" i="1"/>
  <c r="R1134" i="1"/>
  <c r="K1134" i="1"/>
  <c r="L1134" i="1"/>
  <c r="O1134" i="1"/>
  <c r="Q1134" i="1"/>
  <c r="A283" i="1"/>
  <c r="B283" i="1"/>
  <c r="O283" i="1"/>
  <c r="P283" i="1"/>
  <c r="J283" i="1"/>
  <c r="R283" i="1"/>
  <c r="K283" i="1"/>
  <c r="Q283" i="1"/>
  <c r="L283" i="1"/>
  <c r="M283" i="1"/>
  <c r="N283" i="1"/>
  <c r="A79" i="1"/>
  <c r="B79" i="1"/>
  <c r="L79" i="1"/>
  <c r="M79" i="1"/>
  <c r="N79" i="1"/>
  <c r="O79" i="1"/>
  <c r="P79" i="1"/>
  <c r="Q79" i="1"/>
  <c r="J79" i="1"/>
  <c r="K79" i="1"/>
  <c r="R79" i="1"/>
  <c r="A17" i="1"/>
  <c r="B17" i="1"/>
  <c r="Q17" i="1"/>
  <c r="J17" i="1"/>
  <c r="R17" i="1"/>
  <c r="M17" i="1"/>
  <c r="N17" i="1"/>
  <c r="O17" i="1"/>
  <c r="L17" i="1"/>
  <c r="K17" i="1"/>
  <c r="P17" i="1"/>
  <c r="A139" i="1"/>
  <c r="B139" i="1"/>
  <c r="N139" i="1"/>
  <c r="O139" i="1"/>
  <c r="P139" i="1"/>
  <c r="Q139" i="1"/>
  <c r="J139" i="1"/>
  <c r="R139" i="1"/>
  <c r="K139" i="1"/>
  <c r="L139" i="1"/>
  <c r="M139" i="1"/>
  <c r="A544" i="1"/>
  <c r="B544" i="1"/>
  <c r="J544" i="1"/>
  <c r="R544" i="1"/>
  <c r="L544" i="1"/>
  <c r="M544" i="1"/>
  <c r="N544" i="1"/>
  <c r="O544" i="1"/>
  <c r="Q544" i="1"/>
  <c r="P544" i="1"/>
  <c r="K544" i="1"/>
  <c r="A488" i="1"/>
  <c r="B488" i="1"/>
  <c r="Q488" i="1"/>
  <c r="N488" i="1"/>
  <c r="O488" i="1"/>
  <c r="P488" i="1"/>
  <c r="R488" i="1"/>
  <c r="J488" i="1"/>
  <c r="K488" i="1"/>
  <c r="M488" i="1"/>
  <c r="L488" i="1"/>
  <c r="A1055" i="1"/>
  <c r="B1055" i="1"/>
  <c r="K1055" i="1"/>
  <c r="L1055" i="1"/>
  <c r="M1055" i="1"/>
  <c r="N1055" i="1"/>
  <c r="O1055" i="1"/>
  <c r="P1055" i="1"/>
  <c r="Q1055" i="1"/>
  <c r="J1055" i="1"/>
  <c r="R1055" i="1"/>
  <c r="B212" i="1"/>
  <c r="A212" i="1"/>
  <c r="L212" i="1"/>
  <c r="M212" i="1"/>
  <c r="N212" i="1"/>
  <c r="O212" i="1"/>
  <c r="P212" i="1"/>
  <c r="Q212" i="1"/>
  <c r="J212" i="1"/>
  <c r="R212" i="1"/>
  <c r="K212" i="1"/>
  <c r="B220" i="1"/>
  <c r="A220" i="1"/>
  <c r="L220" i="1"/>
  <c r="M220" i="1"/>
  <c r="N220" i="1"/>
  <c r="O220" i="1"/>
  <c r="P220" i="1"/>
  <c r="Q220" i="1"/>
  <c r="J220" i="1"/>
  <c r="R220" i="1"/>
  <c r="K220" i="1"/>
  <c r="A1219" i="1"/>
  <c r="B1219" i="1"/>
  <c r="Q1219" i="1"/>
  <c r="J1219" i="1"/>
  <c r="R1219" i="1"/>
  <c r="K1219" i="1"/>
  <c r="L1219" i="1"/>
  <c r="M1219" i="1"/>
  <c r="N1219" i="1"/>
  <c r="O1219" i="1"/>
  <c r="P1219" i="1"/>
  <c r="A1209" i="1"/>
  <c r="B1209" i="1"/>
  <c r="K1209" i="1"/>
  <c r="L1209" i="1"/>
  <c r="M1209" i="1"/>
  <c r="N1209" i="1"/>
  <c r="O1209" i="1"/>
  <c r="P1209" i="1"/>
  <c r="Q1209" i="1"/>
  <c r="J1209" i="1"/>
  <c r="R1209" i="1"/>
  <c r="A1072" i="1"/>
  <c r="B1072" i="1"/>
  <c r="J1072" i="1"/>
  <c r="R1072" i="1"/>
  <c r="K1072" i="1"/>
  <c r="L1072" i="1"/>
  <c r="M1072" i="1"/>
  <c r="N1072" i="1"/>
  <c r="O1072" i="1"/>
  <c r="P1072" i="1"/>
  <c r="Q1072" i="1"/>
  <c r="A143" i="1"/>
  <c r="B143" i="1"/>
  <c r="J143" i="1"/>
  <c r="R143" i="1"/>
  <c r="K143" i="1"/>
  <c r="L143" i="1"/>
  <c r="M143" i="1"/>
  <c r="N143" i="1"/>
  <c r="O143" i="1"/>
  <c r="P143" i="1"/>
  <c r="Q143" i="1"/>
  <c r="A225" i="1"/>
  <c r="B225" i="1"/>
  <c r="O225" i="1"/>
  <c r="P225" i="1"/>
  <c r="Q225" i="1"/>
  <c r="J225" i="1"/>
  <c r="R225" i="1"/>
  <c r="K225" i="1"/>
  <c r="L225" i="1"/>
  <c r="M225" i="1"/>
  <c r="N225" i="1"/>
  <c r="A724" i="1"/>
  <c r="B724" i="1"/>
  <c r="O724" i="1"/>
  <c r="P724" i="1"/>
  <c r="R724" i="1"/>
  <c r="J724" i="1"/>
  <c r="K724" i="1"/>
  <c r="L724" i="1"/>
  <c r="M724" i="1"/>
  <c r="N724" i="1"/>
  <c r="Q724" i="1"/>
  <c r="A1022" i="1"/>
  <c r="B1022" i="1"/>
  <c r="L1022" i="1"/>
  <c r="M1022" i="1"/>
  <c r="N1022" i="1"/>
  <c r="O1022" i="1"/>
  <c r="P1022" i="1"/>
  <c r="Q1022" i="1"/>
  <c r="J1022" i="1"/>
  <c r="R1022" i="1"/>
  <c r="K1022" i="1"/>
  <c r="A1014" i="1"/>
  <c r="B1014" i="1"/>
  <c r="L1014" i="1"/>
  <c r="M1014" i="1"/>
  <c r="N1014" i="1"/>
  <c r="O1014" i="1"/>
  <c r="P1014" i="1"/>
  <c r="Q1014" i="1"/>
  <c r="J1014" i="1"/>
  <c r="R1014" i="1"/>
  <c r="K1014" i="1"/>
  <c r="A1089" i="1"/>
  <c r="B1089" i="1"/>
  <c r="Q1089" i="1"/>
  <c r="J1089" i="1"/>
  <c r="R1089" i="1"/>
  <c r="K1089" i="1"/>
  <c r="L1089" i="1"/>
  <c r="M1089" i="1"/>
  <c r="N1089" i="1"/>
  <c r="O1089" i="1"/>
  <c r="P1089" i="1"/>
  <c r="A1101" i="1"/>
  <c r="B1101" i="1"/>
  <c r="M1101" i="1"/>
  <c r="N1101" i="1"/>
  <c r="O1101" i="1"/>
  <c r="P1101" i="1"/>
  <c r="Q1101" i="1"/>
  <c r="J1101" i="1"/>
  <c r="R1101" i="1"/>
  <c r="K1101" i="1"/>
  <c r="L1101" i="1"/>
  <c r="A1135" i="1"/>
  <c r="B1135" i="1"/>
  <c r="L1135" i="1"/>
  <c r="M1135" i="1"/>
  <c r="O1135" i="1"/>
  <c r="Q1135" i="1"/>
  <c r="N1135" i="1"/>
  <c r="P1135" i="1"/>
  <c r="R1135" i="1"/>
  <c r="J1135" i="1"/>
  <c r="K1135" i="1"/>
  <c r="B1140" i="1"/>
  <c r="A1140" i="1"/>
  <c r="L1140" i="1"/>
  <c r="M1140" i="1"/>
  <c r="N1140" i="1"/>
  <c r="O1140" i="1"/>
  <c r="P1140" i="1"/>
  <c r="Q1140" i="1"/>
  <c r="R1140" i="1"/>
  <c r="J1140" i="1"/>
  <c r="K1140" i="1"/>
  <c r="B1152" i="1"/>
  <c r="A1152" i="1"/>
  <c r="L1152" i="1"/>
  <c r="M1152" i="1"/>
  <c r="N1152" i="1"/>
  <c r="O1152" i="1"/>
  <c r="P1152" i="1"/>
  <c r="Q1152" i="1"/>
  <c r="J1152" i="1"/>
  <c r="R1152" i="1"/>
  <c r="K1152" i="1"/>
  <c r="A1178" i="1"/>
  <c r="B1178" i="1"/>
  <c r="J1178" i="1"/>
  <c r="R1178" i="1"/>
  <c r="K1178" i="1"/>
  <c r="L1178" i="1"/>
  <c r="M1178" i="1"/>
  <c r="N1178" i="1"/>
  <c r="O1178" i="1"/>
  <c r="P1178" i="1"/>
  <c r="Q1178" i="1"/>
  <c r="B154" i="1"/>
  <c r="A154" i="1"/>
  <c r="O154" i="1"/>
  <c r="P154" i="1"/>
  <c r="Q154" i="1"/>
  <c r="J154" i="1"/>
  <c r="R154" i="1"/>
  <c r="K154" i="1"/>
  <c r="L154" i="1"/>
  <c r="M154" i="1"/>
  <c r="N154" i="1"/>
  <c r="A127" i="1"/>
  <c r="B127" i="1"/>
  <c r="J127" i="1"/>
  <c r="R127" i="1"/>
  <c r="K127" i="1"/>
  <c r="L127" i="1"/>
  <c r="M127" i="1"/>
  <c r="N127" i="1"/>
  <c r="O127" i="1"/>
  <c r="P127" i="1"/>
  <c r="Q127" i="1"/>
  <c r="A177" i="1"/>
  <c r="B177" i="1"/>
  <c r="P177" i="1"/>
  <c r="J177" i="1"/>
  <c r="R177" i="1"/>
  <c r="L177" i="1"/>
  <c r="M177" i="1"/>
  <c r="N177" i="1"/>
  <c r="O177" i="1"/>
  <c r="K177" i="1"/>
  <c r="Q177" i="1"/>
  <c r="A1006" i="1"/>
  <c r="B1006" i="1"/>
  <c r="L1006" i="1"/>
  <c r="M1006" i="1"/>
  <c r="N1006" i="1"/>
  <c r="O1006" i="1"/>
  <c r="P1006" i="1"/>
  <c r="Q1006" i="1"/>
  <c r="J1006" i="1"/>
  <c r="R1006" i="1"/>
  <c r="K1006" i="1"/>
  <c r="B284" i="1"/>
  <c r="A284" i="1"/>
  <c r="N284" i="1"/>
  <c r="O284" i="1"/>
  <c r="Q284" i="1"/>
  <c r="J284" i="1"/>
  <c r="R284" i="1"/>
  <c r="K284" i="1"/>
  <c r="L284" i="1"/>
  <c r="M284" i="1"/>
  <c r="P284" i="1"/>
  <c r="B292" i="1"/>
  <c r="A292" i="1"/>
  <c r="Q292" i="1"/>
  <c r="J292" i="1"/>
  <c r="R292" i="1"/>
  <c r="K292" i="1"/>
  <c r="L292" i="1"/>
  <c r="M292" i="1"/>
  <c r="N292" i="1"/>
  <c r="O292" i="1"/>
  <c r="P292" i="1"/>
  <c r="B300" i="1"/>
  <c r="A300" i="1"/>
  <c r="J300" i="1"/>
  <c r="M300" i="1"/>
  <c r="N300" i="1"/>
  <c r="O300" i="1"/>
  <c r="P300" i="1"/>
  <c r="Q300" i="1"/>
  <c r="R300" i="1"/>
  <c r="K300" i="1"/>
  <c r="L300" i="1"/>
  <c r="A307" i="1"/>
  <c r="B307" i="1"/>
  <c r="N307" i="1"/>
  <c r="O307" i="1"/>
  <c r="P307" i="1"/>
  <c r="Q307" i="1"/>
  <c r="J307" i="1"/>
  <c r="R307" i="1"/>
  <c r="K307" i="1"/>
  <c r="L307" i="1"/>
  <c r="M307" i="1"/>
  <c r="B310" i="1"/>
  <c r="A310" i="1"/>
  <c r="K310" i="1"/>
  <c r="L310" i="1"/>
  <c r="M310" i="1"/>
  <c r="N310" i="1"/>
  <c r="O310" i="1"/>
  <c r="P310" i="1"/>
  <c r="Q310" i="1"/>
  <c r="J310" i="1"/>
  <c r="R310" i="1"/>
  <c r="A80" i="1"/>
  <c r="B80" i="1"/>
  <c r="K80" i="1"/>
  <c r="M80" i="1"/>
  <c r="N80" i="1"/>
  <c r="O80" i="1"/>
  <c r="P80" i="1"/>
  <c r="Q80" i="1"/>
  <c r="J80" i="1"/>
  <c r="R80" i="1"/>
  <c r="L80" i="1"/>
  <c r="A65" i="1"/>
  <c r="B65" i="1"/>
  <c r="L65" i="1"/>
  <c r="J65" i="1"/>
  <c r="R65" i="1"/>
  <c r="K65" i="1"/>
  <c r="M65" i="1"/>
  <c r="N65" i="1"/>
  <c r="O65" i="1"/>
  <c r="P65" i="1"/>
  <c r="Q65" i="1"/>
  <c r="A68" i="1"/>
  <c r="B68" i="1"/>
  <c r="O68" i="1"/>
  <c r="L68" i="1"/>
  <c r="M68" i="1"/>
  <c r="N68" i="1"/>
  <c r="P68" i="1"/>
  <c r="Q68" i="1"/>
  <c r="J68" i="1"/>
  <c r="K68" i="1"/>
  <c r="R68" i="1"/>
  <c r="B90" i="1"/>
  <c r="A90" i="1"/>
  <c r="N90" i="1"/>
  <c r="O90" i="1"/>
  <c r="P90" i="1"/>
  <c r="J90" i="1"/>
  <c r="R90" i="1"/>
  <c r="L90" i="1"/>
  <c r="K90" i="1"/>
  <c r="M90" i="1"/>
  <c r="Q90" i="1"/>
  <c r="A93" i="1"/>
  <c r="B93" i="1"/>
  <c r="K93" i="1"/>
  <c r="L93" i="1"/>
  <c r="M93" i="1"/>
  <c r="O93" i="1"/>
  <c r="Q93" i="1"/>
  <c r="J93" i="1"/>
  <c r="N93" i="1"/>
  <c r="P93" i="1"/>
  <c r="R93" i="1"/>
  <c r="A469" i="1"/>
  <c r="B469" i="1"/>
  <c r="L469" i="1"/>
  <c r="Q469" i="1"/>
  <c r="O469" i="1"/>
  <c r="P469" i="1"/>
  <c r="R469" i="1"/>
  <c r="J469" i="1"/>
  <c r="K469" i="1"/>
  <c r="N469" i="1"/>
  <c r="M469" i="1"/>
  <c r="B262" i="1"/>
  <c r="A262" i="1"/>
  <c r="J262" i="1"/>
  <c r="R262" i="1"/>
  <c r="K262" i="1"/>
  <c r="L262" i="1"/>
  <c r="M262" i="1"/>
  <c r="N262" i="1"/>
  <c r="O262" i="1"/>
  <c r="P262" i="1"/>
  <c r="Q262" i="1"/>
  <c r="B270" i="1"/>
  <c r="A270" i="1"/>
  <c r="J270" i="1"/>
  <c r="R270" i="1"/>
  <c r="K270" i="1"/>
  <c r="L270" i="1"/>
  <c r="M270" i="1"/>
  <c r="N270" i="1"/>
  <c r="O270" i="1"/>
  <c r="P270" i="1"/>
  <c r="Q270" i="1"/>
  <c r="A10" i="1"/>
  <c r="B10" i="1"/>
  <c r="A18" i="1"/>
  <c r="B18" i="1"/>
  <c r="P18" i="1"/>
  <c r="Q18" i="1"/>
  <c r="N18" i="1"/>
  <c r="O18" i="1"/>
  <c r="R18" i="1"/>
  <c r="J18" i="1"/>
  <c r="K18" i="1"/>
  <c r="M18" i="1"/>
  <c r="L18" i="1"/>
  <c r="A26" i="1"/>
  <c r="B26" i="1"/>
  <c r="P26" i="1"/>
  <c r="K26" i="1"/>
  <c r="L26" i="1"/>
  <c r="M26" i="1"/>
  <c r="O26" i="1"/>
  <c r="J26" i="1"/>
  <c r="R26" i="1"/>
  <c r="N26" i="1"/>
  <c r="Q26" i="1"/>
  <c r="A34" i="1"/>
  <c r="B34" i="1"/>
  <c r="J34" i="1"/>
  <c r="R34" i="1"/>
  <c r="K34" i="1"/>
  <c r="L34" i="1"/>
  <c r="N34" i="1"/>
  <c r="Q34" i="1"/>
  <c r="P34" i="1"/>
  <c r="M34" i="1"/>
  <c r="O34" i="1"/>
  <c r="A42" i="1"/>
  <c r="B42" i="1"/>
  <c r="J42" i="1"/>
  <c r="R42" i="1"/>
  <c r="K42" i="1"/>
  <c r="L42" i="1"/>
  <c r="Q42" i="1"/>
  <c r="P42" i="1"/>
  <c r="N42" i="1"/>
  <c r="M42" i="1"/>
  <c r="O42" i="1"/>
  <c r="A50" i="1"/>
  <c r="B50" i="1"/>
  <c r="J50" i="1"/>
  <c r="R50" i="1"/>
  <c r="K50" i="1"/>
  <c r="L50" i="1"/>
  <c r="Q50" i="1"/>
  <c r="M50" i="1"/>
  <c r="N50" i="1"/>
  <c r="O50" i="1"/>
  <c r="P50" i="1"/>
  <c r="A58" i="1"/>
  <c r="B58" i="1"/>
  <c r="J58" i="1"/>
  <c r="R58" i="1"/>
  <c r="K58" i="1"/>
  <c r="Q58" i="1"/>
  <c r="M58" i="1"/>
  <c r="N58" i="1"/>
  <c r="O58" i="1"/>
  <c r="P58" i="1"/>
  <c r="L58" i="1"/>
  <c r="B138" i="1"/>
  <c r="A138" i="1"/>
  <c r="O138" i="1"/>
  <c r="P138" i="1"/>
  <c r="Q138" i="1"/>
  <c r="J138" i="1"/>
  <c r="R138" i="1"/>
  <c r="K138" i="1"/>
  <c r="L138" i="1"/>
  <c r="M138" i="1"/>
  <c r="N138" i="1"/>
  <c r="A128" i="1"/>
  <c r="B128" i="1"/>
  <c r="Q128" i="1"/>
  <c r="J128" i="1"/>
  <c r="R128" i="1"/>
  <c r="K128" i="1"/>
  <c r="L128" i="1"/>
  <c r="M128" i="1"/>
  <c r="N128" i="1"/>
  <c r="O128" i="1"/>
  <c r="P128" i="1"/>
  <c r="A1076" i="1"/>
  <c r="B1076" i="1"/>
  <c r="N1076" i="1"/>
  <c r="O1076" i="1"/>
  <c r="P1076" i="1"/>
  <c r="Q1076" i="1"/>
  <c r="J1076" i="1"/>
  <c r="R1076" i="1"/>
  <c r="K1076" i="1"/>
  <c r="L1076" i="1"/>
  <c r="M1076" i="1"/>
  <c r="A987" i="1"/>
  <c r="B987" i="1"/>
  <c r="L987" i="1"/>
  <c r="P987" i="1"/>
  <c r="N987" i="1"/>
  <c r="O987" i="1"/>
  <c r="Q987" i="1"/>
  <c r="R987" i="1"/>
  <c r="J987" i="1"/>
  <c r="K987" i="1"/>
  <c r="M987" i="1"/>
  <c r="A104" i="1"/>
  <c r="B104" i="1"/>
  <c r="Q104" i="1"/>
  <c r="J104" i="1"/>
  <c r="R104" i="1"/>
  <c r="L104" i="1"/>
  <c r="N104" i="1"/>
  <c r="K104" i="1"/>
  <c r="M104" i="1"/>
  <c r="O104" i="1"/>
  <c r="P104" i="1"/>
  <c r="A112" i="1"/>
  <c r="B112" i="1"/>
  <c r="Q112" i="1"/>
  <c r="J112" i="1"/>
  <c r="R112" i="1"/>
  <c r="L112" i="1"/>
  <c r="N112" i="1"/>
  <c r="P112" i="1"/>
  <c r="K112" i="1"/>
  <c r="M112" i="1"/>
  <c r="O112" i="1"/>
  <c r="A543" i="1"/>
  <c r="B543" i="1"/>
  <c r="K543" i="1"/>
  <c r="M543" i="1"/>
  <c r="N543" i="1"/>
  <c r="O543" i="1"/>
  <c r="P543" i="1"/>
  <c r="J543" i="1"/>
  <c r="R543" i="1"/>
  <c r="L543" i="1"/>
  <c r="Q543" i="1"/>
  <c r="A535" i="1"/>
  <c r="B535" i="1"/>
  <c r="K535" i="1"/>
  <c r="M535" i="1"/>
  <c r="N535" i="1"/>
  <c r="O535" i="1"/>
  <c r="P535" i="1"/>
  <c r="J535" i="1"/>
  <c r="R535" i="1"/>
  <c r="L535" i="1"/>
  <c r="Q535" i="1"/>
  <c r="A527" i="1"/>
  <c r="B527" i="1"/>
  <c r="K527" i="1"/>
  <c r="M527" i="1"/>
  <c r="N527" i="1"/>
  <c r="O527" i="1"/>
  <c r="P527" i="1"/>
  <c r="J527" i="1"/>
  <c r="R527" i="1"/>
  <c r="L527" i="1"/>
  <c r="Q527" i="1"/>
  <c r="A519" i="1"/>
  <c r="B519" i="1"/>
  <c r="K519" i="1"/>
  <c r="M519" i="1"/>
  <c r="N519" i="1"/>
  <c r="O519" i="1"/>
  <c r="P519" i="1"/>
  <c r="J519" i="1"/>
  <c r="R519" i="1"/>
  <c r="Q519" i="1"/>
  <c r="L519" i="1"/>
  <c r="A511" i="1"/>
  <c r="B511" i="1"/>
  <c r="K511" i="1"/>
  <c r="L511" i="1"/>
  <c r="M511" i="1"/>
  <c r="N511" i="1"/>
  <c r="O511" i="1"/>
  <c r="P511" i="1"/>
  <c r="J511" i="1"/>
  <c r="R511" i="1"/>
  <c r="Q511" i="1"/>
  <c r="A503" i="1"/>
  <c r="B503" i="1"/>
  <c r="K503" i="1"/>
  <c r="L503" i="1"/>
  <c r="M503" i="1"/>
  <c r="N503" i="1"/>
  <c r="O503" i="1"/>
  <c r="P503" i="1"/>
  <c r="J503" i="1"/>
  <c r="R503" i="1"/>
  <c r="Q503" i="1"/>
  <c r="A495" i="1"/>
  <c r="B495" i="1"/>
  <c r="J495" i="1"/>
  <c r="R495" i="1"/>
  <c r="O495" i="1"/>
  <c r="P495" i="1"/>
  <c r="Q495" i="1"/>
  <c r="K495" i="1"/>
  <c r="L495" i="1"/>
  <c r="N495" i="1"/>
  <c r="M495" i="1"/>
  <c r="A487" i="1"/>
  <c r="B487" i="1"/>
  <c r="J487" i="1"/>
  <c r="R487" i="1"/>
  <c r="O487" i="1"/>
  <c r="M487" i="1"/>
  <c r="N487" i="1"/>
  <c r="P487" i="1"/>
  <c r="Q487" i="1"/>
  <c r="L487" i="1"/>
  <c r="K487" i="1"/>
  <c r="A479" i="1"/>
  <c r="B479" i="1"/>
  <c r="J479" i="1"/>
  <c r="R479" i="1"/>
  <c r="O479" i="1"/>
  <c r="K479" i="1"/>
  <c r="L479" i="1"/>
  <c r="M479" i="1"/>
  <c r="N479" i="1"/>
  <c r="P479" i="1"/>
  <c r="Q479" i="1"/>
  <c r="A237" i="1"/>
  <c r="B237" i="1"/>
  <c r="K237" i="1"/>
  <c r="L237" i="1"/>
  <c r="M237" i="1"/>
  <c r="N237" i="1"/>
  <c r="O237" i="1"/>
  <c r="P237" i="1"/>
  <c r="Q237" i="1"/>
  <c r="J237" i="1"/>
  <c r="R237" i="1"/>
  <c r="B314" i="1"/>
  <c r="A314" i="1"/>
  <c r="O314" i="1"/>
  <c r="P314" i="1"/>
  <c r="Q314" i="1"/>
  <c r="J314" i="1"/>
  <c r="R314" i="1"/>
  <c r="K314" i="1"/>
  <c r="L314" i="1"/>
  <c r="M314" i="1"/>
  <c r="N314" i="1"/>
  <c r="A1056" i="1"/>
  <c r="B1056" i="1"/>
  <c r="J1056" i="1"/>
  <c r="R1056" i="1"/>
  <c r="K1056" i="1"/>
  <c r="L1056" i="1"/>
  <c r="M1056" i="1"/>
  <c r="N1056" i="1"/>
  <c r="O1056" i="1"/>
  <c r="P1056" i="1"/>
  <c r="Q1056" i="1"/>
  <c r="A978" i="1"/>
  <c r="B978" i="1"/>
  <c r="J978" i="1"/>
  <c r="R978" i="1"/>
  <c r="L978" i="1"/>
  <c r="M978" i="1"/>
  <c r="N978" i="1"/>
  <c r="P978" i="1"/>
  <c r="K978" i="1"/>
  <c r="O978" i="1"/>
  <c r="Q978" i="1"/>
  <c r="A1130" i="1"/>
  <c r="B1130" i="1"/>
  <c r="Q1130" i="1"/>
  <c r="J1130" i="1"/>
  <c r="R1130" i="1"/>
  <c r="K1130" i="1"/>
  <c r="L1130" i="1"/>
  <c r="M1130" i="1"/>
  <c r="N1130" i="1"/>
  <c r="O1130" i="1"/>
  <c r="P1130" i="1"/>
  <c r="A213" i="1"/>
  <c r="B213" i="1"/>
  <c r="K213" i="1"/>
  <c r="L213" i="1"/>
  <c r="M213" i="1"/>
  <c r="N213" i="1"/>
  <c r="O213" i="1"/>
  <c r="P213" i="1"/>
  <c r="Q213" i="1"/>
  <c r="J213" i="1"/>
  <c r="R213" i="1"/>
  <c r="A221" i="1"/>
  <c r="B221" i="1"/>
  <c r="K221" i="1"/>
  <c r="L221" i="1"/>
  <c r="M221" i="1"/>
  <c r="N221" i="1"/>
  <c r="O221" i="1"/>
  <c r="P221" i="1"/>
  <c r="Q221" i="1"/>
  <c r="R221" i="1"/>
  <c r="J221" i="1"/>
  <c r="A1222" i="1"/>
  <c r="B1222" i="1"/>
  <c r="N1222" i="1"/>
  <c r="O1222" i="1"/>
  <c r="P1222" i="1"/>
  <c r="Q1222" i="1"/>
  <c r="J1222" i="1"/>
  <c r="R1222" i="1"/>
  <c r="K1222" i="1"/>
  <c r="L1222" i="1"/>
  <c r="M1222" i="1"/>
  <c r="A1212" i="1"/>
  <c r="B1212" i="1"/>
  <c r="P1212" i="1"/>
  <c r="Q1212" i="1"/>
  <c r="J1212" i="1"/>
  <c r="R1212" i="1"/>
  <c r="K1212" i="1"/>
  <c r="L1212" i="1"/>
  <c r="M1212" i="1"/>
  <c r="N1212" i="1"/>
  <c r="O1212" i="1"/>
  <c r="A1202" i="1"/>
  <c r="B1202" i="1"/>
  <c r="J1202" i="1"/>
  <c r="R1202" i="1"/>
  <c r="M1202" i="1"/>
  <c r="K1202" i="1"/>
  <c r="L1202" i="1"/>
  <c r="N1202" i="1"/>
  <c r="O1202" i="1"/>
  <c r="P1202" i="1"/>
  <c r="Q1202" i="1"/>
  <c r="B1192" i="1"/>
  <c r="A1192" i="1"/>
  <c r="L1192" i="1"/>
  <c r="M1192" i="1"/>
  <c r="N1192" i="1"/>
  <c r="O1192" i="1"/>
  <c r="P1192" i="1"/>
  <c r="Q1192" i="1"/>
  <c r="J1192" i="1"/>
  <c r="R1192" i="1"/>
  <c r="K1192" i="1"/>
  <c r="K4" i="1"/>
  <c r="L4" i="1"/>
  <c r="M4" i="1"/>
  <c r="N4" i="1"/>
  <c r="O4" i="1"/>
  <c r="P4" i="1"/>
  <c r="J4" i="1"/>
  <c r="Q4" i="1"/>
  <c r="R4" i="1"/>
  <c r="A4" i="1"/>
  <c r="B4" i="1"/>
  <c r="K12" i="1"/>
  <c r="L12" i="1"/>
  <c r="M12" i="1"/>
  <c r="N12" i="1"/>
  <c r="O12" i="1"/>
  <c r="P12" i="1"/>
  <c r="J12" i="1"/>
  <c r="Q12" i="1"/>
  <c r="R12" i="1"/>
  <c r="L11" i="1"/>
  <c r="M11" i="1"/>
  <c r="N11" i="1"/>
  <c r="O11" i="1"/>
  <c r="P11" i="1"/>
  <c r="Q11" i="1"/>
  <c r="J11" i="1"/>
  <c r="K11" i="1"/>
  <c r="R11" i="1"/>
  <c r="J5" i="1"/>
  <c r="R5" i="1"/>
  <c r="K5" i="1"/>
  <c r="L5" i="1"/>
  <c r="M5" i="1"/>
  <c r="N5" i="1"/>
  <c r="O5" i="1"/>
  <c r="P5" i="1"/>
  <c r="Q5" i="1"/>
  <c r="A5" i="1"/>
  <c r="B5" i="1"/>
  <c r="J13" i="1"/>
  <c r="R13" i="1"/>
  <c r="K13" i="1"/>
  <c r="L13" i="1"/>
  <c r="M13" i="1"/>
  <c r="N13" i="1"/>
  <c r="O13" i="1"/>
  <c r="Q13" i="1"/>
  <c r="P13" i="1"/>
  <c r="Q6" i="1"/>
  <c r="J6" i="1"/>
  <c r="R6" i="1"/>
  <c r="K6" i="1"/>
  <c r="L6" i="1"/>
  <c r="M6" i="1"/>
  <c r="N6" i="1"/>
  <c r="P6" i="1"/>
  <c r="O6" i="1"/>
  <c r="B6" i="1"/>
  <c r="A6" i="1"/>
  <c r="P7" i="1"/>
  <c r="Q7" i="1"/>
  <c r="J7" i="1"/>
  <c r="R7" i="1"/>
  <c r="K7" i="1"/>
  <c r="L7" i="1"/>
  <c r="M7" i="1"/>
  <c r="N7" i="1"/>
  <c r="O7" i="1"/>
  <c r="A7" i="1"/>
  <c r="B7" i="1"/>
  <c r="J3" i="1"/>
  <c r="K3" i="1"/>
  <c r="L3" i="1"/>
  <c r="M3" i="1"/>
  <c r="N3" i="1"/>
  <c r="O3" i="1"/>
  <c r="P3" i="1"/>
  <c r="Q3" i="1"/>
  <c r="R3" i="1"/>
  <c r="A3" i="1"/>
  <c r="B3" i="1"/>
  <c r="N9" i="1"/>
  <c r="O9" i="1"/>
  <c r="P9" i="1"/>
  <c r="Q9" i="1"/>
  <c r="J9" i="1"/>
  <c r="R9" i="1"/>
  <c r="K9" i="1"/>
  <c r="L9" i="1"/>
  <c r="M9" i="1"/>
  <c r="O8" i="1"/>
  <c r="P8" i="1"/>
  <c r="Q8" i="1"/>
  <c r="J8" i="1"/>
  <c r="R8" i="1"/>
  <c r="K8" i="1"/>
  <c r="L8" i="1"/>
  <c r="M8" i="1"/>
  <c r="N8" i="1"/>
  <c r="M10" i="1"/>
  <c r="N10" i="1"/>
  <c r="O10" i="1"/>
  <c r="P10" i="1"/>
  <c r="Q10" i="1"/>
  <c r="J10" i="1"/>
  <c r="R10" i="1"/>
  <c r="L10" i="1"/>
  <c r="K10" i="1"/>
  <c r="C685" i="15"/>
  <c r="F147" i="8"/>
  <c r="B703" i="15"/>
  <c r="F75" i="8"/>
  <c r="F146" i="8"/>
  <c r="F149" i="8"/>
  <c r="F100" i="8"/>
  <c r="F66" i="8"/>
  <c r="F70" i="8"/>
  <c r="F85" i="8"/>
  <c r="G685" i="15"/>
  <c r="D685" i="15"/>
  <c r="B702" i="15"/>
  <c r="B701" i="15"/>
  <c r="E685" i="15"/>
  <c r="B698" i="15"/>
  <c r="B682" i="15"/>
  <c r="I685" i="15" s="1"/>
  <c r="I689" i="15" s="1"/>
  <c r="B700" i="15" s="1"/>
  <c r="F63" i="8"/>
  <c r="F41" i="8"/>
  <c r="F74" i="8"/>
  <c r="F2" i="8"/>
  <c r="B159" i="13"/>
  <c r="F60" i="8"/>
  <c r="F69" i="8"/>
  <c r="F32" i="8"/>
  <c r="F129" i="8"/>
  <c r="F118" i="8"/>
  <c r="F93" i="8"/>
  <c r="F114" i="8"/>
  <c r="F27" i="8"/>
  <c r="F155" i="8"/>
  <c r="F144" i="8"/>
  <c r="F154" i="8"/>
  <c r="F169" i="8"/>
  <c r="F120" i="8"/>
  <c r="F45" i="8"/>
  <c r="F46" i="8"/>
  <c r="F18" i="8"/>
  <c r="F115" i="8"/>
  <c r="F132" i="8"/>
  <c r="F105" i="8"/>
  <c r="F121" i="8"/>
  <c r="F156" i="8"/>
  <c r="B188" i="13"/>
  <c r="B189" i="13" s="1"/>
  <c r="F170" i="8"/>
  <c r="F95" i="8"/>
  <c r="F13" i="8"/>
  <c r="F113" i="8"/>
  <c r="F151" i="8"/>
  <c r="F26" i="8"/>
  <c r="F47" i="8"/>
  <c r="F107" i="8"/>
  <c r="F21" i="8"/>
  <c r="B19" i="10" a="1"/>
  <c r="B19" i="10" s="1"/>
  <c r="B160" i="13"/>
  <c r="F94" i="8"/>
  <c r="F142" i="8"/>
  <c r="F111" i="8"/>
  <c r="F164" i="8"/>
  <c r="F97" i="8"/>
  <c r="A131" i="13"/>
  <c r="F101" i="8"/>
  <c r="F67" i="8"/>
  <c r="F110" i="8"/>
  <c r="F99" i="8"/>
  <c r="F112" i="8"/>
  <c r="A118" i="13"/>
  <c r="A120" i="13"/>
  <c r="A121" i="13" s="1"/>
  <c r="F72" i="8"/>
  <c r="F71" i="8"/>
  <c r="F153" i="8"/>
  <c r="F160" i="8"/>
  <c r="F148" i="8"/>
  <c r="F16" i="8"/>
  <c r="F122" i="8"/>
  <c r="F136" i="8"/>
  <c r="F135" i="8"/>
  <c r="F17" i="8"/>
  <c r="F68" i="8"/>
  <c r="F6" i="8"/>
  <c r="F25" i="8"/>
  <c r="F145" i="8"/>
  <c r="F56" i="8"/>
  <c r="F62" i="8"/>
  <c r="F152" i="8"/>
  <c r="F157" i="8"/>
  <c r="F37" i="8"/>
  <c r="F106" i="8"/>
  <c r="F12" i="8"/>
  <c r="F19" i="8"/>
  <c r="F42" i="8"/>
  <c r="F139" i="8"/>
  <c r="F43" i="8"/>
  <c r="B163" i="13"/>
  <c r="F158" i="8"/>
  <c r="F23" i="8"/>
  <c r="A103" i="13"/>
  <c r="A105" i="13"/>
  <c r="A106" i="13" s="1"/>
  <c r="F90" i="8"/>
  <c r="F131" i="8"/>
  <c r="F14" i="8"/>
  <c r="F130" i="8"/>
  <c r="F9" i="8"/>
  <c r="F119" i="8"/>
  <c r="F28" i="8"/>
  <c r="F36" i="8"/>
  <c r="F125" i="8"/>
  <c r="F33" i="8"/>
  <c r="F3" i="8"/>
  <c r="F124" i="8"/>
  <c r="F11" i="8"/>
  <c r="F22" i="8"/>
  <c r="F91" i="8"/>
  <c r="F65" i="8"/>
  <c r="F123" i="8"/>
  <c r="F35" i="8"/>
  <c r="F10" i="8"/>
  <c r="F126" i="8"/>
  <c r="F34" i="8"/>
  <c r="F4" i="8"/>
  <c r="F127" i="8"/>
  <c r="F86" i="8"/>
  <c r="F92" i="8"/>
  <c r="F30" i="8"/>
  <c r="F5" i="8"/>
  <c r="F29" i="8"/>
  <c r="F8" i="8"/>
  <c r="F15" i="8"/>
  <c r="F20" i="8"/>
  <c r="F24" i="8"/>
  <c r="F88" i="8"/>
  <c r="F87" i="8"/>
  <c r="F58" i="8"/>
  <c r="B695" i="15" l="1"/>
  <c r="A122" i="13"/>
  <c r="A111" i="13" s="1"/>
  <c r="A10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tc={A4647ED1-F34A-4C47-B68C-9F633AE61112}</author>
    <author>tc={98A3FA25-F180-4C52-B394-CF78175D03E3}</author>
    <author>tc={BAD35E82-BDD3-4FC2-BC10-B06E4BB6CDB5}</author>
    <author>tc={C2DDB572-6FC0-45C6-B27D-8177A41ECA76}</author>
    <author>tc={4C5FCDBD-0BB8-4C9B-BCCD-B0D7EF7F05E6}</author>
    <author>tc={68A70CF8-B01E-473E-84E5-28FBB5EF0073}</author>
    <author>tc={23FC6951-8682-4DC7-9228-75616F2980E3}</author>
    <author>tc={E39AF743-7961-4C82-B4FB-4327BD208F9F}</author>
    <author>tc={FA40D7DB-1D06-45D8-9C7E-EA8EBA0F042E}</author>
    <author>tc={56217FBE-69A7-4913-8584-EB2E9186A25D}</author>
    <author>tc={73EEF5D0-6BE4-4A14-B878-51CBFD39474A}</author>
    <author>tc={469A2BDC-3E74-42B0-964E-E0C44428ACD6}</author>
    <author>tc={2D0A9165-F80D-4820-9472-A4C9E29CE453}</author>
    <author>tc={F28D5E15-A33D-4BEE-AA36-E48604BA06C3}</author>
    <author>tc={1C2E29EB-33B2-4109-8766-F9C66BC90326}</author>
    <author>tc={21F50EC3-ED83-4C0B-B848-C18F8AC4DD45}</author>
    <author>tc={4DD2C0C1-A51D-4BF3-9B43-63793CCBC119}</author>
    <author>tc={1E2E937B-AEE6-4633-A742-6EDFE9F82969}</author>
    <author>tc={1C2D796B-826F-40EE-A961-EEC3FE818E3F}</author>
  </authors>
  <commentList>
    <comment ref="D3" authorId="0" shapeId="0" xr:uid="{A4647ED1-F34A-4C47-B68C-9F633AE61112}">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E32" authorId="1" shapeId="0" xr:uid="{98A3FA25-F180-4C52-B394-CF78175D03E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3" authorId="2" shapeId="0" xr:uid="{BAD35E82-BDD3-4FC2-BC10-B06E4BB6CDB5}">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5" authorId="3" shapeId="0" xr:uid="{C2DDB572-6FC0-45C6-B27D-8177A41ECA7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40" authorId="4" shapeId="0" xr:uid="{4C5FCDBD-0BB8-4C9B-BCCD-B0D7EF7F05E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70" authorId="5" shapeId="0" xr:uid="{68A70CF8-B01E-473E-84E5-28FBB5EF0073}">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B77" authorId="6" shapeId="0" xr:uid="{23FC6951-8682-4DC7-9228-75616F2980E3}">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83" authorId="7" shapeId="0" xr:uid="{E39AF743-7961-4C82-B4FB-4327BD208F9F}">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D88" authorId="8" shapeId="0" xr:uid="{FA40D7DB-1D06-45D8-9C7E-EA8EBA0F042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9" authorId="9" shapeId="0" xr:uid="{56217FBE-69A7-4913-8584-EB2E9186A25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0" authorId="10" shapeId="0" xr:uid="{73EEF5D0-6BE4-4A14-B878-51CBFD39474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1" authorId="11" shapeId="0" xr:uid="{469A2BDC-3E74-42B0-964E-E0C44428AC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2" authorId="12" shapeId="0" xr:uid="{2D0A9165-F80D-4820-9472-A4C9E29CE45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3" authorId="13" shapeId="0" xr:uid="{F28D5E15-A33D-4BEE-AA36-E48604BA0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4" authorId="14" shapeId="0" xr:uid="{1C2E29EB-33B2-4109-8766-F9C66BC9032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5" authorId="15" shapeId="0" xr:uid="{21F50EC3-ED83-4C0B-B848-C18F8AC4DD45}">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6" authorId="16" shapeId="0" xr:uid="{4DD2C0C1-A51D-4BF3-9B43-63793CCBC119}">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7" authorId="17" shapeId="0" xr:uid="{1E2E937B-AEE6-4633-A742-6EDFE9F82969}">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8" authorId="18" shapeId="0" xr:uid="{1C2D796B-826F-40EE-A961-EEC3FE818E3F}">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6" authorId="0" shapeId="0" xr:uid="{DD267273-5A51-4C36-B481-F59DC4871612}">
      <text>
        <r>
          <rPr>
            <sz val="11"/>
            <color theme="1"/>
            <rFont val="Calibri"/>
            <family val="2"/>
            <scheme val="minor"/>
          </rPr>
          <t xml:space="preserve">Evaporative Emissions are accounted for in on-road transportation emissions
</t>
        </r>
      </text>
    </comment>
    <comment ref="G266" authorId="0" shapeId="0" xr:uid="{95E5AA51-2203-4E18-8C75-B57418A8C9C3}">
      <text>
        <r>
          <rPr>
            <sz val="11"/>
            <color theme="1"/>
            <rFont val="Calibri"/>
            <family val="2"/>
            <scheme val="minor"/>
          </rPr>
          <t xml:space="preserve">Evaporative Emissions are accounted for in on-road transportation emissions
</t>
        </r>
      </text>
    </comment>
    <comment ref="B267" authorId="0" shapeId="0" xr:uid="{BA55636A-B252-4698-B290-7E53F309096D}">
      <text>
        <r>
          <rPr>
            <sz val="11"/>
            <color theme="1"/>
            <rFont val="Calibri"/>
            <family val="2"/>
            <scheme val="minor"/>
          </rPr>
          <t xml:space="preserve">Evaporative Emissions are accounted for in on-road transportation emissions
</t>
        </r>
      </text>
    </comment>
    <comment ref="G267" authorId="0" shapeId="0" xr:uid="{1953359F-7ED0-4787-AF0F-3E55E6491FB2}">
      <text>
        <r>
          <rPr>
            <sz val="11"/>
            <color theme="1"/>
            <rFont val="Calibri"/>
            <family val="2"/>
            <scheme val="minor"/>
          </rPr>
          <t xml:space="preserve">Evaporative Emissions are accounted for in on-road transportation emissions
</t>
        </r>
      </text>
    </comment>
    <comment ref="B268" authorId="0" shapeId="0" xr:uid="{77913B75-693F-41CB-BE24-B98B247D4A37}">
      <text>
        <r>
          <rPr>
            <sz val="11"/>
            <color theme="1"/>
            <rFont val="Calibri"/>
            <family val="2"/>
            <scheme val="minor"/>
          </rPr>
          <t xml:space="preserve">Evaporative Emissions are accounted for in on-road transportation emissions
</t>
        </r>
      </text>
    </comment>
    <comment ref="G268" authorId="0" shapeId="0" xr:uid="{D25C27C8-0406-484C-929F-BE266C6D78C7}">
      <text>
        <r>
          <rPr>
            <sz val="11"/>
            <color theme="1"/>
            <rFont val="Calibri"/>
            <family val="2"/>
            <scheme val="minor"/>
          </rPr>
          <t xml:space="preserve">Evaporative Emissions are accounted for in on-road transportation emissions
</t>
        </r>
      </text>
    </comment>
    <comment ref="B269" authorId="0" shapeId="0" xr:uid="{936B998B-B4A8-49B6-8F19-19A3504290D7}">
      <text>
        <r>
          <rPr>
            <sz val="11"/>
            <color theme="1"/>
            <rFont val="Calibri"/>
            <family val="2"/>
            <scheme val="minor"/>
          </rPr>
          <t xml:space="preserve">Evaporative Emissions are accounted for in on-road transportation emissions
</t>
        </r>
      </text>
    </comment>
    <comment ref="G269" authorId="0" shapeId="0" xr:uid="{89B70B22-A713-44A2-8533-37AF13A9D3CF}">
      <text>
        <r>
          <rPr>
            <sz val="11"/>
            <color theme="1"/>
            <rFont val="Calibri"/>
            <family val="2"/>
            <scheme val="minor"/>
          </rPr>
          <t xml:space="preserve">Evaporative Emissions are accounted for in on-road transportation emissions
</t>
        </r>
      </text>
    </comment>
    <comment ref="B270" authorId="0" shapeId="0" xr:uid="{08814D22-A57F-405A-B36F-CAF72A7BD485}">
      <text>
        <r>
          <rPr>
            <sz val="11"/>
            <color theme="1"/>
            <rFont val="Calibri"/>
            <family val="2"/>
            <scheme val="minor"/>
          </rPr>
          <t xml:space="preserve">Evaporative Emissions are accounted for in on-road transportation emissions
</t>
        </r>
      </text>
    </comment>
    <comment ref="G270" authorId="0" shapeId="0" xr:uid="{F0BA4345-0C9C-4549-91FA-AA8E917002E0}">
      <text>
        <r>
          <rPr>
            <sz val="11"/>
            <color theme="1"/>
            <rFont val="Calibri"/>
            <family val="2"/>
            <scheme val="minor"/>
          </rPr>
          <t xml:space="preserve">Evaporative Emissions are accounted for in on-road transportation emissions
</t>
        </r>
      </text>
    </comment>
    <comment ref="B271" authorId="0" shapeId="0" xr:uid="{47D5C3F7-127D-42D6-A64B-3EFF9492CA79}">
      <text>
        <r>
          <rPr>
            <sz val="11"/>
            <color theme="1"/>
            <rFont val="Calibri"/>
            <family val="2"/>
            <scheme val="minor"/>
          </rPr>
          <t xml:space="preserve">Evaporative Emissions are accounted for in on-road transportation emissions
</t>
        </r>
      </text>
    </comment>
    <comment ref="G271" authorId="0" shapeId="0" xr:uid="{A6A82011-9E1F-423B-9A12-F4C4909005E9}">
      <text>
        <r>
          <rPr>
            <sz val="11"/>
            <color theme="1"/>
            <rFont val="Calibri"/>
            <family val="2"/>
            <scheme val="minor"/>
          </rPr>
          <t xml:space="preserve">Evaporative Emissions are accounted for in on-road transportation emissions
</t>
        </r>
      </text>
    </comment>
    <comment ref="B272" authorId="0" shapeId="0" xr:uid="{B12C3D04-D17D-48D4-98F1-A44082F9AEFC}">
      <text>
        <r>
          <rPr>
            <sz val="11"/>
            <color theme="1"/>
            <rFont val="Calibri"/>
            <family val="2"/>
            <scheme val="minor"/>
          </rPr>
          <t xml:space="preserve">Evaporative Emissions are accounted for in on-road transportation emissions
</t>
        </r>
      </text>
    </comment>
    <comment ref="G272" authorId="0" shapeId="0" xr:uid="{3DAA4F8A-8E82-4F1F-ABE9-053770860EA6}">
      <text>
        <r>
          <rPr>
            <sz val="11"/>
            <color theme="1"/>
            <rFont val="Calibri"/>
            <family val="2"/>
            <scheme val="minor"/>
          </rPr>
          <t xml:space="preserve">Evaporative Emissions are accounted for in on-road transportation emissions
</t>
        </r>
      </text>
    </comment>
    <comment ref="H272" authorId="0" shapeId="0" xr:uid="{BE1BDE3E-0D56-41F2-9773-FB30B7607EAC}">
      <text>
        <r>
          <rPr>
            <sz val="11"/>
            <color theme="1"/>
            <rFont val="Calibri"/>
            <family val="2"/>
            <scheme val="minor"/>
          </rPr>
          <t xml:space="preserve">Evaporative Emissions are accounted for in on-road transportation emissions
</t>
        </r>
      </text>
    </comment>
    <comment ref="I272" authorId="0" shapeId="0" xr:uid="{EBF200E1-7022-478C-BA2E-181A3BF57E59}">
      <text>
        <r>
          <rPr>
            <sz val="11"/>
            <color theme="1"/>
            <rFont val="Calibri"/>
            <family val="2"/>
            <scheme val="minor"/>
          </rPr>
          <t xml:space="preserve">Evaporative Emissions are accounted for in on-road transportation emissions
</t>
        </r>
      </text>
    </comment>
    <comment ref="E590" authorId="0" shapeId="0" xr:uid="{ACB257C6-CE8F-4326-8138-B352D7B1DD6F}">
      <text>
        <r>
          <rPr>
            <sz val="11"/>
            <color theme="1"/>
            <rFont val="Calibri"/>
            <family val="2"/>
            <scheme val="minor"/>
          </rPr>
          <t>Reported under Grassland Remaining Grassland in the LULUCF Sector</t>
        </r>
      </text>
    </comment>
    <comment ref="F590" authorId="0" shapeId="0" xr:uid="{2631181F-93FE-4AD0-AE65-E5D730E51360}">
      <text>
        <r>
          <rPr>
            <sz val="11"/>
            <color theme="1"/>
            <rFont val="Calibri"/>
            <family val="2"/>
            <scheme val="minor"/>
          </rPr>
          <t>Reported under Grassland Remaining Grassland in the LULUCF Sector.</t>
        </r>
      </text>
    </comment>
    <comment ref="G608" authorId="0" shapeId="0" xr:uid="{5C51EAC9-0F22-490F-A08E-861434D56A26}">
      <text>
        <r>
          <rPr>
            <sz val="11"/>
            <color theme="1"/>
            <rFont val="Calibri"/>
            <family val="2"/>
            <scheme val="minor"/>
          </rPr>
          <t>VOCs are not estimated in the forest land category.</t>
        </r>
      </text>
    </comment>
    <comment ref="E620" authorId="0" shapeId="0" xr:uid="{D60E0826-DE70-479F-AEB3-CF4F52C55B28}">
      <text>
        <r>
          <rPr>
            <sz val="11"/>
            <color theme="1"/>
            <rFont val="Calibri"/>
            <family val="2"/>
            <scheme val="minor"/>
          </rPr>
          <t>Activity data not available on biomass burning in settlements.</t>
        </r>
      </text>
    </comment>
    <comment ref="F620" authorId="0" shapeId="0" xr:uid="{258C74D7-0830-4EDF-A478-07846D6D087E}">
      <text>
        <r>
          <rPr>
            <sz val="11"/>
            <color theme="1"/>
            <rFont val="Calibri"/>
            <family val="2"/>
            <scheme val="minor"/>
          </rPr>
          <t>Activity data not available on biomass burning in settlements.</t>
        </r>
      </text>
    </comment>
    <comment ref="E621" authorId="0" shapeId="0" xr:uid="{557C26C7-409A-4A11-AAFA-51F12A554179}">
      <text>
        <r>
          <rPr>
            <sz val="11"/>
            <color theme="1"/>
            <rFont val="Calibri"/>
            <family val="2"/>
            <scheme val="minor"/>
          </rPr>
          <t>Activity data not available.</t>
        </r>
      </text>
    </comment>
    <comment ref="F621" authorId="0" shapeId="0" xr:uid="{56D75BBF-7F72-4C47-B1C8-BB2E26B1BF6F}">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sharedStrings.xml><?xml version="1.0" encoding="utf-8"?>
<sst xmlns="http://schemas.openxmlformats.org/spreadsheetml/2006/main" count="14937" uniqueCount="3554">
  <si>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</si>
  <si>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</si>
  <si>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</si>
  <si>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</si>
  <si>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</si>
  <si>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</si>
  <si>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</si>
  <si>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</si>
  <si>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</si>
  <si>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</si>
  <si>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</si>
  <si>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</si>
  <si>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</si>
  <si>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</si>
  <si>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</si>
  <si>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</si>
  <si>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</si>
  <si>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</si>
  <si>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</si>
  <si>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Grid-Scale Electricity Storage</t>
  </si>
  <si>
    <t>Methane Destruction</t>
  </si>
  <si>
    <t>Cement Clinker Substitution</t>
  </si>
  <si>
    <t>Methane Capture</t>
  </si>
  <si>
    <t>Early Retirement of Industrial Facilities</t>
  </si>
  <si>
    <t>Improved System Design</t>
  </si>
  <si>
    <t>Cogeneration and Waste Heat Recovery</t>
  </si>
  <si>
    <t>Fuel Taxes</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</si>
  <si>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</si>
  <si>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</si>
  <si>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</si>
  <si>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</si>
  <si>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</si>
  <si>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</si>
  <si>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</si>
  <si>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</si>
  <si>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</si>
  <si>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</si>
  <si>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</si>
  <si>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</si>
  <si>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</si>
  <si>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</si>
  <si>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</si>
  <si>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</si>
  <si>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</si>
  <si>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</si>
  <si>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</si>
  <si>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</si>
  <si>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</si>
  <si>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</si>
  <si>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</si>
  <si>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</si>
  <si>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</si>
  <si>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</si>
  <si>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</si>
  <si>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</si>
  <si>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</si>
  <si>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</si>
  <si>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</si>
  <si>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</si>
  <si>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</si>
  <si>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</si>
  <si>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</si>
  <si>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</si>
  <si>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</si>
  <si>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</si>
  <si>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</si>
  <si>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</si>
  <si>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</si>
  <si>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</si>
  <si>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</si>
  <si>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</si>
  <si>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</si>
  <si>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</si>
  <si>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</si>
  <si>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</si>
  <si>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</si>
  <si>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</si>
  <si>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</si>
  <si>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</si>
  <si>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</si>
  <si>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</si>
  <si>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</si>
  <si>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</si>
  <si>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</si>
  <si>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</si>
  <si>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</si>
  <si>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</si>
  <si>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Aircraft</t>
  </si>
  <si>
    <t>Rail</t>
  </si>
  <si>
    <t>Ships</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</si>
  <si>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</si>
  <si>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</si>
  <si>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</si>
  <si>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</si>
  <si>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</si>
  <si>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</si>
  <si>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</si>
  <si>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</si>
  <si>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</si>
  <si>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</si>
  <si>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</si>
  <si>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</si>
  <si>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</si>
  <si>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</si>
  <si>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</si>
  <si>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</si>
  <si>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</si>
  <si>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</si>
  <si>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</si>
  <si>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</si>
  <si>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</si>
  <si>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</si>
  <si>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</si>
  <si>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</si>
  <si>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</si>
  <si>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 increase in miles/gal</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</si>
  <si>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</si>
  <si>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</si>
  <si>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</si>
  <si>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</si>
  <si>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</si>
  <si>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</si>
  <si>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</si>
  <si>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</si>
  <si>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</si>
  <si>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</si>
  <si>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</si>
  <si>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</si>
  <si>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</si>
  <si>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</si>
  <si>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</si>
  <si>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</si>
  <si>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</si>
  <si>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</si>
  <si>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year(s)</t>
  </si>
  <si>
    <t>Subsidy for Elec Production by Fuel</t>
  </si>
  <si>
    <t>Increase Transmission</t>
  </si>
  <si>
    <t>% increase in transmission capacity</t>
  </si>
  <si>
    <t>Agriculture</t>
  </si>
  <si>
    <t>Agriculture, Land Use, and Forestry</t>
  </si>
  <si>
    <t>Livestock Measures</t>
  </si>
  <si>
    <t>Afforestation and Reforestation</t>
  </si>
  <si>
    <t>Improved Forest Management</t>
  </si>
  <si>
    <t>Business as Usual</t>
  </si>
  <si>
    <t>for the Energy Policy Simulator.  The data in other tabs in this spreadsheet are used</t>
  </si>
  <si>
    <t>$/metric ton CO2e</t>
  </si>
  <si>
    <t>Percent Reduction in BAU Subsidies</t>
  </si>
  <si>
    <t>$/MWh</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</si>
  <si>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</si>
  <si>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</si>
  <si>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</si>
  <si>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</si>
  <si>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</si>
  <si>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</si>
  <si>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National Renewable Energy Laboratory, 2014, Renewable Electricity Futures Scenario Viewer,
http://www.nrel.gov/analysis/re_futures/data_viewer/#
80% RE-ITI (2014) scenario</t>
  </si>
  <si>
    <t>National Renewable Energy Laboratory, 2014, Renewable Electricity Futures (Vol. 1),
http://www.nrel.gov/docs/fy12osti/52409-1.pdf, Page xli, Figure ES-8, 80% RE scenario.</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</si>
  <si>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</si>
  <si>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</si>
  <si>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</si>
  <si>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</si>
  <si>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</si>
  <si>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</si>
  <si>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</si>
  <si>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</si>
  <si>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</si>
  <si>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</si>
  <si>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</si>
  <si>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</si>
  <si>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</si>
  <si>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</si>
  <si>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</si>
  <si>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</si>
  <si>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</si>
  <si>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</si>
  <si>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</si>
  <si>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</si>
  <si>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</si>
  <si>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</si>
  <si>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</si>
  <si>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</si>
  <si>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</si>
  <si>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</si>
  <si>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</si>
  <si>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</si>
  <si>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</si>
  <si>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</si>
  <si>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</si>
  <si>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</si>
  <si>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</si>
  <si>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</si>
  <si>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</si>
  <si>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</si>
  <si>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</si>
  <si>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</si>
  <si>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</si>
  <si>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</si>
  <si>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</si>
  <si>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</si>
  <si>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</si>
  <si>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</si>
  <si>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</si>
  <si>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</si>
  <si>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</si>
  <si>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</si>
  <si>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</si>
  <si>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</si>
  <si>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</si>
  <si>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</si>
  <si>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</si>
  <si>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</si>
  <si>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</si>
  <si>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</si>
  <si>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</si>
  <si>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</si>
  <si>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</si>
  <si>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</si>
  <si>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</si>
  <si>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</si>
  <si>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</si>
  <si>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electricity-sector-main.html#storage</t>
  </si>
  <si>
    <t>grid-scale-electricity-storage.html</t>
  </si>
  <si>
    <t>electricity-sector-main.html#transmission</t>
  </si>
  <si>
    <t>increase-transmission.html</t>
  </si>
  <si>
    <t>electricity-sector-main.html#life-ext</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</si>
  <si>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</si>
  <si>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</si>
  <si>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</si>
  <si>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</si>
  <si>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</si>
  <si>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</si>
  <si>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</si>
  <si>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</si>
  <si>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</si>
  <si>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</si>
  <si>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</si>
  <si>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</si>
  <si>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</si>
  <si>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</si>
  <si>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</si>
  <si>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</si>
  <si>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</si>
  <si>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</si>
  <si>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</si>
  <si>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</si>
  <si>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</si>
  <si>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</si>
  <si>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</si>
  <si>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</si>
  <si>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</si>
  <si>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</si>
  <si>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</si>
  <si>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</si>
  <si>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</si>
  <si>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</si>
  <si>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</si>
  <si>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</si>
  <si>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</si>
  <si>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</si>
  <si>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</si>
  <si>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</si>
  <si>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</si>
  <si>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</si>
  <si>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</si>
  <si>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</si>
  <si>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</si>
  <si>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</si>
  <si>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</si>
  <si>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</si>
  <si>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preexisting retiring</t>
  </si>
  <si>
    <t>preexisting nonretiring</t>
  </si>
  <si>
    <t>newly built</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</si>
  <si>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</si>
  <si>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</si>
  <si>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</si>
  <si>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</si>
  <si>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</si>
  <si>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</si>
  <si>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</si>
  <si>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</si>
  <si>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</si>
  <si>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</si>
  <si>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Perc Subsidy for Distributed Solar PV Capacity</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</si>
  <si>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</si>
  <si>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</si>
  <si>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</si>
  <si>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</si>
  <si>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</si>
  <si>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</si>
  <si>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</si>
  <si>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</si>
  <si>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</si>
  <si>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</si>
  <si>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</si>
  <si>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</si>
  <si>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</si>
  <si>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</si>
  <si>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</si>
  <si>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Increase in Transmission Capacity vs BAU</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</si>
  <si>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</si>
  <si>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</si>
  <si>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</si>
  <si>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</si>
  <si>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</si>
  <si>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</si>
  <si>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</si>
  <si>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</si>
  <si>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</si>
  <si>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</si>
  <si>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</si>
  <si>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</si>
  <si>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</si>
  <si>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</si>
  <si>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</si>
  <si>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</si>
  <si>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</si>
  <si>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</si>
  <si>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</si>
  <si>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</si>
  <si>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</si>
  <si>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Colors for Variables (for multiple variable graphs)</t>
  </si>
  <si>
    <t>Preexisting</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</si>
  <si>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</si>
  <si>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</si>
  <si>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</si>
  <si>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</si>
  <si>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natural gas nonpeaker es</t>
  </si>
  <si>
    <t>Natural Gas Nonpeaker</t>
  </si>
  <si>
    <t>petroleum es</t>
  </si>
  <si>
    <t>natural gas peaker es</t>
  </si>
  <si>
    <t>Petroleum</t>
  </si>
  <si>
    <t>Natural Gas Peaker</t>
  </si>
  <si>
    <t>New</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</si>
  <si>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</si>
  <si>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</si>
  <si>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</si>
  <si>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</si>
  <si>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</si>
  <si>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</si>
  <si>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</si>
  <si>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</si>
  <si>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</si>
  <si>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Nuclear</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</si>
  <si>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</si>
  <si>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</si>
  <si>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</si>
  <si>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</si>
  <si>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</si>
  <si>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</si>
  <si>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</si>
  <si>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</si>
  <si>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</si>
  <si>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</si>
  <si>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</si>
  <si>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</si>
  <si>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</si>
  <si>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</si>
  <si>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</si>
  <si>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</si>
  <si>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</si>
  <si>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</si>
  <si>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</si>
  <si>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</si>
  <si>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</si>
  <si>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</si>
  <si>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</si>
  <si>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</si>
  <si>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</si>
  <si>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</si>
  <si>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</si>
  <si>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</si>
  <si>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</si>
  <si>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</si>
  <si>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</si>
  <si>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</si>
  <si>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</si>
  <si>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</si>
  <si>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</si>
  <si>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</si>
  <si>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Boolean Use Non BAU RPS Qualifying Resource Definitions</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</si>
  <si>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</si>
  <si>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</si>
  <si>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</si>
  <si>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</si>
  <si>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</si>
  <si>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</si>
  <si>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</si>
  <si>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</si>
  <si>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</si>
  <si>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</si>
  <si>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</si>
  <si>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</si>
  <si>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</si>
  <si>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</si>
  <si>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</si>
  <si>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</si>
  <si>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</si>
  <si>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</si>
  <si>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</si>
  <si>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</si>
  <si>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</si>
  <si>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</si>
  <si>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</si>
  <si>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</si>
  <si>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</si>
  <si>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</si>
  <si>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</si>
  <si>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</si>
  <si>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</si>
  <si>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</si>
  <si>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</si>
  <si>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</si>
  <si>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</si>
  <si>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</si>
  <si>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</si>
  <si>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</si>
  <si>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</si>
  <si>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</si>
  <si>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</si>
  <si>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</si>
  <si>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</si>
  <si>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National Renewable Energy Laboratory, 2014, Renewable Electricity Futures (Vol. 1),
http://www.nrel.gov/docs/fy12osti/52409-1.pdf, Page 2-10, 90% RE scenario.</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</si>
  <si>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</si>
  <si>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</si>
  <si>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</si>
  <si>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</si>
  <si>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</si>
  <si>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</si>
  <si>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</si>
  <si>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</si>
  <si>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</si>
  <si>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</si>
  <si>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</si>
  <si>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</si>
  <si>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</si>
  <si>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</si>
  <si>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</si>
  <si>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</si>
  <si>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</si>
  <si>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</si>
  <si>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</si>
  <si>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</si>
  <si>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</si>
  <si>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</si>
  <si>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</si>
  <si>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</si>
  <si>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</si>
  <si>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</si>
  <si>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</si>
  <si>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</si>
  <si>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</si>
  <si>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</si>
  <si>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</si>
  <si>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</si>
  <si>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</si>
  <si>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Peatland Restoration</t>
  </si>
  <si>
    <t>Fraction of Peatland Restoration Achieved</t>
  </si>
  <si>
    <t>Forest Restoration</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</si>
  <si>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</si>
  <si>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</si>
  <si>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</si>
  <si>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</si>
  <si>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</si>
  <si>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</si>
  <si>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</si>
  <si>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</si>
  <si>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</si>
  <si>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</si>
  <si>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</si>
  <si>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</si>
  <si>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</si>
  <si>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</si>
  <si>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</si>
  <si>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</si>
  <si>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</si>
  <si>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</si>
  <si>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</si>
  <si>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</si>
  <si>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</si>
  <si>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</si>
  <si>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</si>
  <si>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EV Subsidy</t>
  </si>
  <si>
    <t>Additional EV Subsidy Percentage</t>
  </si>
  <si>
    <t>% of vehicle cost</t>
  </si>
  <si>
    <t>transportation-sector-main.html#ev-subsidy</t>
  </si>
  <si>
    <t>ev-subsidy.html</t>
  </si>
  <si>
    <t>https://www.fueleconomy.gov/feg/taxevb.shtml plus Chevrolet and Tesla websites</t>
  </si>
  <si>
    <t>Electric Vehicle Subsidy</t>
  </si>
  <si>
    <t>Additional Minimum Required EV Sales Percentage</t>
  </si>
  <si>
    <t>% of new vehicles sold</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</si>
  <si>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</si>
  <si>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</si>
  <si>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</si>
  <si>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</si>
  <si>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</si>
  <si>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</si>
  <si>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</si>
  <si>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</si>
  <si>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</si>
  <si>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</si>
  <si>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</si>
  <si>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</si>
  <si>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</si>
  <si>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</si>
  <si>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</si>
  <si>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</si>
  <si>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</si>
  <si>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</si>
  <si>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</si>
  <si>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</si>
  <si>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</si>
  <si>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</si>
  <si>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</si>
  <si>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</si>
  <si>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</si>
  <si>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</si>
  <si>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</si>
  <si>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</si>
  <si>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</si>
  <si>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</si>
  <si>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</si>
  <si>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</si>
  <si>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</si>
  <si>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</si>
  <si>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</si>
  <si>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</si>
  <si>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</si>
  <si>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</si>
  <si>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</si>
  <si>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</si>
  <si>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</si>
  <si>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</si>
  <si>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</si>
  <si>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</si>
  <si>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</si>
  <si>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</si>
  <si>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</si>
  <si>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</si>
  <si>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</si>
  <si>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</si>
  <si>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</si>
  <si>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</si>
  <si>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</si>
  <si>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</si>
  <si>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</si>
  <si>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</si>
  <si>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</si>
  <si>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</si>
  <si>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</si>
  <si>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</si>
  <si>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</si>
  <si>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</si>
  <si>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</si>
  <si>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</si>
  <si>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</si>
  <si>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</si>
  <si>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</si>
  <si>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</si>
  <si>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</si>
  <si>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</si>
  <si>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</si>
  <si>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</si>
  <si>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</si>
  <si>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</si>
  <si>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</si>
  <si>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</si>
  <si>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</si>
  <si>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</si>
  <si>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</si>
  <si>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</si>
  <si>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</si>
  <si>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</si>
  <si>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</si>
  <si>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</si>
  <si>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</si>
  <si>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</si>
  <si>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</si>
  <si>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</si>
  <si>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</si>
  <si>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</si>
  <si>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</si>
  <si>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</si>
  <si>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</si>
  <si>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</si>
  <si>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</si>
  <si>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</si>
  <si>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</si>
  <si>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</si>
  <si>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</si>
  <si>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</si>
  <si>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</si>
  <si>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</si>
  <si>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</si>
  <si>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</si>
  <si>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</si>
  <si>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</si>
  <si>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</si>
  <si>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</si>
  <si>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</si>
  <si>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</si>
  <si>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</si>
  <si>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</si>
  <si>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</si>
  <si>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</si>
  <si>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</si>
  <si>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</si>
  <si>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</si>
  <si>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</si>
  <si>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</si>
  <si>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</si>
  <si>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</si>
  <si>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</si>
  <si>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</si>
  <si>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</si>
  <si>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</si>
  <si>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</si>
  <si>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</si>
  <si>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</si>
  <si>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</si>
  <si>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</si>
  <si>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</si>
  <si>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</si>
  <si>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</si>
  <si>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</si>
  <si>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</si>
  <si>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</si>
  <si>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</si>
  <si>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</si>
  <si>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</si>
  <si>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</si>
  <si>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</si>
  <si>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</si>
  <si>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</si>
  <si>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</si>
  <si>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</si>
  <si>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</si>
  <si>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</si>
  <si>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</si>
  <si>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</si>
  <si>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</si>
  <si>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</si>
  <si>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</si>
  <si>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</si>
  <si>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</si>
  <si>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</si>
  <si>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</si>
  <si>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</si>
  <si>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</si>
  <si>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</si>
  <si>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</si>
  <si>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</si>
  <si>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</si>
  <si>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</si>
  <si>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</si>
  <si>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</si>
  <si>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</si>
  <si>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</si>
  <si>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</si>
  <si>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</si>
  <si>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</si>
  <si>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</si>
  <si>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</si>
  <si>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</si>
  <si>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</si>
  <si>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</si>
  <si>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</si>
  <si>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</si>
  <si>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</si>
  <si>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</si>
  <si>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</si>
  <si>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</si>
  <si>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</si>
  <si>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</si>
  <si>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</si>
  <si>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</si>
  <si>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</si>
  <si>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</si>
  <si>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</si>
  <si>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</si>
  <si>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</si>
  <si>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</si>
  <si>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</si>
  <si>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</si>
  <si>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</si>
  <si>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</si>
  <si>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</si>
  <si>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</si>
  <si>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</si>
  <si>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</si>
  <si>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</si>
  <si>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</si>
  <si>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</si>
  <si>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</si>
  <si>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</si>
  <si>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</si>
  <si>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</si>
  <si>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</si>
  <si>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</si>
  <si>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</si>
  <si>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</si>
  <si>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</si>
  <si>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</si>
  <si>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</si>
  <si>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</si>
  <si>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</si>
  <si>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</si>
  <si>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</si>
  <si>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</si>
  <si>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</si>
  <si>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</si>
  <si>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</si>
  <si>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</si>
  <si>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</si>
  <si>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</si>
  <si>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</si>
  <si>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</si>
  <si>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</si>
  <si>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</si>
  <si>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</si>
  <si>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</si>
  <si>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</si>
  <si>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</si>
  <si>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</si>
  <si>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</si>
  <si>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</si>
  <si>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</si>
  <si>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</si>
  <si>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</si>
  <si>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</si>
  <si>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</si>
  <si>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</si>
  <si>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</si>
  <si>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</si>
  <si>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</si>
  <si>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</si>
  <si>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</si>
  <si>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</si>
  <si>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</si>
  <si>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</si>
  <si>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</si>
  <si>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</si>
  <si>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</si>
  <si>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</si>
  <si>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</si>
  <si>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</si>
  <si>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</si>
  <si>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</si>
  <si>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</si>
  <si>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</si>
  <si>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</si>
  <si>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</si>
  <si>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</si>
  <si>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</si>
  <si>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</si>
  <si>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</si>
  <si>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</si>
  <si>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</si>
  <si>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</si>
  <si>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</si>
  <si>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</si>
  <si>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</si>
  <si>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</si>
  <si>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</si>
  <si>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</si>
  <si>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</si>
  <si>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</si>
  <si>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</si>
  <si>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</si>
  <si>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</si>
  <si>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</si>
  <si>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</si>
  <si>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</si>
  <si>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</si>
  <si>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</si>
  <si>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</si>
  <si>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</si>
  <si>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</si>
  <si>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</si>
  <si>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</si>
  <si>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</si>
  <si>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</si>
  <si>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</si>
  <si>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</si>
  <si>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</si>
  <si>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</si>
  <si>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</si>
  <si>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</si>
  <si>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</si>
  <si>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</si>
  <si>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</si>
  <si>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</si>
  <si>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</si>
  <si>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</si>
  <si>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</si>
  <si>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</si>
  <si>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</si>
  <si>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</si>
  <si>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</si>
  <si>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</si>
  <si>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</si>
  <si>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</si>
  <si>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</si>
  <si>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</si>
  <si>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</si>
  <si>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</si>
  <si>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</si>
  <si>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</si>
  <si>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</si>
  <si>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</si>
  <si>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</si>
  <si>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</si>
  <si>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</si>
  <si>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</si>
  <si>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</si>
  <si>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</si>
  <si>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</si>
  <si>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</si>
  <si>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</si>
  <si>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</si>
  <si>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</si>
  <si>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</si>
  <si>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</si>
  <si>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</si>
  <si>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</si>
  <si>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</si>
  <si>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</si>
  <si>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</si>
  <si>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</si>
  <si>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</si>
  <si>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</si>
  <si>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</si>
  <si>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</si>
  <si>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</si>
  <si>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</si>
  <si>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</si>
  <si>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</si>
  <si>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</si>
  <si>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</si>
  <si>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</si>
  <si>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</si>
  <si>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</si>
  <si>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</si>
  <si>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</si>
  <si>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</si>
  <si>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</si>
  <si>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</si>
  <si>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</si>
  <si>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</si>
  <si>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</si>
  <si>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</si>
  <si>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</si>
  <si>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</si>
  <si>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</si>
  <si>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</si>
  <si>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</si>
  <si>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</si>
  <si>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</si>
  <si>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</si>
  <si>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</si>
  <si>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</si>
  <si>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</si>
  <si>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</si>
  <si>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</si>
  <si>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</si>
  <si>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</si>
  <si>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</si>
  <si>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</si>
  <si>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</si>
  <si>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</si>
  <si>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</si>
  <si>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</si>
  <si>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</si>
  <si>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</si>
  <si>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</si>
  <si>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</si>
  <si>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</si>
  <si>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</si>
  <si>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</si>
  <si>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</si>
  <si>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</si>
  <si>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</si>
  <si>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</si>
  <si>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</si>
  <si>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</si>
  <si>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</si>
  <si>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</si>
  <si>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</si>
  <si>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</si>
  <si>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</si>
  <si>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</si>
  <si>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</si>
  <si>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</si>
  <si>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</si>
  <si>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</si>
  <si>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</si>
  <si>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</si>
  <si>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</si>
  <si>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</si>
  <si>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</si>
  <si>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</si>
  <si>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</si>
  <si>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</si>
  <si>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</si>
  <si>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</si>
  <si>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</si>
  <si>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</si>
  <si>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</si>
  <si>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</si>
  <si>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</si>
  <si>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</si>
  <si>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</si>
  <si>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</si>
  <si>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</si>
  <si>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</si>
  <si>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</si>
  <si>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</si>
  <si>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</si>
  <si>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</si>
  <si>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</si>
  <si>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</si>
  <si>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</si>
  <si>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</si>
  <si>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</si>
  <si>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</si>
  <si>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</si>
  <si>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</si>
  <si>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</si>
  <si>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</si>
  <si>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</si>
  <si>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</si>
  <si>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</si>
  <si>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</si>
  <si>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</si>
  <si>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</si>
  <si>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</si>
  <si>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</si>
  <si>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</si>
  <si>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</si>
  <si>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</si>
  <si>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</si>
  <si>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</si>
  <si>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</si>
  <si>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</si>
  <si>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</si>
  <si>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</si>
  <si>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</si>
  <si>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</si>
  <si>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</si>
  <si>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</si>
  <si>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</si>
  <si>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</si>
  <si>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</si>
  <si>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</si>
  <si>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</si>
  <si>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</si>
  <si>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</si>
  <si>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</si>
  <si>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</si>
  <si>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</si>
  <si>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</si>
  <si>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</si>
  <si>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</si>
  <si>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</si>
  <si>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</si>
  <si>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</si>
  <si>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</si>
  <si>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</si>
  <si>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</si>
  <si>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</si>
  <si>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</si>
  <si>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</si>
  <si>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</si>
  <si>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</si>
  <si>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</si>
  <si>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</si>
  <si>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</si>
  <si>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</si>
  <si>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</si>
  <si>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</si>
  <si>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</si>
  <si>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</si>
  <si>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</si>
  <si>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</si>
  <si>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</si>
  <si>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</si>
  <si>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</si>
  <si>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</si>
  <si>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</si>
  <si>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</si>
  <si>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</si>
  <si>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</si>
  <si>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</si>
  <si>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</si>
  <si>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</si>
  <si>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</si>
  <si>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</si>
  <si>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</si>
  <si>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</si>
  <si>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</si>
  <si>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</si>
  <si>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</si>
  <si>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</si>
  <si>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</si>
  <si>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</si>
  <si>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</si>
  <si>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</si>
  <si>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</si>
  <si>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</si>
  <si>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</si>
  <si>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</si>
  <si>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</si>
  <si>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</si>
  <si>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</si>
  <si>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</si>
  <si>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</si>
  <si>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</si>
  <si>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</si>
  <si>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</si>
  <si>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</si>
  <si>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</si>
  <si>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</si>
  <si>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</si>
  <si>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</si>
  <si>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</si>
  <si>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</si>
  <si>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</si>
  <si>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</si>
  <si>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</si>
  <si>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</si>
  <si>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</si>
  <si>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</si>
  <si>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</si>
  <si>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</si>
  <si>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</si>
  <si>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</si>
  <si>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</si>
  <si>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</si>
  <si>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</si>
  <si>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</si>
  <si>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</si>
  <si>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</si>
  <si>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</si>
  <si>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</si>
  <si>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</si>
  <si>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</si>
  <si>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</si>
  <si>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</si>
  <si>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</si>
  <si>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</si>
  <si>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</si>
  <si>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</si>
  <si>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</si>
  <si>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</si>
  <si>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</si>
  <si>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</si>
  <si>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</si>
  <si>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</si>
  <si>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</si>
  <si>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</si>
  <si>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</si>
  <si>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</si>
  <si>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</si>
  <si>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</si>
  <si>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</si>
  <si>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</si>
  <si>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</si>
  <si>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</si>
  <si>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</si>
  <si>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</si>
  <si>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</si>
  <si>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</si>
  <si>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</si>
  <si>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</si>
  <si>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</si>
  <si>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</si>
  <si>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</si>
  <si>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</si>
  <si>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</si>
  <si>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</si>
  <si>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</si>
  <si>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</si>
  <si>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</si>
  <si>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</si>
  <si>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</si>
  <si>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</si>
  <si>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</si>
  <si>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</si>
  <si>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</si>
  <si>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</si>
  <si>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</si>
  <si>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</si>
  <si>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</si>
  <si>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</si>
  <si>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</si>
  <si>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</si>
  <si>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</si>
  <si>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</si>
  <si>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</si>
  <si>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</si>
  <si>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</si>
  <si>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</si>
  <si>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</si>
  <si>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</si>
  <si>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</si>
  <si>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</si>
  <si>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</si>
  <si>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</si>
  <si>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</si>
  <si>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</si>
  <si>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</si>
  <si>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</si>
  <si>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</si>
  <si>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</si>
  <si>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</si>
  <si>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</si>
  <si>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</si>
  <si>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</si>
  <si>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</si>
  <si>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</si>
  <si>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</si>
  <si>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</si>
  <si>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</si>
  <si>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</si>
  <si>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</si>
  <si>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</si>
  <si>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</si>
  <si>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</si>
  <si>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</si>
  <si>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</si>
  <si>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</si>
  <si>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</si>
  <si>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</si>
  <si>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</si>
  <si>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</si>
  <si>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</si>
  <si>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</si>
  <si>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</si>
  <si>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</si>
  <si>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</si>
  <si>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</si>
  <si>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</si>
  <si>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</si>
  <si>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</si>
  <si>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</si>
  <si>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</si>
  <si>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</si>
  <si>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</si>
  <si>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</si>
  <si>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</si>
  <si>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</si>
  <si>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</si>
  <si>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</si>
  <si>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</si>
  <si>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</si>
  <si>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</si>
  <si>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</si>
  <si>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</si>
  <si>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</si>
  <si>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</si>
  <si>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</si>
  <si>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</si>
  <si>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</si>
  <si>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</si>
  <si>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</si>
  <si>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</si>
  <si>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</si>
  <si>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</si>
  <si>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</si>
  <si>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</si>
  <si>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</si>
  <si>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</si>
  <si>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</si>
  <si>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</si>
  <si>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</si>
  <si>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</si>
  <si>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</si>
  <si>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</si>
  <si>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</si>
  <si>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</si>
  <si>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</si>
  <si>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</si>
  <si>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</si>
  <si>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</si>
  <si>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</si>
  <si>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</si>
  <si>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</si>
  <si>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</si>
  <si>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</si>
  <si>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</si>
  <si>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</si>
  <si>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</si>
  <si>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</si>
  <si>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</si>
  <si>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</si>
  <si>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</si>
  <si>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</si>
  <si>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</si>
  <si>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</si>
  <si>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</si>
  <si>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</si>
  <si>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</si>
  <si>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</si>
  <si>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</si>
  <si>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</si>
  <si>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</si>
  <si>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</si>
  <si>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</si>
  <si>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</si>
  <si>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</si>
  <si>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</si>
  <si>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</si>
  <si>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</si>
  <si>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</si>
  <si>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</si>
  <si>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</si>
  <si>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</si>
  <si>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</si>
  <si>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</si>
  <si>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</si>
  <si>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</si>
  <si>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</si>
  <si>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</si>
  <si>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</si>
  <si>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</si>
  <si>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</si>
  <si>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</si>
  <si>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</si>
  <si>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</si>
  <si>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</si>
  <si>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</si>
  <si>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</si>
  <si>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</si>
  <si>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</si>
  <si>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</si>
  <si>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</si>
  <si>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</si>
  <si>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</si>
  <si>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</si>
  <si>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</si>
  <si>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</si>
  <si>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</si>
  <si>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</si>
  <si>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</si>
  <si>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</si>
  <si>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</si>
  <si>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</si>
  <si>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</si>
  <si>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</si>
  <si>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</si>
  <si>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</si>
  <si>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</si>
  <si>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</si>
  <si>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</si>
  <si>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</si>
  <si>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</si>
  <si>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</si>
  <si>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</si>
  <si>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</si>
  <si>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</si>
  <si>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</si>
  <si>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</si>
  <si>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</si>
  <si>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</si>
  <si>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</si>
  <si>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</si>
  <si>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</si>
  <si>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</si>
  <si>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</si>
  <si>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</si>
  <si>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</si>
  <si>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</si>
  <si>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</si>
  <si>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</si>
  <si>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</si>
  <si>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</si>
  <si>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</si>
  <si>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</si>
  <si>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</si>
  <si>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</si>
  <si>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</si>
  <si>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</si>
  <si>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</si>
  <si>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</si>
  <si>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</si>
  <si>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</si>
  <si>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</si>
  <si>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</si>
  <si>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</si>
  <si>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</si>
  <si>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</si>
  <si>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</si>
  <si>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</si>
  <si>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</si>
  <si>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</si>
  <si>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</si>
  <si>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</si>
  <si>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</si>
  <si>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</si>
  <si>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</si>
  <si>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</si>
  <si>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</si>
  <si>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</si>
  <si>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</si>
  <si>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</si>
  <si>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</si>
  <si>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</si>
  <si>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</si>
  <si>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</si>
  <si>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</si>
  <si>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</si>
  <si>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</si>
  <si>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</si>
  <si>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</si>
  <si>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</si>
  <si>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</si>
  <si>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</si>
  <si>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</si>
  <si>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</si>
  <si>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</si>
  <si>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</si>
  <si>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</si>
  <si>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</si>
  <si>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</si>
  <si>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</si>
  <si>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</si>
  <si>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</si>
  <si>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</si>
  <si>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</si>
  <si>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</si>
  <si>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</si>
  <si>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</si>
  <si>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</si>
  <si>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</si>
  <si>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</si>
  <si>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</si>
  <si>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</si>
  <si>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</si>
  <si>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</si>
  <si>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</si>
  <si>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</si>
  <si>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</si>
  <si>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</si>
  <si>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</si>
  <si>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</si>
  <si>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</si>
  <si>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</si>
  <si>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</si>
  <si>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</si>
  <si>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</si>
  <si>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</si>
  <si>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</si>
  <si>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</si>
  <si>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</si>
  <si>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</si>
  <si>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</si>
  <si>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</si>
  <si>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</si>
  <si>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</si>
  <si>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</si>
  <si>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</si>
  <si>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</si>
  <si>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</si>
  <si>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</si>
  <si>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</si>
  <si>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</si>
  <si>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</si>
  <si>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</si>
  <si>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</si>
  <si>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</si>
  <si>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</si>
  <si>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</si>
  <si>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</si>
  <si>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</si>
  <si>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</si>
  <si>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</si>
  <si>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</si>
  <si>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</si>
  <si>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</si>
  <si>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</si>
  <si>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</si>
  <si>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</si>
  <si>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</si>
  <si>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</si>
  <si>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</si>
  <si>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</si>
  <si>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</si>
  <si>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</si>
  <si>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</si>
  <si>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</si>
  <si>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</si>
  <si>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</si>
  <si>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</si>
  <si>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</si>
  <si>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</si>
  <si>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</si>
  <si>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</si>
  <si>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</si>
  <si>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</si>
  <si>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</si>
  <si>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</si>
  <si>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</si>
  <si>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</si>
  <si>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</si>
  <si>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</si>
  <si>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</si>
  <si>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</si>
  <si>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</si>
  <si>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</si>
  <si>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</si>
  <si>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</si>
  <si>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</si>
  <si>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</si>
  <si>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</si>
  <si>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</si>
  <si>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</si>
  <si>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</si>
  <si>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</si>
  <si>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</si>
  <si>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</si>
  <si>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</si>
  <si>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</si>
  <si>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</si>
  <si>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</si>
  <si>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</si>
  <si>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</si>
  <si>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</si>
  <si>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</si>
  <si>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</si>
  <si>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</si>
  <si>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</si>
  <si>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</si>
  <si>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</si>
  <si>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</si>
  <si>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</si>
  <si>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</si>
  <si>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</si>
  <si>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</si>
  <si>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</si>
  <si>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</si>
  <si>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</si>
  <si>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</si>
  <si>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</si>
  <si>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</si>
  <si>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</si>
  <si>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</si>
  <si>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</si>
  <si>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</si>
  <si>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</si>
  <si>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</si>
  <si>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</si>
  <si>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</si>
  <si>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</si>
  <si>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</si>
  <si>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</si>
  <si>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</si>
  <si>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</si>
  <si>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</si>
  <si>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</si>
  <si>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</si>
  <si>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</si>
  <si>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</si>
  <si>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</si>
  <si>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</si>
  <si>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</si>
  <si>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</si>
  <si>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</si>
  <si>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</si>
  <si>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</si>
  <si>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</si>
  <si>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</si>
  <si>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</si>
  <si>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</si>
  <si>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</si>
  <si>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</si>
  <si>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</si>
  <si>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</si>
  <si>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</si>
  <si>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</si>
  <si>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</si>
  <si>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</si>
  <si>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</si>
  <si>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</si>
  <si>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</si>
  <si>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</si>
  <si>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</si>
  <si>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</si>
  <si>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</si>
  <si>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</si>
  <si>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</si>
  <si>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</si>
  <si>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</si>
  <si>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</si>
  <si>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</si>
  <si>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</si>
  <si>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</si>
  <si>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</si>
  <si>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</si>
  <si>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</si>
  <si>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</si>
  <si>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</si>
  <si>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</si>
  <si>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</si>
  <si>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</si>
  <si>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</si>
  <si>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</si>
  <si>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</si>
  <si>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</si>
  <si>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</si>
  <si>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</si>
  <si>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</si>
  <si>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</si>
  <si>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</si>
  <si>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</si>
  <si>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</si>
  <si>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</si>
  <si>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</si>
  <si>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</si>
  <si>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</si>
  <si>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</si>
  <si>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</si>
  <si>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</si>
  <si>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</si>
  <si>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</si>
  <si>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</si>
  <si>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</si>
  <si>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</si>
  <si>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</si>
  <si>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</si>
  <si>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</si>
  <si>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</si>
  <si>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</si>
  <si>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</si>
  <si>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</si>
  <si>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</si>
  <si>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</si>
  <si>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</si>
  <si>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</si>
  <si>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</si>
  <si>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</si>
  <si>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</si>
  <si>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</si>
  <si>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</si>
  <si>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</si>
  <si>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</si>
  <si>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</si>
  <si>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</si>
  <si>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</si>
  <si>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</si>
  <si>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</si>
  <si>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</si>
  <si>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</si>
  <si>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</si>
  <si>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</si>
  <si>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</si>
  <si>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</si>
  <si>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</si>
  <si>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</si>
  <si>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</si>
  <si>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</si>
  <si>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</si>
  <si>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</si>
  <si>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</si>
  <si>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</si>
  <si>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</si>
  <si>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</si>
  <si>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</si>
  <si>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</si>
  <si>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</si>
  <si>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</si>
  <si>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</si>
  <si>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</si>
  <si>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</si>
  <si>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</si>
  <si>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</si>
  <si>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</si>
  <si>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</si>
  <si>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</si>
  <si>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</si>
  <si>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</si>
  <si>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</si>
  <si>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</si>
  <si>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</si>
  <si>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</si>
  <si>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</si>
  <si>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</si>
  <si>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</si>
  <si>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</si>
  <si>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</si>
  <si>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</si>
  <si>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</si>
  <si>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</si>
  <si>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</si>
  <si>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</si>
  <si>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</si>
  <si>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</si>
  <si>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</si>
  <si>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</si>
  <si>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</si>
  <si>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</si>
  <si>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</si>
  <si>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</si>
  <si>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</si>
  <si>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</si>
  <si>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</si>
  <si>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</si>
  <si>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</si>
  <si>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</si>
  <si>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</si>
  <si>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</si>
  <si>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</si>
  <si>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</si>
  <si>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</si>
  <si>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</si>
  <si>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</si>
  <si>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</si>
  <si>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</si>
  <si>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</si>
  <si>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</si>
  <si>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</si>
  <si>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</si>
  <si>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</si>
  <si>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</si>
  <si>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</si>
  <si>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</si>
  <si>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</si>
  <si>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</si>
  <si>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</si>
  <si>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</si>
  <si>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</si>
  <si>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</si>
  <si>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</si>
  <si>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</si>
  <si>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</si>
  <si>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</si>
  <si>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</si>
  <si>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</si>
  <si>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</si>
  <si>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</si>
  <si>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</si>
  <si>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</si>
  <si>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</si>
  <si>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</si>
  <si>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</si>
  <si>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</si>
  <si>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</si>
  <si>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</si>
  <si>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</si>
  <si>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</si>
  <si>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</si>
  <si>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</si>
  <si>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</si>
  <si>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</si>
  <si>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</si>
  <si>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</si>
  <si>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</si>
  <si>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</si>
  <si>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</si>
  <si>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</si>
  <si>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</si>
  <si>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</si>
  <si>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</si>
  <si>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</si>
  <si>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</si>
  <si>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</si>
  <si>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</si>
  <si>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</si>
  <si>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</si>
  <si>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</si>
  <si>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</si>
  <si>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</si>
  <si>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</si>
  <si>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</si>
  <si>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</si>
  <si>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</si>
  <si>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</si>
  <si>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</si>
  <si>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</si>
  <si>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</si>
  <si>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</si>
  <si>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</si>
  <si>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</si>
  <si>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</si>
  <si>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</si>
  <si>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</si>
  <si>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</si>
  <si>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</si>
  <si>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</si>
  <si>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</si>
  <si>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</si>
  <si>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</si>
  <si>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</si>
  <si>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</si>
  <si>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</si>
  <si>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</si>
  <si>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</si>
  <si>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</si>
  <si>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</si>
  <si>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</si>
  <si>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</si>
  <si>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</si>
  <si>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</si>
  <si>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</si>
  <si>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</si>
  <si>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</si>
  <si>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</si>
  <si>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</si>
  <si>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</si>
  <si>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</si>
  <si>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</si>
  <si>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</si>
  <si>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</si>
  <si>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</si>
  <si>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</si>
  <si>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</si>
  <si>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</si>
  <si>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</si>
  <si>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</si>
  <si>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</si>
  <si>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</si>
  <si>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</si>
  <si>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</si>
  <si>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</si>
  <si>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</si>
  <si>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</si>
  <si>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</si>
  <si>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</si>
  <si>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</si>
  <si>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</si>
  <si>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</si>
  <si>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</si>
  <si>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</si>
  <si>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</si>
  <si>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</si>
  <si>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</si>
  <si>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</si>
  <si>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</si>
  <si>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</si>
  <si>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</si>
  <si>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</si>
  <si>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</si>
  <si>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</si>
  <si>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</si>
  <si>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</si>
  <si>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</si>
  <si>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</si>
  <si>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</si>
  <si>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</si>
  <si>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</si>
  <si>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</si>
  <si>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</si>
  <si>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</si>
  <si>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</si>
  <si>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</si>
  <si>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</si>
  <si>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</si>
  <si>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</si>
  <si>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</si>
  <si>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</si>
  <si>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</si>
  <si>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</si>
  <si>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</si>
  <si>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</si>
  <si>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</si>
  <si>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</si>
  <si>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</si>
  <si>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</si>
  <si>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</si>
  <si>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</si>
  <si>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</si>
  <si>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</si>
  <si>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</si>
  <si>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</si>
  <si>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</si>
  <si>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</si>
  <si>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</si>
  <si>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</si>
  <si>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</si>
  <si>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</si>
  <si>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</si>
  <si>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</si>
  <si>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</si>
  <si>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</si>
  <si>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</si>
  <si>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</si>
  <si>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</si>
  <si>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</si>
  <si>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</si>
  <si>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</si>
  <si>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</si>
  <si>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</si>
  <si>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</si>
  <si>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</si>
  <si>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</si>
  <si>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</si>
  <si>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</si>
  <si>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</si>
  <si>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</si>
  <si>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</si>
  <si>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</si>
  <si>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</si>
  <si>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</si>
  <si>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</si>
  <si>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</si>
  <si>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</si>
  <si>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</si>
  <si>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</si>
  <si>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</si>
  <si>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</si>
  <si>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</si>
  <si>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</si>
  <si>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</si>
  <si>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</si>
  <si>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</si>
  <si>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</si>
  <si>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</si>
  <si>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</si>
  <si>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</si>
  <si>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</si>
  <si>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</si>
  <si>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</si>
  <si>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</si>
  <si>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</si>
  <si>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</si>
  <si>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</si>
  <si>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</si>
  <si>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</si>
  <si>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</si>
  <si>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</si>
  <si>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</si>
  <si>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</si>
  <si>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</si>
  <si>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</si>
  <si>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</si>
  <si>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</si>
  <si>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</si>
  <si>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</si>
  <si>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</si>
  <si>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</si>
  <si>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</si>
  <si>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</si>
  <si>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</si>
  <si>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</si>
  <si>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</si>
  <si>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</si>
  <si>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</si>
  <si>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</si>
  <si>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</si>
  <si>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</si>
  <si>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</si>
  <si>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</si>
  <si>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</si>
  <si>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</si>
  <si>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</si>
  <si>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</si>
  <si>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</si>
  <si>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</si>
  <si>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</si>
  <si>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</si>
  <si>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</si>
  <si>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</si>
  <si>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</si>
  <si>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</si>
  <si>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</si>
  <si>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</si>
  <si>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</si>
  <si>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</si>
  <si>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</si>
  <si>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</si>
  <si>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</si>
  <si>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</si>
  <si>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</si>
  <si>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</si>
  <si>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</si>
  <si>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</si>
  <si>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</si>
  <si>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</si>
  <si>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</si>
  <si>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</si>
  <si>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</si>
  <si>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</si>
  <si>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</si>
  <si>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</si>
  <si>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</si>
  <si>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</si>
  <si>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</si>
  <si>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</si>
  <si>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</si>
  <si>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</si>
  <si>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</si>
  <si>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</si>
  <si>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</si>
  <si>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</si>
  <si>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</si>
  <si>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</si>
  <si>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</si>
  <si>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</si>
  <si>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</si>
  <si>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</si>
  <si>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</si>
  <si>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</si>
  <si>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</si>
  <si>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</si>
  <si>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</si>
  <si>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</si>
  <si>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</si>
  <si>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</si>
  <si>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</si>
  <si>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</si>
  <si>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</si>
  <si>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</si>
  <si>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</si>
  <si>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</si>
  <si>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</si>
  <si>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</si>
  <si>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</si>
  <si>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</si>
  <si>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</si>
  <si>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</si>
  <si>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</si>
  <si>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</si>
  <si>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</si>
  <si>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</si>
  <si>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</si>
  <si>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</si>
  <si>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</si>
  <si>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</si>
  <si>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</si>
  <si>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</si>
  <si>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</si>
  <si>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</si>
  <si>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</si>
  <si>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</si>
  <si>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</si>
  <si>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</si>
  <si>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</si>
  <si>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</si>
  <si>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</si>
  <si>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</si>
  <si>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</si>
  <si>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</si>
  <si>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</si>
  <si>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</si>
  <si>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</si>
  <si>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</si>
  <si>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</si>
  <si>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</si>
  <si>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</si>
  <si>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</si>
  <si>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</si>
  <si>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</si>
  <si>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</si>
  <si>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</si>
  <si>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</si>
  <si>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</si>
  <si>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</si>
  <si>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</si>
  <si>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</si>
  <si>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</si>
  <si>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</si>
  <si>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</si>
  <si>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</si>
  <si>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</si>
  <si>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</si>
  <si>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</si>
  <si>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</si>
  <si>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</si>
  <si>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</si>
  <si>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</si>
  <si>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</si>
  <si>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</si>
  <si>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</si>
  <si>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</si>
  <si>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</si>
  <si>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</si>
  <si>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</si>
  <si>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</si>
  <si>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</si>
  <si>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</si>
  <si>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</si>
  <si>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</si>
  <si>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</si>
  <si>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</si>
  <si>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</si>
  <si>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</si>
  <si>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</si>
  <si>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</si>
  <si>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</si>
  <si>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</si>
  <si>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</si>
  <si>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</si>
  <si>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</si>
  <si>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</si>
  <si>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</si>
  <si>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</si>
  <si>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</si>
  <si>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</si>
  <si>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</si>
  <si>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</si>
  <si>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</si>
  <si>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</si>
  <si>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</si>
  <si>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</si>
  <si>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</si>
  <si>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</si>
  <si>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</si>
  <si>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</si>
  <si>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</si>
  <si>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</si>
  <si>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</si>
  <si>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</si>
  <si>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</si>
  <si>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</si>
  <si>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</si>
  <si>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</si>
  <si>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</si>
  <si>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</si>
  <si>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</si>
  <si>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</si>
  <si>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</si>
  <si>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</si>
  <si>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</si>
  <si>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</si>
  <si>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</si>
  <si>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</si>
  <si>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</si>
  <si>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</si>
  <si>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</si>
  <si>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</si>
  <si>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</si>
  <si>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</si>
  <si>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</si>
  <si>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</si>
  <si>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</si>
  <si>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</si>
  <si>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</si>
  <si>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</si>
  <si>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</si>
  <si>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</si>
  <si>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</si>
  <si>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</si>
  <si>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</si>
  <si>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</si>
  <si>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</si>
  <si>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</si>
  <si>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</si>
  <si>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</si>
  <si>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</si>
  <si>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</si>
  <si>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</si>
  <si>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</si>
  <si>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</si>
  <si>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</si>
  <si>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</si>
  <si>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</si>
  <si>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</si>
  <si>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</si>
  <si>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</si>
  <si>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</si>
  <si>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</si>
  <si>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</si>
  <si>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</si>
  <si>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</si>
  <si>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</si>
  <si>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</si>
  <si>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</si>
  <si>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</si>
  <si>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</si>
  <si>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</si>
  <si>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</si>
  <si>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</si>
  <si>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</si>
  <si>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</si>
  <si>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</si>
  <si>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</si>
  <si>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</si>
  <si>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</si>
  <si>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</si>
  <si>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</si>
  <si>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</si>
  <si>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</si>
  <si>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</si>
  <si>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</si>
  <si>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</si>
  <si>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</si>
  <si>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</si>
  <si>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</si>
  <si>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</si>
  <si>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</si>
  <si>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</si>
  <si>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</si>
  <si>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</si>
  <si>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</si>
  <si>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</si>
  <si>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</si>
  <si>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</si>
  <si>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</si>
  <si>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</si>
  <si>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</si>
  <si>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</si>
  <si>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</si>
  <si>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</si>
  <si>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</si>
  <si>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</si>
  <si>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</si>
  <si>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</si>
  <si>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</si>
  <si>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</si>
  <si>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</si>
  <si>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</si>
  <si>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</si>
  <si>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</si>
  <si>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</si>
  <si>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</si>
  <si>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</si>
  <si>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</si>
  <si>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</si>
  <si>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</si>
  <si>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</si>
  <si>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</si>
  <si>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</si>
  <si>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</si>
  <si>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</si>
  <si>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</si>
  <si>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</si>
  <si>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</si>
  <si>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</si>
  <si>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</si>
  <si>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</si>
  <si>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</si>
  <si>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</si>
  <si>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</si>
  <si>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</si>
  <si>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</si>
  <si>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</si>
  <si>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</si>
  <si>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</si>
  <si>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</si>
  <si>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</si>
  <si>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</si>
  <si>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</si>
  <si>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</si>
  <si>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</si>
  <si>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</si>
  <si>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</si>
  <si>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</si>
  <si>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</si>
  <si>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</si>
  <si>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</si>
  <si>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</si>
  <si>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</si>
  <si>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</si>
  <si>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</si>
  <si>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</si>
  <si>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</si>
  <si>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</si>
  <si>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</si>
  <si>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</si>
  <si>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</si>
  <si>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</si>
  <si>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</si>
  <si>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</si>
  <si>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</si>
  <si>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</si>
  <si>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</si>
  <si>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</si>
  <si>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</si>
  <si>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</si>
  <si>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</si>
  <si>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</si>
  <si>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</si>
  <si>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</si>
  <si>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</si>
  <si>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</si>
  <si>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</si>
  <si>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</si>
  <si>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</si>
  <si>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</si>
  <si>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</si>
  <si>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</si>
  <si>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</si>
  <si>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</si>
  <si>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</si>
  <si>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</si>
  <si>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</si>
  <si>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</si>
  <si>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</si>
  <si>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</si>
  <si>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</si>
  <si>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</si>
  <si>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</si>
  <si>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</si>
  <si>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</si>
  <si>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</si>
  <si>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</si>
  <si>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</si>
  <si>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</si>
  <si>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</si>
  <si>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</si>
  <si>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</si>
  <si>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</si>
  <si>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</si>
  <si>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</si>
  <si>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</si>
  <si>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</si>
  <si>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</si>
  <si>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</si>
  <si>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</si>
  <si>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</si>
  <si>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</si>
  <si>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</si>
  <si>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</si>
  <si>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</si>
  <si>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</si>
  <si>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</si>
  <si>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</si>
  <si>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</si>
  <si>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</si>
  <si>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</si>
  <si>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</si>
  <si>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</si>
  <si>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</si>
  <si>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</si>
  <si>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</si>
  <si>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</si>
  <si>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</si>
  <si>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</si>
  <si>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</si>
  <si>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</si>
  <si>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</si>
  <si>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</si>
  <si>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</si>
  <si>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</si>
  <si>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</si>
  <si>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</si>
  <si>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</si>
  <si>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</si>
  <si>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</si>
  <si>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</si>
  <si>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</si>
  <si>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</si>
  <si>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</si>
  <si>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</si>
  <si>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</si>
  <si>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</si>
  <si>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</si>
  <si>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</si>
  <si>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</si>
  <si>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</si>
  <si>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</si>
  <si>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</si>
  <si>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</si>
  <si>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</si>
  <si>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</si>
  <si>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</si>
  <si>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</si>
  <si>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</si>
  <si>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</si>
  <si>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</si>
  <si>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</si>
  <si>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</si>
  <si>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</si>
  <si>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</si>
  <si>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</si>
  <si>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</si>
  <si>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</si>
  <si>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</si>
  <si>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</si>
  <si>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</si>
  <si>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</si>
  <si>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</si>
  <si>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</si>
  <si>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</si>
  <si>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</si>
  <si>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</si>
  <si>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</si>
  <si>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</si>
  <si>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</si>
  <si>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</si>
  <si>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</si>
  <si>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</si>
  <si>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</si>
  <si>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</si>
  <si>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</si>
  <si>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</si>
  <si>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</si>
  <si>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Nonpeaker</t>
  </si>
  <si>
    <t>Electricity: Natural Gas Peaker</t>
  </si>
  <si>
    <t>industry-ag-main.html#avoid-f-gases</t>
  </si>
  <si>
    <t>avoid-f-gases.html</t>
  </si>
  <si>
    <t>Nuclear Capacity Lifetime Extension</t>
  </si>
  <si>
    <t>Nuclear Plant Lifetime Extension</t>
  </si>
  <si>
    <t>Nuclear Lifetime Extension</t>
  </si>
  <si>
    <t>nuclear-lifetime-extension.html</t>
  </si>
  <si>
    <t>Policy Schedule Subscript</t>
  </si>
  <si>
    <t>RnD building fuel use reduction</t>
  </si>
  <si>
    <t>RnD building capital cost reduction</t>
  </si>
  <si>
    <t>cross fuel tax</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</si>
  <si>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</si>
  <si>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</si>
  <si>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</si>
  <si>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</si>
  <si>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</si>
  <si>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</si>
  <si>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</si>
  <si>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</si>
  <si>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</si>
  <si>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</si>
  <si>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</si>
  <si>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</si>
  <si>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</si>
  <si>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</si>
  <si>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</si>
  <si>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</si>
  <si>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</si>
  <si>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</si>
  <si>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transmission growth</t>
  </si>
  <si>
    <t>elec storage growth</t>
  </si>
  <si>
    <t>elec early retirement</t>
  </si>
  <si>
    <t>elec demand response</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</si>
  <si>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</si>
  <si>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</si>
  <si>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</si>
  <si>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</si>
  <si>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</si>
  <si>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</si>
  <si>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</si>
  <si>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</si>
  <si>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</si>
  <si>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</si>
  <si>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</si>
  <si>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</si>
  <si>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</si>
  <si>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trans EV subsidy</t>
  </si>
  <si>
    <t>trans EV minimum</t>
  </si>
  <si>
    <t>**Description:**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</si>
  <si>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</si>
  <si>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</si>
  <si>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</si>
  <si>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</si>
  <si>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increases the sequestration of CO2 by planting forests.  Planted forests are assumed to be managed with best practices and are not used for timber harvesting. // **Guidance for setting values:** If this policy is fully implemented, the afforestation/reforestation rate reaches 2 million acres per year in 2050 (roughly equal to 0.1% of the land area of the lower 48 states).</t>
  </si>
  <si>
    <t>**Description:** This policy increases CO2 sequestration by forests through improved forest management practices.  // **Guidance for setting values:** If this policy is fully implemented, half of the 94 million acres of forest not currently under best management practices will instead be managed with best practices by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</si>
  <si>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</si>
  <si>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</si>
  <si>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</si>
  <si>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</si>
  <si>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</si>
  <si>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</si>
  <si>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</si>
  <si>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</si>
  <si>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</si>
  <si>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</si>
  <si>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</si>
  <si>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</si>
  <si>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Output Total F Gas Emissions in CO2e</t>
  </si>
  <si>
    <t>Output Total N2O Emissions</t>
  </si>
  <si>
    <t>Output Total CH4 Emissions</t>
  </si>
  <si>
    <t>Output Total OC Emissions</t>
  </si>
  <si>
    <t>Output Total BC Emissions</t>
  </si>
  <si>
    <t>Output Total SOx Emissions</t>
  </si>
  <si>
    <t>Output Total PM25 Emissions</t>
  </si>
  <si>
    <t>Output Total PM10 Emissions</t>
  </si>
  <si>
    <t>Output Total NOx Emissions</t>
  </si>
  <si>
    <t>Output Total CO Emissions</t>
  </si>
  <si>
    <t>Output Total VOC Emissions</t>
  </si>
  <si>
    <t>Output Total CO2 Emissions</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</si>
  <si>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</si>
  <si>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</si>
  <si>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</si>
  <si>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</si>
  <si>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</si>
  <si>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</si>
  <si>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</si>
  <si>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</si>
  <si>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</si>
  <si>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</si>
  <si>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</si>
  <si>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</si>
  <si>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</si>
  <si>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</si>
  <si>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</si>
  <si>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</si>
  <si>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</si>
  <si>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</si>
  <si>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</si>
  <si>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</si>
  <si>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</si>
  <si>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Levelized Cost of Electricity (after subsidies)</t>
  </si>
  <si>
    <t>Curtailed Electricity from Renewables</t>
  </si>
  <si>
    <t>Buses</t>
  </si>
  <si>
    <t>CO2 Emissions by Vehicle Type</t>
  </si>
  <si>
    <t>Fuel Use by Fuel Type</t>
  </si>
  <si>
    <t>Industry: Fuel Use</t>
  </si>
  <si>
    <t>Buildings: Energy Use</t>
  </si>
  <si>
    <t>By Building Component</t>
  </si>
  <si>
    <t>By Building Type</t>
  </si>
  <si>
    <t>By Energy Source</t>
  </si>
  <si>
    <t>Fuel Costs (by Fuel, by Sector)</t>
  </si>
  <si>
    <t>Technology Costs</t>
  </si>
  <si>
    <t>Batteries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</si>
  <si>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</si>
  <si>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</si>
  <si>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</si>
  <si>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</si>
  <si>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</si>
  <si>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</si>
  <si>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</si>
  <si>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</si>
  <si>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</si>
  <si>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</si>
  <si>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</si>
  <si>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</si>
  <si>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</si>
  <si>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</si>
  <si>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</si>
  <si>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</si>
  <si>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</si>
  <si>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</si>
  <si>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</si>
  <si>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</si>
  <si>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</si>
  <si>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</si>
  <si>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</si>
  <si>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</si>
  <si>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</si>
  <si>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</si>
  <si>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</si>
  <si>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</si>
  <si>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</si>
  <si>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</si>
  <si>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</si>
  <si>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</si>
  <si>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</si>
  <si>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</si>
  <si>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</si>
  <si>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</si>
  <si>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</si>
  <si>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</si>
  <si>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</si>
  <si>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</si>
  <si>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</si>
  <si>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</si>
  <si>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</si>
  <si>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</si>
  <si>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</si>
  <si>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Fraction of Industrial Fuel Use Shifted to Other Fuels</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</si>
  <si>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</si>
  <si>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</si>
  <si>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</si>
  <si>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</si>
  <si>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</si>
  <si>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</si>
  <si>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</si>
  <si>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</si>
  <si>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</si>
  <si>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</si>
  <si>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</si>
  <si>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</si>
  <si>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</si>
  <si>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indst fuel type shifting</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</si>
  <si>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</si>
  <si>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</si>
  <si>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</si>
  <si>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</si>
  <si>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</si>
  <si>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</si>
  <si>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</si>
  <si>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</si>
  <si>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</si>
  <si>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</si>
  <si>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</si>
  <si>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</si>
  <si>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Change in Energy Exports</t>
  </si>
  <si>
    <t>Change in Energy Imports</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</si>
  <si>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</si>
  <si>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</si>
  <si>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</si>
  <si>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</si>
  <si>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</si>
  <si>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</si>
  <si>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</si>
  <si>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</si>
  <si>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</si>
  <si>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</si>
  <si>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</si>
  <si>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</si>
  <si>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</si>
  <si>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</si>
  <si>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</si>
  <si>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</si>
  <si>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</si>
  <si>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</si>
  <si>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</si>
  <si>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</si>
  <si>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</si>
  <si>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Process Emissions</t>
  </si>
  <si>
    <t>Toggle Whether Carbon Tax Affects Non CO2 Emissions</t>
  </si>
  <si>
    <t>Carbon Tax Exemptions</t>
  </si>
  <si>
    <t>cross toggle whether carbon tax affects process emissions</t>
  </si>
  <si>
    <t>cross toggle whether carbon tax affects non CO2 emissions</t>
  </si>
  <si>
    <t>electricity-sector-main.html#ces</t>
  </si>
  <si>
    <t>clean-energy-standard.html</t>
  </si>
  <si>
    <t>Output Industry Sector Excluding Ag and Waste CO2e Emissions</t>
  </si>
  <si>
    <t>Electric Vehicle Range &amp; Charging Time</t>
  </si>
  <si>
    <t>Reduce EV Range Anxiety and Charging Time</t>
  </si>
  <si>
    <t>trans reduce EV range anxiety and charging time</t>
  </si>
  <si>
    <t>% reduction in concern</t>
  </si>
  <si>
    <t>Electric Vehicle Charger Deployment</t>
  </si>
  <si>
    <t>EV Charger Deployment</t>
  </si>
  <si>
    <t>trans EV charger deployment</t>
  </si>
  <si>
    <t>chargers / 100k pop</t>
  </si>
  <si>
    <r>
      <rPr>
        <b/>
        <sz val="11"/>
        <rFont val="Calibri"/>
        <family val="2"/>
        <scheme val="minor"/>
      </rPr>
      <t xml:space="preserve">Ranges: </t>
    </r>
    <r>
      <rPr>
        <sz val="11"/>
        <rFont val="Calibri"/>
        <family val="2"/>
        <scheme val="minor"/>
      </rPr>
      <t xml:space="preserve">https://www.energy.gov/eere/vehicles/articles/fotw-1010-january-1-2018-all-electric-light-vehicle-ranges-can-exceed-those                                              </t>
    </r>
    <r>
      <rPr>
        <b/>
        <sz val="11"/>
        <rFont val="Calibri"/>
        <family val="2"/>
        <scheme val="minor"/>
      </rPr>
      <t xml:space="preserve">Charging Times: </t>
    </r>
    <r>
      <rPr>
        <sz val="11"/>
        <rFont val="Calibri"/>
        <family val="2"/>
        <scheme val="minor"/>
      </rPr>
      <t>https://www.chargepoint.com/files/Quick_Guide_to_Fast_Charging.pdf</t>
    </r>
  </si>
  <si>
    <t>EV Range &amp; Charging Time</t>
  </si>
  <si>
    <t>**Description:**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 U.S. model year 2017 all-electric (not hybrid) vehicles had ranges from 58 to 335 miles (median 114 miles), and the typical charging time was 0.5 hours (with a DC Fast charger) or 3.5 hours (with a Level 2 charger).</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</si>
  <si>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</si>
  <si>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</si>
  <si>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</si>
  <si>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</si>
  <si>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</si>
  <si>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</si>
  <si>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</si>
  <si>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</si>
  <si>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</si>
  <si>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</si>
  <si>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</si>
  <si>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</si>
  <si>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</si>
  <si>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</si>
  <si>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</si>
  <si>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</si>
  <si>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</si>
  <si>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</si>
  <si>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</si>
  <si>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</si>
  <si>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</si>
  <si>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Shift Hydrogen Production to Electrolysis</t>
  </si>
  <si>
    <t>Fraction of Hydrogen Production Pathways Shifted</t>
  </si>
  <si>
    <t>District Heat CHP</t>
  </si>
  <si>
    <t>Use CHP for District Heat</t>
  </si>
  <si>
    <t>Hydrogen Electrolysis</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</si>
  <si>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</si>
  <si>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</si>
  <si>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</si>
  <si>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</si>
  <si>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</si>
  <si>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</si>
  <si>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</si>
  <si>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</si>
  <si>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</si>
  <si>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</si>
  <si>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</si>
  <si>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Minimum Required Hydrogen Vehicle Sales Percentage</t>
  </si>
  <si>
    <t>trans hydrogen vehicle minimum</t>
  </si>
  <si>
    <t>https://wamu.org/story/19/03/18/japan-is-betting-big-on-the-future-of-hydrogen-cars/</t>
  </si>
  <si>
    <t>district heat and hydrogen sector</t>
  </si>
  <si>
    <t>Output Total CO2e Emissions by Sector[district heat and hydrogen sector]</t>
  </si>
  <si>
    <t>By Sector (reallocated energy carriers)</t>
  </si>
  <si>
    <t>620e7a, 00b050, ff6400, f1bb18, ffff00, c2dffd, 087bf1, 004185, 04ffaf, bfb088, ff00ff, 000000, f593e0, c01b00, 004d10, 969696, af64ff</t>
  </si>
  <si>
    <t>620e7a, 00b050, ff6400, f1bb18, ffff00, c2dffd, 087bf1, 004185, 04ffaf, ff00ff, 000000, f593e0, c01b00, 004d10, 969696, af64ff</t>
  </si>
  <si>
    <t>620e7a, 00b050, ff6400, f1bb18, ffff00, c2dffd, 087bf1, 004185, 04ffaf, bfb088, ff00ff, 000000, f593e0, c01b00, 004d10, 969696</t>
  </si>
  <si>
    <t>620e7a, 00b050, ff6400, f1bb18, ffff00, c2dffd, 087bf1, 004185, 04ffaf, ff00ff, 000000, f593e0, c01b00, 004d10, 969696</t>
  </si>
  <si>
    <t>620e7a, f593e0, 04ffaf, c01b00, 969696, 087bf1</t>
  </si>
  <si>
    <t>620e7a, 00b050, ff6400, ffff00, c2dffd, 087bf1, 004185, 04ffaf, ff00ff, 000000, f593e0, c01b00, 004d10, 969696</t>
  </si>
  <si>
    <t>620e7a, 00b050, ff6400, ffff00, 04ffaf, ff00ff, 000000, f593e0, c01b00, 004d10, 969696</t>
  </si>
  <si>
    <t>620e7a, 00b050, ff6400, ffff00, 004185, 04ffaf, ff00ff, 000000, f593e0, c01b00, 004d10, 969696</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</si>
  <si>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</si>
  <si>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</si>
  <si>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</si>
  <si>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</si>
  <si>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</si>
  <si>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</si>
  <si>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</si>
  <si>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</si>
  <si>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</si>
  <si>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</si>
  <si>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</si>
  <si>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</si>
  <si>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</si>
  <si>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</si>
  <si>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</si>
  <si>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</si>
  <si>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</si>
  <si>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</si>
  <si>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</si>
  <si>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</si>
  <si>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</si>
  <si>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</si>
  <si>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</si>
  <si>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</si>
  <si>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</si>
  <si>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</si>
  <si>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</si>
  <si>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</si>
  <si>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</si>
  <si>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</si>
  <si>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</si>
  <si>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</si>
  <si>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</si>
  <si>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</si>
  <si>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</si>
  <si>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</si>
  <si>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</si>
  <si>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</si>
  <si>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</si>
  <si>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</si>
  <si>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</si>
  <si>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</si>
  <si>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</si>
  <si>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Imported Electricity</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</si>
  <si>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</si>
  <si>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</si>
  <si>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</si>
  <si>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</si>
  <si>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</si>
  <si>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</si>
  <si>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</si>
  <si>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</si>
  <si>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</si>
  <si>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</si>
  <si>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</si>
  <si>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</si>
  <si>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</si>
  <si>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</si>
  <si>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</si>
  <si>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</si>
  <si>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</si>
  <si>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</si>
  <si>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</si>
  <si>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</si>
  <si>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</si>
  <si>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</si>
  <si>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</si>
  <si>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</si>
  <si>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</si>
  <si>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</si>
  <si>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</si>
  <si>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</si>
  <si>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</si>
  <si>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</si>
  <si>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</si>
  <si>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</si>
  <si>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</si>
  <si>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</si>
  <si>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</si>
  <si>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</si>
  <si>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</si>
  <si>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</si>
  <si>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</si>
  <si>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</si>
  <si>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</si>
  <si>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</si>
  <si>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</si>
  <si>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</si>
  <si>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</si>
  <si>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</si>
  <si>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</si>
  <si>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</si>
  <si>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</si>
  <si>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</si>
  <si>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</si>
  <si>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</si>
  <si>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</si>
  <si>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</si>
  <si>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</si>
  <si>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</si>
  <si>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</si>
  <si>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</si>
  <si>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</si>
  <si>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Type[HDVs,passenger,CO2]; Output Transportation Pollutant Emissions by Vehicle Type[LDVs,freight,CO2]; Output Transportation Pollutant Emissions by Vehicle Type[aircraft,passenger,CO2]; Output Transportation Pollutant Emissions by Vehicle Type[HDVs,freight,CO2]; Output Transportation Pollutant Emissions by Vehicle Type[LDVs,passenger,CO2]</t>
  </si>
  <si>
    <t>c01b00, 004185, af64ff, 00b050, 04ffaf, 087bf1, f1bb18, f593e0, c2dffd, 000000, 969696</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</si>
  <si>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Type[HDVs,passenger]; Output Transportation Sector Fuel Used by Vehicle Type[LDVs,freight]; Output Transportation Sector Fuel Used by Vehicle Type[aircraft,passenger]; Output Transportation Sector Fuel Used by Vehicle Type[HDVs,freight]; Output Transportation Sector Fuel Used by Vehicle Type[LDVs,passenger]</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</si>
  <si>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</si>
  <si>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</si>
  <si>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</si>
  <si>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</si>
  <si>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</si>
  <si>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</si>
  <si>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</si>
  <si>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</si>
  <si>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</si>
  <si>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</si>
  <si>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</si>
  <si>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</si>
  <si>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</si>
  <si>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</si>
  <si>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</si>
  <si>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</si>
  <si>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</si>
  <si>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</si>
  <si>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</si>
  <si>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</si>
  <si>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</si>
  <si>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</si>
  <si>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</si>
  <si>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</si>
  <si>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</si>
  <si>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</si>
  <si>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</si>
  <si>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</si>
  <si>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</si>
  <si>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</si>
  <si>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</si>
  <si>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</si>
  <si>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</si>
  <si>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Output Total LPG Propane and Butane Consumption</t>
  </si>
  <si>
    <t>Output Total Municipal Solid Waste Consumption</t>
  </si>
  <si>
    <t>Output Total Hydrogen Consumption</t>
  </si>
  <si>
    <t>Refined Petroleum Fuels</t>
  </si>
  <si>
    <t>Coal</t>
  </si>
  <si>
    <t>Uranium</t>
  </si>
  <si>
    <t>Change in Energy Export Revenue</t>
  </si>
  <si>
    <t>Change in Energy Import Expenditures</t>
  </si>
  <si>
    <t>Energy Exports</t>
  </si>
  <si>
    <t>Energy Export Revenue</t>
  </si>
  <si>
    <t>Energy Imports</t>
  </si>
  <si>
    <t>Energy Import Expenditures</t>
  </si>
  <si>
    <t>000000, 087bf1, f593e0, 04ffaf, f1bb18, 969696, c01b00, 00b050, 620e7a</t>
  </si>
  <si>
    <t>620e7a, af64ff, ff00ff, 00b050, f1bb18, c2dffd, 004185, 04ffaf, 000000, 740000, c01b00, 004d10, 969696</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</si>
  <si>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</si>
  <si>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</si>
  <si>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</si>
  <si>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</si>
  <si>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</si>
  <si>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</si>
  <si>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t>
  </si>
  <si>
    <t>004185, 087bf1, c01b00, 969696, 620e7a</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</si>
  <si>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</si>
  <si>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</si>
  <si>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</si>
  <si>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</si>
  <si>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</si>
  <si>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</si>
  <si>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</si>
  <si>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</si>
  <si>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</si>
  <si>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</si>
  <si>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</si>
  <si>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</si>
  <si>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</si>
  <si>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</si>
  <si>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</si>
  <si>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</si>
  <si>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</si>
  <si>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</si>
  <si>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</si>
  <si>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</si>
  <si>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</si>
  <si>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</si>
  <si>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</si>
  <si>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</si>
  <si>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</si>
  <si>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</si>
  <si>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</si>
  <si>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</si>
  <si>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</si>
  <si>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</si>
  <si>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</si>
  <si>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</si>
  <si>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</si>
  <si>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</si>
  <si>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</si>
  <si>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</si>
  <si>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</si>
  <si>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</si>
  <si>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</si>
  <si>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</si>
  <si>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</si>
  <si>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</si>
  <si>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Electrification + Hydrogen</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</si>
  <si>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</si>
  <si>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</si>
  <si>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</si>
  <si>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</si>
  <si>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</si>
  <si>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</si>
  <si>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</si>
  <si>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</si>
  <si>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hydrogen-vehicle-mandate.html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</si>
  <si>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</si>
  <si>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</si>
  <si>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</si>
  <si>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</si>
  <si>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</si>
  <si>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</si>
  <si>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</si>
  <si>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</si>
  <si>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</si>
  <si>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</si>
  <si>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</si>
  <si>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</si>
  <si>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</si>
  <si>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</si>
  <si>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</si>
  <si>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</si>
  <si>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</si>
  <si>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</si>
  <si>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</si>
  <si>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</si>
  <si>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</si>
  <si>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</si>
  <si>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</si>
  <si>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</si>
  <si>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</si>
  <si>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</si>
  <si>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</si>
  <si>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</si>
  <si>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</si>
  <si>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</si>
  <si>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</si>
  <si>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</si>
  <si>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</si>
  <si>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</si>
  <si>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</si>
  <si>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</si>
  <si>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</si>
  <si>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</si>
  <si>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</si>
  <si>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</si>
  <si>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</si>
  <si>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</si>
  <si>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</si>
  <si>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Produce District Heat with Hydrogen</t>
  </si>
  <si>
    <t>Renewable Portfolio Std Percentage</t>
  </si>
  <si>
    <t>Output Total Change in CapEx and OpEx</t>
  </si>
  <si>
    <t>Transport: Vehicles by Technology</t>
  </si>
  <si>
    <t>Sales: Cars and SUVs</t>
  </si>
  <si>
    <t>Sales: Buses</t>
  </si>
  <si>
    <t>Sales: Motorbikes</t>
  </si>
  <si>
    <t>Fleet Composition: Cars and SUVs</t>
  </si>
  <si>
    <t>Fleet Composition: Buses</t>
  </si>
  <si>
    <t>Fleet Composition: Motorbikes</t>
  </si>
  <si>
    <t>^ Total Only</t>
  </si>
  <si>
    <t>crude oil es</t>
  </si>
  <si>
    <t>heavy or residual fuel oil es</t>
  </si>
  <si>
    <t>municipal solid waste es</t>
  </si>
  <si>
    <t>Energy Export, Import, and Production Types</t>
  </si>
  <si>
    <t>Energy Exports, Imports and Production</t>
  </si>
  <si>
    <t>Energy Production</t>
  </si>
  <si>
    <t>Change in Energy Production</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</si>
  <si>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</si>
  <si>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</si>
  <si>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</si>
  <si>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</si>
  <si>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</si>
  <si>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</si>
  <si>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</si>
  <si>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</si>
  <si>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</si>
  <si>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</si>
  <si>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</si>
  <si>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Output Primary Energy Use by District Heat Sector; Output Primary Energy Use by Agriculture Sector; Output Primary Energy Use by Buildings Sector; Output Primary Energy Use by Water and Waste Sector; Output Primary Energy Use by Transportation Sector; Output Primary Energy Use by Electricity Sector; Output Primary Energy Use by Industry Sector</t>
  </si>
  <si>
    <t>District Heat &amp; Hydrogen, Agriculture, Buildings, Water &amp; Waste, Transportation, Electricity, Industry</t>
  </si>
  <si>
    <t>620e7a, 04ffaf, 087bf1, f593e0, c01b00, f1bb18,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</si>
  <si>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</si>
  <si>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</si>
  <si>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</si>
  <si>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</si>
  <si>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</si>
  <si>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</si>
  <si>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</si>
  <si>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</si>
  <si>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</si>
  <si>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</si>
  <si>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</si>
  <si>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</si>
  <si>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</si>
  <si>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</si>
  <si>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</si>
  <si>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</si>
  <si>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</si>
  <si>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</si>
  <si>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</si>
  <si>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</si>
  <si>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</si>
  <si>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</si>
  <si>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</si>
  <si>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</si>
  <si>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</si>
  <si>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</si>
  <si>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</si>
  <si>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</si>
  <si>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If this policy is fully implemented, agricultural process emissions in 2050 are reduced by 2%.</t>
  </si>
  <si>
    <t>**Description:** This policy reduces greenhouse gas emissions from agriculture through livestock-related measures, such as feed supplements or drugs to prevent enteric methane formation. // **Guidance for setting values:** If this policy is fully implemented, agricultural process emissions in 2050 are reduced by 10%.</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</si>
  <si>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</si>
  <si>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</si>
  <si>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</si>
  <si>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</si>
  <si>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</si>
  <si>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</si>
  <si>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</si>
  <si>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</si>
  <si>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</si>
  <si>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</si>
  <si>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</si>
  <si>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</si>
  <si>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</si>
  <si>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</si>
  <si>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</si>
  <si>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</si>
  <si>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</si>
  <si>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</si>
  <si>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</si>
  <si>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</si>
  <si>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</si>
  <si>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</si>
  <si>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</si>
  <si>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</si>
  <si>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</si>
  <si>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</si>
  <si>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</si>
  <si>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</si>
  <si>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</si>
  <si>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</si>
  <si>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</si>
  <si>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</si>
  <si>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</si>
  <si>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</si>
  <si>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</si>
  <si>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see ctrl-settings/GDPGR</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</si>
  <si>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</si>
  <si>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GDPGR Alternative Base Case GDP Growth Rate</t>
  </si>
  <si>
    <t>Output District Heat and Hydrogen Electricity Use; Output Waste Management Electricity Use; Output Agriculture Electricity Use; Output Transportation Sector Electricity Use; Output Industry Sector Electricity Use; Output Buildings Sector Electricity Use</t>
  </si>
  <si>
    <t>District Heat &amp; Hydrogen, Water &amp; Waste, Agriculture, Transportation, Industry, Buildings</t>
  </si>
  <si>
    <t>Commercial Buildings Sector, Residential Buildings Sector, Transportation Sector, Industry Sector, District Heat &amp; Hydrogen Sectors</t>
  </si>
  <si>
    <t>GDP growth rate (%)</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</si>
  <si>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</si>
  <si>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</si>
  <si>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</si>
  <si>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</si>
  <si>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</si>
  <si>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</si>
  <si>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</si>
  <si>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</si>
  <si>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</si>
  <si>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</si>
  <si>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</si>
  <si>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</si>
  <si>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</si>
  <si>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</si>
  <si>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</si>
  <si>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</si>
  <si>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</si>
  <si>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</si>
  <si>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</si>
  <si>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</si>
  <si>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</si>
  <si>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</si>
  <si>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</si>
  <si>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</si>
  <si>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</si>
  <si>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</si>
  <si>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</si>
  <si>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</si>
  <si>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</si>
  <si>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</si>
  <si>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</si>
  <si>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</si>
  <si>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</si>
  <si>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</si>
  <si>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</si>
  <si>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</si>
  <si>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</si>
  <si>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</si>
  <si>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</si>
  <si>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</si>
  <si>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</si>
  <si>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</si>
  <si>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</si>
  <si>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</si>
  <si>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</si>
  <si>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</si>
  <si>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</si>
  <si>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</si>
  <si>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</si>
  <si>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</si>
  <si>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</si>
  <si>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</si>
  <si>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</si>
  <si>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</si>
  <si>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</si>
  <si>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</si>
  <si>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</si>
  <si>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</si>
  <si>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</si>
  <si>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</si>
  <si>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</si>
  <si>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Embedded CO2 in Exported Fuels</t>
  </si>
  <si>
    <t>Change in Embedded CO2 in Exported Fuels</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</si>
  <si>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</si>
  <si>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</si>
  <si>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</si>
  <si>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</si>
  <si>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Premature Deaths</t>
  </si>
  <si>
    <t>Avoided Lost Workdays</t>
  </si>
  <si>
    <t>Avoided Respiratory Symptoms and Bronchitis</t>
  </si>
  <si>
    <t>Avoided Nonfatal Heart Attacks</t>
  </si>
  <si>
    <t>Avoided Hospital Admissions</t>
  </si>
  <si>
    <t>Avoided Respiratory ER Visits</t>
  </si>
  <si>
    <t>Avoided Minor Restricted Activity Days</t>
  </si>
  <si>
    <t>incidents / year</t>
  </si>
  <si>
    <t>Output Avoided Premature Mortality</t>
  </si>
  <si>
    <t>Output Avoided Lost Workdays</t>
  </si>
  <si>
    <t>Output Avoided Respiratory Symptoms and Bronchitis</t>
  </si>
  <si>
    <t>Output Avoided Nonfatal Heart Attacks</t>
  </si>
  <si>
    <t>Output Avoided Hospital Admissions</t>
  </si>
  <si>
    <t>Output Avoided Respiratory ER Visits</t>
  </si>
  <si>
    <t>Output Avoided Minor Restricted Activity Days</t>
  </si>
  <si>
    <t>Avoided Asthma Attacks</t>
  </si>
  <si>
    <t>Output Avoided Asthma Attacks</t>
  </si>
  <si>
    <t>g CO2e / 2019 dollar</t>
  </si>
  <si>
    <t>g CO2 / 2019 dollar</t>
  </si>
  <si>
    <t>billion 2019 dollars / year</t>
  </si>
  <si>
    <t>2019 dollars / employee-year</t>
  </si>
  <si>
    <t>2019 dollars / megawatt-hour (MWh)</t>
  </si>
  <si>
    <t>2019 dollars / kg</t>
  </si>
  <si>
    <t>2019 dollars / kilowatt-hour (kWh)</t>
  </si>
  <si>
    <t>cost of eqpt. to capture 1 metric ton CO2e/yr (2019 dollars)</t>
  </si>
  <si>
    <t>million 2019 dollars / megawatt (MW)</t>
  </si>
  <si>
    <t>cost of eqpt. to produce 1 kg H2/yr (2019 dollars)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</si>
  <si>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</si>
  <si>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</si>
  <si>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</si>
  <si>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</si>
  <si>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</si>
  <si>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</si>
  <si>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</si>
  <si>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</si>
  <si>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</si>
  <si>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</si>
  <si>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</si>
  <si>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</si>
  <si>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</si>
  <si>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</si>
  <si>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</si>
  <si>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Scenario_BAU.cin</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</si>
  <si>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</si>
  <si>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</si>
  <si>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</si>
  <si>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</si>
  <si>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</si>
  <si>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</si>
  <si>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</si>
  <si>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</si>
  <si>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</si>
  <si>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</si>
  <si>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but we refer to it here as "BAU".  Policy scenarios will inherit any settings in the BAU scenario's .cin file unless they specify different settings for those levers in their own .cin files.</t>
    </r>
  </si>
  <si>
    <t>Cumulative Change in National Debt</t>
  </si>
  <si>
    <t>billion 2019 dollars</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</si>
  <si>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</si>
  <si>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</si>
  <si>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</si>
  <si>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</si>
  <si>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</si>
  <si>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</si>
  <si>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</si>
  <si>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</si>
  <si>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</si>
  <si>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</si>
  <si>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</si>
  <si>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</si>
  <si>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</si>
  <si>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</si>
  <si>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</si>
  <si>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</si>
  <si>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</si>
  <si>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</si>
  <si>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</si>
  <si>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EV Subsidy</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</si>
  <si>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</si>
  <si>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</si>
  <si>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</si>
  <si>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</si>
  <si>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</si>
  <si>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</si>
  <si>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</si>
  <si>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</si>
  <si>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</si>
  <si>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</si>
  <si>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</si>
  <si>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</si>
  <si>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</si>
  <si>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</si>
  <si>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</si>
  <si>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Target 1 Title</t>
  </si>
  <si>
    <t>Target 1 Year</t>
  </si>
  <si>
    <t>Target 1 Min Value</t>
  </si>
  <si>
    <t>Target 1 Max Value</t>
  </si>
  <si>
    <t>Target 1 Description</t>
  </si>
  <si>
    <t>Target 2 Title</t>
  </si>
  <si>
    <t>Target 2 Year</t>
  </si>
  <si>
    <t>Target 2 Min Value</t>
  </si>
  <si>
    <t>Target 2 Max Value</t>
  </si>
  <si>
    <t>Target 2 Description</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</si>
  <si>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</si>
  <si>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</si>
  <si>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</si>
  <si>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Fraction of Additional Grid Battery Storage Potential Achieved</t>
  </si>
  <si>
    <t>reduction wedge</t>
  </si>
  <si>
    <t>increase wedge</t>
  </si>
  <si>
    <t>**Description:** This policy specifies an increase in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which in total reaches 51% in 2050 as a generation-weighted national average. In 2020, the value is 36%. To set a carbon-free electricity standard that starts ramping up in 2021, the Customize Implementation Schedule feature below allows users to customize the start year setting. Simply take the 36% value, divide by your chosen policy setting, and enter the resulting value in the "Implementation %" box for 2020.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t>
  </si>
  <si>
    <t>Exempt Process Emissions from C Tax</t>
  </si>
  <si>
    <t>**Description:** This policy prevents the carbon tax from being levied on process emissions (non-energy greenhouse gas emissions from industrial and agricultural operations).</t>
  </si>
  <si>
    <t>Row of first policy missing a valid ID number</t>
  </si>
  <si>
    <t>2019 dollars / ton CO2e abated, Annual average abatement (MtCO2e)</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</si>
  <si>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</si>
  <si>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</si>
  <si>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</si>
  <si>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</si>
  <si>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</si>
  <si>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</si>
  <si>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</si>
  <si>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</si>
  <si>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</si>
  <si>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</si>
  <si>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</si>
  <si>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</si>
  <si>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</si>
  <si>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</si>
  <si>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</si>
  <si>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</si>
  <si>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</si>
  <si>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</si>
  <si>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</si>
  <si>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</si>
  <si>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</si>
  <si>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</si>
  <si>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</si>
  <si>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</si>
  <si>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</si>
  <si>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</si>
  <si>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</si>
  <si>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</si>
  <si>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</si>
  <si>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</si>
  <si>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</si>
  <si>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</si>
  <si>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</si>
  <si>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</si>
  <si>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</si>
  <si>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Carbon Tax Revenue, Fuel Tax Revenue, EV Subsidy, Electricity Generation Subsidy, Electricity Capacity Construction Subsidy, Distributed Solar Subsidy, Fuel Subsidy, National Debt Interest, Remaining Government Cash Flows, Total</t>
  </si>
  <si>
    <t>Government Cash Flow Sources</t>
  </si>
  <si>
    <t>ad6600, 087bf1, f593e0, 04ffaf, f1bb18, 969696, c01b00, 00b050, 620e7a, 000000</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</si>
  <si>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</si>
  <si>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**Description:** This control setting adjusts the GDP impact of the recession caused by SARS-CoV-2 (COVID-19).  It is set in terms of the GDP growth rate for 2020, relative to 2019 (with negative values indicating GDP shrinkage).  Recession impacts extend beyond 2020 and can be adjusted using the Implementation Schedule feature for this control setting.  // **Guidance for setting values:** The EIA's November 2020 Short-Term Energy Outlook (STEO) expects a 3.6% shrinkage in GDP (versus a counter-factual growth of 2.0% from the January STEO).  This is the default setting.</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</si>
  <si>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</si>
  <si>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</si>
  <si>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</si>
  <si>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Electric Vehicle Sales Standard</t>
  </si>
  <si>
    <t>EV Sales Standard</t>
  </si>
  <si>
    <t>Hydrogen Vehicle Sales Standard</t>
  </si>
  <si>
    <t>Hydrogen Veh Sales Standard</t>
  </si>
  <si>
    <t>Boolean Use Non BAU Capacity Retirement Schedule</t>
  </si>
  <si>
    <t>Electricity Sector Fraction of Potential Additional CCS Achieved</t>
  </si>
  <si>
    <t>elec CCS</t>
  </si>
  <si>
    <t>**Description:**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</si>
  <si>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</si>
  <si>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</si>
  <si>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</si>
  <si>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</si>
  <si>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</si>
  <si>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</si>
  <si>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</si>
  <si>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</si>
  <si>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</si>
  <si>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</si>
  <si>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</si>
  <si>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</si>
  <si>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</si>
  <si>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</si>
  <si>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</si>
  <si>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</si>
  <si>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</si>
  <si>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</si>
  <si>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</si>
  <si>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</si>
  <si>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</si>
  <si>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</si>
  <si>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</si>
  <si>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</si>
  <si>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</si>
  <si>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</si>
  <si>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</si>
  <si>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</si>
  <si>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</si>
  <si>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</si>
  <si>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</si>
  <si>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</si>
  <si>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</si>
  <si>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</si>
  <si>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</si>
  <si>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</si>
  <si>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</si>
  <si>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</si>
  <si>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</si>
  <si>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</si>
  <si>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</si>
  <si>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</si>
  <si>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</si>
  <si>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</si>
  <si>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</si>
  <si>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</si>
  <si>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</si>
  <si>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</si>
  <si>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</si>
  <si>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</si>
  <si>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</si>
  <si>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</si>
  <si>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</si>
  <si>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</si>
  <si>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</si>
  <si>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</si>
  <si>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</si>
  <si>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</si>
  <si>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</si>
  <si>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</si>
  <si>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</si>
  <si>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</si>
  <si>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Shift to Electricity</t>
  </si>
  <si>
    <t>Shift to Coal</t>
  </si>
  <si>
    <t>Shift to Natural Gas</t>
  </si>
  <si>
    <t>Shift to Biomass</t>
  </si>
  <si>
    <t>Shift to Petroleum</t>
  </si>
  <si>
    <t>Shift to Purchased Heat</t>
  </si>
  <si>
    <t>Shift to Crude Oil</t>
  </si>
  <si>
    <t>Shift to Heavy or Residual Oil</t>
  </si>
  <si>
    <t>Shift to LPG Propane or Butane</t>
  </si>
  <si>
    <t>Shift to Hydrogen</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</si>
  <si>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</si>
  <si>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</si>
  <si>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</si>
  <si>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</si>
  <si>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</si>
  <si>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</si>
  <si>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</si>
  <si>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</si>
  <si>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</si>
  <si>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</si>
  <si>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</si>
  <si>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</si>
  <si>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</si>
  <si>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</si>
  <si>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</si>
  <si>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</si>
  <si>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</si>
  <si>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</si>
  <si>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</si>
  <si>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</si>
  <si>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</si>
  <si>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</si>
  <si>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</si>
  <si>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Electricity: Levelized Costs, Curtailment, Emissions and Water Use</t>
  </si>
  <si>
    <t>CO2e Emissions by Plant Type</t>
  </si>
  <si>
    <t>00b050, ff00ff, 000000, f593e0, c01b00, 004d10, 969696</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</si>
  <si>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</si>
  <si>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</si>
  <si>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</si>
  <si>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</si>
  <si>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</si>
  <si>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</si>
  <si>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</si>
  <si>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</si>
  <si>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Motorbikes, Freight Ships, Recreational Boats, Freight Rail, Passenger Rail, Freight Aircraft, Buses, Light &amp; Medium Freight Trucks, Passenger Aircraft, Heavy Trucks, Cars and SUVs</t>
  </si>
  <si>
    <t>Freight Aircraft, Light &amp; Medium Freight Trucks, Freight Ships, Freight Rail, Heavy Trucks</t>
  </si>
  <si>
    <t>Carbon Price</t>
  </si>
  <si>
    <t>Electricity Sector CCS</t>
  </si>
  <si>
    <t>Clean Electricity Standard</t>
  </si>
  <si>
    <t>NO,NE,IE</t>
  </si>
  <si>
    <r>
      <t>C. CO</t>
    </r>
    <r>
      <rPr>
        <b/>
        <vertAlign val="subscript"/>
        <sz val="9"/>
        <rFont val="Times New Roman"/>
        <family val="1"/>
      </rPr>
      <t>2</t>
    </r>
    <r>
      <rPr>
        <b/>
        <sz val="9"/>
        <rFont val="Times New Roman"/>
        <family val="1"/>
      </rPr>
      <t xml:space="preserve"> Transport and storage</t>
    </r>
  </si>
  <si>
    <r>
      <t xml:space="preserve">Memo items: </t>
    </r>
    <r>
      <rPr>
        <b/>
        <vertAlign val="superscript"/>
        <sz val="9"/>
        <rFont val="Times New Roman"/>
        <family val="1"/>
      </rPr>
      <t>(1)</t>
    </r>
  </si>
  <si>
    <r>
      <t>CO</t>
    </r>
    <r>
      <rPr>
        <b/>
        <vertAlign val="subscript"/>
        <sz val="9"/>
        <rFont val="Times New Roman"/>
        <family val="1"/>
      </rPr>
      <t>2</t>
    </r>
    <r>
      <rPr>
        <b/>
        <sz val="9"/>
        <rFont val="Times New Roman"/>
        <family val="1"/>
      </rPr>
      <t xml:space="preserve"> emissions from biomass</t>
    </r>
  </si>
  <si>
    <r>
      <t>CO</t>
    </r>
    <r>
      <rPr>
        <b/>
        <vertAlign val="subscript"/>
        <sz val="9"/>
        <rFont val="Times New Roman"/>
        <family val="1"/>
      </rPr>
      <t>2</t>
    </r>
    <r>
      <rPr>
        <b/>
        <sz val="9"/>
        <rFont val="Times New Roman"/>
        <family val="1"/>
      </rPr>
      <t xml:space="preserve"> captured</t>
    </r>
  </si>
  <si>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</si>
  <si>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</si>
  <si>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</si>
  <si>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</si>
  <si>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</si>
  <si>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</si>
  <si>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</si>
  <si>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</si>
  <si>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</si>
  <si>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</si>
  <si>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</si>
  <si>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</si>
  <si>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</si>
  <si>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</si>
  <si>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</si>
  <si>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</si>
  <si>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</si>
  <si>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</si>
  <si>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</si>
  <si>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</si>
  <si>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</si>
  <si>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</si>
  <si>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</si>
  <si>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</si>
  <si>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</si>
  <si>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</si>
  <si>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</si>
  <si>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</si>
  <si>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</si>
  <si>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</si>
  <si>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</si>
  <si>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</si>
  <si>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</si>
  <si>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</si>
  <si>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</si>
  <si>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</si>
  <si>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</si>
  <si>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</si>
  <si>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</si>
  <si>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</si>
  <si>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</si>
  <si>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</si>
  <si>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</si>
  <si>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</si>
  <si>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</si>
  <si>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</si>
  <si>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</si>
  <si>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</si>
  <si>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</si>
  <si>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</si>
  <si>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</si>
  <si>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</si>
  <si>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</si>
  <si>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</si>
  <si>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</si>
  <si>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</si>
  <si>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</si>
  <si>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</si>
  <si>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</si>
  <si>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</si>
  <si>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</si>
  <si>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</si>
  <si>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</si>
  <si>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</si>
  <si>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Each year, the specified percentage of the selected building type(s) that existed at the start of the model run will be retrofit with more efficient heating, cooling, and envelope components. // **Guidance for setting values:** By 2050, roughly 37% of the preexisting buildings will still survive without major renovations, so a value of 37% will retrofit all such surviving buildings by 2050.  Policy settings higher than this will retrofit all eligible buildings sooner than 2050.</t>
  </si>
  <si>
    <t>**Description:** This policy prevents new capacity of the selected type(s) from being built or deployed.</t>
  </si>
  <si>
    <t>**Description:**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</si>
  <si>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</si>
  <si>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t>
  </si>
  <si>
    <t>**Description:**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</si>
  <si>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</si>
  <si>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reduces methane emissions from the selected industry by increasing the capture of methane that is currently being released into the atmosphere (for example, stopping leaks from wellheads, pipes, coal mines, landfills, etc.).</t>
  </si>
  <si>
    <t>**Description:** This policy reduces methane emissions from the selected industry by increasing the burning of methane that is currently being released into the atmosphere (i.e. flaring instead of venting/leaking).</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</si>
  <si>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</si>
  <si>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</si>
  <si>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</si>
  <si>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</si>
  <si>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</si>
  <si>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</si>
  <si>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</si>
  <si>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</si>
  <si>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</si>
  <si>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</si>
  <si>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</si>
  <si>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</si>
  <si>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</si>
  <si>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</si>
  <si>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</si>
  <si>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</si>
  <si>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</si>
  <si>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</si>
  <si>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</si>
  <si>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</si>
  <si>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</si>
  <si>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</si>
  <si>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</si>
  <si>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</si>
  <si>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</si>
  <si>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</si>
  <si>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</si>
  <si>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</si>
  <si>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</si>
  <si>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</si>
  <si>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</si>
  <si>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</si>
  <si>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</si>
  <si>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</si>
  <si>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</si>
  <si>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reduces nitrous oxide (N2O) process emissions from the chemicals industry (primarily from the production of nitric acid and adipic acid) by destroying the N2O rather than venting it to the atmosphere.</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</si>
  <si>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</si>
  <si>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g. Other (</t>
    </r>
    <r>
      <rPr>
        <b/>
        <i/>
        <sz val="9"/>
        <rFont val="Times New Roman"/>
        <family val="1"/>
      </rPr>
      <t>please specify</t>
    </r>
    <r>
      <rPr>
        <b/>
        <sz val="9"/>
        <rFont val="Times New Roman"/>
        <family val="1"/>
      </rPr>
      <t>)</t>
    </r>
  </si>
  <si>
    <r>
      <t xml:space="preserve">5. Other </t>
    </r>
    <r>
      <rPr>
        <b/>
        <i/>
        <sz val="9"/>
        <rFont val="Times New Roman"/>
        <family val="1"/>
      </rPr>
      <t>(as specified in table 1.A(a) sheet 4)</t>
    </r>
  </si>
  <si>
    <r>
      <t>c.  Other</t>
    </r>
    <r>
      <rPr>
        <b/>
        <i/>
        <sz val="9"/>
        <rFont val="Times New Roman"/>
        <family val="1"/>
      </rPr>
      <t xml:space="preserve"> (as specified in table 1.B.1)</t>
    </r>
  </si>
  <si>
    <r>
      <t>d. Other</t>
    </r>
    <r>
      <rPr>
        <b/>
        <i/>
        <sz val="9"/>
        <rFont val="Times New Roman"/>
        <family val="1"/>
      </rPr>
      <t xml:space="preserve"> (as specified in table 1.B.2)</t>
    </r>
  </si>
  <si>
    <r>
      <t>1.  Transport of CO</t>
    </r>
    <r>
      <rPr>
        <b/>
        <vertAlign val="subscript"/>
        <sz val="9"/>
        <rFont val="Times New Roman"/>
        <family val="1"/>
      </rPr>
      <t>2</t>
    </r>
  </si>
  <si>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</si>
  <si>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</si>
  <si>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</si>
  <si>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</si>
  <si>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</si>
  <si>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</si>
  <si>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</si>
  <si>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</si>
  <si>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</si>
  <si>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</si>
  <si>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</si>
  <si>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</si>
  <si>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</si>
  <si>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</si>
  <si>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</si>
  <si>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</si>
  <si>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</si>
  <si>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</si>
  <si>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</si>
  <si>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</si>
  <si>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</si>
  <si>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</si>
  <si>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</si>
  <si>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</si>
  <si>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</si>
  <si>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</si>
  <si>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</si>
  <si>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</si>
  <si>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F.     Product uses as substitutes for ODS</t>
  </si>
  <si>
    <r>
      <t>1.   Cattle</t>
    </r>
    <r>
      <rPr>
        <b/>
        <vertAlign val="superscript"/>
        <sz val="9"/>
        <rFont val="Times New Roman"/>
        <family val="1"/>
      </rPr>
      <t>(1)</t>
    </r>
  </si>
  <si>
    <r>
      <t xml:space="preserve">Other </t>
    </r>
    <r>
      <rPr>
        <b/>
        <i/>
        <sz val="9"/>
        <rFont val="Times New Roman"/>
        <family val="1"/>
      </rPr>
      <t>(as specified in table 3(I).A)</t>
    </r>
  </si>
  <si>
    <r>
      <t>1.    Cattle</t>
    </r>
    <r>
      <rPr>
        <b/>
        <vertAlign val="superscript"/>
        <sz val="9"/>
        <rFont val="Times New Roman"/>
        <family val="1"/>
      </rPr>
      <t>(1)</t>
    </r>
  </si>
  <si>
    <r>
      <t xml:space="preserve">Other </t>
    </r>
    <r>
      <rPr>
        <b/>
        <i/>
        <sz val="9"/>
        <rFont val="Times New Roman"/>
        <family val="1"/>
      </rPr>
      <t>(as specified in table 3(I).B)</t>
    </r>
  </si>
  <si>
    <r>
      <t>5. Indirect N</t>
    </r>
    <r>
      <rPr>
        <b/>
        <vertAlign val="subscript"/>
        <sz val="9"/>
        <rFont val="Times New Roman"/>
        <family val="1"/>
      </rPr>
      <t>2</t>
    </r>
    <r>
      <rPr>
        <b/>
        <sz val="9"/>
        <rFont val="Times New Roman"/>
        <family val="1"/>
      </rPr>
      <t>O emissions</t>
    </r>
  </si>
  <si>
    <r>
      <t xml:space="preserve">3.  Other </t>
    </r>
    <r>
      <rPr>
        <b/>
        <i/>
        <sz val="9"/>
        <rFont val="Times New Roman"/>
        <family val="1"/>
      </rPr>
      <t>(as specified in table 5.D)</t>
    </r>
  </si>
  <si>
    <r>
      <t>E.  Other</t>
    </r>
    <r>
      <rPr>
        <b/>
        <i/>
        <sz val="9"/>
        <rFont val="Times New Roman"/>
        <family val="1"/>
      </rPr>
      <t xml:space="preserve"> (please specify)</t>
    </r>
  </si>
  <si>
    <r>
      <t>Annual change in total long-term C storage in HWP waste</t>
    </r>
    <r>
      <rPr>
        <b/>
        <vertAlign val="superscript"/>
        <sz val="9"/>
        <rFont val="Times New Roman"/>
        <family val="1"/>
      </rPr>
      <t>(3)</t>
    </r>
  </si>
  <si>
    <t>Submission 2021 v1</t>
  </si>
  <si>
    <t>Subtotals, CO2e (MMT, AR5)</t>
  </si>
  <si>
    <t>**Description:** This policy reduces emissions of high-GWP, fluorinated gases (F-gases) from the industry sector by substituting less-harmful chemicals. // **Guidance for setting values:** If this policy is fully implemented, F-gas emissions in 2050 are reduced by 61%.</t>
  </si>
  <si>
    <t>**Description:** This policy reduces emissions of high-GWP, fluorinated gases (F-gases) by recovering F-gases from equipment at the end of its service life and destroying or recycling those F-gases. // **Guidance for setting values:** If this policy is fully implemented, F-gas emissions in 2050 are reduced by 4%.</t>
  </si>
  <si>
    <t>**Description:** This policy reduces emissions of high-GWP, fluorinated gases (F-gases) from the industry sector by reducing leakage and losses through improved inspections, maintenance, and retrofitting of equipment. // **Guidance for setting values:** If this policy is fully implemented, F-gas emissions in 2050 are reduced by 1%.</t>
  </si>
  <si>
    <t>**Description:** This policy reduces emissions of high-GWP, fluorinated gases (F-gases) from the industry sector by destroying F-gases created as byproducts during the creation of desired products. // **Guidance for setting values:** If this policy is fully implemented, F-gas emissions in 2050 are reduced by 1%.</t>
  </si>
  <si>
    <t>Avoided Deaths by Gender</t>
  </si>
  <si>
    <t>Percent Change in Deaths by Gender</t>
  </si>
  <si>
    <t>Change in Jobs by Gender</t>
  </si>
  <si>
    <t>Percent Change in Jobs by Gender</t>
  </si>
  <si>
    <t>NDC Targets</t>
  </si>
  <si>
    <t>Source:</t>
  </si>
  <si>
    <t>Mexico's NDC 2020-2030 (dec 30 2020 updt)</t>
  </si>
  <si>
    <t>Year</t>
  </si>
  <si>
    <t>baseline</t>
  </si>
  <si>
    <t>MtCO2e</t>
  </si>
  <si>
    <t>conditional</t>
  </si>
  <si>
    <t>non-conditioned</t>
  </si>
  <si>
    <t>LTS Targets</t>
  </si>
  <si>
    <t>LTS</t>
  </si>
  <si>
    <t>National Emissions inventory 2017</t>
  </si>
  <si>
    <t>Non-conditional NDC</t>
  </si>
  <si>
    <t>In its updated Nationally Determined Contribution (NDC) to the U.N. Framework Convention on Climate Change, Mexico committed to reduce greenhouse gas emissions by 22 percent below the 2013 baseline by 2030.</t>
  </si>
  <si>
    <t>Mexico included a more ambitious target to reduce GHG emissions by 36 percent below the 2013 baseline by 2030, conditional to the consolidation at an international level, of technology transfer mechanisms, internationl price for carbon trading, carbon content tariff adjustment, technical cooperation and access to low-cost financial resources on a scale equivalent to the challenge required. (NDC 2020-2030).</t>
  </si>
  <si>
    <t>Target 3 Title</t>
  </si>
  <si>
    <t>Target 3 Year</t>
  </si>
  <si>
    <t>Target 3 Min Value</t>
  </si>
  <si>
    <t>Target 3 Max Value</t>
  </si>
  <si>
    <t>Target 3 Description</t>
  </si>
  <si>
    <t>BUTYGV Boolean Use Twenty Year GWP Values</t>
  </si>
  <si>
    <t>trillion passenger-km / year</t>
  </si>
  <si>
    <t>trillion freight ton-km / year</t>
  </si>
  <si>
    <t>petajoules / year</t>
  </si>
  <si>
    <t>megajoules / 2019 dollar</t>
  </si>
  <si>
    <t>millions of metric tons / year</t>
  </si>
  <si>
    <t>2019 dollars / metric ton</t>
  </si>
  <si>
    <t>billion cubic meters / year</t>
  </si>
  <si>
    <t>2019 dollars / cubic meter</t>
  </si>
  <si>
    <t>2019 dollars / liter</t>
  </si>
  <si>
    <t>Use 20-Year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</si>
  <si>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</si>
  <si>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Geothermal, Biomass, Solar Thermal, Distributed Solar PV, Utility Solar PV, Onshore Wind, Offshore Wind, Hydro, Nuclear, Municipal Solid Waste, Petroleum, Natural Gas Peaker, Natural Gas Nonpeaker, Heavy Fuel Oil, Hard Coal, Imported Electricity</t>
  </si>
  <si>
    <t>Output Change in Electricity Generation by Type[geothermal es]; 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 Output Change in Electricity Generation by Type[hydro es]; 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nonpeaker es]; Output Change in Electricity Generation by Type[heavy or residual fuel oil es]; Output Change in Electricity Generation by Type[hard coal es]; Output Change in Net Imports of Electricity</t>
  </si>
  <si>
    <t>Output Electricity Generation by Type[geothermal es]; 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nonpeaker es]; Output Electricity Generation by Type[heavy or residual fuel oil es]; Output Electricity Generation by Type[hard coal es]; Output Net Imports of Electricity</t>
  </si>
  <si>
    <t>Output Electricity Generation Capacity[geothermal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nonpeaker es]; Output Electricity Generation Capacity[heavy or residual fuel oil es]; Output Electricity Generation Capacity[hard coal es]</t>
  </si>
  <si>
    <t>Geothermal, Biomass, Solar Thermal, Distributed Solar PV, Utility Solar PV, Onshore Wind, Offshore Wind, Hydro, Nuclear, Distributed Non-Solar, Municipal Solid Waste, Petroleum, Natural Gas Peaker, Natural Gas Nonpeaker, Heavy Fuel Oil, Hard Coal</t>
  </si>
  <si>
    <t>Geothermal, Biomass, Solar Thermal, Distributed Solar PV, Utility Solar PV, Onshore Wind, Offshore Wind, Hydro, Nuclear, Municipal Solid Waste, Petroleum, Natural Gas Peaker, Natural Gas Nonpeaker, Heavy Fuel Oil, Hard Coal</t>
  </si>
  <si>
    <t>Output Change in Electricity Generation Capacity[geothermal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nonpeaker es]; Output Change in Electricity Generation Capacity[heavy or residual fuel oil es]; Output Change in Electricity Generation Capacity[hard coal es]</t>
  </si>
  <si>
    <t>Output Cost per Unit New Elec Output[geothermal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Output[nuclear es]; Output Cost per Unit New Elec Output[municipal solid waste es]; Output Cost per Unit New Elec Output[petroleum es]; Output Cost per Unit New Elec Output[natural gas peaker es]; Output Cost per Unit New Elec Output[natural gas nonpeaker es]; Output Cost per Unit New Elec Output[heavy or residual fuel oil es]; Output Cost per Unit New Elec Output[hard coal es]</t>
  </si>
  <si>
    <t>Geothermal, Biomass, Solar Thermal, Utility Solar PV, Onshore Wind, Offshore Wind, Hydro, Nuclear, Municipal Solid Waste, Petroleum, Natural Gas Peaker, Natural Gas Nonpeaker, Heavy Fuel Oil, Hard Coal</t>
  </si>
  <si>
    <t>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nonpeaker es]; Output Electricity Sector CO2e Emissions[heavy or residual fuel oil es]; Output Electricity Sector CO2e Emissions[hard coal es]</t>
  </si>
  <si>
    <t>Biomass, Municipal Solid Waste, Petroleum, Natural Gas Peaker, Natural Gas Nonpeaker, Heavy Fuel Oil, Hard Coal</t>
  </si>
  <si>
    <t>Geothermal, Biomass, Solar Thermal, Utility Solar PV, Nuclear, Municipal Solid Waste, Petroleum, Natural Gas Peaker, Natural Gas Nonpeaker, Heavy Fuel Oil, Hard Coal</t>
  </si>
  <si>
    <t>Geothermal, Biomass, Solar Thermal, Utility Solar PV, Hydro, Nuclear, Municipal Solid Waste, Petroleum, Natural Gas Peaker, Natural Gas Nonpeaker, Heavy Fuel Oil, Hard Coal</t>
  </si>
  <si>
    <t>Output Water Withdrawn by Power Plants[geothermal es]; Output Water Withdrawn by Power Plants[biomass es]; Output Water Withdrawn by Power Plants[solar thermal es]; Output Water Withdrawn by Power Plants[solar PV es]; Output Water Withdrawn by Power Plants[nuclear es]; Output Water Withdrawn by Power Plants[municipal solid waste es]; Output Water Withdrawn by Power Plants[petroleum es]; Output Water Withdrawn by Power Plants[natural gas peaker es]; Output Water Withdrawn by Power Plants[natural gas nonpeaker es]; Output Water Withdrawn by Power Plants[heavy or residual fuel oil es]; Output Water Withdrawn by Power Plants[hard coal es]</t>
  </si>
  <si>
    <t>Output Water Consumed by Power Plants[geothermal es]; Output Water Consumed by Power Plants[biomass es]; Output Water Consumed by Power Plants[solar thermal es]; Output Water Consumed by Power Plants[solar PV es]; Output Water Consumed by Power Plants[hydro es]; Output Water Consumed by Power Plants[nuclear es]; Output Water Consumed by Power Plants[municipal solid waste es]; Output Water Consumed by Power Plants[petroleum es]; Output Water Consumed by Power Plants[natural gas peaker es]; Output Water Consumed by Power Plants[natural gas nonpeaker es]; Output Water Consumed by Power Plants[heavy or residual fuel oil es]; Output Water Consumed by Power Plants[hard coal es]</t>
  </si>
  <si>
    <t>Output Total Primary Energy Use by Type[geothermal]; Output Liquid Biofuels Primary Energy Use;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Refined Petroleum Fuels Primary Energy Use; Output Total Primary Energy Use by Type[crude oil]; Output Total Primary Energy Use by Type[natural gas]; Output Total Primary Energy Use by Type[heavy or residual fuel oil]; Output Total Primary Energy Use by Type[hard coal]</t>
  </si>
  <si>
    <t>Geothermal, Liquid Biofuels, Municipal Solid Waste, Biomass, Solar, Wind, Hydro, Nuclear, Refined Petroleum Fuels, Crude Oil, Natural Gas, Heavy Fuel Oil, Hard Coal</t>
  </si>
  <si>
    <t>Geothermal, Biomass, Solar Thermal, Distributed Solar PV, Utility Solar PV, Onshore Wind, Offshore Wind, Hydro, Nuclear, Distributed Non-Solar, Municipal Solid Waste, Petroleum, Natural Gas Peaker, Natural Gas Nonpeaker, Heavy Fuel Oil, Hard Coal, Imported Electricity</t>
  </si>
  <si>
    <t>Notes on the 2050 target</t>
  </si>
  <si>
    <t>The 2050 target comes from Mexico's Climate Change Mid-Century Strategy document (released in 2016):</t>
  </si>
  <si>
    <t>https://unfccc.int/files/focus/long-term_strategies/application/pdf/mexico_mcs_final_cop22nov16_red.pdf</t>
  </si>
  <si>
    <t>The target is mentioned on page 4, in the third paragraph.  It is to reduce GHG emissions in 2050 to 50% below emissions in 2000.</t>
  </si>
  <si>
    <t>The emissions in year 2000 are available from Mexico's national emissions inventory.  A link to a spreadsheet containing annual emmissions for years</t>
  </si>
  <si>
    <t>1990 - 2015 is available at:</t>
  </si>
  <si>
    <t>http://datos.abiertos.inecc.gob.mx/Datos_abiertos_INECC/Inventario_Nacional_de_Gases_de_Efecto_Invernadero/INEGyCEI_2015/INEGyCEI 1990_2015_IPCC2006.xlsx</t>
  </si>
  <si>
    <t>We base the 2050 target on year 2000 non-land-use emissions (which the inventory incorrectly calls "gross" emissions), and</t>
  </si>
  <si>
    <t>we separately add in emissions from land use conversion from one type of land to another (but not emissions or sequestration</t>
  </si>
  <si>
    <t>from lands that are remaining the same type and simply exist, as we don't consider these effects anthropogenic).</t>
  </si>
  <si>
    <t>The non-land-use ("gross") emissions in year 2000 of the inventory are:</t>
  </si>
  <si>
    <t>Gg CO2e</t>
  </si>
  <si>
    <t>Next, we add in the emissions or sequestration from land use conversions and other land emissions, listed in items 3B 3D</t>
  </si>
  <si>
    <t>3B</t>
  </si>
  <si>
    <t>3D</t>
  </si>
  <si>
    <t>Thus, total year 2000 emissions we include from the official inventory are:</t>
  </si>
  <si>
    <t>MMT</t>
  </si>
  <si>
    <t>The reduction percentage for the target is:</t>
  </si>
  <si>
    <t>Accordingly, the year 2050 target is:</t>
  </si>
  <si>
    <t>Mexico's Long Term Strategy aims at emitting 50% of the emissions in 2000 by 2050.</t>
  </si>
  <si>
    <t>**Description:**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t>
  </si>
  <si>
    <t>**Description:** This policy represents increasing the deployment of EV charging stations, including DC Fast and Level 2 charging stations.  It is set in chargers per 100,000 people (cumulative, not per year), additional to chargers in the Reference case. This policy lever does not have an effect on energy use/emissions/deployment. It is meant to account for the costs of additional charging infrastructure.   // **Guidance for setting values:** As of Mar 2019, the U.S. had 63,000 chargers, just under 20 chargers per 100k pop.  In 2016, the U.S. had 111,076 gas stations with an average of 8 fuel pumps each, or 275 pumps per 100k pop.  Therefore, a lever setting of 255 would cause the population density of EV chargers to equal the 2016 population density of fuel pumps.</t>
  </si>
  <si>
    <t>**Description:**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t>
  </si>
  <si>
    <t>**Description:**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</si>
  <si>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t>
  </si>
  <si>
    <t>**Description:**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t>
  </si>
  <si>
    <t>**Description:** This policy specifies the percentage reduction in carbon emissions from the transportation sector that must be achieved via fuel switching.  This value is in addition to Reference Case requirements. // **Guidance for setting values:** The U.S. National Renewable Fuel Standard equates to a Reference Case LCFS of 2.2% - 4.6% (varying by year).  California adopted an LCFS that requires a 10% reduction in carbon intensity of the transportation fuel pool by 2020.</t>
  </si>
  <si>
    <t>**Description:**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t>
  </si>
  <si>
    <t>**Description:**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</si>
  <si>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t>
  </si>
  <si>
    <t>**Description:** This policy causes the government to reimburse building owners for a percentage of the cost of new distributed solar PV capacity that is installed on or around buildings. // **Guidance for setting values:** The federal Business Energy Investment Tax Credit (ITC) (whose effects are accounted for in the Reference Case case in this simulator) offers a 30% rebate through 2019, with lower values thereafter. Mexico has used similar subsidies in their sustainable housing programs, where efficient components are swapped freely or available at a reduced cost for social-interest housing.</t>
  </si>
  <si>
    <t>**Description:**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t>
  </si>
  <si>
    <t>**Description:**  This policy increases or decreases the amount of electricity exported from Mexico to the United States, Belize and Guatemala.  It does not cause the construction or removal of transmission lines linking these countries. // **Guidance for setting values:** From 2010 to 2016 electricity exports have grown at 6% p.a. from 22 to 31 PJ. // From 2010-2014, U.S. electricity exports declined by 30%.</t>
  </si>
  <si>
    <t>**Description:**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t>
  </si>
  <si>
    <t>Non Reference Case Guaranteed Dispatch</t>
  </si>
  <si>
    <t>**Description:**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This lever adds additional demand response capacity on top of Reference case values.</t>
  </si>
  <si>
    <t>**Description:**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t>
  </si>
  <si>
    <t>**Description:** This policy causes grid-scale electricity storage from chemical batteries to increase above the amount predicted in the Reference Case Scenario. // **Guidance for setting values:** In 2019, the U.S. had about 1,400 MW of grid battery storage.  The Reference Case scenario is based on EIA AEO data and sees grid battery capacity reach 17,400 MW by 2050.  The additional potential is based on NREL's Renewable Electricity Futures Study (80% RE-ITI (2014) scenario) and suggests the U.S. could reach 120,000 MW of grid battery storage by 2050.</t>
  </si>
  <si>
    <t>**Description:** This policy causes additional transmission capacity to be built relative to the Reference Case case.  Transmission increases the flexibility of the grid, allowing for the integration of more wind and solar PV, if the electricity system is flexibility-constrained. // **Guidance for setting values:** NREL's Renewable Electricity Futures study suggest that the most economical method of achieving 50% renewables penetration involves building roughly 37 million MW-miles of new transmission capacity, an increase of 21% beyond the existing 150-200 million MW-miles.</t>
  </si>
  <si>
    <t>Non Reference Case Capacity Retirement Schedule</t>
  </si>
  <si>
    <t>**Description:**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t>
  </si>
  <si>
    <t>Non Reference Case Mandated Capacity Construction</t>
  </si>
  <si>
    <t>Non Reference Case RPS Qualifying Resources</t>
  </si>
  <si>
    <t>**Description:** This policy extends the lifetime of all nuclear plants by the specified number of years. Laguna Verde Mexico's only Nuclear Station (1600MW, 2 reactors, 1990) had a 40 year permit, which has already been extended to 60 years (1990-2050).</t>
  </si>
  <si>
    <t>El Financiero, 2020, "¿Larga vida a la nuclear Laguna Verde?", https://www.elfinanciero.com.mx/opinion/jonathan-ruiz/2021/09/24/larga-vida-a-la-nuclear-laguna-verde/
U.S. Energy Information Administration, 2014, "Almost all U.S. nuclear plants require life extension past 60 years to operate beyond 2050", http://www.eia.gov/todayinenergy/detail.cfm?id=19091.</t>
  </si>
  <si>
    <t>**Description:**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t>
  </si>
  <si>
    <t>**Description:** This policy specifies the reduction in transmission and distribution losses that will be achieved by 2050. // **Guidance for setting values:** Mexico's total transmission and distribution losses have fluctuated between 12.5% and 16% according to World Bank. A relevant share of this is due to unenforced illicit use of electricity. As a reference, The U.S. has transmission and distribution losses of about 6%.  Germany, Japan, Finland, and the Netherlands have T&amp;D losses of around 4%.  Therefore, a 33% policy setting would cause the U.S. to match these countries' current level of T&amp;D losses by 2050.</t>
  </si>
  <si>
    <t>**Description:**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</si>
  <si>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t>
  </si>
  <si>
    <t>**Description:**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</si>
  <si>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t>
  </si>
  <si>
    <t>National Energy Balance 2020, https://sie.energia.gob.mx/
Calculated from model data; see the relevant variable(s) in the InputData folder for source information.</t>
  </si>
  <si>
    <t>**Description:** This policy avoids the release of CO2 from forests by reducing timber harvesting. // **Guidance for setting values:** A 100% setting of this lever reduces timber harvesting by 2% of the Reference Case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</si>
  <si>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Reference Case Scenario, the fraction of heat derived from CHP plants is constant at roughly 50%.  Therefore, a policy setting of 50% would increase the CHP fraction to 75% in 2050.</t>
  </si>
  <si>
    <t>**Description:** This policy causes a percentage of the district heat to be generated by burning hydrogen instead of the fuels used in the Reference Case case. // **Guidance for setting values:** In the United States, 64% of district heat is made by burning natural gas, 17% from coal, 16% from biomass, and 3% from petroleum.  Hydrogen technologies are still emerging, and it is not yet clear if it will be more economical to electrify end uses of heat (ceasing to use district heat), or if decarbonizing district heat facilities will be an economical pathway.</t>
  </si>
  <si>
    <t>**Description:** This policy causes a percentage of merchant hydrogen (i.e. hydrogen produced for sale, not hydrogen produced and consumed on-site within a facility) to be produced via electrolysis rather than via other production pathways. // **Guidance for setting values:** Today, in the United States, roughly 95% of hydrogen is produced via steam reforming of natural gas and 5% is produced via electrolysis.  These shares are not projected to change in the Reference Case case.</t>
  </si>
  <si>
    <t>% reduction in Reference Case subsidies</t>
  </si>
  <si>
    <t>**Description:**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t>
  </si>
  <si>
    <t>% of Reference Case price</t>
  </si>
  <si>
    <t>**Description:**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t>
  </si>
  <si>
    <t>elec non BAU guaranteed dispatch</t>
  </si>
  <si>
    <t>elec non BAU RPS qualifying resources</t>
  </si>
  <si>
    <t>cross reduce BAU subsidies</t>
  </si>
  <si>
    <t>Conditional NDC</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</si>
  <si>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Industry[road vehicles 29];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</si>
  <si>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Construction, Energy Pipelines and Gas Processing, Other Manufacturing, Road Vehicles, Other Metals, Iron and Steel, Cement and Other Nonmetallic Minerals, Glass and Glass Products, Rubber and Plastic Products, Chemicals, Refined Petroleum and Coke, Pulp Paper and Printing, Food Beverage and Tobacco, Other Mining and Quarrying, Oil and Gas Extraction, Coal Mining</t>
  </si>
  <si>
    <t>6E8000, CCFF33, FF9999, bfb088, 087bf1, 004185, c2dffd, ad6600, ff00ff, f1bb18, 000000, 04ffaf, ff6400, 620e7a, c01b00, 969696</t>
  </si>
  <si>
    <t>Output Industrial Fuel Use by Industry[construction 41T43]; Output Industrial Fuel Use by Industry[energy pipelines and gas processing 352T353]; Output Industrial Fuel Use by Industry[other manufacturing 31T33]; Output Industrial Fuel Use by Industry[road vehicles 29];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Industry[food beverage and tobacco 10T12]; Output Industrial Fuel Use by Industry[other mining and quarrying 07T08]; Output Industrial Fuel Use by Industry[oil and gas extraction 06]; Output Industrial Fuel Use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</si>
  <si>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Industry[road vehicles 29];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</si>
  <si>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Process Emissions in CO2e by Industry[construction 41T43]; Output Process Emissions in CO2e by Industry[energy pipelines and gas processing 352T353]; Output Process Emissions in CO2e by Industry[other manufacturing 31T33]; Output Process Emissions in CO2e by Industry[road vehicles 29];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</si>
  <si>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Industry[road vehicles 29];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</si>
  <si>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Additional Fuel Tax or Subsidy Rate by Fuel</t>
  </si>
  <si>
    <t>Climate Ambition Scenario</t>
  </si>
  <si>
    <t>ICM-CPL_Scenario_R1.cin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</si>
</sst>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0.0"/>
  </numFmts>
  <fonts count="106">
    <font>
      <sz val="1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s>
  <fills count="93">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6"/>
        <bgColor indexed="64"/>
      </patternFill>
    </fill>
    <fill>
      <patternFill patternType="solid">
        <fgColor rgb="FFFFC000"/>
        <bgColor indexed="64"/>
      </patternFill>
    </fill>
  </fills>
  <borders count="103">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s>
  <cellStyleXfs count="2307">
    <xf numFmtId="0" fontId="0" fillId="0" borderId="0"/>
    <xf numFmtId="9" fontId="6" fillId="0" borderId="0" applyFont="0" applyFill="0" applyBorder="0" applyAlignment="0" applyProtection="0"/>
    <xf numFmtId="0" fontId="7" fillId="0" borderId="0" applyNumberFormat="0" applyFill="0" applyBorder="0" applyAlignment="0" applyProtection="0"/>
    <xf numFmtId="0" fontId="11" fillId="0" borderId="0"/>
    <xf numFmtId="0" fontId="12" fillId="0" borderId="2" applyNumberFormat="0" applyProtection="0">
      <alignment wrapText="1"/>
    </xf>
    <xf numFmtId="0" fontId="11" fillId="0" borderId="3" applyNumberFormat="0" applyFont="0" applyProtection="0">
      <alignment wrapText="1"/>
    </xf>
    <xf numFmtId="43" fontId="6" fillId="0" borderId="0" applyFont="0" applyFill="0" applyBorder="0" applyAlignment="0" applyProtection="0"/>
    <xf numFmtId="0" fontId="19" fillId="0" borderId="0" applyNumberFormat="0" applyFill="0" applyBorder="0" applyAlignment="0" applyProtection="0"/>
    <xf numFmtId="0" fontId="20" fillId="0" borderId="0" applyNumberFormat="0">
      <alignment horizontal="right"/>
    </xf>
    <xf numFmtId="0" fontId="22" fillId="0" borderId="0" applyNumberFormat="0" applyFill="0" applyBorder="0" applyProtection="0">
      <alignment horizontal="left" vertical="center"/>
    </xf>
    <xf numFmtId="0" fontId="25" fillId="0" borderId="0" applyNumberFormat="0" applyFont="0" applyFill="0" applyBorder="0" applyProtection="0">
      <alignment horizontal="left" vertical="center" indent="2"/>
    </xf>
    <xf numFmtId="0" fontId="25" fillId="0" borderId="0" applyNumberFormat="0" applyFont="0" applyFill="0" applyBorder="0" applyProtection="0">
      <alignment horizontal="left" vertical="center" indent="5"/>
    </xf>
    <xf numFmtId="0" fontId="24" fillId="9" borderId="0" applyBorder="0">
      <alignment horizontal="right" vertical="center"/>
    </xf>
    <xf numFmtId="0" fontId="24" fillId="0" borderId="0"/>
    <xf numFmtId="0" fontId="25" fillId="16" borderId="0" applyNumberFormat="0" applyFont="0" applyBorder="0" applyAlignment="0" applyProtection="0"/>
    <xf numFmtId="0" fontId="21" fillId="0" borderId="0"/>
    <xf numFmtId="0" fontId="29" fillId="9" borderId="29">
      <alignment horizontal="right" vertical="center"/>
    </xf>
    <xf numFmtId="0" fontId="25" fillId="0" borderId="26"/>
    <xf numFmtId="0" fontId="24" fillId="0" borderId="51">
      <alignment horizontal="left" vertical="center" wrapText="1" indent="2"/>
    </xf>
    <xf numFmtId="0" fontId="52" fillId="0" borderId="0"/>
    <xf numFmtId="0" fontId="2" fillId="0" borderId="0"/>
    <xf numFmtId="0" fontId="57" fillId="7" borderId="56" applyNumberFormat="0" applyAlignment="0" applyProtection="0"/>
    <xf numFmtId="0" fontId="2" fillId="48" borderId="0" applyNumberFormat="0" applyBorder="0" applyAlignment="0" applyProtection="0"/>
    <xf numFmtId="0" fontId="20" fillId="14" borderId="91">
      <alignment horizontal="right" vertical="center"/>
    </xf>
    <xf numFmtId="0" fontId="25" fillId="0" borderId="0"/>
    <xf numFmtId="0" fontId="24" fillId="9" borderId="0" applyBorder="0">
      <alignment horizontal="right" vertical="center"/>
    </xf>
    <xf numFmtId="0" fontId="24" fillId="9" borderId="59">
      <alignment horizontal="right" vertical="center"/>
    </xf>
    <xf numFmtId="0" fontId="20" fillId="14" borderId="90">
      <alignment horizontal="right" vertical="center"/>
    </xf>
    <xf numFmtId="0" fontId="24" fillId="0" borderId="93">
      <alignment horizontal="left" vertical="center" wrapText="1" indent="2"/>
    </xf>
    <xf numFmtId="0" fontId="24" fillId="0" borderId="0" applyBorder="0">
      <alignment horizontal="right" vertical="center"/>
    </xf>
    <xf numFmtId="0" fontId="20" fillId="14" borderId="91">
      <alignment horizontal="right" vertical="center"/>
    </xf>
    <xf numFmtId="0" fontId="74" fillId="86" borderId="87" applyNumberFormat="0" applyAlignment="0" applyProtection="0"/>
    <xf numFmtId="4" fontId="20" fillId="14" borderId="92">
      <alignment horizontal="right" vertical="center"/>
    </xf>
    <xf numFmtId="0" fontId="24" fillId="0" borderId="29" applyNumberFormat="0" applyFill="0" applyAlignment="0" applyProtection="0"/>
    <xf numFmtId="0" fontId="20" fillId="0" borderId="65">
      <alignment horizontal="left" vertical="top" wrapText="1"/>
    </xf>
    <xf numFmtId="0" fontId="20" fillId="14" borderId="29">
      <alignment horizontal="right" vertical="center"/>
    </xf>
    <xf numFmtId="0" fontId="20" fillId="14" borderId="29">
      <alignment horizontal="right" vertical="center"/>
    </xf>
    <xf numFmtId="0" fontId="24" fillId="0" borderId="98">
      <alignment horizontal="right" vertical="center"/>
    </xf>
    <xf numFmtId="0" fontId="20" fillId="14" borderId="62">
      <alignment horizontal="right" vertical="center"/>
    </xf>
    <xf numFmtId="0" fontId="24" fillId="0" borderId="29">
      <alignment horizontal="right" vertical="center"/>
    </xf>
    <xf numFmtId="0" fontId="93" fillId="0" borderId="88" applyNumberFormat="0" applyFill="0" applyAlignment="0" applyProtection="0"/>
    <xf numFmtId="0" fontId="64" fillId="9" borderId="29">
      <alignment horizontal="right" vertical="center"/>
    </xf>
    <xf numFmtId="0" fontId="24" fillId="16" borderId="29"/>
    <xf numFmtId="0" fontId="25" fillId="89" borderId="89" applyNumberFormat="0" applyFont="0" applyAlignment="0" applyProtection="0"/>
    <xf numFmtId="0" fontId="20" fillId="14" borderId="90">
      <alignment horizontal="right" vertical="center"/>
    </xf>
    <xf numFmtId="0" fontId="20" fillId="9" borderId="29">
      <alignment horizontal="right" vertical="center"/>
    </xf>
    <xf numFmtId="0" fontId="20" fillId="9" borderId="60">
      <alignment horizontal="right" vertical="center"/>
    </xf>
    <xf numFmtId="0" fontId="24" fillId="0" borderId="60">
      <alignment horizontal="right" vertical="center"/>
    </xf>
    <xf numFmtId="4" fontId="25" fillId="0" borderId="0"/>
    <xf numFmtId="0" fontId="20" fillId="14" borderId="63">
      <alignment horizontal="right" vertical="center"/>
    </xf>
    <xf numFmtId="0" fontId="20" fillId="14" borderId="60">
      <alignment horizontal="right" vertical="center"/>
    </xf>
    <xf numFmtId="0" fontId="20" fillId="14" borderId="61">
      <alignment horizontal="right" vertical="center"/>
    </xf>
    <xf numFmtId="4" fontId="20" fillId="14" borderId="62">
      <alignment horizontal="right" vertical="center"/>
    </xf>
    <xf numFmtId="0" fontId="24" fillId="0" borderId="0"/>
    <xf numFmtId="0" fontId="24" fillId="67" borderId="29">
      <alignment horizontal="right" vertical="center"/>
    </xf>
    <xf numFmtId="0" fontId="24" fillId="67" borderId="0" applyBorder="0">
      <alignment horizontal="right" vertical="center"/>
    </xf>
    <xf numFmtId="0" fontId="25" fillId="0" borderId="0"/>
    <xf numFmtId="0" fontId="25" fillId="66" borderId="29"/>
    <xf numFmtId="4" fontId="25" fillId="0" borderId="0"/>
    <xf numFmtId="4" fontId="24" fillId="0" borderId="29" applyFill="0" applyBorder="0" applyProtection="0">
      <alignment horizontal="right" vertical="center"/>
    </xf>
    <xf numFmtId="0" fontId="67" fillId="0" borderId="0" applyNumberFormat="0" applyFill="0" applyBorder="0" applyAlignment="0" applyProtection="0"/>
    <xf numFmtId="4" fontId="25" fillId="0" borderId="0"/>
    <xf numFmtId="4" fontId="25" fillId="0" borderId="0"/>
    <xf numFmtId="0" fontId="2" fillId="0" borderId="0"/>
    <xf numFmtId="4" fontId="64" fillId="9" borderId="90">
      <alignment horizontal="right" vertical="center"/>
    </xf>
    <xf numFmtId="0" fontId="24" fillId="16" borderId="29"/>
    <xf numFmtId="0" fontId="20" fillId="14" borderId="62">
      <alignment horizontal="right" vertical="center"/>
    </xf>
    <xf numFmtId="0" fontId="24" fillId="0" borderId="98" applyNumberFormat="0" applyFill="0" applyAlignment="0" applyProtection="0"/>
    <xf numFmtId="4" fontId="24" fillId="16" borderId="90"/>
    <xf numFmtId="0" fontId="86" fillId="73" borderId="87" applyNumberFormat="0" applyAlignment="0" applyProtection="0"/>
    <xf numFmtId="0" fontId="93" fillId="0" borderId="88" applyNumberFormat="0" applyFill="0" applyAlignment="0" applyProtection="0"/>
    <xf numFmtId="0" fontId="64" fillId="9" borderId="90">
      <alignment horizontal="right" vertical="center"/>
    </xf>
    <xf numFmtId="0" fontId="58" fillId="46" borderId="57" applyNumberFormat="0" applyAlignment="0" applyProtection="0"/>
    <xf numFmtId="0" fontId="59" fillId="46" borderId="56" applyNumberFormat="0" applyAlignment="0" applyProtection="0"/>
    <xf numFmtId="0" fontId="78" fillId="0" borderId="88" applyNumberFormat="0" applyFill="0" applyAlignment="0" applyProtection="0"/>
    <xf numFmtId="0" fontId="68" fillId="89" borderId="89" applyNumberFormat="0" applyFont="0" applyAlignment="0" applyProtection="0"/>
    <xf numFmtId="0" fontId="60" fillId="0" borderId="0" applyNumberFormat="0" applyFill="0" applyBorder="0" applyAlignment="0" applyProtection="0"/>
    <xf numFmtId="0" fontId="2" fillId="50" borderId="0" applyNumberFormat="0" applyBorder="0" applyAlignment="0" applyProtection="0"/>
    <xf numFmtId="0" fontId="61" fillId="0" borderId="0" applyNumberFormat="0" applyFill="0" applyBorder="0" applyAlignment="0" applyProtection="0"/>
    <xf numFmtId="0" fontId="3"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62" fillId="49" borderId="0" applyNumberFormat="0" applyBorder="0" applyAlignment="0" applyProtection="0"/>
    <xf numFmtId="0" fontId="74" fillId="86" borderId="95" applyNumberFormat="0" applyAlignment="0" applyProtection="0"/>
    <xf numFmtId="0" fontId="2" fillId="50" borderId="0" applyNumberFormat="0" applyBorder="0" applyAlignment="0" applyProtection="0"/>
    <xf numFmtId="0" fontId="2" fillId="51" borderId="0" applyNumberFormat="0" applyBorder="0" applyAlignment="0" applyProtection="0"/>
    <xf numFmtId="0" fontId="62" fillId="52" borderId="0" applyNumberFormat="0" applyBorder="0" applyAlignment="0" applyProtection="0"/>
    <xf numFmtId="49" fontId="22" fillId="0" borderId="90" applyNumberFormat="0" applyFill="0" applyBorder="0" applyProtection="0">
      <alignment horizontal="left" vertical="center"/>
    </xf>
    <xf numFmtId="0" fontId="2" fillId="53"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93" fillId="0" borderId="88" applyNumberFormat="0" applyFill="0" applyAlignment="0" applyProtection="0"/>
    <xf numFmtId="0" fontId="2" fillId="56" borderId="0" applyNumberFormat="0" applyBorder="0" applyAlignment="0" applyProtection="0"/>
    <xf numFmtId="0" fontId="2" fillId="57" borderId="0" applyNumberFormat="0" applyBorder="0" applyAlignment="0" applyProtection="0"/>
    <xf numFmtId="0" fontId="62" fillId="58" borderId="0" applyNumberFormat="0" applyBorder="0" applyAlignment="0" applyProtection="0"/>
    <xf numFmtId="0" fontId="86" fillId="73" borderId="87" applyNumberFormat="0" applyAlignment="0" applyProtection="0"/>
    <xf numFmtId="0" fontId="2" fillId="59" borderId="0" applyNumberFormat="0" applyBorder="0" applyAlignment="0" applyProtection="0"/>
    <xf numFmtId="0" fontId="2" fillId="60" borderId="0" applyNumberFormat="0" applyBorder="0" applyAlignment="0" applyProtection="0"/>
    <xf numFmtId="0" fontId="62" fillId="61" borderId="0" applyNumberFormat="0" applyBorder="0" applyAlignment="0" applyProtection="0"/>
    <xf numFmtId="49" fontId="24" fillId="0" borderId="90" applyNumberFormat="0" applyFont="0" applyFill="0" applyBorder="0" applyProtection="0">
      <alignment horizontal="left" vertical="center" indent="2"/>
    </xf>
    <xf numFmtId="0" fontId="2" fillId="62" borderId="0" applyNumberFormat="0" applyBorder="0" applyAlignment="0" applyProtection="0"/>
    <xf numFmtId="0" fontId="2" fillId="63" borderId="0" applyNumberFormat="0" applyBorder="0" applyAlignment="0" applyProtection="0"/>
    <xf numFmtId="0" fontId="62" fillId="64" borderId="0" applyNumberFormat="0" applyBorder="0" applyAlignment="0" applyProtection="0"/>
    <xf numFmtId="0" fontId="24" fillId="0" borderId="29" applyNumberFormat="0" applyFill="0" applyAlignment="0" applyProtection="0"/>
    <xf numFmtId="0" fontId="20" fillId="14" borderId="29">
      <alignment horizontal="right" vertical="center"/>
    </xf>
    <xf numFmtId="0" fontId="20" fillId="14" borderId="29">
      <alignment horizontal="right" vertical="center"/>
    </xf>
    <xf numFmtId="0" fontId="24" fillId="0" borderId="51">
      <alignment horizontal="left" vertical="center" wrapText="1" indent="2"/>
    </xf>
    <xf numFmtId="0" fontId="20" fillId="14" borderId="62">
      <alignment horizontal="right" vertical="center"/>
    </xf>
    <xf numFmtId="0" fontId="24" fillId="0" borderId="29">
      <alignment horizontal="right" vertical="center"/>
    </xf>
    <xf numFmtId="0" fontId="64" fillId="9" borderId="29">
      <alignment horizontal="right" vertical="center"/>
    </xf>
    <xf numFmtId="0" fontId="24" fillId="16" borderId="29"/>
    <xf numFmtId="0" fontId="20" fillId="9" borderId="29">
      <alignment horizontal="right" vertical="center"/>
    </xf>
    <xf numFmtId="0" fontId="20" fillId="14" borderId="61">
      <alignment horizontal="right" vertical="center"/>
    </xf>
    <xf numFmtId="0" fontId="66" fillId="0" borderId="0" applyNumberFormat="0" applyFill="0" applyBorder="0" applyAlignment="0" applyProtection="0"/>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25" fillId="0" borderId="0" applyNumberFormat="0" applyFont="0" applyFill="0" applyBorder="0" applyProtection="0">
      <alignment horizontal="left" vertical="center" indent="2"/>
    </xf>
    <xf numFmtId="0" fontId="25" fillId="0" borderId="0" applyNumberFormat="0" applyFont="0" applyFill="0" applyBorder="0" applyProtection="0">
      <alignment horizontal="left" vertical="center" indent="2"/>
    </xf>
    <xf numFmtId="49" fontId="24" fillId="0" borderId="29" applyNumberFormat="0" applyFont="0" applyFill="0" applyBorder="0" applyProtection="0">
      <alignment horizontal="left" vertical="center" indent="2"/>
    </xf>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25" fillId="0" borderId="0" applyNumberFormat="0" applyFont="0" applyFill="0" applyBorder="0" applyProtection="0">
      <alignment horizontal="left" vertical="center" indent="5"/>
    </xf>
    <xf numFmtId="0" fontId="25" fillId="0" borderId="0" applyNumberFormat="0" applyFont="0" applyFill="0" applyBorder="0" applyProtection="0">
      <alignment horizontal="left" vertical="center" indent="5"/>
    </xf>
    <xf numFmtId="49" fontId="24" fillId="0" borderId="61" applyNumberFormat="0" applyFont="0" applyFill="0" applyBorder="0" applyProtection="0">
      <alignment horizontal="left" vertical="center" indent="5"/>
    </xf>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22" fillId="67" borderId="0" applyBorder="0" applyAlignment="0"/>
    <xf numFmtId="4" fontId="22" fillId="67" borderId="0" applyBorder="0" applyAlignment="0"/>
    <xf numFmtId="4" fontId="24" fillId="67" borderId="0" applyBorder="0">
      <alignment horizontal="right" vertical="center"/>
    </xf>
    <xf numFmtId="4" fontId="24" fillId="9" borderId="0" applyBorder="0">
      <alignment horizontal="right" vertical="center"/>
    </xf>
    <xf numFmtId="4" fontId="24" fillId="9" borderId="0" applyBorder="0">
      <alignment horizontal="right" vertical="center"/>
    </xf>
    <xf numFmtId="4" fontId="20" fillId="9" borderId="29">
      <alignment horizontal="right" vertical="center"/>
    </xf>
    <xf numFmtId="4" fontId="64" fillId="9" borderId="29">
      <alignment horizontal="right" vertical="center"/>
    </xf>
    <xf numFmtId="4" fontId="20" fillId="14" borderId="29">
      <alignment horizontal="right" vertical="center"/>
    </xf>
    <xf numFmtId="4" fontId="20" fillId="14" borderId="29">
      <alignment horizontal="right" vertical="center"/>
    </xf>
    <xf numFmtId="4" fontId="20" fillId="14" borderId="61">
      <alignment horizontal="right" vertical="center"/>
    </xf>
    <xf numFmtId="4" fontId="20" fillId="14" borderId="62">
      <alignment horizontal="right" vertical="center"/>
    </xf>
    <xf numFmtId="0" fontId="69" fillId="82" borderId="0" applyNumberFormat="0" applyBorder="0" applyAlignment="0" applyProtection="0"/>
    <xf numFmtId="0" fontId="69" fillId="83" borderId="0" applyNumberFormat="0" applyBorder="0" applyAlignment="0" applyProtection="0"/>
    <xf numFmtId="0" fontId="69" fillId="84"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5" borderId="0" applyNumberFormat="0" applyBorder="0" applyAlignment="0" applyProtection="0"/>
    <xf numFmtId="0" fontId="72" fillId="69" borderId="0" applyNumberFormat="0" applyBorder="0" applyAlignment="0" applyProtection="0"/>
    <xf numFmtId="4" fontId="22" fillId="0" borderId="39" applyFill="0" applyBorder="0" applyProtection="0">
      <alignment horizontal="right" vertical="center"/>
    </xf>
    <xf numFmtId="0" fontId="74" fillId="86" borderId="67" applyNumberFormat="0" applyAlignment="0" applyProtection="0"/>
    <xf numFmtId="0" fontId="75" fillId="87" borderId="68" applyNumberFormat="0" applyAlignment="0" applyProtection="0"/>
    <xf numFmtId="173" fontId="65" fillId="0" borderId="0" applyFont="0" applyFill="0" applyBorder="0" applyAlignment="0" applyProtection="0"/>
    <xf numFmtId="174" fontId="76" fillId="0" borderId="0" applyFont="0" applyFill="0" applyBorder="0" applyAlignment="0" applyProtection="0"/>
    <xf numFmtId="173" fontId="65" fillId="0" borderId="0" applyFont="0" applyFill="0" applyBorder="0" applyAlignment="0" applyProtection="0"/>
    <xf numFmtId="0" fontId="24" fillId="14" borderId="51">
      <alignment horizontal="left" vertical="center" wrapText="1" indent="2"/>
    </xf>
    <xf numFmtId="0" fontId="24" fillId="9" borderId="61">
      <alignment horizontal="left" vertical="center"/>
    </xf>
    <xf numFmtId="0" fontId="80" fillId="0" borderId="0" applyNumberFormat="0" applyFill="0" applyBorder="0" applyAlignment="0" applyProtection="0"/>
    <xf numFmtId="0" fontId="81" fillId="70" borderId="0" applyNumberFormat="0" applyBorder="0" applyAlignment="0" applyProtection="0"/>
    <xf numFmtId="0" fontId="82" fillId="70" borderId="0" applyNumberFormat="0" applyBorder="0" applyAlignment="0" applyProtection="0"/>
    <xf numFmtId="0" fontId="83" fillId="0" borderId="70" applyNumberFormat="0" applyFill="0" applyAlignment="0" applyProtection="0"/>
    <xf numFmtId="0" fontId="84" fillId="0" borderId="71" applyNumberFormat="0" applyFill="0" applyAlignment="0" applyProtection="0"/>
    <xf numFmtId="0" fontId="85" fillId="0" borderId="72" applyNumberFormat="0" applyFill="0" applyAlignment="0" applyProtection="0"/>
    <xf numFmtId="0" fontId="85" fillId="0" borderId="0" applyNumberFormat="0" applyFill="0" applyBorder="0" applyAlignment="0" applyProtection="0"/>
    <xf numFmtId="0" fontId="86" fillId="73" borderId="67" applyNumberFormat="0" applyAlignment="0" applyProtection="0"/>
    <xf numFmtId="4" fontId="24" fillId="0" borderId="0" applyBorder="0">
      <alignment horizontal="right" vertical="center"/>
    </xf>
    <xf numFmtId="0" fontId="24" fillId="0" borderId="64">
      <alignment horizontal="right" vertical="center"/>
    </xf>
    <xf numFmtId="4" fontId="24" fillId="0" borderId="29">
      <alignment horizontal="right" vertical="center"/>
    </xf>
    <xf numFmtId="1" fontId="63" fillId="9" borderId="0" applyBorder="0">
      <alignment horizontal="right" vertical="center"/>
    </xf>
    <xf numFmtId="0" fontId="87" fillId="0" borderId="73" applyNumberFormat="0" applyFill="0" applyAlignment="0" applyProtection="0"/>
    <xf numFmtId="0" fontId="88" fillId="88" borderId="0" applyNumberFormat="0" applyBorder="0" applyAlignment="0" applyProtection="0"/>
    <xf numFmtId="0" fontId="25" fillId="0" borderId="0"/>
    <xf numFmtId="0" fontId="25" fillId="0" borderId="0"/>
    <xf numFmtId="0" fontId="25" fillId="0" borderId="0"/>
    <xf numFmtId="0" fontId="25" fillId="0" borderId="0"/>
    <xf numFmtId="0" fontId="76" fillId="0" borderId="0"/>
    <xf numFmtId="4" fontId="89" fillId="0" borderId="0"/>
    <xf numFmtId="0" fontId="25" fillId="0" borderId="0"/>
    <xf numFmtId="0" fontId="25" fillId="0" borderId="0"/>
    <xf numFmtId="0" fontId="25" fillId="0" borderId="0"/>
    <xf numFmtId="0" fontId="25" fillId="0" borderId="0"/>
    <xf numFmtId="0" fontId="2" fillId="0" borderId="0"/>
    <xf numFmtId="4" fontId="24" fillId="0" borderId="0" applyFill="0" applyBorder="0" applyProtection="0">
      <alignment horizontal="right" vertical="center"/>
    </xf>
    <xf numFmtId="4" fontId="24" fillId="0" borderId="0" applyFill="0" applyBorder="0" applyProtection="0">
      <alignment horizontal="right" vertical="center"/>
    </xf>
    <xf numFmtId="4" fontId="24" fillId="0" borderId="29" applyFill="0" applyBorder="0" applyProtection="0">
      <alignment horizontal="right" vertical="center"/>
    </xf>
    <xf numFmtId="0" fontId="22" fillId="0" borderId="0" applyNumberFormat="0" applyFill="0" applyBorder="0" applyProtection="0">
      <alignment horizontal="left" vertical="center"/>
    </xf>
    <xf numFmtId="49" fontId="22" fillId="0" borderId="29" applyNumberFormat="0" applyFill="0" applyBorder="0" applyProtection="0">
      <alignment horizontal="left" vertical="center"/>
    </xf>
    <xf numFmtId="0" fontId="25" fillId="16" borderId="0" applyNumberFormat="0" applyFont="0" applyBorder="0" applyAlignment="0" applyProtection="0"/>
    <xf numFmtId="4" fontId="25" fillId="16" borderId="0" applyNumberFormat="0" applyFont="0" applyBorder="0" applyAlignment="0" applyProtection="0"/>
    <xf numFmtId="4" fontId="25" fillId="16" borderId="0" applyNumberFormat="0" applyFont="0" applyBorder="0" applyAlignment="0" applyProtection="0"/>
    <xf numFmtId="0" fontId="25" fillId="16" borderId="0" applyNumberFormat="0" applyFont="0" applyBorder="0" applyAlignment="0" applyProtection="0"/>
    <xf numFmtId="0" fontId="25" fillId="16" borderId="0" applyNumberFormat="0" applyFont="0" applyBorder="0" applyAlignment="0" applyProtection="0"/>
    <xf numFmtId="0" fontId="76" fillId="65" borderId="0" applyNumberFormat="0" applyFont="0" applyBorder="0" applyAlignment="0" applyProtection="0"/>
    <xf numFmtId="0" fontId="68" fillId="89" borderId="74" applyNumberFormat="0" applyFont="0" applyAlignment="0" applyProtection="0"/>
    <xf numFmtId="0" fontId="25" fillId="89" borderId="74" applyNumberFormat="0" applyFont="0" applyAlignment="0" applyProtection="0"/>
    <xf numFmtId="0" fontId="90" fillId="86" borderId="66" applyNumberFormat="0" applyAlignment="0" applyProtection="0"/>
    <xf numFmtId="175" fontId="24" fillId="90" borderId="29" applyNumberFormat="0" applyFont="0" applyBorder="0" applyAlignment="0" applyProtection="0">
      <alignment horizontal="right" vertical="center"/>
    </xf>
    <xf numFmtId="9" fontId="76" fillId="0" borderId="0" applyFont="0" applyFill="0" applyBorder="0" applyAlignment="0" applyProtection="0"/>
    <xf numFmtId="0" fontId="91" fillId="69" borderId="0" applyNumberFormat="0" applyBorder="0" applyAlignment="0" applyProtection="0"/>
    <xf numFmtId="4" fontId="24" fillId="16" borderId="29"/>
    <xf numFmtId="0" fontId="24" fillId="16" borderId="60"/>
    <xf numFmtId="0" fontId="92" fillId="0" borderId="0" applyNumberFormat="0" applyFill="0" applyBorder="0" applyAlignment="0" applyProtection="0"/>
    <xf numFmtId="0" fontId="93" fillId="0" borderId="69" applyNumberFormat="0" applyFill="0" applyAlignment="0" applyProtection="0"/>
    <xf numFmtId="0" fontId="94" fillId="0" borderId="0" applyNumberFormat="0" applyFill="0" applyBorder="0" applyAlignment="0" applyProtection="0"/>
    <xf numFmtId="0" fontId="95" fillId="0" borderId="70" applyNumberFormat="0" applyFill="0" applyAlignment="0" applyProtection="0"/>
    <xf numFmtId="0" fontId="96" fillId="0" borderId="71" applyNumberFormat="0" applyFill="0" applyAlignment="0" applyProtection="0"/>
    <xf numFmtId="0" fontId="97" fillId="0" borderId="72" applyNumberFormat="0" applyFill="0" applyAlignment="0" applyProtection="0"/>
    <xf numFmtId="0" fontId="97" fillId="0" borderId="0" applyNumberFormat="0" applyFill="0" applyBorder="0" applyAlignment="0" applyProtection="0"/>
    <xf numFmtId="0" fontId="98" fillId="0" borderId="73" applyNumberFormat="0" applyFill="0" applyAlignment="0" applyProtection="0"/>
    <xf numFmtId="0" fontId="100" fillId="0" borderId="0" applyNumberFormat="0" applyFill="0" applyBorder="0" applyAlignment="0" applyProtection="0"/>
    <xf numFmtId="0" fontId="101" fillId="87" borderId="68" applyNumberFormat="0" applyAlignment="0" applyProtection="0"/>
    <xf numFmtId="0" fontId="67" fillId="0" borderId="0" applyNumberFormat="0" applyFill="0" applyBorder="0" applyAlignment="0" applyProtection="0"/>
    <xf numFmtId="0" fontId="102" fillId="0" borderId="0" applyNumberFormat="0" applyFill="0" applyBorder="0" applyAlignment="0" applyProtection="0"/>
    <xf numFmtId="0" fontId="25" fillId="0" borderId="0" applyNumberFormat="0" applyFont="0" applyFill="0" applyBorder="0" applyProtection="0">
      <alignment horizontal="left" vertical="center"/>
    </xf>
    <xf numFmtId="0" fontId="24" fillId="9" borderId="0" applyBorder="0">
      <alignment horizontal="right" vertical="center"/>
    </xf>
    <xf numFmtId="0" fontId="24" fillId="9" borderId="0" applyBorder="0">
      <alignment horizontal="right" vertical="center"/>
    </xf>
    <xf numFmtId="0" fontId="24" fillId="0" borderId="0" applyBorder="0">
      <alignment horizontal="right" vertical="center"/>
    </xf>
    <xf numFmtId="4" fontId="25" fillId="0" borderId="0"/>
    <xf numFmtId="0" fontId="103" fillId="0" borderId="0"/>
    <xf numFmtId="0" fontId="25" fillId="16" borderId="0" applyNumberFormat="0" applyFont="0" applyBorder="0" applyAlignment="0" applyProtection="0"/>
    <xf numFmtId="0" fontId="67" fillId="0" borderId="0" applyNumberFormat="0" applyFill="0" applyBorder="0" applyAlignment="0" applyProtection="0"/>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72" fillId="69" borderId="0" applyNumberFormat="0" applyBorder="0" applyAlignment="0" applyProtection="0"/>
    <xf numFmtId="0" fontId="74" fillId="86" borderId="67" applyNumberFormat="0" applyAlignment="0" applyProtection="0"/>
    <xf numFmtId="0" fontId="75" fillId="87" borderId="68" applyNumberFormat="0" applyAlignment="0" applyProtection="0"/>
    <xf numFmtId="0" fontId="80" fillId="0" borderId="0" applyNumberFormat="0" applyFill="0" applyBorder="0" applyAlignment="0" applyProtection="0"/>
    <xf numFmtId="0" fontId="81" fillId="70" borderId="0" applyNumberFormat="0" applyBorder="0" applyAlignment="0" applyProtection="0"/>
    <xf numFmtId="0" fontId="83" fillId="0" borderId="70" applyNumberFormat="0" applyFill="0" applyAlignment="0" applyProtection="0"/>
    <xf numFmtId="0" fontId="84" fillId="0" borderId="71" applyNumberFormat="0" applyFill="0" applyAlignment="0" applyProtection="0"/>
    <xf numFmtId="0" fontId="85" fillId="0" borderId="72" applyNumberFormat="0" applyFill="0" applyAlignment="0" applyProtection="0"/>
    <xf numFmtId="0" fontId="85" fillId="0" borderId="0" applyNumberFormat="0" applyFill="0" applyBorder="0" applyAlignment="0" applyProtection="0"/>
    <xf numFmtId="0" fontId="86" fillId="73" borderId="67" applyNumberFormat="0" applyAlignment="0" applyProtection="0"/>
    <xf numFmtId="0" fontId="87" fillId="0" borderId="73" applyNumberFormat="0" applyFill="0" applyAlignment="0" applyProtection="0"/>
    <xf numFmtId="0" fontId="88" fillId="88" borderId="0" applyNumberFormat="0" applyBorder="0" applyAlignment="0" applyProtection="0"/>
    <xf numFmtId="0" fontId="25" fillId="0" borderId="0"/>
    <xf numFmtId="0" fontId="68" fillId="89" borderId="74" applyNumberFormat="0" applyFont="0" applyAlignment="0" applyProtection="0"/>
    <xf numFmtId="0" fontId="90" fillId="86" borderId="66" applyNumberFormat="0" applyAlignment="0" applyProtection="0"/>
    <xf numFmtId="0" fontId="92" fillId="0" borderId="0" applyNumberFormat="0" applyFill="0" applyBorder="0" applyAlignment="0" applyProtection="0"/>
    <xf numFmtId="0" fontId="93" fillId="0" borderId="69" applyNumberFormat="0" applyFill="0" applyAlignment="0" applyProtection="0"/>
    <xf numFmtId="0" fontId="100" fillId="0" borderId="0" applyNumberFormat="0" applyFill="0" applyBorder="0" applyAlignment="0" applyProtection="0"/>
    <xf numFmtId="0" fontId="104" fillId="0" borderId="0">
      <alignment horizontal="left" vertical="center" indent="1"/>
    </xf>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20" fillId="9" borderId="75">
      <alignment horizontal="right" vertical="center"/>
    </xf>
    <xf numFmtId="4" fontId="20" fillId="9" borderId="75">
      <alignment horizontal="right" vertical="center"/>
    </xf>
    <xf numFmtId="0" fontId="64" fillId="9" borderId="75">
      <alignment horizontal="right" vertical="center"/>
    </xf>
    <xf numFmtId="4" fontId="64" fillId="9" borderId="75">
      <alignment horizontal="right" vertical="center"/>
    </xf>
    <xf numFmtId="0" fontId="20" fillId="14" borderId="75">
      <alignment horizontal="right" vertical="center"/>
    </xf>
    <xf numFmtId="4" fontId="20" fillId="14" borderId="75">
      <alignment horizontal="right" vertical="center"/>
    </xf>
    <xf numFmtId="0" fontId="20" fillId="14" borderId="75">
      <alignment horizontal="right" vertical="center"/>
    </xf>
    <xf numFmtId="4" fontId="20" fillId="14" borderId="75">
      <alignment horizontal="right" vertical="center"/>
    </xf>
    <xf numFmtId="0" fontId="20" fillId="14" borderId="76">
      <alignment horizontal="right" vertical="center"/>
    </xf>
    <xf numFmtId="4" fontId="20" fillId="14" borderId="76">
      <alignment horizontal="right" vertical="center"/>
    </xf>
    <xf numFmtId="0" fontId="20" fillId="14" borderId="77">
      <alignment horizontal="right" vertical="center"/>
    </xf>
    <xf numFmtId="4" fontId="20" fillId="14" borderId="77">
      <alignment horizontal="right" vertical="center"/>
    </xf>
    <xf numFmtId="0" fontId="74" fillId="86" borderId="67" applyNumberFormat="0" applyAlignment="0" applyProtection="0"/>
    <xf numFmtId="0" fontId="24" fillId="14" borderId="78">
      <alignment horizontal="left" vertical="center" wrapText="1" indent="2"/>
    </xf>
    <xf numFmtId="0" fontId="24" fillId="0" borderId="78">
      <alignment horizontal="left" vertical="center" wrapText="1" indent="2"/>
    </xf>
    <xf numFmtId="0" fontId="24" fillId="9" borderId="76">
      <alignment horizontal="left" vertical="center"/>
    </xf>
    <xf numFmtId="0" fontId="80" fillId="0" borderId="0" applyNumberFormat="0" applyFill="0" applyBorder="0" applyAlignment="0" applyProtection="0"/>
    <xf numFmtId="0" fontId="86" fillId="73" borderId="67" applyNumberFormat="0" applyAlignment="0" applyProtection="0"/>
    <xf numFmtId="0" fontId="24" fillId="0" borderId="75">
      <alignment horizontal="right" vertical="center"/>
    </xf>
    <xf numFmtId="4" fontId="24" fillId="0" borderId="75">
      <alignment horizontal="right" vertical="center"/>
    </xf>
    <xf numFmtId="0" fontId="2" fillId="0" borderId="0"/>
    <xf numFmtId="0" fontId="24" fillId="0" borderId="75" applyNumberFormat="0" applyFill="0" applyAlignment="0" applyProtection="0"/>
    <xf numFmtId="0" fontId="90" fillId="86" borderId="66" applyNumberFormat="0" applyAlignment="0" applyProtection="0"/>
    <xf numFmtId="175" fontId="24" fillId="90" borderId="75" applyNumberFormat="0" applyFont="0" applyBorder="0" applyAlignment="0" applyProtection="0">
      <alignment horizontal="right" vertical="center"/>
    </xf>
    <xf numFmtId="0" fontId="24" fillId="16" borderId="75"/>
    <xf numFmtId="4" fontId="24" fillId="16" borderId="75"/>
    <xf numFmtId="0" fontId="93" fillId="0" borderId="69" applyNumberFormat="0" applyFill="0" applyAlignment="0" applyProtection="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7" borderId="56" applyNumberFormat="0" applyAlignment="0" applyProtection="0"/>
    <xf numFmtId="0" fontId="24" fillId="9" borderId="0" applyBorder="0">
      <alignment horizontal="right" vertical="center"/>
    </xf>
    <xf numFmtId="0" fontId="24" fillId="9" borderId="0" applyBorder="0">
      <alignment horizontal="right" vertical="center"/>
    </xf>
    <xf numFmtId="0" fontId="24" fillId="0" borderId="0" applyBorder="0">
      <alignment horizontal="right" vertical="center"/>
    </xf>
    <xf numFmtId="0" fontId="25" fillId="0" borderId="0"/>
    <xf numFmtId="49" fontId="24" fillId="0" borderId="75" applyNumberFormat="0" applyFont="0" applyFill="0" applyBorder="0" applyProtection="0">
      <alignment horizontal="left" vertical="center" indent="2"/>
    </xf>
    <xf numFmtId="49" fontId="24" fillId="0" borderId="76" applyNumberFormat="0" applyFont="0" applyFill="0" applyBorder="0" applyProtection="0">
      <alignment horizontal="left" vertical="center" indent="5"/>
    </xf>
    <xf numFmtId="0" fontId="69" fillId="82" borderId="0" applyNumberFormat="0" applyBorder="0" applyAlignment="0" applyProtection="0"/>
    <xf numFmtId="0" fontId="69" fillId="83" borderId="0" applyNumberFormat="0" applyBorder="0" applyAlignment="0" applyProtection="0"/>
    <xf numFmtId="0" fontId="69" fillId="84"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5" borderId="0" applyNumberFormat="0" applyBorder="0" applyAlignment="0" applyProtection="0"/>
    <xf numFmtId="0" fontId="82" fillId="70" borderId="0" applyNumberFormat="0" applyBorder="0" applyAlignment="0" applyProtection="0"/>
    <xf numFmtId="4" fontId="25" fillId="0" borderId="0"/>
    <xf numFmtId="0" fontId="25" fillId="0" borderId="0"/>
    <xf numFmtId="0" fontId="2" fillId="0" borderId="0"/>
    <xf numFmtId="4" fontId="24" fillId="0" borderId="75" applyFill="0" applyBorder="0" applyProtection="0">
      <alignment horizontal="right" vertical="center"/>
    </xf>
    <xf numFmtId="49" fontId="22" fillId="0" borderId="75" applyNumberFormat="0" applyFill="0" applyBorder="0" applyProtection="0">
      <alignment horizontal="left" vertical="center"/>
    </xf>
    <xf numFmtId="0" fontId="25" fillId="16" borderId="0" applyNumberFormat="0" applyFont="0" applyBorder="0" applyAlignment="0" applyProtection="0"/>
    <xf numFmtId="0" fontId="91" fillId="69" borderId="0" applyNumberFormat="0" applyBorder="0" applyAlignment="0" applyProtection="0"/>
    <xf numFmtId="0" fontId="95" fillId="0" borderId="70" applyNumberFormat="0" applyFill="0" applyAlignment="0" applyProtection="0"/>
    <xf numFmtId="0" fontId="96" fillId="0" borderId="71" applyNumberFormat="0" applyFill="0" applyAlignment="0" applyProtection="0"/>
    <xf numFmtId="0" fontId="97" fillId="0" borderId="72" applyNumberFormat="0" applyFill="0" applyAlignment="0" applyProtection="0"/>
    <xf numFmtId="0" fontId="97" fillId="0" borderId="0" applyNumberFormat="0" applyFill="0" applyBorder="0" applyAlignment="0" applyProtection="0"/>
    <xf numFmtId="0" fontId="98" fillId="0" borderId="73" applyNumberFormat="0" applyFill="0" applyAlignment="0" applyProtection="0"/>
    <xf numFmtId="0" fontId="101" fillId="87" borderId="68" applyNumberFormat="0" applyAlignment="0" applyProtection="0"/>
    <xf numFmtId="0" fontId="67" fillId="0" borderId="0" applyNumberFormat="0" applyFill="0" applyBorder="0" applyAlignment="0" applyProtection="0"/>
    <xf numFmtId="0" fontId="2" fillId="0" borderId="0"/>
    <xf numFmtId="0" fontId="57" fillId="7" borderId="56" applyNumberFormat="0" applyAlignment="0" applyProtection="0"/>
    <xf numFmtId="0" fontId="65" fillId="68" borderId="0" applyNumberFormat="0" applyBorder="0" applyAlignment="0" applyProtection="0"/>
    <xf numFmtId="0" fontId="65" fillId="69" borderId="0" applyNumberFormat="0" applyBorder="0" applyAlignment="0" applyProtection="0"/>
    <xf numFmtId="0" fontId="65" fillId="70" borderId="0" applyNumberFormat="0" applyBorder="0" applyAlignment="0" applyProtection="0"/>
    <xf numFmtId="0" fontId="65" fillId="71" borderId="0" applyNumberFormat="0" applyBorder="0" applyAlignment="0" applyProtection="0"/>
    <xf numFmtId="0" fontId="65" fillId="72" borderId="0" applyNumberFormat="0" applyBorder="0" applyAlignment="0" applyProtection="0"/>
    <xf numFmtId="0" fontId="65" fillId="73" borderId="0" applyNumberFormat="0" applyBorder="0" applyAlignment="0" applyProtection="0"/>
    <xf numFmtId="0" fontId="65" fillId="74" borderId="0" applyNumberFormat="0" applyBorder="0" applyAlignment="0" applyProtection="0"/>
    <xf numFmtId="0" fontId="65" fillId="75" borderId="0" applyNumberFormat="0" applyBorder="0" applyAlignment="0" applyProtection="0"/>
    <xf numFmtId="0" fontId="65" fillId="76" borderId="0" applyNumberFormat="0" applyBorder="0" applyAlignment="0" applyProtection="0"/>
    <xf numFmtId="0" fontId="65" fillId="71" borderId="0" applyNumberFormat="0" applyBorder="0" applyAlignment="0" applyProtection="0"/>
    <xf numFmtId="0" fontId="65" fillId="74" borderId="0" applyNumberFormat="0" applyBorder="0" applyAlignment="0" applyProtection="0"/>
    <xf numFmtId="0" fontId="65" fillId="77" borderId="0" applyNumberFormat="0" applyBorder="0" applyAlignment="0" applyProtection="0"/>
    <xf numFmtId="0" fontId="69" fillId="78" borderId="0" applyNumberFormat="0" applyBorder="0" applyAlignment="0" applyProtection="0"/>
    <xf numFmtId="0" fontId="69" fillId="75" borderId="0" applyNumberFormat="0" applyBorder="0" applyAlignment="0" applyProtection="0"/>
    <xf numFmtId="0" fontId="69" fillId="76"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1" borderId="0" applyNumberFormat="0" applyBorder="0" applyAlignment="0" applyProtection="0"/>
    <xf numFmtId="0" fontId="71" fillId="86" borderId="66" applyNumberFormat="0" applyAlignment="0" applyProtection="0"/>
    <xf numFmtId="0" fontId="73" fillId="86" borderId="67" applyNumberFormat="0" applyAlignment="0" applyProtection="0"/>
    <xf numFmtId="0" fontId="78" fillId="0" borderId="69" applyNumberFormat="0" applyFill="0" applyAlignment="0" applyProtection="0"/>
    <xf numFmtId="0" fontId="79" fillId="0" borderId="0" applyNumberFormat="0" applyFill="0" applyBorder="0" applyAlignment="0" applyProtection="0"/>
    <xf numFmtId="0" fontId="2" fillId="0" borderId="0"/>
    <xf numFmtId="0" fontId="99" fillId="0" borderId="0" applyNumberFormat="0" applyFill="0" applyBorder="0" applyAlignment="0" applyProtection="0"/>
    <xf numFmtId="0" fontId="2" fillId="0" borderId="0"/>
    <xf numFmtId="0" fontId="2" fillId="0" borderId="0"/>
    <xf numFmtId="0" fontId="2" fillId="0" borderId="0"/>
    <xf numFmtId="49" fontId="24" fillId="0" borderId="29" applyNumberFormat="0" applyFont="0" applyFill="0" applyBorder="0" applyProtection="0">
      <alignment horizontal="left" vertical="center" indent="2"/>
    </xf>
    <xf numFmtId="49" fontId="24" fillId="0" borderId="61" applyNumberFormat="0" applyFont="0" applyFill="0" applyBorder="0" applyProtection="0">
      <alignment horizontal="left" vertical="center" indent="5"/>
    </xf>
    <xf numFmtId="0" fontId="20" fillId="9" borderId="29">
      <alignment horizontal="right" vertical="center"/>
    </xf>
    <xf numFmtId="4" fontId="20" fillId="9" borderId="29">
      <alignment horizontal="right" vertical="center"/>
    </xf>
    <xf numFmtId="0" fontId="64" fillId="9" borderId="29">
      <alignment horizontal="right" vertical="center"/>
    </xf>
    <xf numFmtId="4" fontId="64" fillId="9" borderId="29">
      <alignment horizontal="right" vertical="center"/>
    </xf>
    <xf numFmtId="0" fontId="20" fillId="14" borderId="29">
      <alignment horizontal="right" vertical="center"/>
    </xf>
    <xf numFmtId="4" fontId="20" fillId="14" borderId="29">
      <alignment horizontal="right" vertical="center"/>
    </xf>
    <xf numFmtId="0" fontId="20" fillId="14" borderId="29">
      <alignment horizontal="right" vertical="center"/>
    </xf>
    <xf numFmtId="4" fontId="20" fillId="14" borderId="29">
      <alignment horizontal="right" vertical="center"/>
    </xf>
    <xf numFmtId="0" fontId="20" fillId="14" borderId="61">
      <alignment horizontal="right" vertical="center"/>
    </xf>
    <xf numFmtId="4" fontId="20" fillId="14" borderId="61">
      <alignment horizontal="right" vertical="center"/>
    </xf>
    <xf numFmtId="0" fontId="20" fillId="14" borderId="62">
      <alignment horizontal="right" vertical="center"/>
    </xf>
    <xf numFmtId="4" fontId="20" fillId="14" borderId="62">
      <alignment horizontal="right" vertical="center"/>
    </xf>
    <xf numFmtId="174" fontId="105" fillId="0" borderId="0" applyFont="0" applyFill="0" applyBorder="0" applyAlignment="0" applyProtection="0"/>
    <xf numFmtId="0" fontId="24" fillId="14" borderId="51">
      <alignment horizontal="left" vertical="center" wrapText="1" indent="2"/>
    </xf>
    <xf numFmtId="0" fontId="24" fillId="0" borderId="51">
      <alignment horizontal="left" vertical="center" wrapText="1" indent="2"/>
    </xf>
    <xf numFmtId="0" fontId="24" fillId="9" borderId="61">
      <alignment horizontal="left" vertical="center"/>
    </xf>
    <xf numFmtId="0" fontId="77" fillId="73" borderId="67" applyNumberFormat="0" applyAlignment="0" applyProtection="0"/>
    <xf numFmtId="0" fontId="24" fillId="0" borderId="29">
      <alignment horizontal="right" vertical="center"/>
    </xf>
    <xf numFmtId="4" fontId="24" fillId="0" borderId="29">
      <alignment horizontal="right" vertical="center"/>
    </xf>
    <xf numFmtId="0" fontId="105" fillId="0" borderId="0"/>
    <xf numFmtId="0" fontId="103" fillId="0" borderId="0"/>
    <xf numFmtId="0" fontId="103" fillId="0" borderId="0"/>
    <xf numFmtId="0" fontId="2" fillId="0" borderId="0"/>
    <xf numFmtId="0" fontId="2" fillId="0" borderId="0"/>
    <xf numFmtId="0" fontId="2" fillId="0" borderId="0"/>
    <xf numFmtId="0" fontId="2" fillId="0" borderId="0"/>
    <xf numFmtId="0" fontId="103" fillId="0" borderId="0"/>
    <xf numFmtId="0" fontId="25" fillId="0" borderId="0"/>
    <xf numFmtId="4" fontId="24" fillId="0" borderId="29" applyFill="0" applyBorder="0" applyProtection="0">
      <alignment horizontal="right" vertical="center"/>
    </xf>
    <xf numFmtId="49" fontId="22" fillId="0" borderId="29" applyNumberFormat="0" applyFill="0" applyBorder="0" applyProtection="0">
      <alignment horizontal="left" vertical="center"/>
    </xf>
    <xf numFmtId="0" fontId="24" fillId="0" borderId="29" applyNumberFormat="0" applyFill="0" applyAlignment="0" applyProtection="0"/>
    <xf numFmtId="0" fontId="105" fillId="65" borderId="0" applyNumberFormat="0" applyFont="0" applyBorder="0" applyAlignment="0" applyProtection="0"/>
    <xf numFmtId="175" fontId="24" fillId="90" borderId="29" applyNumberFormat="0" applyFont="0" applyBorder="0" applyAlignment="0" applyProtection="0">
      <alignment horizontal="right" vertical="center"/>
    </xf>
    <xf numFmtId="9" fontId="105" fillId="0" borderId="0" applyFont="0" applyFill="0" applyBorder="0" applyAlignment="0" applyProtection="0"/>
    <xf numFmtId="0" fontId="24" fillId="16" borderId="29"/>
    <xf numFmtId="4" fontId="24" fillId="16" borderId="29"/>
    <xf numFmtId="0" fontId="24" fillId="14" borderId="78">
      <alignment horizontal="left" vertical="center" wrapText="1" indent="2"/>
    </xf>
    <xf numFmtId="0" fontId="24" fillId="0" borderId="78">
      <alignment horizontal="left" vertical="center" wrapText="1" indent="2"/>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14" borderId="51">
      <alignment horizontal="left" vertical="center" wrapText="1" indent="2"/>
    </xf>
    <xf numFmtId="0" fontId="24" fillId="0" borderId="51">
      <alignment horizontal="left" vertical="center" wrapText="1" indent="2"/>
    </xf>
    <xf numFmtId="0" fontId="25" fillId="0" borderId="0"/>
    <xf numFmtId="4" fontId="20" fillId="14" borderId="75">
      <alignment horizontal="right" vertical="center"/>
    </xf>
    <xf numFmtId="0" fontId="24" fillId="16" borderId="75"/>
    <xf numFmtId="0" fontId="73" fillId="86" borderId="67" applyNumberFormat="0" applyAlignment="0" applyProtection="0"/>
    <xf numFmtId="0" fontId="20" fillId="9" borderId="75">
      <alignment horizontal="right" vertical="center"/>
    </xf>
    <xf numFmtId="0" fontId="24" fillId="0" borderId="75">
      <alignment horizontal="right" vertical="center"/>
    </xf>
    <xf numFmtId="0" fontId="93" fillId="0" borderId="69" applyNumberFormat="0" applyFill="0" applyAlignment="0" applyProtection="0"/>
    <xf numFmtId="0" fontId="24" fillId="9" borderId="76">
      <alignment horizontal="left" vertical="center"/>
    </xf>
    <xf numFmtId="0" fontId="86" fillId="73" borderId="67" applyNumberFormat="0" applyAlignment="0" applyProtection="0"/>
    <xf numFmtId="175" fontId="24" fillId="90" borderId="75" applyNumberFormat="0" applyFont="0" applyBorder="0" applyAlignment="0" applyProtection="0">
      <alignment horizontal="right" vertical="center"/>
    </xf>
    <xf numFmtId="0" fontId="68" fillId="89" borderId="74" applyNumberFormat="0" applyFont="0" applyAlignment="0" applyProtection="0"/>
    <xf numFmtId="0" fontId="24" fillId="0" borderId="78">
      <alignment horizontal="left" vertical="center" wrapText="1" indent="2"/>
    </xf>
    <xf numFmtId="4" fontId="24" fillId="16" borderId="75"/>
    <xf numFmtId="49" fontId="22" fillId="0" borderId="75" applyNumberFormat="0" applyFill="0" applyBorder="0" applyProtection="0">
      <alignment horizontal="left" vertical="center"/>
    </xf>
    <xf numFmtId="0" fontId="24" fillId="0" borderId="75">
      <alignment horizontal="right" vertical="center"/>
    </xf>
    <xf numFmtId="4" fontId="20" fillId="14" borderId="77">
      <alignment horizontal="right" vertical="center"/>
    </xf>
    <xf numFmtId="4" fontId="20" fillId="14" borderId="75">
      <alignment horizontal="right" vertical="center"/>
    </xf>
    <xf numFmtId="4" fontId="20" fillId="14" borderId="75">
      <alignment horizontal="right" vertical="center"/>
    </xf>
    <xf numFmtId="0" fontId="64" fillId="9" borderId="75">
      <alignment horizontal="right" vertical="center"/>
    </xf>
    <xf numFmtId="0" fontId="20" fillId="9" borderId="75">
      <alignment horizontal="right" vertical="center"/>
    </xf>
    <xf numFmtId="49" fontId="24" fillId="0" borderId="75" applyNumberFormat="0" applyFont="0" applyFill="0" applyBorder="0" applyProtection="0">
      <alignment horizontal="left" vertical="center" indent="2"/>
    </xf>
    <xf numFmtId="0" fontId="86" fillId="73" borderId="67" applyNumberFormat="0" applyAlignment="0" applyProtection="0"/>
    <xf numFmtId="0" fontId="71" fillId="86" borderId="66" applyNumberFormat="0" applyAlignment="0" applyProtection="0"/>
    <xf numFmtId="49" fontId="24" fillId="0" borderId="75" applyNumberFormat="0" applyFont="0" applyFill="0" applyBorder="0" applyProtection="0">
      <alignment horizontal="left" vertical="center" indent="2"/>
    </xf>
    <xf numFmtId="0" fontId="77" fillId="73" borderId="67" applyNumberFormat="0" applyAlignment="0" applyProtection="0"/>
    <xf numFmtId="4" fontId="24" fillId="0" borderId="75" applyFill="0" applyBorder="0" applyProtection="0">
      <alignment horizontal="right" vertical="center"/>
    </xf>
    <xf numFmtId="0" fontId="74" fillId="86" borderId="67" applyNumberFormat="0" applyAlignment="0" applyProtection="0"/>
    <xf numFmtId="0" fontId="93" fillId="0" borderId="69" applyNumberFormat="0" applyFill="0" applyAlignment="0" applyProtection="0"/>
    <xf numFmtId="0" fontId="90" fillId="86" borderId="66" applyNumberFormat="0" applyAlignment="0" applyProtection="0"/>
    <xf numFmtId="0" fontId="24" fillId="0" borderId="75" applyNumberFormat="0" applyFill="0" applyAlignment="0" applyProtection="0"/>
    <xf numFmtId="4" fontId="24" fillId="0" borderId="75">
      <alignment horizontal="right" vertical="center"/>
    </xf>
    <xf numFmtId="0" fontId="24" fillId="0" borderId="75">
      <alignment horizontal="right" vertical="center"/>
    </xf>
    <xf numFmtId="0" fontId="86" fillId="73" borderId="67" applyNumberFormat="0" applyAlignment="0" applyProtection="0"/>
    <xf numFmtId="0" fontId="71" fillId="86" borderId="66" applyNumberFormat="0" applyAlignment="0" applyProtection="0"/>
    <xf numFmtId="0" fontId="73" fillId="86" borderId="67" applyNumberFormat="0" applyAlignment="0" applyProtection="0"/>
    <xf numFmtId="0" fontId="24" fillId="14" borderId="78">
      <alignment horizontal="left" vertical="center" wrapText="1" indent="2"/>
    </xf>
    <xf numFmtId="0" fontId="74" fillId="86" borderId="67" applyNumberFormat="0" applyAlignment="0" applyProtection="0"/>
    <xf numFmtId="0" fontId="74" fillId="86" borderId="67" applyNumberFormat="0" applyAlignment="0" applyProtection="0"/>
    <xf numFmtId="4" fontId="20" fillId="14" borderId="76">
      <alignment horizontal="right" vertical="center"/>
    </xf>
    <xf numFmtId="0" fontId="20" fillId="14" borderId="76">
      <alignment horizontal="right" vertical="center"/>
    </xf>
    <xf numFmtId="0" fontId="20" fillId="14" borderId="75">
      <alignment horizontal="right" vertical="center"/>
    </xf>
    <xf numFmtId="4" fontId="64" fillId="9" borderId="75">
      <alignment horizontal="right" vertical="center"/>
    </xf>
    <xf numFmtId="0" fontId="77" fillId="73" borderId="67" applyNumberFormat="0" applyAlignment="0" applyProtection="0"/>
    <xf numFmtId="0" fontId="78" fillId="0" borderId="69" applyNumberFormat="0" applyFill="0" applyAlignment="0" applyProtection="0"/>
    <xf numFmtId="0" fontId="93" fillId="0" borderId="69" applyNumberFormat="0" applyFill="0" applyAlignment="0" applyProtection="0"/>
    <xf numFmtId="0" fontId="68" fillId="89" borderId="74" applyNumberFormat="0" applyFont="0" applyAlignment="0" applyProtection="0"/>
    <xf numFmtId="0" fontId="86" fillId="73" borderId="67" applyNumberFormat="0" applyAlignment="0" applyProtection="0"/>
    <xf numFmtId="49" fontId="22" fillId="0" borderId="75" applyNumberFormat="0" applyFill="0" applyBorder="0" applyProtection="0">
      <alignment horizontal="left" vertical="center"/>
    </xf>
    <xf numFmtId="0" fontId="24" fillId="14" borderId="78">
      <alignment horizontal="left" vertical="center" wrapText="1" indent="2"/>
    </xf>
    <xf numFmtId="0" fontId="74" fillId="86" borderId="67" applyNumberFormat="0" applyAlignment="0" applyProtection="0"/>
    <xf numFmtId="0" fontId="24" fillId="0" borderId="78">
      <alignment horizontal="left" vertical="center" wrapText="1" indent="2"/>
    </xf>
    <xf numFmtId="0" fontId="68" fillId="89" borderId="74" applyNumberFormat="0" applyFont="0" applyAlignment="0" applyProtection="0"/>
    <xf numFmtId="0" fontId="25"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4" fontId="24" fillId="16" borderId="75"/>
    <xf numFmtId="0" fontId="20" fillId="14" borderId="75">
      <alignment horizontal="right" vertical="center"/>
    </xf>
    <xf numFmtId="0" fontId="93" fillId="0" borderId="69" applyNumberFormat="0" applyFill="0" applyAlignment="0" applyProtection="0"/>
    <xf numFmtId="4" fontId="20" fillId="14" borderId="77">
      <alignment horizontal="right" vertical="center"/>
    </xf>
    <xf numFmtId="0" fontId="73" fillId="86" borderId="67" applyNumberFormat="0" applyAlignment="0" applyProtection="0"/>
    <xf numFmtId="0" fontId="20" fillId="14" borderId="76">
      <alignment horizontal="right" vertical="center"/>
    </xf>
    <xf numFmtId="0" fontId="74" fillId="86" borderId="67" applyNumberFormat="0" applyAlignment="0" applyProtection="0"/>
    <xf numFmtId="0" fontId="78" fillId="0" borderId="69" applyNumberFormat="0" applyFill="0" applyAlignment="0" applyProtection="0"/>
    <xf numFmtId="0" fontId="68" fillId="89" borderId="74" applyNumberFormat="0" applyFont="0" applyAlignment="0" applyProtection="0"/>
    <xf numFmtId="4" fontId="20" fillId="14" borderId="76">
      <alignment horizontal="right" vertical="center"/>
    </xf>
    <xf numFmtId="0" fontId="24" fillId="14" borderId="78">
      <alignment horizontal="left" vertical="center" wrapText="1" indent="2"/>
    </xf>
    <xf numFmtId="0" fontId="24" fillId="16" borderId="75"/>
    <xf numFmtId="175" fontId="24" fillId="90" borderId="75" applyNumberFormat="0" applyFont="0" applyBorder="0" applyAlignment="0" applyProtection="0">
      <alignment horizontal="right" vertical="center"/>
    </xf>
    <xf numFmtId="0" fontId="24" fillId="0" borderId="75" applyNumberFormat="0" applyFill="0" applyAlignment="0" applyProtection="0"/>
    <xf numFmtId="4" fontId="24" fillId="0" borderId="75" applyFill="0" applyBorder="0" applyProtection="0">
      <alignment horizontal="right" vertical="center"/>
    </xf>
    <xf numFmtId="4" fontId="20" fillId="9" borderId="75">
      <alignment horizontal="right" vertical="center"/>
    </xf>
    <xf numFmtId="0" fontId="78" fillId="0" borderId="69" applyNumberFormat="0" applyFill="0" applyAlignment="0" applyProtection="0"/>
    <xf numFmtId="49" fontId="22" fillId="0" borderId="75" applyNumberFormat="0" applyFill="0" applyBorder="0" applyProtection="0">
      <alignment horizontal="left" vertical="center"/>
    </xf>
    <xf numFmtId="49" fontId="24" fillId="0" borderId="76" applyNumberFormat="0" applyFont="0" applyFill="0" applyBorder="0" applyProtection="0">
      <alignment horizontal="left" vertical="center" indent="5"/>
    </xf>
    <xf numFmtId="0" fontId="24" fillId="9" borderId="76">
      <alignment horizontal="left" vertical="center"/>
    </xf>
    <xf numFmtId="0" fontId="74" fillId="86" borderId="67" applyNumberFormat="0" applyAlignment="0" applyProtection="0"/>
    <xf numFmtId="4" fontId="20" fillId="14" borderId="77">
      <alignment horizontal="right" vertical="center"/>
    </xf>
    <xf numFmtId="0" fontId="86" fillId="73" borderId="67" applyNumberFormat="0" applyAlignment="0" applyProtection="0"/>
    <xf numFmtId="0" fontId="86" fillId="73" borderId="67" applyNumberFormat="0" applyAlignment="0" applyProtection="0"/>
    <xf numFmtId="0" fontId="68"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0" fontId="20" fillId="14" borderId="75">
      <alignment horizontal="right" vertical="center"/>
    </xf>
    <xf numFmtId="0" fontId="25" fillId="89" borderId="74" applyNumberFormat="0" applyFont="0" applyAlignment="0" applyProtection="0"/>
    <xf numFmtId="4" fontId="24" fillId="0" borderId="75">
      <alignment horizontal="right" vertical="center"/>
    </xf>
    <xf numFmtId="0" fontId="93" fillId="0" borderId="69" applyNumberFormat="0" applyFill="0" applyAlignment="0" applyProtection="0"/>
    <xf numFmtId="0" fontId="20" fillId="14" borderId="75">
      <alignment horizontal="right" vertical="center"/>
    </xf>
    <xf numFmtId="0" fontId="20" fillId="14" borderId="75">
      <alignment horizontal="right" vertical="center"/>
    </xf>
    <xf numFmtId="4" fontId="64" fillId="9" borderId="75">
      <alignment horizontal="right" vertical="center"/>
    </xf>
    <xf numFmtId="0" fontId="20" fillId="9" borderId="75">
      <alignment horizontal="right" vertical="center"/>
    </xf>
    <xf numFmtId="4" fontId="20" fillId="9" borderId="75">
      <alignment horizontal="right" vertical="center"/>
    </xf>
    <xf numFmtId="0" fontId="64" fillId="9" borderId="75">
      <alignment horizontal="right" vertical="center"/>
    </xf>
    <xf numFmtId="4" fontId="64" fillId="9" borderId="75">
      <alignment horizontal="right" vertical="center"/>
    </xf>
    <xf numFmtId="0" fontId="20" fillId="14" borderId="75">
      <alignment horizontal="right" vertical="center"/>
    </xf>
    <xf numFmtId="4" fontId="20" fillId="14" borderId="75">
      <alignment horizontal="right" vertical="center"/>
    </xf>
    <xf numFmtId="0" fontId="20" fillId="14" borderId="75">
      <alignment horizontal="right" vertical="center"/>
    </xf>
    <xf numFmtId="4" fontId="20" fillId="14" borderId="75">
      <alignment horizontal="right" vertical="center"/>
    </xf>
    <xf numFmtId="0" fontId="20" fillId="14" borderId="76">
      <alignment horizontal="right" vertical="center"/>
    </xf>
    <xf numFmtId="4" fontId="20" fillId="14" borderId="76">
      <alignment horizontal="right" vertical="center"/>
    </xf>
    <xf numFmtId="0" fontId="20" fillId="14" borderId="77">
      <alignment horizontal="right" vertical="center"/>
    </xf>
    <xf numFmtId="4" fontId="20" fillId="14" borderId="77">
      <alignment horizontal="right" vertical="center"/>
    </xf>
    <xf numFmtId="0" fontId="74" fillId="86" borderId="67" applyNumberFormat="0" applyAlignment="0" applyProtection="0"/>
    <xf numFmtId="0" fontId="24" fillId="14" borderId="78">
      <alignment horizontal="left" vertical="center" wrapText="1" indent="2"/>
    </xf>
    <xf numFmtId="0" fontId="24" fillId="0" borderId="78">
      <alignment horizontal="left" vertical="center" wrapText="1" indent="2"/>
    </xf>
    <xf numFmtId="0" fontId="24" fillId="9" borderId="76">
      <alignment horizontal="left" vertical="center"/>
    </xf>
    <xf numFmtId="0" fontId="86" fillId="73" borderId="67" applyNumberFormat="0" applyAlignment="0" applyProtection="0"/>
    <xf numFmtId="0" fontId="24" fillId="0" borderId="75">
      <alignment horizontal="right" vertical="center"/>
    </xf>
    <xf numFmtId="4" fontId="24" fillId="0" borderId="75">
      <alignment horizontal="right" vertical="center"/>
    </xf>
    <xf numFmtId="0" fontId="24" fillId="0" borderId="75" applyNumberFormat="0" applyFill="0" applyAlignment="0" applyProtection="0"/>
    <xf numFmtId="0" fontId="90" fillId="86" borderId="66" applyNumberFormat="0" applyAlignment="0" applyProtection="0"/>
    <xf numFmtId="175" fontId="24" fillId="90" borderId="75" applyNumberFormat="0" applyFont="0" applyBorder="0" applyAlignment="0" applyProtection="0">
      <alignment horizontal="right" vertical="center"/>
    </xf>
    <xf numFmtId="0" fontId="24" fillId="16" borderId="75"/>
    <xf numFmtId="4" fontId="24" fillId="16" borderId="75"/>
    <xf numFmtId="0" fontId="93" fillId="0" borderId="69" applyNumberFormat="0" applyFill="0" applyAlignment="0" applyProtection="0"/>
    <xf numFmtId="0" fontId="25" fillId="89" borderId="74" applyNumberFormat="0" applyFont="0" applyAlignment="0" applyProtection="0"/>
    <xf numFmtId="0" fontId="68" fillId="89" borderId="74" applyNumberFormat="0" applyFont="0" applyAlignment="0" applyProtection="0"/>
    <xf numFmtId="0" fontId="24" fillId="0" borderId="75" applyNumberFormat="0" applyFill="0" applyAlignment="0" applyProtection="0"/>
    <xf numFmtId="0" fontId="78" fillId="0" borderId="69" applyNumberFormat="0" applyFill="0" applyAlignment="0" applyProtection="0"/>
    <xf numFmtId="0" fontId="93" fillId="0" borderId="69" applyNumberFormat="0" applyFill="0" applyAlignment="0" applyProtection="0"/>
    <xf numFmtId="0" fontId="77" fillId="73" borderId="67" applyNumberFormat="0" applyAlignment="0" applyProtection="0"/>
    <xf numFmtId="0" fontId="74" fillId="86" borderId="67" applyNumberFormat="0" applyAlignment="0" applyProtection="0"/>
    <xf numFmtId="4" fontId="64" fillId="9" borderId="75">
      <alignment horizontal="right" vertical="center"/>
    </xf>
    <xf numFmtId="0" fontId="20" fillId="9" borderId="75">
      <alignment horizontal="right" vertical="center"/>
    </xf>
    <xf numFmtId="175" fontId="24" fillId="90" borderId="75" applyNumberFormat="0" applyFont="0" applyBorder="0" applyAlignment="0" applyProtection="0">
      <alignment horizontal="right" vertical="center"/>
    </xf>
    <xf numFmtId="0" fontId="78" fillId="0" borderId="69" applyNumberFormat="0" applyFill="0" applyAlignment="0" applyProtection="0"/>
    <xf numFmtId="49" fontId="24" fillId="0" borderId="75" applyNumberFormat="0" applyFont="0" applyFill="0" applyBorder="0" applyProtection="0">
      <alignment horizontal="left" vertical="center" indent="2"/>
    </xf>
    <xf numFmtId="49" fontId="24" fillId="0" borderId="76" applyNumberFormat="0" applyFont="0" applyFill="0" applyBorder="0" applyProtection="0">
      <alignment horizontal="left" vertical="center" indent="5"/>
    </xf>
    <xf numFmtId="49" fontId="24" fillId="0" borderId="75" applyNumberFormat="0" applyFont="0" applyFill="0" applyBorder="0" applyProtection="0">
      <alignment horizontal="left" vertical="center" indent="2"/>
    </xf>
    <xf numFmtId="4" fontId="24" fillId="0" borderId="75" applyFill="0" applyBorder="0" applyProtection="0">
      <alignment horizontal="right" vertical="center"/>
    </xf>
    <xf numFmtId="49" fontId="22" fillId="0" borderId="75" applyNumberFormat="0" applyFill="0" applyBorder="0" applyProtection="0">
      <alignment horizontal="left" vertical="center"/>
    </xf>
    <xf numFmtId="0" fontId="24" fillId="0" borderId="78">
      <alignment horizontal="left" vertical="center" wrapText="1" indent="2"/>
    </xf>
    <xf numFmtId="0" fontId="90" fillId="86" borderId="66" applyNumberFormat="0" applyAlignment="0" applyProtection="0"/>
    <xf numFmtId="0" fontId="20" fillId="14" borderId="77">
      <alignment horizontal="right" vertical="center"/>
    </xf>
    <xf numFmtId="0" fontId="77" fillId="73" borderId="67" applyNumberFormat="0" applyAlignment="0" applyProtection="0"/>
    <xf numFmtId="0" fontId="20" fillId="14" borderId="77">
      <alignment horizontal="right" vertical="center"/>
    </xf>
    <xf numFmtId="4" fontId="20" fillId="14" borderId="75">
      <alignment horizontal="right" vertical="center"/>
    </xf>
    <xf numFmtId="0" fontId="20" fillId="14" borderId="75">
      <alignment horizontal="right" vertical="center"/>
    </xf>
    <xf numFmtId="0" fontId="71" fillId="86" borderId="66" applyNumberFormat="0" applyAlignment="0" applyProtection="0"/>
    <xf numFmtId="0" fontId="73" fillId="86" borderId="67" applyNumberFormat="0" applyAlignment="0" applyProtection="0"/>
    <xf numFmtId="0" fontId="78" fillId="0" borderId="69" applyNumberFormat="0" applyFill="0" applyAlignment="0" applyProtection="0"/>
    <xf numFmtId="0" fontId="24" fillId="16" borderId="75"/>
    <xf numFmtId="4" fontId="24" fillId="16" borderId="75"/>
    <xf numFmtId="4" fontId="20" fillId="14" borderId="75">
      <alignment horizontal="right" vertical="center"/>
    </xf>
    <xf numFmtId="0" fontId="64" fillId="9" borderId="75">
      <alignment horizontal="right" vertical="center"/>
    </xf>
    <xf numFmtId="0" fontId="77" fillId="73" borderId="67" applyNumberFormat="0" applyAlignment="0" applyProtection="0"/>
    <xf numFmtId="0" fontId="74" fillId="86" borderId="67" applyNumberFormat="0" applyAlignment="0" applyProtection="0"/>
    <xf numFmtId="4" fontId="24" fillId="0" borderId="75">
      <alignment horizontal="right" vertical="center"/>
    </xf>
    <xf numFmtId="0" fontId="24" fillId="14" borderId="78">
      <alignment horizontal="left" vertical="center" wrapText="1" indent="2"/>
    </xf>
    <xf numFmtId="0" fontId="24" fillId="0" borderId="78">
      <alignment horizontal="left" vertical="center" wrapText="1" indent="2"/>
    </xf>
    <xf numFmtId="0" fontId="90" fillId="86" borderId="66" applyNumberFormat="0" applyAlignment="0" applyProtection="0"/>
    <xf numFmtId="0" fontId="86" fillId="73" borderId="67" applyNumberFormat="0" applyAlignment="0" applyProtection="0"/>
    <xf numFmtId="0" fontId="73" fillId="86" borderId="67" applyNumberFormat="0" applyAlignment="0" applyProtection="0"/>
    <xf numFmtId="0" fontId="71" fillId="86" borderId="66" applyNumberFormat="0" applyAlignment="0" applyProtection="0"/>
    <xf numFmtId="0" fontId="20" fillId="14" borderId="77">
      <alignment horizontal="right" vertical="center"/>
    </xf>
    <xf numFmtId="0" fontId="64" fillId="9" borderId="75">
      <alignment horizontal="right" vertical="center"/>
    </xf>
    <xf numFmtId="4" fontId="20" fillId="9" borderId="75">
      <alignment horizontal="right" vertical="center"/>
    </xf>
    <xf numFmtId="4" fontId="20" fillId="14" borderId="75">
      <alignment horizontal="right" vertical="center"/>
    </xf>
    <xf numFmtId="49" fontId="24" fillId="0" borderId="76" applyNumberFormat="0" applyFont="0" applyFill="0" applyBorder="0" applyProtection="0">
      <alignment horizontal="left" vertical="center" indent="5"/>
    </xf>
    <xf numFmtId="4" fontId="24" fillId="0" borderId="75" applyFill="0" applyBorder="0" applyProtection="0">
      <alignment horizontal="right" vertical="center"/>
    </xf>
    <xf numFmtId="4" fontId="20" fillId="9" borderId="75">
      <alignment horizontal="right" vertical="center"/>
    </xf>
    <xf numFmtId="0" fontId="25" fillId="0" borderId="0"/>
    <xf numFmtId="0" fontId="86" fillId="73" borderId="67" applyNumberFormat="0" applyAlignment="0" applyProtection="0"/>
    <xf numFmtId="0" fontId="77" fillId="73" borderId="67" applyNumberFormat="0" applyAlignment="0" applyProtection="0"/>
    <xf numFmtId="0" fontId="73" fillId="86" borderId="67" applyNumberFormat="0" applyAlignment="0" applyProtection="0"/>
    <xf numFmtId="0" fontId="24" fillId="14" borderId="78">
      <alignment horizontal="left" vertical="center" wrapText="1" indent="2"/>
    </xf>
    <xf numFmtId="0" fontId="24" fillId="0" borderId="78">
      <alignment horizontal="left" vertical="center" wrapText="1" indent="2"/>
    </xf>
    <xf numFmtId="0" fontId="24" fillId="14" borderId="78">
      <alignment horizontal="left" vertical="center" wrapText="1" indent="2"/>
    </xf>
    <xf numFmtId="0" fontId="24" fillId="0" borderId="78">
      <alignment horizontal="left" vertical="center" wrapText="1" indent="2"/>
    </xf>
    <xf numFmtId="0" fontId="71" fillId="86" borderId="66" applyNumberFormat="0" applyAlignment="0" applyProtection="0"/>
    <xf numFmtId="0" fontId="73" fillId="86" borderId="67" applyNumberFormat="0" applyAlignment="0" applyProtection="0"/>
    <xf numFmtId="0" fontId="74" fillId="86" borderId="67" applyNumberFormat="0" applyAlignment="0" applyProtection="0"/>
    <xf numFmtId="0" fontId="77" fillId="73" borderId="67" applyNumberFormat="0" applyAlignment="0" applyProtection="0"/>
    <xf numFmtId="0" fontId="78" fillId="0" borderId="69" applyNumberFormat="0" applyFill="0" applyAlignment="0" applyProtection="0"/>
    <xf numFmtId="0" fontId="86" fillId="73" borderId="67" applyNumberFormat="0" applyAlignment="0" applyProtection="0"/>
    <xf numFmtId="0" fontId="68" fillId="89" borderId="74" applyNumberFormat="0" applyFont="0" applyAlignment="0" applyProtection="0"/>
    <xf numFmtId="0" fontId="25"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0" fontId="74" fillId="86" borderId="67" applyNumberFormat="0" applyAlignment="0" applyProtection="0"/>
    <xf numFmtId="0" fontId="86" fillId="73" borderId="67" applyNumberFormat="0" applyAlignment="0" applyProtection="0"/>
    <xf numFmtId="0" fontId="68"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0" fontId="20" fillId="14" borderId="61">
      <alignment horizontal="right" vertical="center"/>
    </xf>
    <xf numFmtId="4" fontId="20" fillId="14" borderId="61">
      <alignment horizontal="right" vertical="center"/>
    </xf>
    <xf numFmtId="0" fontId="20" fillId="14" borderId="62">
      <alignment horizontal="right" vertical="center"/>
    </xf>
    <xf numFmtId="4" fontId="20" fillId="14" borderId="62">
      <alignment horizontal="right" vertical="center"/>
    </xf>
    <xf numFmtId="0" fontId="74" fillId="86" borderId="67" applyNumberFormat="0" applyAlignment="0" applyProtection="0"/>
    <xf numFmtId="0" fontId="24" fillId="14" borderId="51">
      <alignment horizontal="left" vertical="center" wrapText="1" indent="2"/>
    </xf>
    <xf numFmtId="0" fontId="24" fillId="0" borderId="51">
      <alignment horizontal="left" vertical="center" wrapText="1" indent="2"/>
    </xf>
    <xf numFmtId="0" fontId="24" fillId="9" borderId="61">
      <alignment horizontal="left" vertical="center"/>
    </xf>
    <xf numFmtId="0" fontId="86" fillId="73" borderId="67" applyNumberFormat="0" applyAlignment="0" applyProtection="0"/>
    <xf numFmtId="0" fontId="90" fillId="86" borderId="66" applyNumberFormat="0" applyAlignment="0" applyProtection="0"/>
    <xf numFmtId="0" fontId="93" fillId="0" borderId="69" applyNumberFormat="0" applyFill="0" applyAlignment="0" applyProtection="0"/>
    <xf numFmtId="49" fontId="24" fillId="0" borderId="61" applyNumberFormat="0" applyFont="0" applyFill="0" applyBorder="0" applyProtection="0">
      <alignment horizontal="left" vertical="center" indent="5"/>
    </xf>
    <xf numFmtId="0" fontId="71" fillId="86" borderId="66" applyNumberFormat="0" applyAlignment="0" applyProtection="0"/>
    <xf numFmtId="0" fontId="73" fillId="86" borderId="67" applyNumberFormat="0" applyAlignment="0" applyProtection="0"/>
    <xf numFmtId="0" fontId="78" fillId="0" borderId="69" applyNumberFormat="0" applyFill="0" applyAlignment="0" applyProtection="0"/>
    <xf numFmtId="49" fontId="24" fillId="0" borderId="75" applyNumberFormat="0" applyFont="0" applyFill="0" applyBorder="0" applyProtection="0">
      <alignment horizontal="left" vertical="center" indent="2"/>
    </xf>
    <xf numFmtId="0" fontId="20" fillId="9" borderId="75">
      <alignment horizontal="right" vertical="center"/>
    </xf>
    <xf numFmtId="4" fontId="20" fillId="9" borderId="75">
      <alignment horizontal="right" vertical="center"/>
    </xf>
    <xf numFmtId="0" fontId="64" fillId="9" borderId="75">
      <alignment horizontal="right" vertical="center"/>
    </xf>
    <xf numFmtId="4" fontId="64" fillId="9" borderId="75">
      <alignment horizontal="right" vertical="center"/>
    </xf>
    <xf numFmtId="0" fontId="20" fillId="14" borderId="75">
      <alignment horizontal="right" vertical="center"/>
    </xf>
    <xf numFmtId="4" fontId="20" fillId="14" borderId="75">
      <alignment horizontal="right" vertical="center"/>
    </xf>
    <xf numFmtId="0" fontId="20" fillId="14" borderId="75">
      <alignment horizontal="right" vertical="center"/>
    </xf>
    <xf numFmtId="4" fontId="20" fillId="14" borderId="75">
      <alignment horizontal="right" vertical="center"/>
    </xf>
    <xf numFmtId="0" fontId="77" fillId="73" borderId="67" applyNumberFormat="0" applyAlignment="0" applyProtection="0"/>
    <xf numFmtId="0" fontId="24" fillId="0" borderId="75">
      <alignment horizontal="right" vertical="center"/>
    </xf>
    <xf numFmtId="4" fontId="24" fillId="0" borderId="75">
      <alignment horizontal="right" vertical="center"/>
    </xf>
    <xf numFmtId="4" fontId="24" fillId="0" borderId="75" applyFill="0" applyBorder="0" applyProtection="0">
      <alignment horizontal="right" vertical="center"/>
    </xf>
    <xf numFmtId="49" fontId="22" fillId="0" borderId="75" applyNumberFormat="0" applyFill="0" applyBorder="0" applyProtection="0">
      <alignment horizontal="left" vertical="center"/>
    </xf>
    <xf numFmtId="0" fontId="24" fillId="0" borderId="75" applyNumberFormat="0" applyFill="0" applyAlignment="0" applyProtection="0"/>
    <xf numFmtId="175" fontId="24" fillId="90" borderId="75" applyNumberFormat="0" applyFont="0" applyBorder="0" applyAlignment="0" applyProtection="0">
      <alignment horizontal="right" vertical="center"/>
    </xf>
    <xf numFmtId="0" fontId="24" fillId="16" borderId="75"/>
    <xf numFmtId="4" fontId="24" fillId="16" borderId="75"/>
    <xf numFmtId="4" fontId="20" fillId="14" borderId="75">
      <alignment horizontal="right" vertical="center"/>
    </xf>
    <xf numFmtId="0" fontId="24" fillId="16" borderId="75"/>
    <xf numFmtId="0" fontId="73" fillId="86" borderId="67" applyNumberFormat="0" applyAlignment="0" applyProtection="0"/>
    <xf numFmtId="0" fontId="20" fillId="9" borderId="75">
      <alignment horizontal="right" vertical="center"/>
    </xf>
    <xf numFmtId="0" fontId="24" fillId="0" borderId="75">
      <alignment horizontal="right" vertical="center"/>
    </xf>
    <xf numFmtId="0" fontId="93" fillId="0" borderId="69" applyNumberFormat="0" applyFill="0" applyAlignment="0" applyProtection="0"/>
    <xf numFmtId="0" fontId="24" fillId="9" borderId="76">
      <alignment horizontal="left" vertical="center"/>
    </xf>
    <xf numFmtId="0" fontId="86" fillId="73" borderId="67" applyNumberFormat="0" applyAlignment="0" applyProtection="0"/>
    <xf numFmtId="175" fontId="24" fillId="90" borderId="75" applyNumberFormat="0" applyFont="0" applyBorder="0" applyAlignment="0" applyProtection="0">
      <alignment horizontal="right" vertical="center"/>
    </xf>
    <xf numFmtId="0" fontId="68" fillId="89" borderId="74" applyNumberFormat="0" applyFont="0" applyAlignment="0" applyProtection="0"/>
    <xf numFmtId="0" fontId="24" fillId="0" borderId="78">
      <alignment horizontal="left" vertical="center" wrapText="1" indent="2"/>
    </xf>
    <xf numFmtId="4" fontId="24" fillId="16" borderId="75"/>
    <xf numFmtId="49" fontId="22" fillId="0" borderId="75" applyNumberFormat="0" applyFill="0" applyBorder="0" applyProtection="0">
      <alignment horizontal="left" vertical="center"/>
    </xf>
    <xf numFmtId="0" fontId="24" fillId="0" borderId="75">
      <alignment horizontal="right" vertical="center"/>
    </xf>
    <xf numFmtId="4" fontId="20" fillId="14" borderId="77">
      <alignment horizontal="right" vertical="center"/>
    </xf>
    <xf numFmtId="4" fontId="20" fillId="14" borderId="75">
      <alignment horizontal="right" vertical="center"/>
    </xf>
    <xf numFmtId="4" fontId="20" fillId="14" borderId="75">
      <alignment horizontal="right" vertical="center"/>
    </xf>
    <xf numFmtId="0" fontId="64" fillId="9" borderId="75">
      <alignment horizontal="right" vertical="center"/>
    </xf>
    <xf numFmtId="0" fontId="20" fillId="9" borderId="75">
      <alignment horizontal="right" vertical="center"/>
    </xf>
    <xf numFmtId="49" fontId="24" fillId="0" borderId="75" applyNumberFormat="0" applyFont="0" applyFill="0" applyBorder="0" applyProtection="0">
      <alignment horizontal="left" vertical="center" indent="2"/>
    </xf>
    <xf numFmtId="0" fontId="86" fillId="73" borderId="67" applyNumberFormat="0" applyAlignment="0" applyProtection="0"/>
    <xf numFmtId="0" fontId="71" fillId="86" borderId="66" applyNumberFormat="0" applyAlignment="0" applyProtection="0"/>
    <xf numFmtId="49" fontId="24" fillId="0" borderId="75" applyNumberFormat="0" applyFont="0" applyFill="0" applyBorder="0" applyProtection="0">
      <alignment horizontal="left" vertical="center" indent="2"/>
    </xf>
    <xf numFmtId="0" fontId="77" fillId="73" borderId="67" applyNumberFormat="0" applyAlignment="0" applyProtection="0"/>
    <xf numFmtId="4" fontId="24" fillId="0" borderId="75" applyFill="0" applyBorder="0" applyProtection="0">
      <alignment horizontal="right" vertical="center"/>
    </xf>
    <xf numFmtId="0" fontId="74" fillId="86" borderId="67" applyNumberFormat="0" applyAlignment="0" applyProtection="0"/>
    <xf numFmtId="0" fontId="93" fillId="0" borderId="69" applyNumberFormat="0" applyFill="0" applyAlignment="0" applyProtection="0"/>
    <xf numFmtId="0" fontId="90" fillId="86" borderId="66" applyNumberFormat="0" applyAlignment="0" applyProtection="0"/>
    <xf numFmtId="0" fontId="24" fillId="0" borderId="75" applyNumberFormat="0" applyFill="0" applyAlignment="0" applyProtection="0"/>
    <xf numFmtId="4" fontId="24" fillId="0" borderId="75">
      <alignment horizontal="right" vertical="center"/>
    </xf>
    <xf numFmtId="0" fontId="24" fillId="0" borderId="75">
      <alignment horizontal="right" vertical="center"/>
    </xf>
    <xf numFmtId="0" fontId="86" fillId="73" borderId="67" applyNumberFormat="0" applyAlignment="0" applyProtection="0"/>
    <xf numFmtId="0" fontId="71" fillId="86" borderId="66" applyNumberFormat="0" applyAlignment="0" applyProtection="0"/>
    <xf numFmtId="0" fontId="73" fillId="86" borderId="67" applyNumberFormat="0" applyAlignment="0" applyProtection="0"/>
    <xf numFmtId="0" fontId="24" fillId="14" borderId="78">
      <alignment horizontal="left" vertical="center" wrapText="1" indent="2"/>
    </xf>
    <xf numFmtId="0" fontId="74" fillId="86" borderId="67" applyNumberFormat="0" applyAlignment="0" applyProtection="0"/>
    <xf numFmtId="0" fontId="74" fillId="86" borderId="67" applyNumberFormat="0" applyAlignment="0" applyProtection="0"/>
    <xf numFmtId="4" fontId="20" fillId="14" borderId="76">
      <alignment horizontal="right" vertical="center"/>
    </xf>
    <xf numFmtId="0" fontId="20" fillId="14" borderId="76">
      <alignment horizontal="right" vertical="center"/>
    </xf>
    <xf numFmtId="0" fontId="20" fillId="14" borderId="75">
      <alignment horizontal="right" vertical="center"/>
    </xf>
    <xf numFmtId="4" fontId="64" fillId="9" borderId="75">
      <alignment horizontal="right" vertical="center"/>
    </xf>
    <xf numFmtId="0" fontId="77" fillId="73" borderId="67" applyNumberFormat="0" applyAlignment="0" applyProtection="0"/>
    <xf numFmtId="0" fontId="78" fillId="0" borderId="69" applyNumberFormat="0" applyFill="0" applyAlignment="0" applyProtection="0"/>
    <xf numFmtId="0" fontId="93" fillId="0" borderId="69" applyNumberFormat="0" applyFill="0" applyAlignment="0" applyProtection="0"/>
    <xf numFmtId="0" fontId="68" fillId="89" borderId="74" applyNumberFormat="0" applyFont="0" applyAlignment="0" applyProtection="0"/>
    <xf numFmtId="0" fontId="86" fillId="73" borderId="67" applyNumberFormat="0" applyAlignment="0" applyProtection="0"/>
    <xf numFmtId="49" fontId="22" fillId="0" borderId="75" applyNumberFormat="0" applyFill="0" applyBorder="0" applyProtection="0">
      <alignment horizontal="left" vertical="center"/>
    </xf>
    <xf numFmtId="0" fontId="24" fillId="14" borderId="78">
      <alignment horizontal="left" vertical="center" wrapText="1" indent="2"/>
    </xf>
    <xf numFmtId="0" fontId="74" fillId="86" borderId="67" applyNumberFormat="0" applyAlignment="0" applyProtection="0"/>
    <xf numFmtId="0" fontId="24" fillId="0" borderId="78">
      <alignment horizontal="left" vertical="center" wrapText="1" indent="2"/>
    </xf>
    <xf numFmtId="0" fontId="68" fillId="89" borderId="74" applyNumberFormat="0" applyFont="0" applyAlignment="0" applyProtection="0"/>
    <xf numFmtId="0" fontId="25"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4" fontId="24" fillId="16" borderId="75"/>
    <xf numFmtId="0" fontId="20" fillId="14" borderId="75">
      <alignment horizontal="right" vertical="center"/>
    </xf>
    <xf numFmtId="0" fontId="93" fillId="0" borderId="69" applyNumberFormat="0" applyFill="0" applyAlignment="0" applyProtection="0"/>
    <xf numFmtId="4" fontId="20" fillId="14" borderId="77">
      <alignment horizontal="right" vertical="center"/>
    </xf>
    <xf numFmtId="0" fontId="73" fillId="86" borderId="67" applyNumberFormat="0" applyAlignment="0" applyProtection="0"/>
    <xf numFmtId="0" fontId="20" fillId="14" borderId="76">
      <alignment horizontal="right" vertical="center"/>
    </xf>
    <xf numFmtId="0" fontId="74" fillId="86" borderId="67" applyNumberFormat="0" applyAlignment="0" applyProtection="0"/>
    <xf numFmtId="0" fontId="78" fillId="0" borderId="69" applyNumberFormat="0" applyFill="0" applyAlignment="0" applyProtection="0"/>
    <xf numFmtId="0" fontId="68" fillId="89" borderId="74" applyNumberFormat="0" applyFont="0" applyAlignment="0" applyProtection="0"/>
    <xf numFmtId="4" fontId="20" fillId="14" borderId="76">
      <alignment horizontal="right" vertical="center"/>
    </xf>
    <xf numFmtId="0" fontId="24" fillId="14" borderId="78">
      <alignment horizontal="left" vertical="center" wrapText="1" indent="2"/>
    </xf>
    <xf numFmtId="0" fontId="24" fillId="16" borderId="75"/>
    <xf numFmtId="175" fontId="24" fillId="90" borderId="75" applyNumberFormat="0" applyFont="0" applyBorder="0" applyAlignment="0" applyProtection="0">
      <alignment horizontal="right" vertical="center"/>
    </xf>
    <xf numFmtId="0" fontId="24" fillId="0" borderId="75" applyNumberFormat="0" applyFill="0" applyAlignment="0" applyProtection="0"/>
    <xf numFmtId="4" fontId="24" fillId="0" borderId="75" applyFill="0" applyBorder="0" applyProtection="0">
      <alignment horizontal="right" vertical="center"/>
    </xf>
    <xf numFmtId="4" fontId="20" fillId="9" borderId="75">
      <alignment horizontal="right" vertical="center"/>
    </xf>
    <xf numFmtId="0" fontId="78" fillId="0" borderId="69" applyNumberFormat="0" applyFill="0" applyAlignment="0" applyProtection="0"/>
    <xf numFmtId="49" fontId="22" fillId="0" borderId="75" applyNumberFormat="0" applyFill="0" applyBorder="0" applyProtection="0">
      <alignment horizontal="left" vertical="center"/>
    </xf>
    <xf numFmtId="49" fontId="24" fillId="0" borderId="76" applyNumberFormat="0" applyFont="0" applyFill="0" applyBorder="0" applyProtection="0">
      <alignment horizontal="left" vertical="center" indent="5"/>
    </xf>
    <xf numFmtId="0" fontId="24" fillId="9" borderId="76">
      <alignment horizontal="left" vertical="center"/>
    </xf>
    <xf numFmtId="0" fontId="74" fillId="86" borderId="67" applyNumberFormat="0" applyAlignment="0" applyProtection="0"/>
    <xf numFmtId="4" fontId="20" fillId="14" borderId="77">
      <alignment horizontal="right" vertical="center"/>
    </xf>
    <xf numFmtId="0" fontId="86" fillId="73" borderId="67" applyNumberFormat="0" applyAlignment="0" applyProtection="0"/>
    <xf numFmtId="0" fontId="86" fillId="73" borderId="67" applyNumberFormat="0" applyAlignment="0" applyProtection="0"/>
    <xf numFmtId="0" fontId="68" fillId="89" borderId="74" applyNumberFormat="0" applyFont="0" applyAlignment="0" applyProtection="0"/>
    <xf numFmtId="0" fontId="90" fillId="86" borderId="66" applyNumberFormat="0" applyAlignment="0" applyProtection="0"/>
    <xf numFmtId="0" fontId="93" fillId="0" borderId="69" applyNumberFormat="0" applyFill="0" applyAlignment="0" applyProtection="0"/>
    <xf numFmtId="0" fontId="20" fillId="14" borderId="75">
      <alignment horizontal="right" vertical="center"/>
    </xf>
    <xf numFmtId="0" fontId="25" fillId="89" borderId="74" applyNumberFormat="0" applyFont="0" applyAlignment="0" applyProtection="0"/>
    <xf numFmtId="4" fontId="24" fillId="0" borderId="75">
      <alignment horizontal="right" vertical="center"/>
    </xf>
    <xf numFmtId="0" fontId="93" fillId="0" borderId="69" applyNumberFormat="0" applyFill="0" applyAlignment="0" applyProtection="0"/>
    <xf numFmtId="0" fontId="20" fillId="14" borderId="75">
      <alignment horizontal="right" vertical="center"/>
    </xf>
    <xf numFmtId="0" fontId="20" fillId="14" borderId="75">
      <alignment horizontal="right" vertical="center"/>
    </xf>
    <xf numFmtId="4" fontId="64" fillId="9" borderId="75">
      <alignment horizontal="right" vertical="center"/>
    </xf>
    <xf numFmtId="0" fontId="20" fillId="9" borderId="75">
      <alignment horizontal="right" vertical="center"/>
    </xf>
    <xf numFmtId="4" fontId="20" fillId="9" borderId="75">
      <alignment horizontal="right" vertical="center"/>
    </xf>
    <xf numFmtId="0" fontId="64" fillId="9" borderId="75">
      <alignment horizontal="right" vertical="center"/>
    </xf>
    <xf numFmtId="4" fontId="64" fillId="9" borderId="75">
      <alignment horizontal="right" vertical="center"/>
    </xf>
    <xf numFmtId="0" fontId="20" fillId="14" borderId="75">
      <alignment horizontal="right" vertical="center"/>
    </xf>
    <xf numFmtId="4" fontId="20" fillId="14" borderId="75">
      <alignment horizontal="right" vertical="center"/>
    </xf>
    <xf numFmtId="0" fontId="20" fillId="14" borderId="75">
      <alignment horizontal="right" vertical="center"/>
    </xf>
    <xf numFmtId="4" fontId="20" fillId="14" borderId="75">
      <alignment horizontal="right" vertical="center"/>
    </xf>
    <xf numFmtId="0" fontId="20" fillId="14" borderId="76">
      <alignment horizontal="right" vertical="center"/>
    </xf>
    <xf numFmtId="4" fontId="20" fillId="14" borderId="76">
      <alignment horizontal="right" vertical="center"/>
    </xf>
    <xf numFmtId="0" fontId="20" fillId="14" borderId="77">
      <alignment horizontal="right" vertical="center"/>
    </xf>
    <xf numFmtId="4" fontId="20" fillId="14" borderId="77">
      <alignment horizontal="right" vertical="center"/>
    </xf>
    <xf numFmtId="0" fontId="74" fillId="86" borderId="67" applyNumberFormat="0" applyAlignment="0" applyProtection="0"/>
    <xf numFmtId="0" fontId="24" fillId="14" borderId="78">
      <alignment horizontal="left" vertical="center" wrapText="1" indent="2"/>
    </xf>
    <xf numFmtId="0" fontId="24" fillId="0" borderId="78">
      <alignment horizontal="left" vertical="center" wrapText="1" indent="2"/>
    </xf>
    <xf numFmtId="0" fontId="24" fillId="9" borderId="76">
      <alignment horizontal="left" vertical="center"/>
    </xf>
    <xf numFmtId="0" fontId="86" fillId="73" borderId="67" applyNumberFormat="0" applyAlignment="0" applyProtection="0"/>
    <xf numFmtId="0" fontId="24" fillId="0" borderId="75">
      <alignment horizontal="right" vertical="center"/>
    </xf>
    <xf numFmtId="4" fontId="24" fillId="0" borderId="75">
      <alignment horizontal="right" vertical="center"/>
    </xf>
    <xf numFmtId="0" fontId="24" fillId="0" borderId="75" applyNumberFormat="0" applyFill="0" applyAlignment="0" applyProtection="0"/>
    <xf numFmtId="0" fontId="90" fillId="86" borderId="66" applyNumberFormat="0" applyAlignment="0" applyProtection="0"/>
    <xf numFmtId="175" fontId="24" fillId="90" borderId="75" applyNumberFormat="0" applyFont="0" applyBorder="0" applyAlignment="0" applyProtection="0">
      <alignment horizontal="right" vertical="center"/>
    </xf>
    <xf numFmtId="0" fontId="24" fillId="16" borderId="75"/>
    <xf numFmtId="4" fontId="24" fillId="16" borderId="75"/>
    <xf numFmtId="0" fontId="93" fillId="0" borderId="69" applyNumberFormat="0" applyFill="0" applyAlignment="0" applyProtection="0"/>
    <xf numFmtId="0" fontId="25" fillId="89" borderId="74" applyNumberFormat="0" applyFont="0" applyAlignment="0" applyProtection="0"/>
    <xf numFmtId="0" fontId="68" fillId="89" borderId="74" applyNumberFormat="0" applyFont="0" applyAlignment="0" applyProtection="0"/>
    <xf numFmtId="0" fontId="24" fillId="0" borderId="75" applyNumberFormat="0" applyFill="0" applyAlignment="0" applyProtection="0"/>
    <xf numFmtId="0" fontId="78" fillId="0" borderId="69" applyNumberFormat="0" applyFill="0" applyAlignment="0" applyProtection="0"/>
    <xf numFmtId="0" fontId="93" fillId="0" borderId="69" applyNumberFormat="0" applyFill="0" applyAlignment="0" applyProtection="0"/>
    <xf numFmtId="0" fontId="77" fillId="73" borderId="67" applyNumberFormat="0" applyAlignment="0" applyProtection="0"/>
    <xf numFmtId="0" fontId="74" fillId="86" borderId="67" applyNumberFormat="0" applyAlignment="0" applyProtection="0"/>
    <xf numFmtId="4" fontId="64" fillId="9" borderId="75">
      <alignment horizontal="right" vertical="center"/>
    </xf>
    <xf numFmtId="0" fontId="20" fillId="9" borderId="75">
      <alignment horizontal="right" vertical="center"/>
    </xf>
    <xf numFmtId="175" fontId="24" fillId="90" borderId="75" applyNumberFormat="0" applyFont="0" applyBorder="0" applyAlignment="0" applyProtection="0">
      <alignment horizontal="right" vertical="center"/>
    </xf>
    <xf numFmtId="0" fontId="78" fillId="0" borderId="69" applyNumberFormat="0" applyFill="0" applyAlignment="0" applyProtection="0"/>
    <xf numFmtId="49" fontId="24" fillId="0" borderId="75" applyNumberFormat="0" applyFont="0" applyFill="0" applyBorder="0" applyProtection="0">
      <alignment horizontal="left" vertical="center" indent="2"/>
    </xf>
    <xf numFmtId="49" fontId="24" fillId="0" borderId="76" applyNumberFormat="0" applyFont="0" applyFill="0" applyBorder="0" applyProtection="0">
      <alignment horizontal="left" vertical="center" indent="5"/>
    </xf>
    <xf numFmtId="49" fontId="24" fillId="0" borderId="75" applyNumberFormat="0" applyFont="0" applyFill="0" applyBorder="0" applyProtection="0">
      <alignment horizontal="left" vertical="center" indent="2"/>
    </xf>
    <xf numFmtId="4" fontId="24" fillId="0" borderId="75" applyFill="0" applyBorder="0" applyProtection="0">
      <alignment horizontal="right" vertical="center"/>
    </xf>
    <xf numFmtId="49" fontId="22" fillId="0" borderId="75" applyNumberFormat="0" applyFill="0" applyBorder="0" applyProtection="0">
      <alignment horizontal="left" vertical="center"/>
    </xf>
    <xf numFmtId="0" fontId="24" fillId="0" borderId="78">
      <alignment horizontal="left" vertical="center" wrapText="1" indent="2"/>
    </xf>
    <xf numFmtId="0" fontId="90" fillId="86" borderId="66" applyNumberFormat="0" applyAlignment="0" applyProtection="0"/>
    <xf numFmtId="0" fontId="20" fillId="14" borderId="77">
      <alignment horizontal="right" vertical="center"/>
    </xf>
    <xf numFmtId="0" fontId="77" fillId="73" borderId="67" applyNumberFormat="0" applyAlignment="0" applyProtection="0"/>
    <xf numFmtId="0" fontId="20" fillId="14" borderId="77">
      <alignment horizontal="right" vertical="center"/>
    </xf>
    <xf numFmtId="4" fontId="20" fillId="14" borderId="75">
      <alignment horizontal="right" vertical="center"/>
    </xf>
    <xf numFmtId="0" fontId="20" fillId="14" borderId="75">
      <alignment horizontal="right" vertical="center"/>
    </xf>
    <xf numFmtId="0" fontId="71" fillId="86" borderId="66" applyNumberFormat="0" applyAlignment="0" applyProtection="0"/>
    <xf numFmtId="0" fontId="73" fillId="86" borderId="67" applyNumberFormat="0" applyAlignment="0" applyProtection="0"/>
    <xf numFmtId="0" fontId="78" fillId="0" borderId="69" applyNumberFormat="0" applyFill="0" applyAlignment="0" applyProtection="0"/>
    <xf numFmtId="0" fontId="24" fillId="16" borderId="75"/>
    <xf numFmtId="4" fontId="24" fillId="16" borderId="75"/>
    <xf numFmtId="4" fontId="20" fillId="14" borderId="75">
      <alignment horizontal="right" vertical="center"/>
    </xf>
    <xf numFmtId="0" fontId="64" fillId="9" borderId="75">
      <alignment horizontal="right" vertical="center"/>
    </xf>
    <xf numFmtId="0" fontId="77" fillId="73" borderId="67" applyNumberFormat="0" applyAlignment="0" applyProtection="0"/>
    <xf numFmtId="0" fontId="74" fillId="86" borderId="67" applyNumberFormat="0" applyAlignment="0" applyProtection="0"/>
    <xf numFmtId="4" fontId="24" fillId="0" borderId="75">
      <alignment horizontal="right" vertical="center"/>
    </xf>
    <xf numFmtId="0" fontId="24" fillId="14" borderId="78">
      <alignment horizontal="left" vertical="center" wrapText="1" indent="2"/>
    </xf>
    <xf numFmtId="0" fontId="24" fillId="0" borderId="78">
      <alignment horizontal="left" vertical="center" wrapText="1" indent="2"/>
    </xf>
    <xf numFmtId="0" fontId="90" fillId="86" borderId="66" applyNumberFormat="0" applyAlignment="0" applyProtection="0"/>
    <xf numFmtId="0" fontId="86" fillId="73" borderId="67" applyNumberFormat="0" applyAlignment="0" applyProtection="0"/>
    <xf numFmtId="0" fontId="73" fillId="86" borderId="67" applyNumberFormat="0" applyAlignment="0" applyProtection="0"/>
    <xf numFmtId="0" fontId="71" fillId="86" borderId="66" applyNumberFormat="0" applyAlignment="0" applyProtection="0"/>
    <xf numFmtId="0" fontId="20" fillId="14" borderId="77">
      <alignment horizontal="right" vertical="center"/>
    </xf>
    <xf numFmtId="0" fontId="64" fillId="9" borderId="75">
      <alignment horizontal="right" vertical="center"/>
    </xf>
    <xf numFmtId="4" fontId="20" fillId="9" borderId="75">
      <alignment horizontal="right" vertical="center"/>
    </xf>
    <xf numFmtId="4" fontId="20" fillId="14" borderId="75">
      <alignment horizontal="right" vertical="center"/>
    </xf>
    <xf numFmtId="49" fontId="24" fillId="0" borderId="76" applyNumberFormat="0" applyFont="0" applyFill="0" applyBorder="0" applyProtection="0">
      <alignment horizontal="left" vertical="center" indent="5"/>
    </xf>
    <xf numFmtId="4" fontId="24" fillId="0" borderId="75" applyFill="0" applyBorder="0" applyProtection="0">
      <alignment horizontal="right" vertical="center"/>
    </xf>
    <xf numFmtId="4" fontId="20" fillId="9" borderId="75">
      <alignment horizontal="right" vertical="center"/>
    </xf>
    <xf numFmtId="0" fontId="86" fillId="73" borderId="67" applyNumberFormat="0" applyAlignment="0" applyProtection="0"/>
    <xf numFmtId="0" fontId="77" fillId="73" borderId="67" applyNumberFormat="0" applyAlignment="0" applyProtection="0"/>
    <xf numFmtId="0" fontId="73" fillId="86" borderId="67" applyNumberFormat="0" applyAlignment="0" applyProtection="0"/>
    <xf numFmtId="0" fontId="24" fillId="14" borderId="78">
      <alignment horizontal="left" vertical="center" wrapText="1" indent="2"/>
    </xf>
    <xf numFmtId="0" fontId="24" fillId="0" borderId="78">
      <alignment horizontal="left" vertical="center" wrapText="1" indent="2"/>
    </xf>
    <xf numFmtId="0" fontId="24" fillId="14" borderId="78">
      <alignment horizontal="left" vertical="center" wrapText="1" indent="2"/>
    </xf>
    <xf numFmtId="0" fontId="2" fillId="0" borderId="0"/>
    <xf numFmtId="0" fontId="24" fillId="0" borderId="93">
      <alignment horizontal="left" vertical="center" wrapText="1" indent="2"/>
    </xf>
    <xf numFmtId="0" fontId="68" fillId="89" borderId="89" applyNumberFormat="0" applyFont="0" applyAlignment="0" applyProtection="0"/>
    <xf numFmtId="0" fontId="90" fillId="86" borderId="94" applyNumberFormat="0" applyAlignment="0" applyProtection="0"/>
    <xf numFmtId="0" fontId="86" fillId="73" borderId="87" applyNumberFormat="0" applyAlignment="0" applyProtection="0"/>
    <xf numFmtId="0" fontId="78" fillId="0" borderId="88" applyNumberFormat="0" applyFill="0" applyAlignment="0" applyProtection="0"/>
    <xf numFmtId="4" fontId="24" fillId="0" borderId="98" applyFill="0" applyBorder="0" applyProtection="0">
      <alignment horizontal="right" vertical="center"/>
    </xf>
    <xf numFmtId="49" fontId="24" fillId="0" borderId="90" applyNumberFormat="0" applyFont="0" applyFill="0" applyBorder="0" applyProtection="0">
      <alignment horizontal="left" vertical="center" indent="2"/>
    </xf>
    <xf numFmtId="175" fontId="24" fillId="90" borderId="90" applyNumberFormat="0" applyFont="0" applyBorder="0" applyAlignment="0" applyProtection="0">
      <alignment horizontal="right" vertical="center"/>
    </xf>
    <xf numFmtId="4" fontId="20" fillId="14" borderId="92">
      <alignment horizontal="right" vertical="center"/>
    </xf>
    <xf numFmtId="0" fontId="24" fillId="16" borderId="90"/>
    <xf numFmtId="0" fontId="61" fillId="0" borderId="0" applyNumberFormat="0" applyFill="0" applyBorder="0" applyAlignment="0" applyProtection="0"/>
    <xf numFmtId="0" fontId="77" fillId="73" borderId="87" applyNumberFormat="0" applyAlignment="0" applyProtection="0"/>
    <xf numFmtId="0" fontId="74" fillId="86" borderId="87" applyNumberFormat="0" applyAlignment="0" applyProtection="0"/>
    <xf numFmtId="0" fontId="20" fillId="14" borderId="90">
      <alignment horizontal="right" vertical="center"/>
    </xf>
    <xf numFmtId="0" fontId="20" fillId="14" borderId="90">
      <alignment horizontal="right" vertical="center"/>
    </xf>
    <xf numFmtId="4" fontId="24" fillId="0" borderId="98">
      <alignment horizontal="right" vertical="center"/>
    </xf>
    <xf numFmtId="0" fontId="68" fillId="89" borderId="89" applyNumberFormat="0" applyFont="0" applyAlignment="0" applyProtection="0"/>
    <xf numFmtId="0" fontId="58" fillId="46" borderId="57" applyNumberFormat="0" applyAlignment="0" applyProtection="0"/>
    <xf numFmtId="0" fontId="59" fillId="46" borderId="56" applyNumberFormat="0" applyAlignment="0" applyProtection="0"/>
    <xf numFmtId="49" fontId="24" fillId="0" borderId="91" applyNumberFormat="0" applyFont="0" applyFill="0" applyBorder="0" applyProtection="0">
      <alignment horizontal="left" vertical="center" indent="5"/>
    </xf>
    <xf numFmtId="0" fontId="60" fillId="0" borderId="0" applyNumberFormat="0" applyFill="0" applyBorder="0" applyAlignment="0" applyProtection="0"/>
    <xf numFmtId="0" fontId="20" fillId="14" borderId="90">
      <alignment horizontal="right" vertical="center"/>
    </xf>
    <xf numFmtId="0" fontId="61" fillId="0" borderId="0" applyNumberFormat="0" applyFill="0" applyBorder="0" applyAlignment="0" applyProtection="0"/>
    <xf numFmtId="0" fontId="3"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6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6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71" fillId="86" borderId="94"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62" fillId="58" borderId="0" applyNumberFormat="0" applyBorder="0" applyAlignment="0" applyProtection="0"/>
    <xf numFmtId="4" fontId="24" fillId="16" borderId="90"/>
    <xf numFmtId="0" fontId="2" fillId="59" borderId="0" applyNumberFormat="0" applyBorder="0" applyAlignment="0" applyProtection="0"/>
    <xf numFmtId="0" fontId="2" fillId="60" borderId="0" applyNumberFormat="0" applyBorder="0" applyAlignment="0" applyProtection="0"/>
    <xf numFmtId="0" fontId="6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62" fillId="64" borderId="0" applyNumberFormat="0" applyBorder="0" applyAlignment="0" applyProtection="0"/>
    <xf numFmtId="0" fontId="20" fillId="14" borderId="98">
      <alignment horizontal="right" vertical="center"/>
    </xf>
    <xf numFmtId="49" fontId="24" fillId="0" borderId="91" applyNumberFormat="0" applyFont="0" applyFill="0" applyBorder="0" applyProtection="0">
      <alignment horizontal="left" vertical="center" indent="5"/>
    </xf>
    <xf numFmtId="0" fontId="24" fillId="0" borderId="90" applyNumberFormat="0" applyFill="0" applyAlignment="0" applyProtection="0"/>
    <xf numFmtId="0" fontId="71" fillId="86" borderId="94" applyNumberFormat="0" applyAlignment="0" applyProtection="0"/>
    <xf numFmtId="0" fontId="58" fillId="46" borderId="57" applyNumberFormat="0" applyAlignment="0" applyProtection="0"/>
    <xf numFmtId="0" fontId="86" fillId="73" borderId="87" applyNumberFormat="0" applyAlignment="0" applyProtection="0"/>
    <xf numFmtId="0" fontId="3" fillId="0" borderId="58" applyNumberFormat="0" applyFill="0" applyAlignment="0" applyProtection="0"/>
    <xf numFmtId="0" fontId="58" fillId="46" borderId="57" applyNumberFormat="0" applyAlignment="0" applyProtection="0"/>
    <xf numFmtId="0" fontId="74" fillId="86" borderId="87" applyNumberFormat="0" applyAlignment="0" applyProtection="0"/>
    <xf numFmtId="0" fontId="73" fillId="86" borderId="95" applyNumberFormat="0" applyAlignment="0" applyProtection="0"/>
    <xf numFmtId="49" fontId="24" fillId="0" borderId="99" applyNumberFormat="0" applyFont="0" applyFill="0" applyBorder="0" applyProtection="0">
      <alignment horizontal="left" vertical="center" indent="5"/>
    </xf>
    <xf numFmtId="0" fontId="74" fillId="86" borderId="95" applyNumberFormat="0" applyAlignment="0" applyProtection="0"/>
    <xf numFmtId="4" fontId="20" fillId="14" borderId="92">
      <alignment horizontal="right" vertical="center"/>
    </xf>
    <xf numFmtId="49" fontId="24" fillId="0" borderId="91" applyNumberFormat="0" applyFont="0" applyFill="0" applyBorder="0" applyProtection="0">
      <alignment horizontal="left" vertical="center" indent="5"/>
    </xf>
    <xf numFmtId="0" fontId="2" fillId="60" borderId="0" applyNumberFormat="0" applyBorder="0" applyAlignment="0" applyProtection="0"/>
    <xf numFmtId="49" fontId="24" fillId="0" borderId="91" applyNumberFormat="0" applyFont="0" applyFill="0" applyBorder="0" applyProtection="0">
      <alignment horizontal="left" vertical="center" indent="5"/>
    </xf>
    <xf numFmtId="0" fontId="24" fillId="14" borderId="101">
      <alignment horizontal="left" vertical="center" wrapText="1" indent="2"/>
    </xf>
    <xf numFmtId="0" fontId="68" fillId="89" borderId="97" applyNumberFormat="0" applyFont="0" applyAlignment="0" applyProtection="0"/>
    <xf numFmtId="4" fontId="24" fillId="16" borderId="90"/>
    <xf numFmtId="4" fontId="20" fillId="14" borderId="90">
      <alignment horizontal="right" vertical="center"/>
    </xf>
    <xf numFmtId="4" fontId="20" fillId="14" borderId="90">
      <alignment horizontal="right" vertical="center"/>
    </xf>
    <xf numFmtId="4" fontId="24" fillId="0" borderId="90" applyFill="0" applyBorder="0" applyProtection="0">
      <alignment horizontal="right" vertical="center"/>
    </xf>
    <xf numFmtId="0" fontId="20" fillId="9" borderId="90">
      <alignment horizontal="right" vertical="center"/>
    </xf>
    <xf numFmtId="0" fontId="20" fillId="14" borderId="90">
      <alignment horizontal="right" vertical="center"/>
    </xf>
    <xf numFmtId="0" fontId="62" fillId="58" borderId="0" applyNumberFormat="0" applyBorder="0" applyAlignment="0" applyProtection="0"/>
    <xf numFmtId="0" fontId="24" fillId="9" borderId="91">
      <alignment horizontal="left" vertical="center"/>
    </xf>
    <xf numFmtId="0" fontId="24" fillId="0" borderId="90" applyNumberFormat="0" applyFill="0" applyAlignment="0" applyProtection="0"/>
    <xf numFmtId="0" fontId="77" fillId="73" borderId="87" applyNumberFormat="0" applyAlignment="0" applyProtection="0"/>
    <xf numFmtId="0" fontId="62" fillId="64" borderId="0" applyNumberFormat="0" applyBorder="0" applyAlignment="0" applyProtection="0"/>
    <xf numFmtId="0" fontId="74" fillId="86" borderId="87" applyNumberFormat="0" applyAlignment="0" applyProtection="0"/>
    <xf numFmtId="4" fontId="20" fillId="14" borderId="98">
      <alignment horizontal="right" vertical="center"/>
    </xf>
    <xf numFmtId="0" fontId="93" fillId="0" borderId="88" applyNumberFormat="0" applyFill="0" applyAlignment="0" applyProtection="0"/>
    <xf numFmtId="0" fontId="78" fillId="0" borderId="88" applyNumberFormat="0" applyFill="0" applyAlignment="0" applyProtection="0"/>
    <xf numFmtId="0" fontId="74" fillId="86" borderId="87" applyNumberFormat="0" applyAlignment="0" applyProtection="0"/>
    <xf numFmtId="0" fontId="86" fillId="73" borderId="87" applyNumberFormat="0" applyAlignment="0" applyProtection="0"/>
    <xf numFmtId="0" fontId="74" fillId="86" borderId="80" applyNumberFormat="0" applyAlignment="0" applyProtection="0"/>
    <xf numFmtId="4" fontId="20" fillId="14" borderId="90">
      <alignment horizontal="right" vertical="center"/>
    </xf>
    <xf numFmtId="0" fontId="68" fillId="89" borderId="89" applyNumberFormat="0" applyFont="0" applyAlignment="0" applyProtection="0"/>
    <xf numFmtId="0" fontId="24" fillId="0" borderId="90">
      <alignment horizontal="right" vertical="center"/>
    </xf>
    <xf numFmtId="0" fontId="24" fillId="9" borderId="91">
      <alignment horizontal="left" vertical="center"/>
    </xf>
    <xf numFmtId="0" fontId="24" fillId="14" borderId="93">
      <alignment horizontal="left" vertical="center" wrapText="1" indent="2"/>
    </xf>
    <xf numFmtId="0" fontId="2" fillId="47" borderId="0" applyNumberFormat="0" applyBorder="0" applyAlignment="0" applyProtection="0"/>
    <xf numFmtId="0" fontId="24" fillId="16" borderId="90"/>
    <xf numFmtId="4" fontId="64" fillId="9" borderId="90">
      <alignment horizontal="right" vertical="center"/>
    </xf>
    <xf numFmtId="4" fontId="20" fillId="14" borderId="91">
      <alignment horizontal="right" vertical="center"/>
    </xf>
    <xf numFmtId="4" fontId="20" fillId="14" borderId="92">
      <alignment horizontal="right" vertical="center"/>
    </xf>
    <xf numFmtId="0" fontId="86" fillId="73" borderId="80" applyNumberFormat="0" applyAlignment="0" applyProtection="0"/>
    <xf numFmtId="4" fontId="20" fillId="14" borderId="90">
      <alignment horizontal="right" vertical="center"/>
    </xf>
    <xf numFmtId="0" fontId="2" fillId="57" borderId="0" applyNumberFormat="0" applyBorder="0" applyAlignment="0" applyProtection="0"/>
    <xf numFmtId="0" fontId="24" fillId="0" borderId="93">
      <alignment horizontal="left" vertical="center" wrapText="1" indent="2"/>
    </xf>
    <xf numFmtId="49" fontId="24" fillId="0" borderId="90" applyNumberFormat="0" applyFont="0" applyFill="0" applyBorder="0" applyProtection="0">
      <alignment horizontal="left" vertical="center" indent="2"/>
    </xf>
    <xf numFmtId="0" fontId="20" fillId="9" borderId="90">
      <alignment horizontal="right" vertical="center"/>
    </xf>
    <xf numFmtId="175" fontId="24" fillId="90" borderId="90" applyNumberFormat="0" applyFont="0" applyBorder="0" applyAlignment="0" applyProtection="0">
      <alignment horizontal="right" vertical="center"/>
    </xf>
    <xf numFmtId="0" fontId="74" fillId="86" borderId="87" applyNumberFormat="0" applyAlignment="0" applyProtection="0"/>
    <xf numFmtId="0" fontId="73" fillId="86" borderId="87" applyNumberFormat="0" applyAlignment="0" applyProtection="0"/>
    <xf numFmtId="4" fontId="24" fillId="16" borderId="90"/>
    <xf numFmtId="0" fontId="3" fillId="0" borderId="58" applyNumberFormat="0" applyFill="0" applyAlignment="0" applyProtection="0"/>
    <xf numFmtId="0" fontId="61" fillId="0" borderId="0" applyNumberFormat="0" applyFill="0" applyBorder="0" applyAlignment="0" applyProtection="0"/>
    <xf numFmtId="0" fontId="59" fillId="46" borderId="56" applyNumberFormat="0" applyAlignment="0" applyProtection="0"/>
    <xf numFmtId="0" fontId="58" fillId="46" borderId="57" applyNumberFormat="0" applyAlignment="0" applyProtection="0"/>
    <xf numFmtId="0" fontId="24" fillId="0" borderId="93">
      <alignment horizontal="left" vertical="center" wrapText="1" indent="2"/>
    </xf>
    <xf numFmtId="0" fontId="78" fillId="0" borderId="88" applyNumberFormat="0" applyFill="0" applyAlignment="0" applyProtection="0"/>
    <xf numFmtId="0" fontId="78" fillId="0" borderId="88" applyNumberFormat="0" applyFill="0" applyAlignment="0" applyProtection="0"/>
    <xf numFmtId="0" fontId="68" fillId="89" borderId="82" applyNumberFormat="0" applyFont="0" applyAlignment="0" applyProtection="0"/>
    <xf numFmtId="0" fontId="25" fillId="89" borderId="82" applyNumberFormat="0" applyFont="0" applyAlignment="0" applyProtection="0"/>
    <xf numFmtId="0" fontId="90" fillId="86" borderId="79" applyNumberFormat="0" applyAlignment="0" applyProtection="0"/>
    <xf numFmtId="49" fontId="24" fillId="0" borderId="91" applyNumberFormat="0" applyFont="0" applyFill="0" applyBorder="0" applyProtection="0">
      <alignment horizontal="left" vertical="center" indent="5"/>
    </xf>
    <xf numFmtId="0" fontId="25" fillId="89" borderId="97" applyNumberFormat="0" applyFont="0" applyAlignment="0" applyProtection="0"/>
    <xf numFmtId="4" fontId="20" fillId="9" borderId="90">
      <alignment horizontal="right" vertical="center"/>
    </xf>
    <xf numFmtId="0" fontId="93" fillId="0" borderId="88" applyNumberFormat="0" applyFill="0" applyAlignment="0" applyProtection="0"/>
    <xf numFmtId="0" fontId="24" fillId="0" borderId="93">
      <alignment horizontal="left" vertical="center" wrapText="1" indent="2"/>
    </xf>
    <xf numFmtId="0" fontId="93" fillId="0" borderId="81" applyNumberFormat="0" applyFill="0" applyAlignment="0" applyProtection="0"/>
    <xf numFmtId="0" fontId="24" fillId="14" borderId="93">
      <alignment horizontal="left" vertical="center" wrapText="1" indent="2"/>
    </xf>
    <xf numFmtId="0" fontId="86" fillId="73" borderId="87" applyNumberFormat="0" applyAlignment="0" applyProtection="0"/>
    <xf numFmtId="4" fontId="24" fillId="0" borderId="90">
      <alignment horizontal="right" vertical="center"/>
    </xf>
    <xf numFmtId="0" fontId="25" fillId="89" borderId="89" applyNumberFormat="0" applyFont="0" applyAlignment="0" applyProtection="0"/>
    <xf numFmtId="0" fontId="73" fillId="86" borderId="87" applyNumberFormat="0" applyAlignment="0" applyProtection="0"/>
    <xf numFmtId="0" fontId="24" fillId="16" borderId="90"/>
    <xf numFmtId="0" fontId="2" fillId="47" borderId="0" applyNumberFormat="0" applyBorder="0" applyAlignment="0" applyProtection="0"/>
    <xf numFmtId="0" fontId="24" fillId="14" borderId="93">
      <alignment horizontal="left" vertical="center" wrapText="1" indent="2"/>
    </xf>
    <xf numFmtId="0" fontId="71" fillId="86" borderId="94" applyNumberFormat="0" applyAlignment="0" applyProtection="0"/>
    <xf numFmtId="49" fontId="24" fillId="0" borderId="90" applyNumberFormat="0" applyFont="0" applyFill="0" applyBorder="0" applyProtection="0">
      <alignment horizontal="left" vertical="center" indent="2"/>
    </xf>
    <xf numFmtId="0" fontId="20" fillId="14" borderId="90">
      <alignment horizontal="right" vertical="center"/>
    </xf>
    <xf numFmtId="0" fontId="24" fillId="14" borderId="93">
      <alignment horizontal="left" vertical="center" wrapText="1" indent="2"/>
    </xf>
    <xf numFmtId="4" fontId="20" fillId="14" borderId="92">
      <alignment horizontal="right" vertical="center"/>
    </xf>
    <xf numFmtId="0" fontId="2" fillId="47" borderId="0" applyNumberFormat="0" applyBorder="0" applyAlignment="0" applyProtection="0"/>
    <xf numFmtId="0" fontId="86" fillId="73" borderId="87" applyNumberFormat="0" applyAlignment="0" applyProtection="0"/>
    <xf numFmtId="4" fontId="20" fillId="9" borderId="90">
      <alignment horizontal="right" vertical="center"/>
    </xf>
    <xf numFmtId="0" fontId="77" fillId="73" borderId="87" applyNumberFormat="0" applyAlignment="0" applyProtection="0"/>
    <xf numFmtId="4" fontId="64" fillId="9" borderId="98">
      <alignment horizontal="right" vertical="center"/>
    </xf>
    <xf numFmtId="0" fontId="24" fillId="16" borderId="90"/>
    <xf numFmtId="0" fontId="64" fillId="9" borderId="90">
      <alignment horizontal="right" vertical="center"/>
    </xf>
    <xf numFmtId="0" fontId="20" fillId="14" borderId="90">
      <alignment horizontal="right" vertical="center"/>
    </xf>
    <xf numFmtId="0" fontId="24" fillId="14" borderId="93">
      <alignment horizontal="left" vertical="center" wrapText="1" indent="2"/>
    </xf>
    <xf numFmtId="4" fontId="20" fillId="14" borderId="91">
      <alignment horizontal="right" vertical="center"/>
    </xf>
    <xf numFmtId="0" fontId="93" fillId="0" borderId="88" applyNumberFormat="0" applyFill="0" applyAlignment="0" applyProtection="0"/>
    <xf numFmtId="0" fontId="24" fillId="0" borderId="93">
      <alignment horizontal="left" vertical="center" wrapText="1" indent="2"/>
    </xf>
    <xf numFmtId="4" fontId="24" fillId="0" borderId="90" applyFill="0" applyBorder="0" applyProtection="0">
      <alignment horizontal="right" vertical="center"/>
    </xf>
    <xf numFmtId="0" fontId="74" fillId="86" borderId="80" applyNumberFormat="0" applyAlignment="0" applyProtection="0"/>
    <xf numFmtId="0" fontId="64" fillId="9" borderId="90">
      <alignment horizontal="right" vertical="center"/>
    </xf>
    <xf numFmtId="0" fontId="77" fillId="73" borderId="95" applyNumberFormat="0" applyAlignment="0" applyProtection="0"/>
    <xf numFmtId="4" fontId="20" fillId="14" borderId="90">
      <alignment horizontal="right" vertical="center"/>
    </xf>
    <xf numFmtId="0" fontId="86" fillId="73" borderId="80" applyNumberFormat="0" applyAlignment="0" applyProtection="0"/>
    <xf numFmtId="4" fontId="64" fillId="9" borderId="90">
      <alignment horizontal="right" vertical="center"/>
    </xf>
    <xf numFmtId="0" fontId="24" fillId="9" borderId="91">
      <alignment horizontal="left" vertical="center"/>
    </xf>
    <xf numFmtId="0" fontId="68" fillId="89" borderId="82" applyNumberFormat="0" applyFont="0" applyAlignment="0" applyProtection="0"/>
    <xf numFmtId="0" fontId="90" fillId="86" borderId="79" applyNumberFormat="0" applyAlignment="0" applyProtection="0"/>
    <xf numFmtId="0" fontId="61" fillId="0" borderId="0" applyNumberFormat="0" applyFill="0" applyBorder="0" applyAlignment="0" applyProtection="0"/>
    <xf numFmtId="0" fontId="93" fillId="0" borderId="81" applyNumberFormat="0" applyFill="0" applyAlignment="0" applyProtection="0"/>
    <xf numFmtId="0" fontId="2" fillId="47" borderId="0" applyNumberFormat="0" applyBorder="0" applyAlignment="0" applyProtection="0"/>
    <xf numFmtId="0" fontId="62" fillId="52" borderId="0" applyNumberFormat="0" applyBorder="0" applyAlignment="0" applyProtection="0"/>
    <xf numFmtId="0" fontId="73" fillId="86" borderId="87" applyNumberFormat="0" applyAlignment="0" applyProtection="0"/>
    <xf numFmtId="0" fontId="20" fillId="9" borderId="90">
      <alignment horizontal="right" vertical="center"/>
    </xf>
    <xf numFmtId="0" fontId="86" fillId="73" borderId="87" applyNumberFormat="0" applyAlignment="0" applyProtection="0"/>
    <xf numFmtId="0" fontId="24" fillId="0" borderId="93">
      <alignment horizontal="left" vertical="center" wrapText="1" indent="2"/>
    </xf>
    <xf numFmtId="0" fontId="20" fillId="14" borderId="92">
      <alignment horizontal="right" vertical="center"/>
    </xf>
    <xf numFmtId="0" fontId="68" fillId="89" borderId="89" applyNumberFormat="0" applyFont="0" applyAlignment="0" applyProtection="0"/>
    <xf numFmtId="0" fontId="62" fillId="64" borderId="0" applyNumberFormat="0" applyBorder="0" applyAlignment="0" applyProtection="0"/>
    <xf numFmtId="49" fontId="22" fillId="0" borderId="90" applyNumberFormat="0" applyFill="0" applyBorder="0" applyProtection="0">
      <alignment horizontal="left" vertical="center"/>
    </xf>
    <xf numFmtId="0" fontId="25" fillId="89" borderId="89" applyNumberFormat="0" applyFont="0" applyAlignment="0" applyProtection="0"/>
    <xf numFmtId="0" fontId="62" fillId="61" borderId="0" applyNumberFormat="0" applyBorder="0" applyAlignment="0" applyProtection="0"/>
    <xf numFmtId="0" fontId="20" fillId="9" borderId="83">
      <alignment horizontal="right" vertical="center"/>
    </xf>
    <xf numFmtId="4" fontId="20" fillId="9" borderId="83">
      <alignment horizontal="right" vertical="center"/>
    </xf>
    <xf numFmtId="0" fontId="64" fillId="9" borderId="83">
      <alignment horizontal="right" vertical="center"/>
    </xf>
    <xf numFmtId="4" fontId="64" fillId="9" borderId="83">
      <alignment horizontal="right" vertical="center"/>
    </xf>
    <xf numFmtId="0" fontId="20" fillId="14" borderId="83">
      <alignment horizontal="right" vertical="center"/>
    </xf>
    <xf numFmtId="4" fontId="20" fillId="14" borderId="83">
      <alignment horizontal="right" vertical="center"/>
    </xf>
    <xf numFmtId="0" fontId="20" fillId="14" borderId="83">
      <alignment horizontal="right" vertical="center"/>
    </xf>
    <xf numFmtId="4" fontId="20" fillId="14" borderId="83">
      <alignment horizontal="right" vertical="center"/>
    </xf>
    <xf numFmtId="0" fontId="20" fillId="14" borderId="84">
      <alignment horizontal="right" vertical="center"/>
    </xf>
    <xf numFmtId="4" fontId="20" fillId="14" borderId="84">
      <alignment horizontal="right" vertical="center"/>
    </xf>
    <xf numFmtId="0" fontId="20" fillId="14" borderId="85">
      <alignment horizontal="right" vertical="center"/>
    </xf>
    <xf numFmtId="4" fontId="20" fillId="14" borderId="85">
      <alignment horizontal="right" vertical="center"/>
    </xf>
    <xf numFmtId="0" fontId="74" fillId="86" borderId="80" applyNumberFormat="0" applyAlignment="0" applyProtection="0"/>
    <xf numFmtId="0" fontId="24" fillId="14" borderId="86">
      <alignment horizontal="left" vertical="center" wrapText="1" indent="2"/>
    </xf>
    <xf numFmtId="0" fontId="24" fillId="0" borderId="86">
      <alignment horizontal="left" vertical="center" wrapText="1" indent="2"/>
    </xf>
    <xf numFmtId="0" fontId="24" fillId="9" borderId="84">
      <alignment horizontal="left" vertical="center"/>
    </xf>
    <xf numFmtId="4" fontId="24" fillId="0" borderId="90" applyFill="0" applyBorder="0" applyProtection="0">
      <alignment horizontal="right" vertical="center"/>
    </xf>
    <xf numFmtId="0" fontId="86" fillId="73" borderId="80" applyNumberFormat="0" applyAlignment="0" applyProtection="0"/>
    <xf numFmtId="0" fontId="24" fillId="0" borderId="83">
      <alignment horizontal="right" vertical="center"/>
    </xf>
    <xf numFmtId="4" fontId="24" fillId="0" borderId="83">
      <alignment horizontal="right" vertical="center"/>
    </xf>
    <xf numFmtId="49" fontId="24" fillId="0" borderId="90" applyNumberFormat="0" applyFont="0" applyFill="0" applyBorder="0" applyProtection="0">
      <alignment horizontal="left" vertical="center" indent="2"/>
    </xf>
    <xf numFmtId="0" fontId="24" fillId="0" borderId="83" applyNumberFormat="0" applyFill="0" applyAlignment="0" applyProtection="0"/>
    <xf numFmtId="0" fontId="90" fillId="86" borderId="79" applyNumberFormat="0" applyAlignment="0" applyProtection="0"/>
    <xf numFmtId="175" fontId="24" fillId="90" borderId="83" applyNumberFormat="0" applyFont="0" applyBorder="0" applyAlignment="0" applyProtection="0">
      <alignment horizontal="right" vertical="center"/>
    </xf>
    <xf numFmtId="0" fontId="24" fillId="16" borderId="83"/>
    <xf numFmtId="4" fontId="24" fillId="16" borderId="83"/>
    <xf numFmtId="0" fontId="93" fillId="0" borderId="81" applyNumberFormat="0" applyFill="0" applyAlignment="0" applyProtection="0"/>
    <xf numFmtId="0" fontId="71" fillId="86" borderId="94"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20" fillId="14" borderId="91">
      <alignment horizontal="right" vertical="center"/>
    </xf>
    <xf numFmtId="0" fontId="93" fillId="0" borderId="88" applyNumberFormat="0" applyFill="0" applyAlignment="0" applyProtection="0"/>
    <xf numFmtId="0" fontId="59" fillId="46" borderId="56" applyNumberFormat="0" applyAlignment="0" applyProtection="0"/>
    <xf numFmtId="0" fontId="68" fillId="89" borderId="89" applyNumberFormat="0" applyFont="0" applyAlignment="0" applyProtection="0"/>
    <xf numFmtId="4" fontId="24" fillId="0" borderId="90"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20" fillId="14" borderId="92">
      <alignment horizontal="right" vertical="center"/>
    </xf>
    <xf numFmtId="0" fontId="2" fillId="51" borderId="0" applyNumberFormat="0" applyBorder="0" applyAlignment="0" applyProtection="0"/>
    <xf numFmtId="0" fontId="20" fillId="14" borderId="90">
      <alignment horizontal="right" vertical="center"/>
    </xf>
    <xf numFmtId="0" fontId="90" fillId="86" borderId="94" applyNumberFormat="0" applyAlignment="0" applyProtection="0"/>
    <xf numFmtId="0" fontId="2" fillId="50" borderId="0" applyNumberFormat="0" applyBorder="0" applyAlignment="0" applyProtection="0"/>
    <xf numFmtId="0" fontId="73" fillId="86" borderId="87" applyNumberFormat="0" applyAlignment="0" applyProtection="0"/>
    <xf numFmtId="0" fontId="93" fillId="0" borderId="88" applyNumberFormat="0" applyFill="0" applyAlignment="0" applyProtection="0"/>
    <xf numFmtId="4" fontId="20" fillId="14" borderId="90">
      <alignment horizontal="right" vertical="center"/>
    </xf>
    <xf numFmtId="0" fontId="62" fillId="55" borderId="0" applyNumberFormat="0" applyBorder="0" applyAlignment="0" applyProtection="0"/>
    <xf numFmtId="0" fontId="24" fillId="0" borderId="90" applyNumberFormat="0" applyFill="0" applyAlignment="0" applyProtection="0"/>
    <xf numFmtId="0" fontId="2" fillId="56" borderId="0" applyNumberFormat="0" applyBorder="0" applyAlignment="0" applyProtection="0"/>
    <xf numFmtId="0" fontId="93" fillId="0" borderId="88" applyNumberFormat="0" applyFill="0" applyAlignment="0" applyProtection="0"/>
    <xf numFmtId="4" fontId="24" fillId="0" borderId="90">
      <alignment horizontal="right" vertical="center"/>
    </xf>
    <xf numFmtId="4" fontId="20" fillId="14" borderId="92">
      <alignment horizontal="right" vertical="center"/>
    </xf>
    <xf numFmtId="0" fontId="64" fillId="9" borderId="90">
      <alignment horizontal="right" vertical="center"/>
    </xf>
    <xf numFmtId="0" fontId="25" fillId="89" borderId="89" applyNumberFormat="0" applyFont="0" applyAlignment="0" applyProtection="0"/>
    <xf numFmtId="0" fontId="2" fillId="59" borderId="0" applyNumberFormat="0" applyBorder="0" applyAlignment="0" applyProtection="0"/>
    <xf numFmtId="0" fontId="86" fillId="73" borderId="87" applyNumberFormat="0" applyAlignment="0" applyProtection="0"/>
    <xf numFmtId="4" fontId="64" fillId="9" borderId="90">
      <alignment horizontal="right" vertical="center"/>
    </xf>
    <xf numFmtId="0" fontId="24" fillId="0" borderId="93">
      <alignment horizontal="left" vertical="center" wrapText="1" indent="2"/>
    </xf>
    <xf numFmtId="0" fontId="90" fillId="86" borderId="94" applyNumberFormat="0" applyAlignment="0" applyProtection="0"/>
    <xf numFmtId="0" fontId="68" fillId="89" borderId="89" applyNumberFormat="0" applyFont="0" applyAlignment="0" applyProtection="0"/>
    <xf numFmtId="0" fontId="77" fillId="73" borderId="87" applyNumberFormat="0" applyAlignment="0" applyProtection="0"/>
    <xf numFmtId="49" fontId="22" fillId="0" borderId="90" applyNumberFormat="0" applyFill="0" applyBorder="0" applyProtection="0">
      <alignment horizontal="left" vertical="center"/>
    </xf>
    <xf numFmtId="4" fontId="20" fillId="9" borderId="90">
      <alignment horizontal="right" vertical="center"/>
    </xf>
    <xf numFmtId="0" fontId="93" fillId="0" borderId="88" applyNumberFormat="0" applyFill="0" applyAlignment="0" applyProtection="0"/>
    <xf numFmtId="0" fontId="2" fillId="53" borderId="0" applyNumberFormat="0" applyBorder="0" applyAlignment="0" applyProtection="0"/>
    <xf numFmtId="0" fontId="90" fillId="86" borderId="94" applyNumberFormat="0" applyAlignment="0" applyProtection="0"/>
    <xf numFmtId="0" fontId="86" fillId="73" borderId="87" applyNumberFormat="0" applyAlignment="0" applyProtection="0"/>
    <xf numFmtId="0" fontId="2" fillId="51" borderId="0" applyNumberFormat="0" applyBorder="0" applyAlignment="0" applyProtection="0"/>
    <xf numFmtId="0" fontId="62" fillId="61" borderId="0" applyNumberFormat="0" applyBorder="0" applyAlignment="0" applyProtection="0"/>
    <xf numFmtId="0" fontId="2" fillId="47" borderId="0" applyNumberFormat="0" applyBorder="0" applyAlignment="0" applyProtection="0"/>
    <xf numFmtId="49" fontId="22" fillId="0" borderId="90" applyNumberFormat="0" applyFill="0" applyBorder="0" applyProtection="0">
      <alignment horizontal="left" vertical="center"/>
    </xf>
    <xf numFmtId="0" fontId="93" fillId="0" borderId="88" applyNumberFormat="0" applyFill="0" applyAlignment="0" applyProtection="0"/>
    <xf numFmtId="0" fontId="62" fillId="52" borderId="0" applyNumberFormat="0" applyBorder="0" applyAlignment="0" applyProtection="0"/>
    <xf numFmtId="49" fontId="24" fillId="0" borderId="83" applyNumberFormat="0" applyFont="0" applyFill="0" applyBorder="0" applyProtection="0">
      <alignment horizontal="left" vertical="center" indent="2"/>
    </xf>
    <xf numFmtId="49" fontId="24" fillId="0" borderId="84" applyNumberFormat="0" applyFont="0" applyFill="0" applyBorder="0" applyProtection="0">
      <alignment horizontal="left" vertical="center" indent="5"/>
    </xf>
    <xf numFmtId="0" fontId="86" fillId="73" borderId="87" applyNumberFormat="0" applyAlignment="0" applyProtection="0"/>
    <xf numFmtId="0" fontId="24" fillId="9" borderId="91">
      <alignment horizontal="left" vertical="center"/>
    </xf>
    <xf numFmtId="0" fontId="74" fillId="86" borderId="87" applyNumberFormat="0" applyAlignment="0" applyProtection="0"/>
    <xf numFmtId="0" fontId="93" fillId="0" borderId="88" applyNumberFormat="0" applyFill="0" applyAlignment="0" applyProtection="0"/>
    <xf numFmtId="4" fontId="20" fillId="14" borderId="91">
      <alignment horizontal="right" vertical="center"/>
    </xf>
    <xf numFmtId="0" fontId="25" fillId="89" borderId="89" applyNumberFormat="0" applyFont="0" applyAlignment="0" applyProtection="0"/>
    <xf numFmtId="4" fontId="24" fillId="0" borderId="83" applyFill="0" applyBorder="0" applyProtection="0">
      <alignment horizontal="right" vertical="center"/>
    </xf>
    <xf numFmtId="49" fontId="22" fillId="0" borderId="83" applyNumberFormat="0" applyFill="0" applyBorder="0" applyProtection="0">
      <alignment horizontal="left" vertical="center"/>
    </xf>
    <xf numFmtId="4" fontId="20" fillId="14" borderId="92">
      <alignment horizontal="right" vertical="center"/>
    </xf>
    <xf numFmtId="0" fontId="62" fillId="64" borderId="0" applyNumberFormat="0" applyBorder="0" applyAlignment="0" applyProtection="0"/>
    <xf numFmtId="0" fontId="93" fillId="0" borderId="88" applyNumberFormat="0" applyFill="0" applyAlignment="0" applyProtection="0"/>
    <xf numFmtId="0" fontId="77" fillId="73" borderId="87" applyNumberFormat="0" applyAlignment="0" applyProtection="0"/>
    <xf numFmtId="0" fontId="78" fillId="0" borderId="88" applyNumberFormat="0" applyFill="0" applyAlignment="0" applyProtection="0"/>
    <xf numFmtId="0" fontId="68" fillId="89" borderId="89" applyNumberFormat="0" applyFont="0" applyAlignment="0" applyProtection="0"/>
    <xf numFmtId="0" fontId="93" fillId="0" borderId="88" applyNumberFormat="0" applyFill="0" applyAlignment="0" applyProtection="0"/>
    <xf numFmtId="0" fontId="62" fillId="55" borderId="0" applyNumberFormat="0" applyBorder="0" applyAlignment="0" applyProtection="0"/>
    <xf numFmtId="0" fontId="68" fillId="89" borderId="89" applyNumberFormat="0" applyFont="0" applyAlignment="0" applyProtection="0"/>
    <xf numFmtId="0" fontId="24" fillId="0" borderId="90" applyNumberFormat="0" applyFill="0" applyAlignment="0" applyProtection="0"/>
    <xf numFmtId="49" fontId="24" fillId="0" borderId="91" applyNumberFormat="0" applyFont="0" applyFill="0" applyBorder="0" applyProtection="0">
      <alignment horizontal="left" vertical="center" indent="5"/>
    </xf>
    <xf numFmtId="0" fontId="24" fillId="0" borderId="90" applyNumberFormat="0" applyFill="0" applyAlignment="0" applyProtection="0"/>
    <xf numFmtId="4" fontId="24" fillId="0" borderId="90">
      <alignment horizontal="right" vertical="center"/>
    </xf>
    <xf numFmtId="4" fontId="24" fillId="0" borderId="90">
      <alignment horizontal="right" vertical="center"/>
    </xf>
    <xf numFmtId="0" fontId="20" fillId="14" borderId="90">
      <alignment horizontal="right" vertical="center"/>
    </xf>
    <xf numFmtId="0" fontId="24" fillId="14" borderId="93">
      <alignment horizontal="left" vertical="center" wrapText="1" indent="2"/>
    </xf>
    <xf numFmtId="0" fontId="86" fillId="73" borderId="87" applyNumberFormat="0" applyAlignment="0" applyProtection="0"/>
    <xf numFmtId="0" fontId="24" fillId="0" borderId="90">
      <alignment horizontal="right" vertical="center"/>
    </xf>
    <xf numFmtId="0" fontId="71" fillId="86" borderId="79" applyNumberFormat="0" applyAlignment="0" applyProtection="0"/>
    <xf numFmtId="0" fontId="73" fillId="86" borderId="80" applyNumberFormat="0" applyAlignment="0" applyProtection="0"/>
    <xf numFmtId="0" fontId="78" fillId="0" borderId="81" applyNumberFormat="0" applyFill="0" applyAlignment="0" applyProtection="0"/>
    <xf numFmtId="175" fontId="24" fillId="90" borderId="90" applyNumberFormat="0" applyFont="0" applyBorder="0" applyAlignment="0" applyProtection="0">
      <alignment horizontal="right" vertical="center"/>
    </xf>
    <xf numFmtId="0" fontId="58" fillId="46" borderId="57" applyNumberFormat="0" applyAlignment="0" applyProtection="0"/>
    <xf numFmtId="0" fontId="20" fillId="14" borderId="92">
      <alignment horizontal="right" vertical="center"/>
    </xf>
    <xf numFmtId="0" fontId="74" fillId="86" borderId="87" applyNumberFormat="0" applyAlignment="0" applyProtection="0"/>
    <xf numFmtId="0" fontId="73" fillId="86" borderId="87" applyNumberFormat="0" applyAlignment="0" applyProtection="0"/>
    <xf numFmtId="0" fontId="93" fillId="0" borderId="88" applyNumberFormat="0" applyFill="0" applyAlignment="0" applyProtection="0"/>
    <xf numFmtId="0" fontId="93" fillId="0" borderId="88" applyNumberFormat="0" applyFill="0" applyAlignment="0" applyProtection="0"/>
    <xf numFmtId="0" fontId="25" fillId="89" borderId="89" applyNumberFormat="0" applyFont="0" applyAlignment="0" applyProtection="0"/>
    <xf numFmtId="0" fontId="62" fillId="61" borderId="0" applyNumberFormat="0" applyBorder="0" applyAlignment="0" applyProtection="0"/>
    <xf numFmtId="0" fontId="20" fillId="14" borderId="92">
      <alignment horizontal="right" vertical="center"/>
    </xf>
    <xf numFmtId="0" fontId="2" fillId="59" borderId="0" applyNumberFormat="0" applyBorder="0" applyAlignment="0" applyProtection="0"/>
    <xf numFmtId="0" fontId="20" fillId="14" borderId="91">
      <alignment horizontal="right" vertical="center"/>
    </xf>
    <xf numFmtId="0" fontId="68" fillId="89" borderId="97" applyNumberFormat="0" applyFont="0" applyAlignment="0" applyProtection="0"/>
    <xf numFmtId="4" fontId="20" fillId="9" borderId="90">
      <alignment horizontal="right" vertical="center"/>
    </xf>
    <xf numFmtId="4" fontId="20" fillId="14" borderId="90">
      <alignment horizontal="right" vertical="center"/>
    </xf>
    <xf numFmtId="0" fontId="60" fillId="0" borderId="0" applyNumberFormat="0" applyFill="0" applyBorder="0" applyAlignment="0" applyProtection="0"/>
    <xf numFmtId="4" fontId="20" fillId="14" borderId="90">
      <alignment horizontal="right" vertical="center"/>
    </xf>
    <xf numFmtId="0" fontId="77" fillId="73" borderId="80" applyNumberFormat="0" applyAlignment="0" applyProtection="0"/>
    <xf numFmtId="0" fontId="20" fillId="14" borderId="90">
      <alignment horizontal="right" vertical="center"/>
    </xf>
    <xf numFmtId="4" fontId="20" fillId="14" borderId="90">
      <alignment horizontal="right" vertical="center"/>
    </xf>
    <xf numFmtId="0" fontId="90" fillId="86" borderId="94" applyNumberFormat="0" applyAlignment="0" applyProtection="0"/>
    <xf numFmtId="4" fontId="20" fillId="14" borderId="90">
      <alignment horizontal="right" vertical="center"/>
    </xf>
    <xf numFmtId="0" fontId="24" fillId="0" borderId="90">
      <alignment horizontal="right" vertical="center"/>
    </xf>
    <xf numFmtId="0" fontId="2" fillId="48" borderId="0" applyNumberFormat="0" applyBorder="0" applyAlignment="0" applyProtection="0"/>
    <xf numFmtId="0" fontId="62" fillId="49" borderId="0" applyNumberFormat="0" applyBorder="0" applyAlignment="0" applyProtection="0"/>
    <xf numFmtId="0" fontId="60" fillId="0" borderId="0" applyNumberFormat="0" applyFill="0" applyBorder="0" applyAlignment="0" applyProtection="0"/>
    <xf numFmtId="0" fontId="24" fillId="0" borderId="93">
      <alignment horizontal="left" vertical="center" wrapText="1" indent="2"/>
    </xf>
    <xf numFmtId="0" fontId="24" fillId="16" borderId="90"/>
    <xf numFmtId="4" fontId="24" fillId="0" borderId="90" applyFill="0" applyBorder="0" applyProtection="0">
      <alignment horizontal="right" vertical="center"/>
    </xf>
    <xf numFmtId="0" fontId="74" fillId="86" borderId="87" applyNumberFormat="0" applyAlignment="0" applyProtection="0"/>
    <xf numFmtId="0" fontId="24" fillId="14" borderId="86">
      <alignment horizontal="left" vertical="center" wrapText="1" indent="2"/>
    </xf>
    <xf numFmtId="0" fontId="24" fillId="0" borderId="86">
      <alignment horizontal="left" vertical="center" wrapText="1" indent="2"/>
    </xf>
    <xf numFmtId="0" fontId="78" fillId="0" borderId="88" applyNumberFormat="0" applyFill="0" applyAlignment="0" applyProtection="0"/>
    <xf numFmtId="0" fontId="86" fillId="73" borderId="87" applyNumberFormat="0" applyAlignment="0" applyProtection="0"/>
    <xf numFmtId="0" fontId="24" fillId="0" borderId="90">
      <alignment horizontal="right" vertical="center"/>
    </xf>
    <xf numFmtId="49" fontId="24" fillId="0" borderId="90" applyNumberFormat="0" applyFont="0" applyFill="0" applyBorder="0" applyProtection="0">
      <alignment horizontal="left" vertical="center" indent="2"/>
    </xf>
    <xf numFmtId="0" fontId="73" fillId="86" borderId="87" applyNumberFormat="0" applyAlignment="0" applyProtection="0"/>
    <xf numFmtId="0" fontId="24" fillId="0" borderId="90">
      <alignment horizontal="right" vertical="center"/>
    </xf>
    <xf numFmtId="0" fontId="20" fillId="9" borderId="90">
      <alignment horizontal="right" vertical="center"/>
    </xf>
    <xf numFmtId="4" fontId="20" fillId="14" borderId="99">
      <alignment horizontal="right" vertical="center"/>
    </xf>
    <xf numFmtId="0" fontId="62" fillId="52" borderId="0" applyNumberFormat="0" applyBorder="0" applyAlignment="0" applyProtection="0"/>
    <xf numFmtId="4" fontId="24" fillId="0" borderId="90">
      <alignment horizontal="right" vertical="center"/>
    </xf>
    <xf numFmtId="175" fontId="24" fillId="90" borderId="90" applyNumberFormat="0" applyFont="0" applyBorder="0" applyAlignment="0" applyProtection="0">
      <alignment horizontal="right" vertical="center"/>
    </xf>
    <xf numFmtId="4" fontId="64" fillId="9" borderId="90">
      <alignment horizontal="right" vertical="center"/>
    </xf>
    <xf numFmtId="4" fontId="20" fillId="14" borderId="91">
      <alignment horizontal="right" vertical="center"/>
    </xf>
    <xf numFmtId="4" fontId="20" fillId="9" borderId="90">
      <alignment horizontal="right" vertical="center"/>
    </xf>
    <xf numFmtId="0" fontId="78" fillId="0" borderId="88" applyNumberFormat="0" applyFill="0" applyAlignment="0" applyProtection="0"/>
    <xf numFmtId="0" fontId="86" fillId="73" borderId="87" applyNumberFormat="0" applyAlignment="0" applyProtection="0"/>
    <xf numFmtId="0" fontId="24" fillId="16" borderId="90"/>
    <xf numFmtId="49" fontId="24" fillId="0" borderId="90" applyNumberFormat="0" applyFont="0" applyFill="0" applyBorder="0" applyProtection="0">
      <alignment horizontal="left" vertical="center" indent="2"/>
    </xf>
    <xf numFmtId="4" fontId="64" fillId="9" borderId="90">
      <alignment horizontal="right" vertical="center"/>
    </xf>
    <xf numFmtId="0" fontId="90" fillId="86" borderId="94" applyNumberFormat="0" applyAlignment="0" applyProtection="0"/>
    <xf numFmtId="0" fontId="86" fillId="73" borderId="95" applyNumberFormat="0" applyAlignment="0" applyProtection="0"/>
    <xf numFmtId="0" fontId="2" fillId="62" borderId="0" applyNumberFormat="0" applyBorder="0" applyAlignment="0" applyProtection="0"/>
    <xf numFmtId="49" fontId="22" fillId="0" borderId="90"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64" fillId="9" borderId="90">
      <alignment horizontal="right" vertical="center"/>
    </xf>
    <xf numFmtId="0" fontId="62" fillId="49" borderId="0" applyNumberFormat="0" applyBorder="0" applyAlignment="0" applyProtection="0"/>
    <xf numFmtId="0" fontId="24" fillId="14" borderId="101">
      <alignment horizontal="left" vertical="center" wrapText="1" indent="2"/>
    </xf>
    <xf numFmtId="0" fontId="6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62" fillId="58"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78" fillId="0" borderId="88" applyNumberFormat="0" applyFill="0" applyAlignment="0" applyProtection="0"/>
    <xf numFmtId="0" fontId="24" fillId="14" borderId="93">
      <alignment horizontal="left" vertical="center" wrapText="1" indent="2"/>
    </xf>
    <xf numFmtId="0" fontId="71" fillId="86" borderId="94" applyNumberFormat="0" applyAlignment="0" applyProtection="0"/>
    <xf numFmtId="4" fontId="20" fillId="14" borderId="83">
      <alignment horizontal="right" vertical="center"/>
    </xf>
    <xf numFmtId="0" fontId="24" fillId="16" borderId="83"/>
    <xf numFmtId="0" fontId="73" fillId="86" borderId="80" applyNumberFormat="0" applyAlignment="0" applyProtection="0"/>
    <xf numFmtId="0" fontId="20" fillId="9" borderId="83">
      <alignment horizontal="right" vertical="center"/>
    </xf>
    <xf numFmtId="0" fontId="24" fillId="0" borderId="83">
      <alignment horizontal="right" vertical="center"/>
    </xf>
    <xf numFmtId="0" fontId="93" fillId="0" borderId="81" applyNumberFormat="0" applyFill="0" applyAlignment="0" applyProtection="0"/>
    <xf numFmtId="0" fontId="24" fillId="9" borderId="84">
      <alignment horizontal="left" vertical="center"/>
    </xf>
    <xf numFmtId="0" fontId="86" fillId="73" borderId="80" applyNumberFormat="0" applyAlignment="0" applyProtection="0"/>
    <xf numFmtId="175" fontId="24" fillId="90" borderId="83" applyNumberFormat="0" applyFont="0" applyBorder="0" applyAlignment="0" applyProtection="0">
      <alignment horizontal="right" vertical="center"/>
    </xf>
    <xf numFmtId="0" fontId="68" fillId="89" borderId="82" applyNumberFormat="0" applyFont="0" applyAlignment="0" applyProtection="0"/>
    <xf numFmtId="0" fontId="24" fillId="0" borderId="86">
      <alignment horizontal="left" vertical="center" wrapText="1" indent="2"/>
    </xf>
    <xf numFmtId="4" fontId="24" fillId="16" borderId="83"/>
    <xf numFmtId="49" fontId="22" fillId="0" borderId="83" applyNumberFormat="0" applyFill="0" applyBorder="0" applyProtection="0">
      <alignment horizontal="left" vertical="center"/>
    </xf>
    <xf numFmtId="0" fontId="24" fillId="0" borderId="83">
      <alignment horizontal="right" vertical="center"/>
    </xf>
    <xf numFmtId="4" fontId="20" fillId="14" borderId="85">
      <alignment horizontal="right" vertical="center"/>
    </xf>
    <xf numFmtId="4" fontId="20" fillId="14" borderId="83">
      <alignment horizontal="right" vertical="center"/>
    </xf>
    <xf numFmtId="4" fontId="20" fillId="14" borderId="83">
      <alignment horizontal="right" vertical="center"/>
    </xf>
    <xf numFmtId="0" fontId="64" fillId="9" borderId="83">
      <alignment horizontal="right" vertical="center"/>
    </xf>
    <xf numFmtId="0" fontId="20" fillId="9" borderId="83">
      <alignment horizontal="right" vertical="center"/>
    </xf>
    <xf numFmtId="49" fontId="24" fillId="0" borderId="83" applyNumberFormat="0" applyFont="0" applyFill="0" applyBorder="0" applyProtection="0">
      <alignment horizontal="left" vertical="center" indent="2"/>
    </xf>
    <xf numFmtId="0" fontId="86" fillId="73" borderId="80" applyNumberFormat="0" applyAlignment="0" applyProtection="0"/>
    <xf numFmtId="0" fontId="71" fillId="86" borderId="79" applyNumberFormat="0" applyAlignment="0" applyProtection="0"/>
    <xf numFmtId="49" fontId="24" fillId="0" borderId="83" applyNumberFormat="0" applyFont="0" applyFill="0" applyBorder="0" applyProtection="0">
      <alignment horizontal="left" vertical="center" indent="2"/>
    </xf>
    <xf numFmtId="0" fontId="77" fillId="73" borderId="80" applyNumberFormat="0" applyAlignment="0" applyProtection="0"/>
    <xf numFmtId="4" fontId="24" fillId="0" borderId="83" applyFill="0" applyBorder="0" applyProtection="0">
      <alignment horizontal="right" vertical="center"/>
    </xf>
    <xf numFmtId="0" fontId="74" fillId="86" borderId="80" applyNumberFormat="0" applyAlignment="0" applyProtection="0"/>
    <xf numFmtId="0" fontId="93" fillId="0" borderId="81" applyNumberFormat="0" applyFill="0" applyAlignment="0" applyProtection="0"/>
    <xf numFmtId="0" fontId="90" fillId="86" borderId="79" applyNumberFormat="0" applyAlignment="0" applyProtection="0"/>
    <xf numFmtId="0" fontId="24" fillId="0" borderId="83" applyNumberFormat="0" applyFill="0" applyAlignment="0" applyProtection="0"/>
    <xf numFmtId="4" fontId="24" fillId="0" borderId="83">
      <alignment horizontal="right" vertical="center"/>
    </xf>
    <xf numFmtId="0" fontId="24" fillId="0" borderId="83">
      <alignment horizontal="right" vertical="center"/>
    </xf>
    <xf numFmtId="0" fontId="86" fillId="73" borderId="80" applyNumberFormat="0" applyAlignment="0" applyProtection="0"/>
    <xf numFmtId="0" fontId="71" fillId="86" borderId="79" applyNumberFormat="0" applyAlignment="0" applyProtection="0"/>
    <xf numFmtId="0" fontId="73" fillId="86" borderId="80" applyNumberFormat="0" applyAlignment="0" applyProtection="0"/>
    <xf numFmtId="0" fontId="24" fillId="14" borderId="86">
      <alignment horizontal="left" vertical="center" wrapText="1" indent="2"/>
    </xf>
    <xf numFmtId="0" fontId="74" fillId="86" borderId="80" applyNumberFormat="0" applyAlignment="0" applyProtection="0"/>
    <xf numFmtId="0" fontId="74" fillId="86" borderId="80" applyNumberFormat="0" applyAlignment="0" applyProtection="0"/>
    <xf numFmtId="4" fontId="20" fillId="14" borderId="84">
      <alignment horizontal="right" vertical="center"/>
    </xf>
    <xf numFmtId="0" fontId="20" fillId="14" borderId="84">
      <alignment horizontal="right" vertical="center"/>
    </xf>
    <xf numFmtId="0" fontId="20" fillId="14" borderId="83">
      <alignment horizontal="right" vertical="center"/>
    </xf>
    <xf numFmtId="4" fontId="64" fillId="9" borderId="83">
      <alignment horizontal="right" vertical="center"/>
    </xf>
    <xf numFmtId="0" fontId="77" fillId="73" borderId="80" applyNumberFormat="0" applyAlignment="0" applyProtection="0"/>
    <xf numFmtId="0" fontId="78" fillId="0" borderId="81" applyNumberFormat="0" applyFill="0" applyAlignment="0" applyProtection="0"/>
    <xf numFmtId="0" fontId="93" fillId="0" borderId="81" applyNumberFormat="0" applyFill="0" applyAlignment="0" applyProtection="0"/>
    <xf numFmtId="0" fontId="68" fillId="89" borderId="82" applyNumberFormat="0" applyFont="0" applyAlignment="0" applyProtection="0"/>
    <xf numFmtId="0" fontId="86" fillId="73" borderId="80" applyNumberFormat="0" applyAlignment="0" applyProtection="0"/>
    <xf numFmtId="49" fontId="22" fillId="0" borderId="83" applyNumberFormat="0" applyFill="0" applyBorder="0" applyProtection="0">
      <alignment horizontal="left" vertical="center"/>
    </xf>
    <xf numFmtId="0" fontId="24" fillId="14" borderId="86">
      <alignment horizontal="left" vertical="center" wrapText="1" indent="2"/>
    </xf>
    <xf numFmtId="0" fontId="74" fillId="86" borderId="80" applyNumberFormat="0" applyAlignment="0" applyProtection="0"/>
    <xf numFmtId="0" fontId="24" fillId="0" borderId="86">
      <alignment horizontal="left" vertical="center" wrapText="1" indent="2"/>
    </xf>
    <xf numFmtId="0" fontId="68" fillId="89" borderId="82" applyNumberFormat="0" applyFont="0" applyAlignment="0" applyProtection="0"/>
    <xf numFmtId="0" fontId="25"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4" fontId="24" fillId="16" borderId="83"/>
    <xf numFmtId="0" fontId="20" fillId="14" borderId="83">
      <alignment horizontal="right" vertical="center"/>
    </xf>
    <xf numFmtId="0" fontId="93" fillId="0" borderId="81" applyNumberFormat="0" applyFill="0" applyAlignment="0" applyProtection="0"/>
    <xf numFmtId="4" fontId="20" fillId="14" borderId="85">
      <alignment horizontal="right" vertical="center"/>
    </xf>
    <xf numFmtId="0" fontId="73" fillId="86" borderId="80" applyNumberFormat="0" applyAlignment="0" applyProtection="0"/>
    <xf numFmtId="0" fontId="20" fillId="14" borderId="84">
      <alignment horizontal="right" vertical="center"/>
    </xf>
    <xf numFmtId="0" fontId="74" fillId="86" borderId="80" applyNumberFormat="0" applyAlignment="0" applyProtection="0"/>
    <xf numFmtId="0" fontId="78" fillId="0" borderId="81" applyNumberFormat="0" applyFill="0" applyAlignment="0" applyProtection="0"/>
    <xf numFmtId="0" fontId="68" fillId="89" borderId="82" applyNumberFormat="0" applyFont="0" applyAlignment="0" applyProtection="0"/>
    <xf numFmtId="4" fontId="20" fillId="14" borderId="84">
      <alignment horizontal="right" vertical="center"/>
    </xf>
    <xf numFmtId="0" fontId="24" fillId="14" borderId="86">
      <alignment horizontal="left" vertical="center" wrapText="1" indent="2"/>
    </xf>
    <xf numFmtId="0" fontId="24" fillId="16" borderId="83"/>
    <xf numFmtId="175" fontId="24" fillId="90" borderId="83" applyNumberFormat="0" applyFont="0" applyBorder="0" applyAlignment="0" applyProtection="0">
      <alignment horizontal="right" vertical="center"/>
    </xf>
    <xf numFmtId="0" fontId="24" fillId="0" borderId="83" applyNumberFormat="0" applyFill="0" applyAlignment="0" applyProtection="0"/>
    <xf numFmtId="4" fontId="24" fillId="0" borderId="83" applyFill="0" applyBorder="0" applyProtection="0">
      <alignment horizontal="right" vertical="center"/>
    </xf>
    <xf numFmtId="4" fontId="20" fillId="9" borderId="83">
      <alignment horizontal="right" vertical="center"/>
    </xf>
    <xf numFmtId="0" fontId="78" fillId="0" borderId="81" applyNumberFormat="0" applyFill="0" applyAlignment="0" applyProtection="0"/>
    <xf numFmtId="49" fontId="22" fillId="0" borderId="83" applyNumberFormat="0" applyFill="0" applyBorder="0" applyProtection="0">
      <alignment horizontal="left" vertical="center"/>
    </xf>
    <xf numFmtId="49" fontId="24" fillId="0" borderId="84" applyNumberFormat="0" applyFont="0" applyFill="0" applyBorder="0" applyProtection="0">
      <alignment horizontal="left" vertical="center" indent="5"/>
    </xf>
    <xf numFmtId="0" fontId="24" fillId="9" borderId="84">
      <alignment horizontal="left" vertical="center"/>
    </xf>
    <xf numFmtId="0" fontId="74" fillId="86" borderId="80" applyNumberFormat="0" applyAlignment="0" applyProtection="0"/>
    <xf numFmtId="4" fontId="20" fillId="14" borderId="85">
      <alignment horizontal="right" vertical="center"/>
    </xf>
    <xf numFmtId="0" fontId="86" fillId="73" borderId="80" applyNumberFormat="0" applyAlignment="0" applyProtection="0"/>
    <xf numFmtId="0" fontId="86" fillId="73" borderId="80" applyNumberFormat="0" applyAlignment="0" applyProtection="0"/>
    <xf numFmtId="0" fontId="68"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0" fontId="20" fillId="14" borderId="83">
      <alignment horizontal="right" vertical="center"/>
    </xf>
    <xf numFmtId="0" fontId="25" fillId="89" borderId="82" applyNumberFormat="0" applyFont="0" applyAlignment="0" applyProtection="0"/>
    <xf numFmtId="4" fontId="24" fillId="0" borderId="83">
      <alignment horizontal="right" vertical="center"/>
    </xf>
    <xf numFmtId="0" fontId="93" fillId="0" borderId="81" applyNumberFormat="0" applyFill="0" applyAlignment="0" applyProtection="0"/>
    <xf numFmtId="0" fontId="20" fillId="14" borderId="83">
      <alignment horizontal="right" vertical="center"/>
    </xf>
    <xf numFmtId="0" fontId="20" fillId="14" borderId="83">
      <alignment horizontal="right" vertical="center"/>
    </xf>
    <xf numFmtId="4" fontId="64" fillId="9" borderId="83">
      <alignment horizontal="right" vertical="center"/>
    </xf>
    <xf numFmtId="0" fontId="20" fillId="9" borderId="83">
      <alignment horizontal="right" vertical="center"/>
    </xf>
    <xf numFmtId="4" fontId="20" fillId="9" borderId="83">
      <alignment horizontal="right" vertical="center"/>
    </xf>
    <xf numFmtId="0" fontId="64" fillId="9" borderId="83">
      <alignment horizontal="right" vertical="center"/>
    </xf>
    <xf numFmtId="4" fontId="64" fillId="9" borderId="83">
      <alignment horizontal="right" vertical="center"/>
    </xf>
    <xf numFmtId="0" fontId="20" fillId="14" borderId="83">
      <alignment horizontal="right" vertical="center"/>
    </xf>
    <xf numFmtId="4" fontId="20" fillId="14" borderId="83">
      <alignment horizontal="right" vertical="center"/>
    </xf>
    <xf numFmtId="0" fontId="20" fillId="14" borderId="83">
      <alignment horizontal="right" vertical="center"/>
    </xf>
    <xf numFmtId="4" fontId="20" fillId="14" borderId="83">
      <alignment horizontal="right" vertical="center"/>
    </xf>
    <xf numFmtId="0" fontId="20" fillId="14" borderId="84">
      <alignment horizontal="right" vertical="center"/>
    </xf>
    <xf numFmtId="4" fontId="20" fillId="14" borderId="84">
      <alignment horizontal="right" vertical="center"/>
    </xf>
    <xf numFmtId="0" fontId="20" fillId="14" borderId="85">
      <alignment horizontal="right" vertical="center"/>
    </xf>
    <xf numFmtId="4" fontId="20" fillId="14" borderId="85">
      <alignment horizontal="right" vertical="center"/>
    </xf>
    <xf numFmtId="0" fontId="74" fillId="86" borderId="80" applyNumberFormat="0" applyAlignment="0" applyProtection="0"/>
    <xf numFmtId="0" fontId="24" fillId="14" borderId="86">
      <alignment horizontal="left" vertical="center" wrapText="1" indent="2"/>
    </xf>
    <xf numFmtId="0" fontId="24" fillId="0" borderId="86">
      <alignment horizontal="left" vertical="center" wrapText="1" indent="2"/>
    </xf>
    <xf numFmtId="0" fontId="24" fillId="9" borderId="84">
      <alignment horizontal="left" vertical="center"/>
    </xf>
    <xf numFmtId="0" fontId="86" fillId="73" borderId="80" applyNumberFormat="0" applyAlignment="0" applyProtection="0"/>
    <xf numFmtId="0" fontId="24" fillId="0" borderId="83">
      <alignment horizontal="right" vertical="center"/>
    </xf>
    <xf numFmtId="4" fontId="24" fillId="0" borderId="83">
      <alignment horizontal="right" vertical="center"/>
    </xf>
    <xf numFmtId="0" fontId="24" fillId="0" borderId="83" applyNumberFormat="0" applyFill="0" applyAlignment="0" applyProtection="0"/>
    <xf numFmtId="0" fontId="90" fillId="86" borderId="79" applyNumberFormat="0" applyAlignment="0" applyProtection="0"/>
    <xf numFmtId="175" fontId="24" fillId="90" borderId="83" applyNumberFormat="0" applyFont="0" applyBorder="0" applyAlignment="0" applyProtection="0">
      <alignment horizontal="right" vertical="center"/>
    </xf>
    <xf numFmtId="0" fontId="24" fillId="16" borderId="83"/>
    <xf numFmtId="4" fontId="24" fillId="16" borderId="83"/>
    <xf numFmtId="0" fontId="93" fillId="0" borderId="81" applyNumberFormat="0" applyFill="0" applyAlignment="0" applyProtection="0"/>
    <xf numFmtId="0" fontId="25" fillId="89" borderId="82" applyNumberFormat="0" applyFont="0" applyAlignment="0" applyProtection="0"/>
    <xf numFmtId="0" fontId="68" fillId="89" borderId="82" applyNumberFormat="0" applyFont="0" applyAlignment="0" applyProtection="0"/>
    <xf numFmtId="0" fontId="24" fillId="0" borderId="83" applyNumberFormat="0" applyFill="0" applyAlignment="0" applyProtection="0"/>
    <xf numFmtId="0" fontId="78" fillId="0" borderId="81" applyNumberFormat="0" applyFill="0" applyAlignment="0" applyProtection="0"/>
    <xf numFmtId="0" fontId="93" fillId="0" borderId="81" applyNumberFormat="0" applyFill="0" applyAlignment="0" applyProtection="0"/>
    <xf numFmtId="0" fontId="77" fillId="73" borderId="80" applyNumberFormat="0" applyAlignment="0" applyProtection="0"/>
    <xf numFmtId="0" fontId="74" fillId="86" borderId="80" applyNumberFormat="0" applyAlignment="0" applyProtection="0"/>
    <xf numFmtId="4" fontId="64" fillId="9" borderId="83">
      <alignment horizontal="right" vertical="center"/>
    </xf>
    <xf numFmtId="0" fontId="20" fillId="9" borderId="83">
      <alignment horizontal="right" vertical="center"/>
    </xf>
    <xf numFmtId="175" fontId="24" fillId="90" borderId="83" applyNumberFormat="0" applyFont="0" applyBorder="0" applyAlignment="0" applyProtection="0">
      <alignment horizontal="right" vertical="center"/>
    </xf>
    <xf numFmtId="0" fontId="78" fillId="0" borderId="81" applyNumberFormat="0" applyFill="0" applyAlignment="0" applyProtection="0"/>
    <xf numFmtId="49" fontId="24" fillId="0" borderId="83" applyNumberFormat="0" applyFont="0" applyFill="0" applyBorder="0" applyProtection="0">
      <alignment horizontal="left" vertical="center" indent="2"/>
    </xf>
    <xf numFmtId="49" fontId="24" fillId="0" borderId="84" applyNumberFormat="0" applyFont="0" applyFill="0" applyBorder="0" applyProtection="0">
      <alignment horizontal="left" vertical="center" indent="5"/>
    </xf>
    <xf numFmtId="49" fontId="24" fillId="0" borderId="83" applyNumberFormat="0" applyFont="0" applyFill="0" applyBorder="0" applyProtection="0">
      <alignment horizontal="left" vertical="center" indent="2"/>
    </xf>
    <xf numFmtId="4" fontId="24" fillId="0" borderId="83" applyFill="0" applyBorder="0" applyProtection="0">
      <alignment horizontal="right" vertical="center"/>
    </xf>
    <xf numFmtId="49" fontId="22" fillId="0" borderId="83" applyNumberFormat="0" applyFill="0" applyBorder="0" applyProtection="0">
      <alignment horizontal="left" vertical="center"/>
    </xf>
    <xf numFmtId="0" fontId="24" fillId="0" borderId="86">
      <alignment horizontal="left" vertical="center" wrapText="1" indent="2"/>
    </xf>
    <xf numFmtId="0" fontId="90" fillId="86" borderId="79" applyNumberFormat="0" applyAlignment="0" applyProtection="0"/>
    <xf numFmtId="0" fontId="20" fillId="14" borderId="85">
      <alignment horizontal="right" vertical="center"/>
    </xf>
    <xf numFmtId="0" fontId="77" fillId="73" borderId="80" applyNumberFormat="0" applyAlignment="0" applyProtection="0"/>
    <xf numFmtId="0" fontId="20" fillId="14" borderId="85">
      <alignment horizontal="right" vertical="center"/>
    </xf>
    <xf numFmtId="4" fontId="20" fillId="14" borderId="83">
      <alignment horizontal="right" vertical="center"/>
    </xf>
    <xf numFmtId="0" fontId="20" fillId="14" borderId="83">
      <alignment horizontal="right" vertical="center"/>
    </xf>
    <xf numFmtId="0" fontId="71" fillId="86" borderId="79" applyNumberFormat="0" applyAlignment="0" applyProtection="0"/>
    <xf numFmtId="0" fontId="73" fillId="86" borderId="80" applyNumberFormat="0" applyAlignment="0" applyProtection="0"/>
    <xf numFmtId="0" fontId="78" fillId="0" borderId="81" applyNumberFormat="0" applyFill="0" applyAlignment="0" applyProtection="0"/>
    <xf numFmtId="0" fontId="24" fillId="16" borderId="83"/>
    <xf numFmtId="4" fontId="24" fillId="16" borderId="83"/>
    <xf numFmtId="4" fontId="20" fillId="14" borderId="83">
      <alignment horizontal="right" vertical="center"/>
    </xf>
    <xf numFmtId="0" fontId="64" fillId="9" borderId="83">
      <alignment horizontal="right" vertical="center"/>
    </xf>
    <xf numFmtId="0" fontId="77" fillId="73" borderId="80" applyNumberFormat="0" applyAlignment="0" applyProtection="0"/>
    <xf numFmtId="0" fontId="74" fillId="86" borderId="80" applyNumberFormat="0" applyAlignment="0" applyProtection="0"/>
    <xf numFmtId="4" fontId="24" fillId="0" borderId="83">
      <alignment horizontal="right" vertical="center"/>
    </xf>
    <xf numFmtId="0" fontId="24" fillId="14" borderId="86">
      <alignment horizontal="left" vertical="center" wrapText="1" indent="2"/>
    </xf>
    <xf numFmtId="0" fontId="24" fillId="0" borderId="86">
      <alignment horizontal="left" vertical="center" wrapText="1" indent="2"/>
    </xf>
    <xf numFmtId="0" fontId="90" fillId="86" borderId="79" applyNumberFormat="0" applyAlignment="0" applyProtection="0"/>
    <xf numFmtId="0" fontId="86" fillId="73" borderId="80" applyNumberFormat="0" applyAlignment="0" applyProtection="0"/>
    <xf numFmtId="0" fontId="73" fillId="86" borderId="80" applyNumberFormat="0" applyAlignment="0" applyProtection="0"/>
    <xf numFmtId="0" fontId="71" fillId="86" borderId="79" applyNumberFormat="0" applyAlignment="0" applyProtection="0"/>
    <xf numFmtId="0" fontId="20" fillId="14" borderId="85">
      <alignment horizontal="right" vertical="center"/>
    </xf>
    <xf numFmtId="0" fontId="64" fillId="9" borderId="83">
      <alignment horizontal="right" vertical="center"/>
    </xf>
    <xf numFmtId="4" fontId="20" fillId="9" borderId="83">
      <alignment horizontal="right" vertical="center"/>
    </xf>
    <xf numFmtId="4" fontId="20" fillId="14" borderId="83">
      <alignment horizontal="right" vertical="center"/>
    </xf>
    <xf numFmtId="49" fontId="24" fillId="0" borderId="84" applyNumberFormat="0" applyFont="0" applyFill="0" applyBorder="0" applyProtection="0">
      <alignment horizontal="left" vertical="center" indent="5"/>
    </xf>
    <xf numFmtId="4" fontId="24" fillId="0" borderId="83" applyFill="0" applyBorder="0" applyProtection="0">
      <alignment horizontal="right" vertical="center"/>
    </xf>
    <xf numFmtId="4" fontId="20" fillId="9" borderId="83">
      <alignment horizontal="right" vertical="center"/>
    </xf>
    <xf numFmtId="0" fontId="86" fillId="73" borderId="87" applyNumberFormat="0" applyAlignment="0" applyProtection="0"/>
    <xf numFmtId="0" fontId="86" fillId="73" borderId="80" applyNumberFormat="0" applyAlignment="0" applyProtection="0"/>
    <xf numFmtId="0" fontId="77" fillId="73" borderId="80" applyNumberFormat="0" applyAlignment="0" applyProtection="0"/>
    <xf numFmtId="0" fontId="73" fillId="86" borderId="80" applyNumberFormat="0" applyAlignment="0" applyProtection="0"/>
    <xf numFmtId="0" fontId="24" fillId="14" borderId="86">
      <alignment horizontal="left" vertical="center" wrapText="1" indent="2"/>
    </xf>
    <xf numFmtId="0" fontId="24" fillId="0" borderId="86">
      <alignment horizontal="left" vertical="center" wrapText="1" indent="2"/>
    </xf>
    <xf numFmtId="0" fontId="24" fillId="14" borderId="86">
      <alignment horizontal="left" vertical="center" wrapText="1" indent="2"/>
    </xf>
    <xf numFmtId="0" fontId="24" fillId="0" borderId="86">
      <alignment horizontal="left" vertical="center" wrapText="1" indent="2"/>
    </xf>
    <xf numFmtId="0" fontId="71" fillId="86" borderId="79" applyNumberFormat="0" applyAlignment="0" applyProtection="0"/>
    <xf numFmtId="0" fontId="73" fillId="86" borderId="80" applyNumberFormat="0" applyAlignment="0" applyProtection="0"/>
    <xf numFmtId="0" fontId="74" fillId="86" borderId="80" applyNumberFormat="0" applyAlignment="0" applyProtection="0"/>
    <xf numFmtId="0" fontId="77" fillId="73" borderId="80" applyNumberFormat="0" applyAlignment="0" applyProtection="0"/>
    <xf numFmtId="0" fontId="78" fillId="0" borderId="81" applyNumberFormat="0" applyFill="0" applyAlignment="0" applyProtection="0"/>
    <xf numFmtId="0" fontId="86" fillId="73" borderId="80" applyNumberFormat="0" applyAlignment="0" applyProtection="0"/>
    <xf numFmtId="0" fontId="68" fillId="89" borderId="82" applyNumberFormat="0" applyFont="0" applyAlignment="0" applyProtection="0"/>
    <xf numFmtId="0" fontId="25"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0" fontId="74" fillId="86" borderId="80" applyNumberFormat="0" applyAlignment="0" applyProtection="0"/>
    <xf numFmtId="0" fontId="86" fillId="73" borderId="80" applyNumberFormat="0" applyAlignment="0" applyProtection="0"/>
    <xf numFmtId="0" fontId="68"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0" fontId="74" fillId="86" borderId="80" applyNumberFormat="0" applyAlignment="0" applyProtection="0"/>
    <xf numFmtId="0" fontId="86" fillId="73" borderId="80" applyNumberFormat="0" applyAlignment="0" applyProtection="0"/>
    <xf numFmtId="0" fontId="90" fillId="86" borderId="79" applyNumberFormat="0" applyAlignment="0" applyProtection="0"/>
    <xf numFmtId="0" fontId="93" fillId="0" borderId="81" applyNumberFormat="0" applyFill="0" applyAlignment="0" applyProtection="0"/>
    <xf numFmtId="0" fontId="2" fillId="53" borderId="0" applyNumberFormat="0" applyBorder="0" applyAlignment="0" applyProtection="0"/>
    <xf numFmtId="0" fontId="71" fillId="86" borderId="79" applyNumberFormat="0" applyAlignment="0" applyProtection="0"/>
    <xf numFmtId="0" fontId="73" fillId="86" borderId="80" applyNumberFormat="0" applyAlignment="0" applyProtection="0"/>
    <xf numFmtId="0" fontId="78" fillId="0" borderId="81" applyNumberFormat="0" applyFill="0" applyAlignment="0" applyProtection="0"/>
    <xf numFmtId="49" fontId="24" fillId="0" borderId="83" applyNumberFormat="0" applyFont="0" applyFill="0" applyBorder="0" applyProtection="0">
      <alignment horizontal="left" vertical="center" indent="2"/>
    </xf>
    <xf numFmtId="0" fontId="20" fillId="9" borderId="83">
      <alignment horizontal="right" vertical="center"/>
    </xf>
    <xf numFmtId="4" fontId="20" fillId="9" borderId="83">
      <alignment horizontal="right" vertical="center"/>
    </xf>
    <xf numFmtId="0" fontId="64" fillId="9" borderId="83">
      <alignment horizontal="right" vertical="center"/>
    </xf>
    <xf numFmtId="4" fontId="64" fillId="9" borderId="83">
      <alignment horizontal="right" vertical="center"/>
    </xf>
    <xf numFmtId="0" fontId="20" fillId="14" borderId="83">
      <alignment horizontal="right" vertical="center"/>
    </xf>
    <xf numFmtId="4" fontId="20" fillId="14" borderId="83">
      <alignment horizontal="right" vertical="center"/>
    </xf>
    <xf numFmtId="0" fontId="20" fillId="14" borderId="83">
      <alignment horizontal="right" vertical="center"/>
    </xf>
    <xf numFmtId="4" fontId="20" fillId="14" borderId="83">
      <alignment horizontal="right" vertical="center"/>
    </xf>
    <xf numFmtId="0" fontId="77" fillId="73" borderId="80" applyNumberFormat="0" applyAlignment="0" applyProtection="0"/>
    <xf numFmtId="0" fontId="24" fillId="0" borderId="83">
      <alignment horizontal="right" vertical="center"/>
    </xf>
    <xf numFmtId="4" fontId="24" fillId="0" borderId="83">
      <alignment horizontal="right" vertical="center"/>
    </xf>
    <xf numFmtId="4" fontId="24" fillId="0" borderId="83" applyFill="0" applyBorder="0" applyProtection="0">
      <alignment horizontal="right" vertical="center"/>
    </xf>
    <xf numFmtId="49" fontId="22" fillId="0" borderId="83" applyNumberFormat="0" applyFill="0" applyBorder="0" applyProtection="0">
      <alignment horizontal="left" vertical="center"/>
    </xf>
    <xf numFmtId="0" fontId="24" fillId="0" borderId="83" applyNumberFormat="0" applyFill="0" applyAlignment="0" applyProtection="0"/>
    <xf numFmtId="175" fontId="24" fillId="90" borderId="83" applyNumberFormat="0" applyFont="0" applyBorder="0" applyAlignment="0" applyProtection="0">
      <alignment horizontal="right" vertical="center"/>
    </xf>
    <xf numFmtId="0" fontId="24" fillId="16" borderId="83"/>
    <xf numFmtId="4" fontId="24" fillId="16" borderId="83"/>
    <xf numFmtId="4" fontId="20" fillId="14" borderId="83">
      <alignment horizontal="right" vertical="center"/>
    </xf>
    <xf numFmtId="0" fontId="24" fillId="16" borderId="83"/>
    <xf numFmtId="0" fontId="73" fillId="86" borderId="80" applyNumberFormat="0" applyAlignment="0" applyProtection="0"/>
    <xf numFmtId="0" fontId="20" fillId="9" borderId="83">
      <alignment horizontal="right" vertical="center"/>
    </xf>
    <xf numFmtId="0" fontId="24" fillId="0" borderId="83">
      <alignment horizontal="right" vertical="center"/>
    </xf>
    <xf numFmtId="0" fontId="93" fillId="0" borderId="81" applyNumberFormat="0" applyFill="0" applyAlignment="0" applyProtection="0"/>
    <xf numFmtId="0" fontId="24" fillId="9" borderId="84">
      <alignment horizontal="left" vertical="center"/>
    </xf>
    <xf numFmtId="0" fontId="86" fillId="73" borderId="80" applyNumberFormat="0" applyAlignment="0" applyProtection="0"/>
    <xf numFmtId="175" fontId="24" fillId="90" borderId="83" applyNumberFormat="0" applyFont="0" applyBorder="0" applyAlignment="0" applyProtection="0">
      <alignment horizontal="right" vertical="center"/>
    </xf>
    <xf numFmtId="0" fontId="68" fillId="89" borderId="82" applyNumberFormat="0" applyFont="0" applyAlignment="0" applyProtection="0"/>
    <xf numFmtId="0" fontId="24" fillId="0" borderId="86">
      <alignment horizontal="left" vertical="center" wrapText="1" indent="2"/>
    </xf>
    <xf numFmtId="4" fontId="24" fillId="16" borderId="83"/>
    <xf numFmtId="49" fontId="22" fillId="0" borderId="83" applyNumberFormat="0" applyFill="0" applyBorder="0" applyProtection="0">
      <alignment horizontal="left" vertical="center"/>
    </xf>
    <xf numFmtId="0" fontId="24" fillId="0" borderId="83">
      <alignment horizontal="right" vertical="center"/>
    </xf>
    <xf numFmtId="4" fontId="20" fillId="14" borderId="85">
      <alignment horizontal="right" vertical="center"/>
    </xf>
    <xf numFmtId="4" fontId="20" fillId="14" borderId="83">
      <alignment horizontal="right" vertical="center"/>
    </xf>
    <xf numFmtId="4" fontId="20" fillId="14" borderId="83">
      <alignment horizontal="right" vertical="center"/>
    </xf>
    <xf numFmtId="0" fontId="64" fillId="9" borderId="83">
      <alignment horizontal="right" vertical="center"/>
    </xf>
    <xf numFmtId="0" fontId="20" fillId="9" borderId="83">
      <alignment horizontal="right" vertical="center"/>
    </xf>
    <xf numFmtId="49" fontId="24" fillId="0" borderId="83" applyNumberFormat="0" applyFont="0" applyFill="0" applyBorder="0" applyProtection="0">
      <alignment horizontal="left" vertical="center" indent="2"/>
    </xf>
    <xf numFmtId="0" fontId="86" fillId="73" borderId="80" applyNumberFormat="0" applyAlignment="0" applyProtection="0"/>
    <xf numFmtId="0" fontId="71" fillId="86" borderId="79" applyNumberFormat="0" applyAlignment="0" applyProtection="0"/>
    <xf numFmtId="49" fontId="24" fillId="0" borderId="83" applyNumberFormat="0" applyFont="0" applyFill="0" applyBorder="0" applyProtection="0">
      <alignment horizontal="left" vertical="center" indent="2"/>
    </xf>
    <xf numFmtId="0" fontId="77" fillId="73" borderId="80" applyNumberFormat="0" applyAlignment="0" applyProtection="0"/>
    <xf numFmtId="4" fontId="24" fillId="0" borderId="83" applyFill="0" applyBorder="0" applyProtection="0">
      <alignment horizontal="right" vertical="center"/>
    </xf>
    <xf numFmtId="0" fontId="74" fillId="86" borderId="80" applyNumberFormat="0" applyAlignment="0" applyProtection="0"/>
    <xf numFmtId="0" fontId="93" fillId="0" borderId="81" applyNumberFormat="0" applyFill="0" applyAlignment="0" applyProtection="0"/>
    <xf numFmtId="0" fontId="90" fillId="86" borderId="79" applyNumberFormat="0" applyAlignment="0" applyProtection="0"/>
    <xf numFmtId="0" fontId="24" fillId="0" borderId="83" applyNumberFormat="0" applyFill="0" applyAlignment="0" applyProtection="0"/>
    <xf numFmtId="4" fontId="24" fillId="0" borderId="83">
      <alignment horizontal="right" vertical="center"/>
    </xf>
    <xf numFmtId="0" fontId="24" fillId="0" borderId="83">
      <alignment horizontal="right" vertical="center"/>
    </xf>
    <xf numFmtId="0" fontId="86" fillId="73" borderId="80" applyNumberFormat="0" applyAlignment="0" applyProtection="0"/>
    <xf numFmtId="0" fontId="71" fillId="86" borderId="79" applyNumberFormat="0" applyAlignment="0" applyProtection="0"/>
    <xf numFmtId="0" fontId="73" fillId="86" borderId="80" applyNumberFormat="0" applyAlignment="0" applyProtection="0"/>
    <xf numFmtId="0" fontId="24" fillId="14" borderId="86">
      <alignment horizontal="left" vertical="center" wrapText="1" indent="2"/>
    </xf>
    <xf numFmtId="0" fontId="74" fillId="86" borderId="80" applyNumberFormat="0" applyAlignment="0" applyProtection="0"/>
    <xf numFmtId="0" fontId="74" fillId="86" borderId="80" applyNumberFormat="0" applyAlignment="0" applyProtection="0"/>
    <xf numFmtId="4" fontId="20" fillId="14" borderId="84">
      <alignment horizontal="right" vertical="center"/>
    </xf>
    <xf numFmtId="0" fontId="20" fillId="14" borderId="84">
      <alignment horizontal="right" vertical="center"/>
    </xf>
    <xf numFmtId="0" fontId="20" fillId="14" borderId="83">
      <alignment horizontal="right" vertical="center"/>
    </xf>
    <xf numFmtId="4" fontId="64" fillId="9" borderId="83">
      <alignment horizontal="right" vertical="center"/>
    </xf>
    <xf numFmtId="0" fontId="77" fillId="73" borderId="80" applyNumberFormat="0" applyAlignment="0" applyProtection="0"/>
    <xf numFmtId="0" fontId="78" fillId="0" borderId="81" applyNumberFormat="0" applyFill="0" applyAlignment="0" applyProtection="0"/>
    <xf numFmtId="0" fontId="93" fillId="0" borderId="81" applyNumberFormat="0" applyFill="0" applyAlignment="0" applyProtection="0"/>
    <xf numFmtId="0" fontId="68" fillId="89" borderId="82" applyNumberFormat="0" applyFont="0" applyAlignment="0" applyProtection="0"/>
    <xf numFmtId="0" fontId="86" fillId="73" borderId="80" applyNumberFormat="0" applyAlignment="0" applyProtection="0"/>
    <xf numFmtId="49" fontId="22" fillId="0" borderId="83" applyNumberFormat="0" applyFill="0" applyBorder="0" applyProtection="0">
      <alignment horizontal="left" vertical="center"/>
    </xf>
    <xf numFmtId="0" fontId="24" fillId="14" borderId="86">
      <alignment horizontal="left" vertical="center" wrapText="1" indent="2"/>
    </xf>
    <xf numFmtId="0" fontId="74" fillId="86" borderId="80" applyNumberFormat="0" applyAlignment="0" applyProtection="0"/>
    <xf numFmtId="0" fontId="24" fillId="0" borderId="86">
      <alignment horizontal="left" vertical="center" wrapText="1" indent="2"/>
    </xf>
    <xf numFmtId="0" fontId="68" fillId="89" borderId="82" applyNumberFormat="0" applyFont="0" applyAlignment="0" applyProtection="0"/>
    <xf numFmtId="0" fontId="25"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4" fontId="24" fillId="16" borderId="83"/>
    <xf numFmtId="0" fontId="20" fillId="14" borderId="83">
      <alignment horizontal="right" vertical="center"/>
    </xf>
    <xf numFmtId="0" fontId="93" fillId="0" borderId="81" applyNumberFormat="0" applyFill="0" applyAlignment="0" applyProtection="0"/>
    <xf numFmtId="4" fontId="20" fillId="14" borderId="85">
      <alignment horizontal="right" vertical="center"/>
    </xf>
    <xf numFmtId="0" fontId="73" fillId="86" borderId="80" applyNumberFormat="0" applyAlignment="0" applyProtection="0"/>
    <xf numFmtId="0" fontId="20" fillId="14" borderId="84">
      <alignment horizontal="right" vertical="center"/>
    </xf>
    <xf numFmtId="0" fontId="74" fillId="86" borderId="80" applyNumberFormat="0" applyAlignment="0" applyProtection="0"/>
    <xf numFmtId="0" fontId="78" fillId="0" borderId="81" applyNumberFormat="0" applyFill="0" applyAlignment="0" applyProtection="0"/>
    <xf numFmtId="0" fontId="68" fillId="89" borderId="82" applyNumberFormat="0" applyFont="0" applyAlignment="0" applyProtection="0"/>
    <xf numFmtId="4" fontId="20" fillId="14" borderId="84">
      <alignment horizontal="right" vertical="center"/>
    </xf>
    <xf numFmtId="0" fontId="24" fillId="14" borderId="86">
      <alignment horizontal="left" vertical="center" wrapText="1" indent="2"/>
    </xf>
    <xf numFmtId="0" fontId="24" fillId="16" borderId="83"/>
    <xf numFmtId="175" fontId="24" fillId="90" borderId="83" applyNumberFormat="0" applyFont="0" applyBorder="0" applyAlignment="0" applyProtection="0">
      <alignment horizontal="right" vertical="center"/>
    </xf>
    <xf numFmtId="0" fontId="24" fillId="0" borderId="83" applyNumberFormat="0" applyFill="0" applyAlignment="0" applyProtection="0"/>
    <xf numFmtId="4" fontId="24" fillId="0" borderId="83" applyFill="0" applyBorder="0" applyProtection="0">
      <alignment horizontal="right" vertical="center"/>
    </xf>
    <xf numFmtId="4" fontId="20" fillId="9" borderId="83">
      <alignment horizontal="right" vertical="center"/>
    </xf>
    <xf numFmtId="0" fontId="78" fillId="0" borderId="81" applyNumberFormat="0" applyFill="0" applyAlignment="0" applyProtection="0"/>
    <xf numFmtId="49" fontId="22" fillId="0" borderId="83" applyNumberFormat="0" applyFill="0" applyBorder="0" applyProtection="0">
      <alignment horizontal="left" vertical="center"/>
    </xf>
    <xf numFmtId="49" fontId="24" fillId="0" borderId="84" applyNumberFormat="0" applyFont="0" applyFill="0" applyBorder="0" applyProtection="0">
      <alignment horizontal="left" vertical="center" indent="5"/>
    </xf>
    <xf numFmtId="0" fontId="24" fillId="9" borderId="84">
      <alignment horizontal="left" vertical="center"/>
    </xf>
    <xf numFmtId="0" fontId="74" fillId="86" borderId="80" applyNumberFormat="0" applyAlignment="0" applyProtection="0"/>
    <xf numFmtId="4" fontId="20" fillId="14" borderId="85">
      <alignment horizontal="right" vertical="center"/>
    </xf>
    <xf numFmtId="0" fontId="86" fillId="73" borderId="80" applyNumberFormat="0" applyAlignment="0" applyProtection="0"/>
    <xf numFmtId="0" fontId="86" fillId="73" borderId="80" applyNumberFormat="0" applyAlignment="0" applyProtection="0"/>
    <xf numFmtId="0" fontId="68" fillId="89" borderId="82" applyNumberFormat="0" applyFont="0" applyAlignment="0" applyProtection="0"/>
    <xf numFmtId="0" fontId="90" fillId="86" borderId="79" applyNumberFormat="0" applyAlignment="0" applyProtection="0"/>
    <xf numFmtId="0" fontId="93" fillId="0" borderId="81" applyNumberFormat="0" applyFill="0" applyAlignment="0" applyProtection="0"/>
    <xf numFmtId="0" fontId="20" fillId="14" borderId="83">
      <alignment horizontal="right" vertical="center"/>
    </xf>
    <xf numFmtId="0" fontId="25" fillId="89" borderId="82" applyNumberFormat="0" applyFont="0" applyAlignment="0" applyProtection="0"/>
    <xf numFmtId="4" fontId="24" fillId="0" borderId="83">
      <alignment horizontal="right" vertical="center"/>
    </xf>
    <xf numFmtId="0" fontId="93" fillId="0" borderId="81" applyNumberFormat="0" applyFill="0" applyAlignment="0" applyProtection="0"/>
    <xf numFmtId="0" fontId="20" fillId="14" borderId="83">
      <alignment horizontal="right" vertical="center"/>
    </xf>
    <xf numFmtId="0" fontId="20" fillId="14" borderId="83">
      <alignment horizontal="right" vertical="center"/>
    </xf>
    <xf numFmtId="4" fontId="64" fillId="9" borderId="83">
      <alignment horizontal="right" vertical="center"/>
    </xf>
    <xf numFmtId="0" fontId="20" fillId="9" borderId="83">
      <alignment horizontal="right" vertical="center"/>
    </xf>
    <xf numFmtId="4" fontId="20" fillId="9" borderId="83">
      <alignment horizontal="right" vertical="center"/>
    </xf>
    <xf numFmtId="0" fontId="64" fillId="9" borderId="83">
      <alignment horizontal="right" vertical="center"/>
    </xf>
    <xf numFmtId="4" fontId="64" fillId="9" borderId="83">
      <alignment horizontal="right" vertical="center"/>
    </xf>
    <xf numFmtId="0" fontId="20" fillId="14" borderId="83">
      <alignment horizontal="right" vertical="center"/>
    </xf>
    <xf numFmtId="4" fontId="20" fillId="14" borderId="83">
      <alignment horizontal="right" vertical="center"/>
    </xf>
    <xf numFmtId="0" fontId="20" fillId="14" borderId="83">
      <alignment horizontal="right" vertical="center"/>
    </xf>
    <xf numFmtId="4" fontId="20" fillId="14" borderId="83">
      <alignment horizontal="right" vertical="center"/>
    </xf>
    <xf numFmtId="0" fontId="20" fillId="14" borderId="84">
      <alignment horizontal="right" vertical="center"/>
    </xf>
    <xf numFmtId="4" fontId="20" fillId="14" borderId="84">
      <alignment horizontal="right" vertical="center"/>
    </xf>
    <xf numFmtId="0" fontId="20" fillId="14" borderId="85">
      <alignment horizontal="right" vertical="center"/>
    </xf>
    <xf numFmtId="4" fontId="20" fillId="14" borderId="85">
      <alignment horizontal="right" vertical="center"/>
    </xf>
    <xf numFmtId="0" fontId="74" fillId="86" borderId="80" applyNumberFormat="0" applyAlignment="0" applyProtection="0"/>
    <xf numFmtId="0" fontId="24" fillId="14" borderId="86">
      <alignment horizontal="left" vertical="center" wrapText="1" indent="2"/>
    </xf>
    <xf numFmtId="0" fontId="24" fillId="0" borderId="86">
      <alignment horizontal="left" vertical="center" wrapText="1" indent="2"/>
    </xf>
    <xf numFmtId="0" fontId="24" fillId="9" borderId="84">
      <alignment horizontal="left" vertical="center"/>
    </xf>
    <xf numFmtId="0" fontId="86" fillId="73" borderId="80" applyNumberFormat="0" applyAlignment="0" applyProtection="0"/>
    <xf numFmtId="0" fontId="24" fillId="0" borderId="83">
      <alignment horizontal="right" vertical="center"/>
    </xf>
    <xf numFmtId="4" fontId="24" fillId="0" borderId="83">
      <alignment horizontal="right" vertical="center"/>
    </xf>
    <xf numFmtId="0" fontId="24" fillId="0" borderId="83" applyNumberFormat="0" applyFill="0" applyAlignment="0" applyProtection="0"/>
    <xf numFmtId="0" fontId="90" fillId="86" borderId="79" applyNumberFormat="0" applyAlignment="0" applyProtection="0"/>
    <xf numFmtId="175" fontId="24" fillId="90" borderId="83" applyNumberFormat="0" applyFont="0" applyBorder="0" applyAlignment="0" applyProtection="0">
      <alignment horizontal="right" vertical="center"/>
    </xf>
    <xf numFmtId="0" fontId="24" fillId="16" borderId="83"/>
    <xf numFmtId="4" fontId="24" fillId="16" borderId="83"/>
    <xf numFmtId="0" fontId="93" fillId="0" borderId="81" applyNumberFormat="0" applyFill="0" applyAlignment="0" applyProtection="0"/>
    <xf numFmtId="0" fontId="25" fillId="89" borderId="82" applyNumberFormat="0" applyFont="0" applyAlignment="0" applyProtection="0"/>
    <xf numFmtId="0" fontId="68" fillId="89" borderId="82" applyNumberFormat="0" applyFont="0" applyAlignment="0" applyProtection="0"/>
    <xf numFmtId="0" fontId="24" fillId="0" borderId="83" applyNumberFormat="0" applyFill="0" applyAlignment="0" applyProtection="0"/>
    <xf numFmtId="0" fontId="78" fillId="0" borderId="81" applyNumberFormat="0" applyFill="0" applyAlignment="0" applyProtection="0"/>
    <xf numFmtId="0" fontId="93" fillId="0" borderId="81" applyNumberFormat="0" applyFill="0" applyAlignment="0" applyProtection="0"/>
    <xf numFmtId="0" fontId="77" fillId="73" borderId="80" applyNumberFormat="0" applyAlignment="0" applyProtection="0"/>
    <xf numFmtId="0" fontId="74" fillId="86" borderId="80" applyNumberFormat="0" applyAlignment="0" applyProtection="0"/>
    <xf numFmtId="4" fontId="64" fillId="9" borderId="83">
      <alignment horizontal="right" vertical="center"/>
    </xf>
    <xf numFmtId="0" fontId="20" fillId="9" borderId="83">
      <alignment horizontal="right" vertical="center"/>
    </xf>
    <xf numFmtId="175" fontId="24" fillId="90" borderId="83" applyNumberFormat="0" applyFont="0" applyBorder="0" applyAlignment="0" applyProtection="0">
      <alignment horizontal="right" vertical="center"/>
    </xf>
    <xf numFmtId="0" fontId="78" fillId="0" borderId="81" applyNumberFormat="0" applyFill="0" applyAlignment="0" applyProtection="0"/>
    <xf numFmtId="49" fontId="24" fillId="0" borderId="83" applyNumberFormat="0" applyFont="0" applyFill="0" applyBorder="0" applyProtection="0">
      <alignment horizontal="left" vertical="center" indent="2"/>
    </xf>
    <xf numFmtId="49" fontId="24" fillId="0" borderId="84" applyNumberFormat="0" applyFont="0" applyFill="0" applyBorder="0" applyProtection="0">
      <alignment horizontal="left" vertical="center" indent="5"/>
    </xf>
    <xf numFmtId="49" fontId="24" fillId="0" borderId="83" applyNumberFormat="0" applyFont="0" applyFill="0" applyBorder="0" applyProtection="0">
      <alignment horizontal="left" vertical="center" indent="2"/>
    </xf>
    <xf numFmtId="4" fontId="24" fillId="0" borderId="83" applyFill="0" applyBorder="0" applyProtection="0">
      <alignment horizontal="right" vertical="center"/>
    </xf>
    <xf numFmtId="49" fontId="22" fillId="0" borderId="83" applyNumberFormat="0" applyFill="0" applyBorder="0" applyProtection="0">
      <alignment horizontal="left" vertical="center"/>
    </xf>
    <xf numFmtId="0" fontId="24" fillId="0" borderId="86">
      <alignment horizontal="left" vertical="center" wrapText="1" indent="2"/>
    </xf>
    <xf numFmtId="0" fontId="90" fillId="86" borderId="79" applyNumberFormat="0" applyAlignment="0" applyProtection="0"/>
    <xf numFmtId="0" fontId="20" fillId="14" borderId="85">
      <alignment horizontal="right" vertical="center"/>
    </xf>
    <xf numFmtId="0" fontId="77" fillId="73" borderId="80" applyNumberFormat="0" applyAlignment="0" applyProtection="0"/>
    <xf numFmtId="0" fontId="20" fillId="14" borderId="85">
      <alignment horizontal="right" vertical="center"/>
    </xf>
    <xf numFmtId="4" fontId="20" fillId="14" borderId="83">
      <alignment horizontal="right" vertical="center"/>
    </xf>
    <xf numFmtId="0" fontId="20" fillId="14" borderId="83">
      <alignment horizontal="right" vertical="center"/>
    </xf>
    <xf numFmtId="0" fontId="71" fillId="86" borderId="79" applyNumberFormat="0" applyAlignment="0" applyProtection="0"/>
    <xf numFmtId="0" fontId="73" fillId="86" borderId="80" applyNumberFormat="0" applyAlignment="0" applyProtection="0"/>
    <xf numFmtId="0" fontId="78" fillId="0" borderId="81" applyNumberFormat="0" applyFill="0" applyAlignment="0" applyProtection="0"/>
    <xf numFmtId="0" fontId="24" fillId="16" borderId="83"/>
    <xf numFmtId="4" fontId="24" fillId="16" borderId="83"/>
    <xf numFmtId="4" fontId="20" fillId="14" borderId="83">
      <alignment horizontal="right" vertical="center"/>
    </xf>
    <xf numFmtId="0" fontId="64" fillId="9" borderId="83">
      <alignment horizontal="right" vertical="center"/>
    </xf>
    <xf numFmtId="0" fontId="77" fillId="73" borderId="80" applyNumberFormat="0" applyAlignment="0" applyProtection="0"/>
    <xf numFmtId="0" fontId="74" fillId="86" borderId="80" applyNumberFormat="0" applyAlignment="0" applyProtection="0"/>
    <xf numFmtId="4" fontId="24" fillId="0" borderId="83">
      <alignment horizontal="right" vertical="center"/>
    </xf>
    <xf numFmtId="0" fontId="24" fillId="14" borderId="86">
      <alignment horizontal="left" vertical="center" wrapText="1" indent="2"/>
    </xf>
    <xf numFmtId="0" fontId="24" fillId="0" borderId="86">
      <alignment horizontal="left" vertical="center" wrapText="1" indent="2"/>
    </xf>
    <xf numFmtId="0" fontId="90" fillId="86" borderId="79" applyNumberFormat="0" applyAlignment="0" applyProtection="0"/>
    <xf numFmtId="0" fontId="86" fillId="73" borderId="80" applyNumberFormat="0" applyAlignment="0" applyProtection="0"/>
    <xf numFmtId="0" fontId="73" fillId="86" borderId="80" applyNumberFormat="0" applyAlignment="0" applyProtection="0"/>
    <xf numFmtId="0" fontId="71" fillId="86" borderId="79" applyNumberFormat="0" applyAlignment="0" applyProtection="0"/>
    <xf numFmtId="0" fontId="20" fillId="14" borderId="85">
      <alignment horizontal="right" vertical="center"/>
    </xf>
    <xf numFmtId="0" fontId="64" fillId="9" borderId="83">
      <alignment horizontal="right" vertical="center"/>
    </xf>
    <xf numFmtId="4" fontId="20" fillId="9" borderId="83">
      <alignment horizontal="right" vertical="center"/>
    </xf>
    <xf numFmtId="4" fontId="20" fillId="14" borderId="83">
      <alignment horizontal="right" vertical="center"/>
    </xf>
    <xf numFmtId="49" fontId="24" fillId="0" borderId="84" applyNumberFormat="0" applyFont="0" applyFill="0" applyBorder="0" applyProtection="0">
      <alignment horizontal="left" vertical="center" indent="5"/>
    </xf>
    <xf numFmtId="4" fontId="24" fillId="0" borderId="83" applyFill="0" applyBorder="0" applyProtection="0">
      <alignment horizontal="right" vertical="center"/>
    </xf>
    <xf numFmtId="4" fontId="20" fillId="9" borderId="83">
      <alignment horizontal="right" vertical="center"/>
    </xf>
    <xf numFmtId="0" fontId="86" fillId="73" borderId="80" applyNumberFormat="0" applyAlignment="0" applyProtection="0"/>
    <xf numFmtId="0" fontId="77" fillId="73" borderId="80" applyNumberFormat="0" applyAlignment="0" applyProtection="0"/>
    <xf numFmtId="0" fontId="73" fillId="86" borderId="80" applyNumberFormat="0" applyAlignment="0" applyProtection="0"/>
    <xf numFmtId="0" fontId="24" fillId="14" borderId="86">
      <alignment horizontal="left" vertical="center" wrapText="1" indent="2"/>
    </xf>
    <xf numFmtId="0" fontId="24" fillId="0" borderId="86">
      <alignment horizontal="left" vertical="center" wrapText="1" indent="2"/>
    </xf>
    <xf numFmtId="0" fontId="24" fillId="14" borderId="86">
      <alignment horizontal="left" vertical="center" wrapText="1" indent="2"/>
    </xf>
    <xf numFmtId="0" fontId="71" fillId="86" borderId="94" applyNumberFormat="0" applyAlignment="0" applyProtection="0"/>
    <xf numFmtId="0" fontId="90" fillId="86" borderId="94" applyNumberFormat="0" applyAlignment="0" applyProtection="0"/>
    <xf numFmtId="0" fontId="20" fillId="14" borderId="92">
      <alignment horizontal="right" vertical="center"/>
    </xf>
    <xf numFmtId="0" fontId="73" fillId="86" borderId="87" applyNumberFormat="0" applyAlignment="0" applyProtection="0"/>
    <xf numFmtId="4" fontId="20" fillId="14" borderId="90">
      <alignment horizontal="right" vertical="center"/>
    </xf>
    <xf numFmtId="4" fontId="24" fillId="16" borderId="90"/>
    <xf numFmtId="4" fontId="24" fillId="16" borderId="90"/>
    <xf numFmtId="0" fontId="20" fillId="14" borderId="90">
      <alignment horizontal="right" vertical="center"/>
    </xf>
    <xf numFmtId="0" fontId="20" fillId="14" borderId="90">
      <alignment horizontal="right" vertical="center"/>
    </xf>
    <xf numFmtId="0" fontId="24" fillId="16" borderId="90"/>
    <xf numFmtId="0" fontId="20" fillId="14" borderId="92">
      <alignment horizontal="right" vertical="center"/>
    </xf>
    <xf numFmtId="0" fontId="20" fillId="14" borderId="92">
      <alignment horizontal="right" vertical="center"/>
    </xf>
    <xf numFmtId="0" fontId="73" fillId="86" borderId="87" applyNumberFormat="0" applyAlignment="0" applyProtection="0"/>
    <xf numFmtId="0" fontId="20" fillId="14" borderId="91">
      <alignment horizontal="right" vertical="center"/>
    </xf>
    <xf numFmtId="0" fontId="24" fillId="0" borderId="90">
      <alignment horizontal="right" vertical="center"/>
    </xf>
    <xf numFmtId="4" fontId="24" fillId="0" borderId="90">
      <alignment horizontal="right" vertical="center"/>
    </xf>
    <xf numFmtId="0" fontId="93" fillId="0" borderId="88" applyNumberFormat="0" applyFill="0" applyAlignment="0" applyProtection="0"/>
    <xf numFmtId="0" fontId="74" fillId="86" borderId="87" applyNumberFormat="0" applyAlignment="0" applyProtection="0"/>
    <xf numFmtId="0" fontId="93" fillId="0" borderId="88" applyNumberFormat="0" applyFill="0" applyAlignment="0" applyProtection="0"/>
    <xf numFmtId="0" fontId="74" fillId="86" borderId="87" applyNumberFormat="0" applyAlignment="0" applyProtection="0"/>
    <xf numFmtId="49" fontId="22" fillId="0" borderId="90" applyNumberFormat="0" applyFill="0" applyBorder="0" applyProtection="0">
      <alignment horizontal="left" vertical="center"/>
    </xf>
    <xf numFmtId="0" fontId="68" fillId="89" borderId="89" applyNumberFormat="0" applyFont="0" applyAlignment="0" applyProtection="0"/>
    <xf numFmtId="0" fontId="20" fillId="9" borderId="90">
      <alignment horizontal="right" vertical="center"/>
    </xf>
    <xf numFmtId="0" fontId="20" fillId="14" borderId="90">
      <alignment horizontal="right" vertical="center"/>
    </xf>
    <xf numFmtId="0" fontId="74" fillId="86" borderId="87" applyNumberFormat="0" applyAlignment="0" applyProtection="0"/>
    <xf numFmtId="0" fontId="78" fillId="0" borderId="88" applyNumberFormat="0" applyFill="0" applyAlignment="0" applyProtection="0"/>
    <xf numFmtId="4" fontId="24" fillId="0" borderId="90" applyFill="0" applyBorder="0" applyProtection="0">
      <alignment horizontal="right" vertical="center"/>
    </xf>
    <xf numFmtId="0" fontId="86" fillId="73" borderId="95" applyNumberFormat="0" applyAlignment="0" applyProtection="0"/>
    <xf numFmtId="0" fontId="3" fillId="0" borderId="58" applyNumberFormat="0" applyFill="0" applyAlignment="0" applyProtection="0"/>
    <xf numFmtId="0" fontId="24" fillId="14" borderId="93">
      <alignment horizontal="left" vertical="center" wrapText="1" indent="2"/>
    </xf>
    <xf numFmtId="0" fontId="3" fillId="0" borderId="58" applyNumberFormat="0" applyFill="0" applyAlignment="0" applyProtection="0"/>
    <xf numFmtId="0" fontId="2" fillId="59" borderId="0" applyNumberFormat="0" applyBorder="0" applyAlignment="0" applyProtection="0"/>
    <xf numFmtId="49" fontId="24" fillId="0" borderId="98" applyNumberFormat="0" applyFont="0" applyFill="0" applyBorder="0" applyProtection="0">
      <alignment horizontal="left" vertical="center" indent="2"/>
    </xf>
    <xf numFmtId="0" fontId="62" fillId="64" borderId="0" applyNumberFormat="0" applyBorder="0" applyAlignment="0" applyProtection="0"/>
    <xf numFmtId="4" fontId="20" fillId="14" borderId="90">
      <alignment horizontal="right" vertical="center"/>
    </xf>
    <xf numFmtId="0" fontId="86" fillId="73" borderId="87" applyNumberFormat="0" applyAlignment="0" applyProtection="0"/>
    <xf numFmtId="0" fontId="74" fillId="86" borderId="87" applyNumberFormat="0" applyAlignment="0" applyProtection="0"/>
    <xf numFmtId="0" fontId="73" fillId="86" borderId="87" applyNumberFormat="0" applyAlignment="0" applyProtection="0"/>
    <xf numFmtId="0" fontId="24" fillId="9" borderId="91">
      <alignment horizontal="left" vertical="center"/>
    </xf>
    <xf numFmtId="0" fontId="2" fillId="53" borderId="0" applyNumberFormat="0" applyBorder="0" applyAlignment="0" applyProtection="0"/>
    <xf numFmtId="0" fontId="20" fillId="14" borderId="90">
      <alignment horizontal="right" vertical="center"/>
    </xf>
    <xf numFmtId="0" fontId="61" fillId="0" borderId="0" applyNumberFormat="0" applyFill="0" applyBorder="0" applyAlignment="0" applyProtection="0"/>
    <xf numFmtId="175" fontId="24" fillId="90" borderId="98" applyNumberFormat="0" applyFont="0" applyBorder="0" applyAlignment="0" applyProtection="0">
      <alignment horizontal="right" vertical="center"/>
    </xf>
    <xf numFmtId="0" fontId="62" fillId="49" borderId="0" applyNumberFormat="0" applyBorder="0" applyAlignment="0" applyProtection="0"/>
    <xf numFmtId="175" fontId="24" fillId="90" borderId="90" applyNumberFormat="0" applyFont="0" applyBorder="0" applyAlignment="0" applyProtection="0">
      <alignment horizontal="right" vertical="center"/>
    </xf>
    <xf numFmtId="0" fontId="59" fillId="46" borderId="56" applyNumberFormat="0" applyAlignment="0" applyProtection="0"/>
    <xf numFmtId="0" fontId="59" fillId="46" borderId="56" applyNumberFormat="0" applyAlignment="0" applyProtection="0"/>
    <xf numFmtId="0" fontId="24" fillId="0" borderId="93">
      <alignment horizontal="left" vertical="center" wrapText="1" indent="2"/>
    </xf>
    <xf numFmtId="175" fontId="24" fillId="90" borderId="90" applyNumberFormat="0" applyFont="0" applyBorder="0" applyAlignment="0" applyProtection="0">
      <alignment horizontal="right" vertical="center"/>
    </xf>
    <xf numFmtId="4" fontId="24" fillId="0" borderId="90" applyFill="0" applyBorder="0" applyProtection="0">
      <alignment horizontal="right" vertical="center"/>
    </xf>
    <xf numFmtId="0" fontId="61" fillId="0" borderId="0" applyNumberFormat="0" applyFill="0" applyBorder="0" applyAlignment="0" applyProtection="0"/>
    <xf numFmtId="0" fontId="86" fillId="73" borderId="87" applyNumberFormat="0" applyAlignment="0" applyProtection="0"/>
    <xf numFmtId="0" fontId="24" fillId="0" borderId="93">
      <alignment horizontal="left" vertical="center" wrapText="1" indent="2"/>
    </xf>
    <xf numFmtId="0" fontId="24" fillId="16" borderId="90"/>
    <xf numFmtId="0" fontId="93" fillId="0" borderId="96" applyNumberFormat="0" applyFill="0" applyAlignment="0" applyProtection="0"/>
    <xf numFmtId="0" fontId="24" fillId="0" borderId="90">
      <alignment horizontal="right" vertical="center"/>
    </xf>
    <xf numFmtId="0" fontId="24" fillId="16" borderId="90"/>
    <xf numFmtId="0" fontId="68" fillId="89" borderId="89" applyNumberFormat="0" applyFont="0" applyAlignment="0" applyProtection="0"/>
    <xf numFmtId="49" fontId="22" fillId="0" borderId="90" applyNumberFormat="0" applyFill="0" applyBorder="0" applyProtection="0">
      <alignment horizontal="left" vertical="center"/>
    </xf>
    <xf numFmtId="0" fontId="24" fillId="0" borderId="93">
      <alignment horizontal="left" vertical="center" wrapText="1" indent="2"/>
    </xf>
    <xf numFmtId="0" fontId="74" fillId="86" borderId="87" applyNumberFormat="0" applyAlignment="0" applyProtection="0"/>
    <xf numFmtId="49" fontId="24" fillId="0" borderId="90" applyNumberFormat="0" applyFont="0" applyFill="0" applyBorder="0" applyProtection="0">
      <alignment horizontal="left" vertical="center" indent="2"/>
    </xf>
    <xf numFmtId="0" fontId="24" fillId="14" borderId="93">
      <alignment horizontal="left" vertical="center" wrapText="1" indent="2"/>
    </xf>
    <xf numFmtId="0" fontId="90" fillId="86" borderId="94" applyNumberFormat="0" applyAlignment="0" applyProtection="0"/>
    <xf numFmtId="0" fontId="2" fillId="50" borderId="0" applyNumberFormat="0" applyBorder="0" applyAlignment="0" applyProtection="0"/>
    <xf numFmtId="0" fontId="3" fillId="0" borderId="58" applyNumberFormat="0" applyFill="0" applyAlignment="0" applyProtection="0"/>
    <xf numFmtId="0" fontId="64" fillId="9" borderId="90">
      <alignment horizontal="right" vertical="center"/>
    </xf>
    <xf numFmtId="0" fontId="2" fillId="63" borderId="0" applyNumberFormat="0" applyBorder="0" applyAlignment="0" applyProtection="0"/>
    <xf numFmtId="0" fontId="77" fillId="73" borderId="87" applyNumberFormat="0" applyAlignment="0" applyProtection="0"/>
    <xf numFmtId="4" fontId="64" fillId="9" borderId="90">
      <alignment horizontal="right" vertical="center"/>
    </xf>
    <xf numFmtId="0" fontId="77" fillId="73" borderId="87" applyNumberFormat="0" applyAlignment="0" applyProtection="0"/>
    <xf numFmtId="0" fontId="62" fillId="58" borderId="0" applyNumberFormat="0" applyBorder="0" applyAlignment="0" applyProtection="0"/>
    <xf numFmtId="0" fontId="73" fillId="86" borderId="87" applyNumberFormat="0" applyAlignment="0" applyProtection="0"/>
    <xf numFmtId="0" fontId="71" fillId="86" borderId="94" applyNumberFormat="0" applyAlignment="0" applyProtection="0"/>
    <xf numFmtId="0" fontId="2" fillId="54" borderId="0" applyNumberFormat="0" applyBorder="0" applyAlignment="0" applyProtection="0"/>
    <xf numFmtId="0" fontId="24" fillId="16" borderId="90"/>
    <xf numFmtId="0" fontId="20" fillId="14" borderId="90">
      <alignment horizontal="right" vertical="center"/>
    </xf>
    <xf numFmtId="0" fontId="64" fillId="9" borderId="90">
      <alignment horizontal="right" vertical="center"/>
    </xf>
    <xf numFmtId="0" fontId="90" fillId="86" borderId="94" applyNumberFormat="0" applyAlignment="0" applyProtection="0"/>
    <xf numFmtId="0" fontId="78" fillId="0" borderId="96" applyNumberFormat="0" applyFill="0" applyAlignment="0" applyProtection="0"/>
    <xf numFmtId="4" fontId="20" fillId="9" borderId="90">
      <alignment horizontal="right" vertical="center"/>
    </xf>
    <xf numFmtId="0" fontId="2" fillId="63" borderId="0" applyNumberFormat="0" applyBorder="0" applyAlignment="0" applyProtection="0"/>
    <xf numFmtId="0" fontId="78" fillId="0" borderId="88" applyNumberFormat="0" applyFill="0" applyAlignment="0" applyProtection="0"/>
    <xf numFmtId="0" fontId="78" fillId="0" borderId="88" applyNumberFormat="0" applyFill="0" applyAlignment="0" applyProtection="0"/>
    <xf numFmtId="0" fontId="90" fillId="86" borderId="94" applyNumberFormat="0" applyAlignment="0" applyProtection="0"/>
    <xf numFmtId="4" fontId="24" fillId="16" borderId="90"/>
    <xf numFmtId="0" fontId="62" fillId="52" borderId="0" applyNumberFormat="0" applyBorder="0" applyAlignment="0" applyProtection="0"/>
    <xf numFmtId="0" fontId="2" fillId="50" borderId="0" applyNumberFormat="0" applyBorder="0" applyAlignment="0" applyProtection="0"/>
    <xf numFmtId="0" fontId="20" fillId="14" borderId="92">
      <alignment horizontal="right" vertical="center"/>
    </xf>
    <xf numFmtId="0" fontId="60" fillId="0" borderId="0" applyNumberFormat="0" applyFill="0" applyBorder="0" applyAlignment="0" applyProtection="0"/>
    <xf numFmtId="0" fontId="71" fillId="86" borderId="94" applyNumberFormat="0" applyAlignment="0" applyProtection="0"/>
    <xf numFmtId="0" fontId="20" fillId="9" borderId="90">
      <alignment horizontal="right" vertical="center"/>
    </xf>
    <xf numFmtId="4" fontId="24" fillId="0" borderId="90">
      <alignment horizontal="right" vertical="center"/>
    </xf>
    <xf numFmtId="0" fontId="2" fillId="57" borderId="0" applyNumberFormat="0" applyBorder="0" applyAlignment="0" applyProtection="0"/>
    <xf numFmtId="0" fontId="24" fillId="0" borderId="101">
      <alignment horizontal="left" vertical="center" wrapText="1" indent="2"/>
    </xf>
    <xf numFmtId="49" fontId="24" fillId="0" borderId="90" applyNumberFormat="0" applyFont="0" applyFill="0" applyBorder="0" applyProtection="0">
      <alignment horizontal="left" vertical="center" indent="2"/>
    </xf>
    <xf numFmtId="0" fontId="24" fillId="14" borderId="93">
      <alignment horizontal="left" vertical="center" wrapText="1" indent="2"/>
    </xf>
    <xf numFmtId="0" fontId="20" fillId="14" borderId="91">
      <alignment horizontal="right" vertical="center"/>
    </xf>
    <xf numFmtId="4" fontId="24" fillId="16" borderId="90"/>
    <xf numFmtId="0" fontId="68" fillId="89" borderId="89" applyNumberFormat="0" applyFont="0" applyAlignment="0" applyProtection="0"/>
    <xf numFmtId="0" fontId="62" fillId="55" borderId="0" applyNumberFormat="0" applyBorder="0" applyAlignment="0" applyProtection="0"/>
    <xf numFmtId="4" fontId="20" fillId="14" borderId="90">
      <alignment horizontal="right" vertical="center"/>
    </xf>
    <xf numFmtId="0" fontId="62" fillId="49" borderId="0" applyNumberFormat="0" applyBorder="0" applyAlignment="0" applyProtection="0"/>
    <xf numFmtId="0" fontId="86" fillId="73" borderId="87" applyNumberFormat="0" applyAlignment="0" applyProtection="0"/>
    <xf numFmtId="0" fontId="71" fillId="86" borderId="94" applyNumberFormat="0" applyAlignment="0" applyProtection="0"/>
    <xf numFmtId="0" fontId="93" fillId="0" borderId="88" applyNumberFormat="0" applyFill="0" applyAlignment="0" applyProtection="0"/>
    <xf numFmtId="4" fontId="20" fillId="14" borderId="91">
      <alignment horizontal="right" vertical="center"/>
    </xf>
    <xf numFmtId="0" fontId="2" fillId="51" borderId="0" applyNumberFormat="0" applyBorder="0" applyAlignment="0" applyProtection="0"/>
    <xf numFmtId="4" fontId="64" fillId="9" borderId="90">
      <alignment horizontal="right" vertical="center"/>
    </xf>
    <xf numFmtId="0" fontId="20" fillId="14" borderId="90">
      <alignment horizontal="right" vertical="center"/>
    </xf>
    <xf numFmtId="0" fontId="62" fillId="52" borderId="0" applyNumberFormat="0" applyBorder="0" applyAlignment="0" applyProtection="0"/>
    <xf numFmtId="0" fontId="86" fillId="73" borderId="95" applyNumberFormat="0" applyAlignment="0" applyProtection="0"/>
    <xf numFmtId="0" fontId="2" fillId="59" borderId="0" applyNumberFormat="0" applyBorder="0" applyAlignment="0" applyProtection="0"/>
    <xf numFmtId="0" fontId="2" fillId="50" borderId="0" applyNumberFormat="0" applyBorder="0" applyAlignment="0" applyProtection="0"/>
    <xf numFmtId="0" fontId="73" fillId="86" borderId="87" applyNumberFormat="0" applyAlignment="0" applyProtection="0"/>
    <xf numFmtId="0" fontId="62" fillId="58" borderId="0" applyNumberFormat="0" applyBorder="0" applyAlignment="0" applyProtection="0"/>
    <xf numFmtId="0" fontId="20" fillId="9" borderId="90">
      <alignment horizontal="right" vertical="center"/>
    </xf>
    <xf numFmtId="0" fontId="74" fillId="86" borderId="87" applyNumberFormat="0" applyAlignment="0" applyProtection="0"/>
    <xf numFmtId="4" fontId="24" fillId="0" borderId="90" applyFill="0" applyBorder="0" applyProtection="0">
      <alignment horizontal="right" vertical="center"/>
    </xf>
    <xf numFmtId="0" fontId="24" fillId="14" borderId="93">
      <alignment horizontal="left" vertical="center" wrapText="1" indent="2"/>
    </xf>
    <xf numFmtId="4" fontId="24" fillId="16" borderId="90"/>
    <xf numFmtId="0" fontId="58" fillId="46" borderId="57" applyNumberFormat="0" applyAlignment="0" applyProtection="0"/>
    <xf numFmtId="0" fontId="74" fillId="86" borderId="87" applyNumberFormat="0" applyAlignment="0" applyProtection="0"/>
    <xf numFmtId="0" fontId="74" fillId="86" borderId="87" applyNumberFormat="0" applyAlignment="0" applyProtection="0"/>
    <xf numFmtId="0" fontId="2" fillId="48" borderId="0" applyNumberFormat="0" applyBorder="0" applyAlignment="0" applyProtection="0"/>
    <xf numFmtId="0" fontId="77" fillId="73" borderId="87" applyNumberFormat="0" applyAlignment="0" applyProtection="0"/>
    <xf numFmtId="4" fontId="24" fillId="16" borderId="98"/>
    <xf numFmtId="49" fontId="22" fillId="0" borderId="90" applyNumberFormat="0" applyFill="0" applyBorder="0" applyProtection="0">
      <alignment horizontal="left" vertical="center"/>
    </xf>
    <xf numFmtId="0" fontId="93" fillId="0" borderId="96" applyNumberFormat="0" applyFill="0" applyAlignment="0" applyProtection="0"/>
    <xf numFmtId="0" fontId="24" fillId="0" borderId="93">
      <alignment horizontal="left" vertical="center" wrapText="1" indent="2"/>
    </xf>
    <xf numFmtId="0" fontId="24" fillId="14" borderId="93">
      <alignment horizontal="left" vertical="center" wrapText="1" indent="2"/>
    </xf>
    <xf numFmtId="0" fontId="68" fillId="89" borderId="89" applyNumberFormat="0" applyFont="0" applyAlignment="0" applyProtection="0"/>
    <xf numFmtId="0" fontId="20" fillId="14" borderId="90">
      <alignment horizontal="right" vertical="center"/>
    </xf>
    <xf numFmtId="0" fontId="20" fillId="14" borderId="90">
      <alignment horizontal="right" vertical="center"/>
    </xf>
    <xf numFmtId="0" fontId="74" fillId="86" borderId="87" applyNumberFormat="0" applyAlignment="0" applyProtection="0"/>
    <xf numFmtId="0" fontId="62" fillId="55" borderId="0" applyNumberFormat="0" applyBorder="0" applyAlignment="0" applyProtection="0"/>
    <xf numFmtId="175" fontId="24" fillId="90" borderId="90" applyNumberFormat="0" applyFont="0" applyBorder="0" applyAlignment="0" applyProtection="0">
      <alignment horizontal="right" vertical="center"/>
    </xf>
    <xf numFmtId="0" fontId="2" fillId="60" borderId="0" applyNumberFormat="0" applyBorder="0" applyAlignment="0" applyProtection="0"/>
    <xf numFmtId="0" fontId="74" fillId="86" borderId="87" applyNumberFormat="0" applyAlignment="0" applyProtection="0"/>
    <xf numFmtId="0" fontId="90" fillId="86" borderId="94" applyNumberFormat="0" applyAlignment="0" applyProtection="0"/>
    <xf numFmtId="0" fontId="93" fillId="0" borderId="96" applyNumberFormat="0" applyFill="0" applyAlignment="0" applyProtection="0"/>
    <xf numFmtId="0" fontId="93" fillId="0" borderId="88" applyNumberFormat="0" applyFill="0" applyAlignment="0" applyProtection="0"/>
    <xf numFmtId="0" fontId="86" fillId="73" borderId="87" applyNumberFormat="0" applyAlignment="0" applyProtection="0"/>
    <xf numFmtId="0" fontId="20" fillId="9" borderId="90">
      <alignment horizontal="right" vertical="center"/>
    </xf>
    <xf numFmtId="0" fontId="24" fillId="0" borderId="101">
      <alignment horizontal="left" vertical="center" wrapText="1" indent="2"/>
    </xf>
    <xf numFmtId="0" fontId="62" fillId="49" borderId="0" applyNumberFormat="0" applyBorder="0" applyAlignment="0" applyProtection="0"/>
    <xf numFmtId="0" fontId="90" fillId="86" borderId="94" applyNumberFormat="0" applyAlignment="0" applyProtection="0"/>
    <xf numFmtId="0" fontId="2" fillId="54" borderId="0" applyNumberFormat="0" applyBorder="0" applyAlignment="0" applyProtection="0"/>
    <xf numFmtId="4" fontId="64" fillId="9" borderId="90">
      <alignment horizontal="right" vertical="center"/>
    </xf>
    <xf numFmtId="4" fontId="20" fillId="9" borderId="90">
      <alignment horizontal="right" vertical="center"/>
    </xf>
    <xf numFmtId="0" fontId="20" fillId="14" borderId="98">
      <alignment horizontal="right" vertical="center"/>
    </xf>
    <xf numFmtId="0" fontId="24" fillId="0" borderId="90" applyNumberFormat="0" applyFill="0" applyAlignment="0" applyProtection="0"/>
    <xf numFmtId="4" fontId="20" fillId="9" borderId="90">
      <alignment horizontal="right" vertical="center"/>
    </xf>
    <xf numFmtId="0" fontId="3" fillId="0" borderId="58" applyNumberFormat="0" applyFill="0" applyAlignment="0" applyProtection="0"/>
    <xf numFmtId="0" fontId="74" fillId="86" borderId="87" applyNumberFormat="0" applyAlignment="0" applyProtection="0"/>
    <xf numFmtId="0" fontId="2" fillId="56" borderId="0" applyNumberFormat="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4" fillId="0" borderId="90" applyNumberFormat="0" applyFill="0" applyAlignment="0" applyProtection="0"/>
    <xf numFmtId="4" fontId="20" fillId="14" borderId="90">
      <alignment horizontal="right" vertical="center"/>
    </xf>
    <xf numFmtId="0" fontId="68" fillId="89" borderId="89" applyNumberFormat="0" applyFont="0" applyAlignment="0" applyProtection="0"/>
    <xf numFmtId="4" fontId="20" fillId="14" borderId="90">
      <alignment horizontal="right" vertical="center"/>
    </xf>
    <xf numFmtId="4" fontId="20" fillId="14" borderId="90">
      <alignment horizontal="right" vertical="center"/>
    </xf>
    <xf numFmtId="0" fontId="24" fillId="0" borderId="90">
      <alignment horizontal="right" vertical="center"/>
    </xf>
    <xf numFmtId="4" fontId="24" fillId="0" borderId="90">
      <alignment horizontal="right" vertical="center"/>
    </xf>
    <xf numFmtId="0" fontId="20" fillId="14" borderId="100">
      <alignment horizontal="right" vertical="center"/>
    </xf>
    <xf numFmtId="0" fontId="78" fillId="0" borderId="88" applyNumberFormat="0" applyFill="0" applyAlignment="0" applyProtection="0"/>
    <xf numFmtId="0" fontId="68" fillId="89" borderId="89" applyNumberFormat="0" applyFont="0" applyAlignment="0" applyProtection="0"/>
    <xf numFmtId="0" fontId="24" fillId="0" borderId="90" applyNumberFormat="0" applyFill="0" applyAlignment="0" applyProtection="0"/>
    <xf numFmtId="0" fontId="20" fillId="14" borderId="92">
      <alignment horizontal="right" vertical="center"/>
    </xf>
    <xf numFmtId="49" fontId="22" fillId="0" borderId="98" applyNumberFormat="0" applyFill="0" applyBorder="0" applyProtection="0">
      <alignment horizontal="left" vertical="center"/>
    </xf>
    <xf numFmtId="4" fontId="20" fillId="14" borderId="90">
      <alignment horizontal="right" vertical="center"/>
    </xf>
    <xf numFmtId="0" fontId="74" fillId="86" borderId="87" applyNumberFormat="0" applyAlignment="0" applyProtection="0"/>
    <xf numFmtId="0" fontId="20" fillId="14" borderId="90">
      <alignment horizontal="right" vertical="center"/>
    </xf>
    <xf numFmtId="0" fontId="24" fillId="16" borderId="98"/>
    <xf numFmtId="4" fontId="24" fillId="16" borderId="90"/>
    <xf numFmtId="0" fontId="77" fillId="73" borderId="87" applyNumberFormat="0" applyAlignment="0" applyProtection="0"/>
    <xf numFmtId="0" fontId="74" fillId="86" borderId="87" applyNumberFormat="0" applyAlignment="0" applyProtection="0"/>
    <xf numFmtId="0" fontId="93" fillId="0" borderId="88" applyNumberFormat="0" applyFill="0" applyAlignment="0" applyProtection="0"/>
    <xf numFmtId="0" fontId="24" fillId="9" borderId="91">
      <alignment horizontal="left" vertical="center"/>
    </xf>
    <xf numFmtId="0" fontId="77" fillId="73" borderId="87" applyNumberFormat="0" applyAlignment="0" applyProtection="0"/>
    <xf numFmtId="0" fontId="24" fillId="0" borderId="90" applyNumberFormat="0" applyFill="0" applyAlignment="0" applyProtection="0"/>
    <xf numFmtId="0" fontId="2" fillId="63" borderId="0" applyNumberFormat="0" applyBorder="0" applyAlignment="0" applyProtection="0"/>
    <xf numFmtId="0" fontId="24" fillId="0" borderId="90">
      <alignment horizontal="right" vertical="center"/>
    </xf>
    <xf numFmtId="0" fontId="24" fillId="9" borderId="91">
      <alignment horizontal="left" vertical="center"/>
    </xf>
    <xf numFmtId="4" fontId="20" fillId="14" borderId="92">
      <alignment horizontal="right" vertical="center"/>
    </xf>
    <xf numFmtId="49" fontId="22" fillId="0" borderId="90" applyNumberFormat="0" applyFill="0" applyBorder="0" applyProtection="0">
      <alignment horizontal="left" vertical="center"/>
    </xf>
    <xf numFmtId="0" fontId="90" fillId="86" borderId="94" applyNumberFormat="0" applyAlignment="0" applyProtection="0"/>
    <xf numFmtId="0" fontId="62" fillId="64" borderId="0" applyNumberFormat="0" applyBorder="0" applyAlignment="0" applyProtection="0"/>
    <xf numFmtId="0" fontId="2" fillId="62" borderId="0" applyNumberFormat="0" applyBorder="0" applyAlignment="0" applyProtection="0"/>
    <xf numFmtId="0" fontId="73" fillId="86" borderId="87" applyNumberFormat="0" applyAlignment="0" applyProtection="0"/>
    <xf numFmtId="0" fontId="86" fillId="73" borderId="87" applyNumberFormat="0" applyAlignment="0" applyProtection="0"/>
    <xf numFmtId="4" fontId="64" fillId="9" borderId="90">
      <alignment horizontal="right" vertical="center"/>
    </xf>
    <xf numFmtId="0" fontId="2" fillId="57" borderId="0" applyNumberFormat="0" applyBorder="0" applyAlignment="0" applyProtection="0"/>
    <xf numFmtId="0" fontId="20" fillId="14" borderId="91">
      <alignment horizontal="right" vertical="center"/>
    </xf>
    <xf numFmtId="0" fontId="24" fillId="14" borderId="93">
      <alignment horizontal="left" vertical="center" wrapText="1" indent="2"/>
    </xf>
    <xf numFmtId="0" fontId="73" fillId="86" borderId="87" applyNumberFormat="0" applyAlignment="0" applyProtection="0"/>
    <xf numFmtId="0" fontId="2" fillId="63" borderId="0" applyNumberFormat="0" applyBorder="0" applyAlignment="0" applyProtection="0"/>
    <xf numFmtId="0" fontId="20" fillId="14" borderId="99">
      <alignment horizontal="right" vertical="center"/>
    </xf>
    <xf numFmtId="4" fontId="20" fillId="14" borderId="91">
      <alignment horizontal="right" vertical="center"/>
    </xf>
    <xf numFmtId="0" fontId="25" fillId="89" borderId="89" applyNumberFormat="0" applyFont="0" applyAlignment="0" applyProtection="0"/>
    <xf numFmtId="0" fontId="2" fillId="62" borderId="0" applyNumberFormat="0" applyBorder="0" applyAlignment="0" applyProtection="0"/>
    <xf numFmtId="0" fontId="20" fillId="9" borderId="90">
      <alignment horizontal="right" vertical="center"/>
    </xf>
    <xf numFmtId="0" fontId="20" fillId="9" borderId="98">
      <alignment horizontal="right" vertical="center"/>
    </xf>
    <xf numFmtId="0" fontId="2" fillId="56" borderId="0" applyNumberFormat="0" applyBorder="0" applyAlignment="0" applyProtection="0"/>
    <xf numFmtId="0" fontId="86" fillId="73" borderId="87" applyNumberFormat="0" applyAlignment="0" applyProtection="0"/>
    <xf numFmtId="4" fontId="20" fillId="14" borderId="100">
      <alignment horizontal="right" vertical="center"/>
    </xf>
    <xf numFmtId="4" fontId="20" fillId="14" borderId="91">
      <alignment horizontal="right" vertical="center"/>
    </xf>
    <xf numFmtId="4" fontId="20" fillId="14" borderId="98">
      <alignment horizontal="right" vertical="center"/>
    </xf>
    <xf numFmtId="4" fontId="20" fillId="14" borderId="90">
      <alignment horizontal="right" vertical="center"/>
    </xf>
    <xf numFmtId="0" fontId="20" fillId="9" borderId="90">
      <alignment horizontal="right" vertical="center"/>
    </xf>
    <xf numFmtId="0" fontId="77" fillId="73" borderId="87" applyNumberFormat="0" applyAlignment="0" applyProtection="0"/>
    <xf numFmtId="0" fontId="2" fillId="54" borderId="0" applyNumberFormat="0" applyBorder="0" applyAlignment="0" applyProtection="0"/>
    <xf numFmtId="0" fontId="59" fillId="46" borderId="56" applyNumberFormat="0" applyAlignment="0" applyProtection="0"/>
    <xf numFmtId="0" fontId="78" fillId="0" borderId="88" applyNumberFormat="0" applyFill="0" applyAlignment="0" applyProtection="0"/>
    <xf numFmtId="0" fontId="64" fillId="9" borderId="90">
      <alignment horizontal="right" vertical="center"/>
    </xf>
    <xf numFmtId="0" fontId="90" fillId="86" borderId="94" applyNumberFormat="0" applyAlignment="0" applyProtection="0"/>
    <xf numFmtId="0" fontId="93" fillId="0" borderId="88" applyNumberFormat="0" applyFill="0" applyAlignment="0" applyProtection="0"/>
    <xf numFmtId="0" fontId="2" fillId="53" borderId="0" applyNumberFormat="0" applyBorder="0" applyAlignment="0" applyProtection="0"/>
    <xf numFmtId="175" fontId="24" fillId="90" borderId="90" applyNumberFormat="0" applyFont="0" applyBorder="0" applyAlignment="0" applyProtection="0">
      <alignment horizontal="right" vertical="center"/>
    </xf>
    <xf numFmtId="0" fontId="2" fillId="51" borderId="0" applyNumberFormat="0" applyBorder="0" applyAlignment="0" applyProtection="0"/>
    <xf numFmtId="0" fontId="74" fillId="86" borderId="95" applyNumberFormat="0" applyAlignment="0" applyProtection="0"/>
    <xf numFmtId="0" fontId="2" fillId="56" borderId="0" applyNumberFormat="0" applyBorder="0" applyAlignment="0" applyProtection="0"/>
    <xf numFmtId="0" fontId="62" fillId="61" borderId="0" applyNumberFormat="0" applyBorder="0" applyAlignment="0" applyProtection="0"/>
    <xf numFmtId="0" fontId="78" fillId="0" borderId="88" applyNumberFormat="0" applyFill="0" applyAlignment="0" applyProtection="0"/>
    <xf numFmtId="0" fontId="24" fillId="0" borderId="90">
      <alignment horizontal="right" vertical="center"/>
    </xf>
    <xf numFmtId="0" fontId="25" fillId="89" borderId="89" applyNumberFormat="0" applyFont="0" applyAlignment="0" applyProtection="0"/>
    <xf numFmtId="0" fontId="74" fillId="86" borderId="87" applyNumberFormat="0" applyAlignment="0" applyProtection="0"/>
    <xf numFmtId="0" fontId="93" fillId="0" borderId="88" applyNumberFormat="0" applyFill="0" applyAlignment="0" applyProtection="0"/>
    <xf numFmtId="0" fontId="2" fillId="48" borderId="0" applyNumberFormat="0" applyBorder="0" applyAlignment="0" applyProtection="0"/>
    <xf numFmtId="0" fontId="68" fillId="89" borderId="89" applyNumberFormat="0" applyFont="0" applyAlignment="0" applyProtection="0"/>
    <xf numFmtId="0" fontId="62" fillId="58" borderId="0" applyNumberFormat="0" applyBorder="0" applyAlignment="0" applyProtection="0"/>
    <xf numFmtId="0" fontId="24" fillId="0" borderId="90" applyNumberFormat="0" applyFill="0" applyAlignment="0" applyProtection="0"/>
    <xf numFmtId="0" fontId="2" fillId="57" borderId="0" applyNumberFormat="0" applyBorder="0" applyAlignment="0" applyProtection="0"/>
    <xf numFmtId="4" fontId="24" fillId="0" borderId="90" applyFill="0" applyBorder="0" applyProtection="0">
      <alignment horizontal="right" vertical="center"/>
    </xf>
    <xf numFmtId="0" fontId="2" fillId="47" borderId="0" applyNumberFormat="0" applyBorder="0" applyAlignment="0" applyProtection="0"/>
    <xf numFmtId="0" fontId="93" fillId="0" borderId="88" applyNumberFormat="0" applyFill="0" applyAlignment="0" applyProtection="0"/>
    <xf numFmtId="0" fontId="64" fillId="9" borderId="98">
      <alignment horizontal="right" vertical="center"/>
    </xf>
    <xf numFmtId="0" fontId="2" fillId="60" borderId="0" applyNumberFormat="0" applyBorder="0" applyAlignment="0" applyProtection="0"/>
    <xf numFmtId="0" fontId="24" fillId="9" borderId="99">
      <alignment horizontal="left" vertical="center"/>
    </xf>
    <xf numFmtId="0" fontId="64" fillId="9" borderId="90">
      <alignment horizontal="right" vertical="center"/>
    </xf>
    <xf numFmtId="0" fontId="77" fillId="73" borderId="87" applyNumberFormat="0" applyAlignment="0" applyProtection="0"/>
    <xf numFmtId="175" fontId="24" fillId="90" borderId="90" applyNumberFormat="0" applyFont="0" applyBorder="0" applyAlignment="0" applyProtection="0">
      <alignment horizontal="right" vertical="center"/>
    </xf>
    <xf numFmtId="0" fontId="77" fillId="73" borderId="87" applyNumberFormat="0" applyAlignment="0" applyProtection="0"/>
    <xf numFmtId="4" fontId="24" fillId="0" borderId="90">
      <alignment horizontal="right" vertical="center"/>
    </xf>
    <xf numFmtId="49" fontId="24" fillId="0" borderId="90" applyNumberFormat="0" applyFont="0" applyFill="0" applyBorder="0" applyProtection="0">
      <alignment horizontal="left" vertical="center" indent="2"/>
    </xf>
    <xf numFmtId="175" fontId="24" fillId="90" borderId="90" applyNumberFormat="0" applyFont="0" applyBorder="0" applyAlignment="0" applyProtection="0">
      <alignment horizontal="right" vertical="center"/>
    </xf>
    <xf numFmtId="0" fontId="86" fillId="73" borderId="87" applyNumberFormat="0" applyAlignment="0" applyProtection="0"/>
    <xf numFmtId="49" fontId="22" fillId="0" borderId="90" applyNumberFormat="0" applyFill="0" applyBorder="0" applyProtection="0">
      <alignment horizontal="left" vertical="center"/>
    </xf>
    <xf numFmtId="4" fontId="20" fillId="14" borderId="90">
      <alignment horizontal="right" vertical="center"/>
    </xf>
    <xf numFmtId="0" fontId="77" fillId="73" borderId="87" applyNumberFormat="0" applyAlignment="0" applyProtection="0"/>
    <xf numFmtId="0" fontId="74" fillId="86" borderId="87" applyNumberFormat="0" applyAlignment="0" applyProtection="0"/>
    <xf numFmtId="4" fontId="24" fillId="0" borderId="90">
      <alignment horizontal="right" vertical="center"/>
    </xf>
    <xf numFmtId="0" fontId="24" fillId="14" borderId="93">
      <alignment horizontal="left" vertical="center" wrapText="1" indent="2"/>
    </xf>
    <xf numFmtId="0" fontId="24" fillId="0" borderId="93">
      <alignment horizontal="left" vertical="center" wrapText="1" indent="2"/>
    </xf>
    <xf numFmtId="0" fontId="90" fillId="86" borderId="94" applyNumberFormat="0" applyAlignment="0" applyProtection="0"/>
    <xf numFmtId="0" fontId="86" fillId="73" borderId="87" applyNumberFormat="0" applyAlignment="0" applyProtection="0"/>
    <xf numFmtId="0" fontId="73" fillId="86" borderId="87" applyNumberFormat="0" applyAlignment="0" applyProtection="0"/>
    <xf numFmtId="0" fontId="71" fillId="86" borderId="94" applyNumberFormat="0" applyAlignment="0" applyProtection="0"/>
    <xf numFmtId="0" fontId="20" fillId="14" borderId="92">
      <alignment horizontal="right" vertical="center"/>
    </xf>
    <xf numFmtId="0" fontId="64" fillId="9" borderId="90">
      <alignment horizontal="right" vertical="center"/>
    </xf>
    <xf numFmtId="4" fontId="20" fillId="9" borderId="90">
      <alignment horizontal="right" vertical="center"/>
    </xf>
    <xf numFmtId="4" fontId="20" fillId="14" borderId="90">
      <alignment horizontal="right" vertical="center"/>
    </xf>
    <xf numFmtId="49" fontId="24" fillId="0" borderId="91" applyNumberFormat="0" applyFont="0" applyFill="0" applyBorder="0" applyProtection="0">
      <alignment horizontal="left" vertical="center" indent="5"/>
    </xf>
    <xf numFmtId="4" fontId="24" fillId="0" borderId="90" applyFill="0" applyBorder="0" applyProtection="0">
      <alignment horizontal="right" vertical="center"/>
    </xf>
    <xf numFmtId="4" fontId="20" fillId="9" borderId="90">
      <alignment horizontal="right" vertical="center"/>
    </xf>
    <xf numFmtId="0" fontId="86" fillId="73" borderId="87" applyNumberFormat="0" applyAlignment="0" applyProtection="0"/>
    <xf numFmtId="0" fontId="77" fillId="73" borderId="87" applyNumberFormat="0" applyAlignment="0" applyProtection="0"/>
    <xf numFmtId="0" fontId="73" fillId="86" borderId="87" applyNumberFormat="0" applyAlignment="0" applyProtection="0"/>
    <xf numFmtId="0" fontId="24" fillId="14" borderId="93">
      <alignment horizontal="left" vertical="center" wrapText="1" indent="2"/>
    </xf>
    <xf numFmtId="0" fontId="24" fillId="0" borderId="93">
      <alignment horizontal="left" vertical="center" wrapText="1" indent="2"/>
    </xf>
    <xf numFmtId="0" fontId="24" fillId="14" borderId="93">
      <alignment horizontal="left" vertical="center" wrapText="1" indent="2"/>
    </xf>
    <xf numFmtId="4" fontId="20" fillId="9" borderId="98">
      <alignment horizontal="right" vertical="center"/>
    </xf>
    <xf numFmtId="0" fontId="62" fillId="49" borderId="0" applyNumberFormat="0" applyBorder="0" applyAlignment="0" applyProtection="0"/>
    <xf numFmtId="0" fontId="6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4" fontId="20" fillId="14" borderId="98">
      <alignment horizontal="right" vertical="center"/>
    </xf>
    <xf numFmtId="0" fontId="24" fillId="16" borderId="98"/>
    <xf numFmtId="0" fontId="73" fillId="86" borderId="95" applyNumberFormat="0" applyAlignment="0" applyProtection="0"/>
    <xf numFmtId="0" fontId="20" fillId="9" borderId="98">
      <alignment horizontal="right" vertical="center"/>
    </xf>
    <xf numFmtId="0" fontId="24" fillId="0" borderId="98">
      <alignment horizontal="right" vertical="center"/>
    </xf>
    <xf numFmtId="0" fontId="93" fillId="0" borderId="96" applyNumberFormat="0" applyFill="0" applyAlignment="0" applyProtection="0"/>
    <xf numFmtId="0" fontId="24" fillId="9" borderId="99">
      <alignment horizontal="left" vertical="center"/>
    </xf>
    <xf numFmtId="0" fontId="86" fillId="73" borderId="95" applyNumberFormat="0" applyAlignment="0" applyProtection="0"/>
    <xf numFmtId="175" fontId="24" fillId="90" borderId="98" applyNumberFormat="0" applyFont="0" applyBorder="0" applyAlignment="0" applyProtection="0">
      <alignment horizontal="right" vertical="center"/>
    </xf>
    <xf numFmtId="0" fontId="68" fillId="89" borderId="97" applyNumberFormat="0" applyFont="0" applyAlignment="0" applyProtection="0"/>
    <xf numFmtId="0" fontId="24" fillId="0" borderId="101">
      <alignment horizontal="left" vertical="center" wrapText="1" indent="2"/>
    </xf>
    <xf numFmtId="4" fontId="24" fillId="16" borderId="98"/>
    <xf numFmtId="49" fontId="22" fillId="0" borderId="98" applyNumberFormat="0" applyFill="0" applyBorder="0" applyProtection="0">
      <alignment horizontal="left" vertical="center"/>
    </xf>
    <xf numFmtId="0" fontId="24" fillId="0" borderId="98">
      <alignment horizontal="right" vertical="center"/>
    </xf>
    <xf numFmtId="4" fontId="20" fillId="14" borderId="100">
      <alignment horizontal="right" vertical="center"/>
    </xf>
    <xf numFmtId="4" fontId="20" fillId="14" borderId="98">
      <alignment horizontal="right" vertical="center"/>
    </xf>
    <xf numFmtId="4" fontId="20" fillId="14" borderId="98">
      <alignment horizontal="right" vertical="center"/>
    </xf>
    <xf numFmtId="0" fontId="64" fillId="9" borderId="98">
      <alignment horizontal="right" vertical="center"/>
    </xf>
    <xf numFmtId="0" fontId="20" fillId="9" borderId="98">
      <alignment horizontal="right" vertical="center"/>
    </xf>
    <xf numFmtId="49" fontId="24" fillId="0" borderId="98" applyNumberFormat="0" applyFont="0" applyFill="0" applyBorder="0" applyProtection="0">
      <alignment horizontal="left" vertical="center" indent="2"/>
    </xf>
    <xf numFmtId="0" fontId="86" fillId="73" borderId="95" applyNumberFormat="0" applyAlignment="0" applyProtection="0"/>
    <xf numFmtId="0" fontId="71" fillId="86" borderId="102" applyNumberFormat="0" applyAlignment="0" applyProtection="0"/>
    <xf numFmtId="49" fontId="24" fillId="0" borderId="98" applyNumberFormat="0" applyFont="0" applyFill="0" applyBorder="0" applyProtection="0">
      <alignment horizontal="left" vertical="center" indent="2"/>
    </xf>
    <xf numFmtId="0" fontId="77" fillId="73" borderId="95" applyNumberFormat="0" applyAlignment="0" applyProtection="0"/>
    <xf numFmtId="4" fontId="24" fillId="0" borderId="98" applyFill="0" applyBorder="0" applyProtection="0">
      <alignment horizontal="right" vertical="center"/>
    </xf>
    <xf numFmtId="0" fontId="74" fillId="86" borderId="95" applyNumberFormat="0" applyAlignment="0" applyProtection="0"/>
    <xf numFmtId="0" fontId="93" fillId="0" borderId="96" applyNumberFormat="0" applyFill="0" applyAlignment="0" applyProtection="0"/>
    <xf numFmtId="0" fontId="90" fillId="86" borderId="102" applyNumberFormat="0" applyAlignment="0" applyProtection="0"/>
    <xf numFmtId="0" fontId="24" fillId="0" borderId="98" applyNumberFormat="0" applyFill="0" applyAlignment="0" applyProtection="0"/>
    <xf numFmtId="4" fontId="24" fillId="0" borderId="98">
      <alignment horizontal="right" vertical="center"/>
    </xf>
    <xf numFmtId="0" fontId="24" fillId="0" borderId="98">
      <alignment horizontal="right" vertical="center"/>
    </xf>
    <xf numFmtId="0" fontId="86" fillId="73" borderId="95" applyNumberFormat="0" applyAlignment="0" applyProtection="0"/>
    <xf numFmtId="0" fontId="71" fillId="86" borderId="102" applyNumberFormat="0" applyAlignment="0" applyProtection="0"/>
    <xf numFmtId="0" fontId="73" fillId="86" borderId="95" applyNumberFormat="0" applyAlignment="0" applyProtection="0"/>
    <xf numFmtId="0" fontId="24" fillId="14" borderId="101">
      <alignment horizontal="left" vertical="center" wrapText="1" indent="2"/>
    </xf>
    <xf numFmtId="0" fontId="74" fillId="86" borderId="95" applyNumberFormat="0" applyAlignment="0" applyProtection="0"/>
    <xf numFmtId="0" fontId="74" fillId="86" borderId="95" applyNumberFormat="0" applyAlignment="0" applyProtection="0"/>
    <xf numFmtId="4" fontId="20" fillId="14" borderId="99">
      <alignment horizontal="right" vertical="center"/>
    </xf>
    <xf numFmtId="0" fontId="20" fillId="14" borderId="99">
      <alignment horizontal="right" vertical="center"/>
    </xf>
    <xf numFmtId="0" fontId="20" fillId="14" borderId="98">
      <alignment horizontal="right" vertical="center"/>
    </xf>
    <xf numFmtId="4" fontId="64" fillId="9" borderId="98">
      <alignment horizontal="right" vertical="center"/>
    </xf>
    <xf numFmtId="0" fontId="77" fillId="73" borderId="95" applyNumberFormat="0" applyAlignment="0" applyProtection="0"/>
    <xf numFmtId="0" fontId="78" fillId="0" borderId="96" applyNumberFormat="0" applyFill="0" applyAlignment="0" applyProtection="0"/>
    <xf numFmtId="0" fontId="93" fillId="0" borderId="96" applyNumberFormat="0" applyFill="0" applyAlignment="0" applyProtection="0"/>
    <xf numFmtId="0" fontId="68" fillId="89" borderId="97" applyNumberFormat="0" applyFont="0" applyAlignment="0" applyProtection="0"/>
    <xf numFmtId="0" fontId="86" fillId="73" borderId="95" applyNumberFormat="0" applyAlignment="0" applyProtection="0"/>
    <xf numFmtId="49" fontId="22" fillId="0" borderId="98" applyNumberFormat="0" applyFill="0" applyBorder="0" applyProtection="0">
      <alignment horizontal="left" vertical="center"/>
    </xf>
    <xf numFmtId="0" fontId="24" fillId="14" borderId="101">
      <alignment horizontal="left" vertical="center" wrapText="1" indent="2"/>
    </xf>
    <xf numFmtId="0" fontId="74" fillId="86" borderId="95" applyNumberFormat="0" applyAlignment="0" applyProtection="0"/>
    <xf numFmtId="0" fontId="24" fillId="0" borderId="101">
      <alignment horizontal="left" vertical="center" wrapText="1" indent="2"/>
    </xf>
    <xf numFmtId="0" fontId="68" fillId="89" borderId="97" applyNumberFormat="0" applyFont="0" applyAlignment="0" applyProtection="0"/>
    <xf numFmtId="0" fontId="25"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4" fontId="24" fillId="16" borderId="98"/>
    <xf numFmtId="0" fontId="20" fillId="14" borderId="98">
      <alignment horizontal="right" vertical="center"/>
    </xf>
    <xf numFmtId="0" fontId="93" fillId="0" borderId="96" applyNumberFormat="0" applyFill="0" applyAlignment="0" applyProtection="0"/>
    <xf numFmtId="4" fontId="20" fillId="14" borderId="100">
      <alignment horizontal="right" vertical="center"/>
    </xf>
    <xf numFmtId="0" fontId="73" fillId="86" borderId="95" applyNumberFormat="0" applyAlignment="0" applyProtection="0"/>
    <xf numFmtId="0" fontId="20" fillId="14" borderId="99">
      <alignment horizontal="right" vertical="center"/>
    </xf>
    <xf numFmtId="0" fontId="74" fillId="86" borderId="95" applyNumberFormat="0" applyAlignment="0" applyProtection="0"/>
    <xf numFmtId="0" fontId="78" fillId="0" borderId="96" applyNumberFormat="0" applyFill="0" applyAlignment="0" applyProtection="0"/>
    <xf numFmtId="0" fontId="68" fillId="89" borderId="97" applyNumberFormat="0" applyFont="0" applyAlignment="0" applyProtection="0"/>
    <xf numFmtId="4" fontId="20" fillId="14" borderId="99">
      <alignment horizontal="right" vertical="center"/>
    </xf>
    <xf numFmtId="0" fontId="24" fillId="14" borderId="101">
      <alignment horizontal="left" vertical="center" wrapText="1" indent="2"/>
    </xf>
    <xf numFmtId="0" fontId="24" fillId="16" borderId="98"/>
    <xf numFmtId="175" fontId="24" fillId="90" borderId="98" applyNumberFormat="0" applyFont="0" applyBorder="0" applyAlignment="0" applyProtection="0">
      <alignment horizontal="right" vertical="center"/>
    </xf>
    <xf numFmtId="0" fontId="24" fillId="0" borderId="98" applyNumberFormat="0" applyFill="0" applyAlignment="0" applyProtection="0"/>
    <xf numFmtId="4" fontId="24" fillId="0" borderId="98" applyFill="0" applyBorder="0" applyProtection="0">
      <alignment horizontal="right" vertical="center"/>
    </xf>
    <xf numFmtId="4" fontId="20" fillId="9" borderId="98">
      <alignment horizontal="right" vertical="center"/>
    </xf>
    <xf numFmtId="0" fontId="78" fillId="0" borderId="96" applyNumberFormat="0" applyFill="0" applyAlignment="0" applyProtection="0"/>
    <xf numFmtId="49" fontId="22" fillId="0" borderId="98" applyNumberFormat="0" applyFill="0" applyBorder="0" applyProtection="0">
      <alignment horizontal="left" vertical="center"/>
    </xf>
    <xf numFmtId="49" fontId="24" fillId="0" borderId="99" applyNumberFormat="0" applyFont="0" applyFill="0" applyBorder="0" applyProtection="0">
      <alignment horizontal="left" vertical="center" indent="5"/>
    </xf>
    <xf numFmtId="0" fontId="24" fillId="9" borderId="99">
      <alignment horizontal="left" vertical="center"/>
    </xf>
    <xf numFmtId="0" fontId="74" fillId="86" borderId="95" applyNumberFormat="0" applyAlignment="0" applyProtection="0"/>
    <xf numFmtId="4" fontId="20" fillId="14" borderId="100">
      <alignment horizontal="right" vertical="center"/>
    </xf>
    <xf numFmtId="0" fontId="86" fillId="73" borderId="95" applyNumberFormat="0" applyAlignment="0" applyProtection="0"/>
    <xf numFmtId="0" fontId="86" fillId="73" borderId="95" applyNumberFormat="0" applyAlignment="0" applyProtection="0"/>
    <xf numFmtId="0" fontId="68"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0" fontId="20" fillId="14" borderId="98">
      <alignment horizontal="right" vertical="center"/>
    </xf>
    <xf numFmtId="0" fontId="25" fillId="89" borderId="97" applyNumberFormat="0" applyFont="0" applyAlignment="0" applyProtection="0"/>
    <xf numFmtId="4" fontId="24" fillId="0" borderId="98">
      <alignment horizontal="right" vertical="center"/>
    </xf>
    <xf numFmtId="0" fontId="93" fillId="0" borderId="96" applyNumberFormat="0" applyFill="0" applyAlignment="0" applyProtection="0"/>
    <xf numFmtId="0" fontId="20" fillId="14" borderId="98">
      <alignment horizontal="right" vertical="center"/>
    </xf>
    <xf numFmtId="0" fontId="20" fillId="14" borderId="98">
      <alignment horizontal="right" vertical="center"/>
    </xf>
    <xf numFmtId="4" fontId="64" fillId="9" borderId="98">
      <alignment horizontal="right" vertical="center"/>
    </xf>
    <xf numFmtId="0" fontId="20" fillId="9" borderId="98">
      <alignment horizontal="right" vertical="center"/>
    </xf>
    <xf numFmtId="4" fontId="20" fillId="9" borderId="98">
      <alignment horizontal="right" vertical="center"/>
    </xf>
    <xf numFmtId="0" fontId="64" fillId="9" borderId="98">
      <alignment horizontal="right" vertical="center"/>
    </xf>
    <xf numFmtId="4" fontId="64" fillId="9" borderId="98">
      <alignment horizontal="right" vertical="center"/>
    </xf>
    <xf numFmtId="0" fontId="20" fillId="14" borderId="98">
      <alignment horizontal="right" vertical="center"/>
    </xf>
    <xf numFmtId="4" fontId="20" fillId="14" borderId="98">
      <alignment horizontal="right" vertical="center"/>
    </xf>
    <xf numFmtId="0" fontId="20" fillId="14" borderId="98">
      <alignment horizontal="right" vertical="center"/>
    </xf>
    <xf numFmtId="4" fontId="20" fillId="14" borderId="98">
      <alignment horizontal="right" vertical="center"/>
    </xf>
    <xf numFmtId="0" fontId="20" fillId="14" borderId="99">
      <alignment horizontal="right" vertical="center"/>
    </xf>
    <xf numFmtId="4" fontId="20" fillId="14" borderId="99">
      <alignment horizontal="right" vertical="center"/>
    </xf>
    <xf numFmtId="0" fontId="20" fillId="14" borderId="100">
      <alignment horizontal="right" vertical="center"/>
    </xf>
    <xf numFmtId="4" fontId="20" fillId="14" borderId="100">
      <alignment horizontal="right" vertical="center"/>
    </xf>
    <xf numFmtId="0" fontId="74" fillId="86" borderId="95" applyNumberFormat="0" applyAlignment="0" applyProtection="0"/>
    <xf numFmtId="0" fontId="24" fillId="14" borderId="101">
      <alignment horizontal="left" vertical="center" wrapText="1" indent="2"/>
    </xf>
    <xf numFmtId="0" fontId="24" fillId="0" borderId="101">
      <alignment horizontal="left" vertical="center" wrapText="1" indent="2"/>
    </xf>
    <xf numFmtId="0" fontId="24" fillId="9" borderId="99">
      <alignment horizontal="left" vertical="center"/>
    </xf>
    <xf numFmtId="0" fontId="86" fillId="73" borderId="95" applyNumberFormat="0" applyAlignment="0" applyProtection="0"/>
    <xf numFmtId="0" fontId="24" fillId="0" borderId="98">
      <alignment horizontal="right" vertical="center"/>
    </xf>
    <xf numFmtId="4" fontId="24" fillId="0" borderId="98">
      <alignment horizontal="right" vertical="center"/>
    </xf>
    <xf numFmtId="0" fontId="24" fillId="0" borderId="98" applyNumberFormat="0" applyFill="0" applyAlignment="0" applyProtection="0"/>
    <xf numFmtId="0" fontId="90" fillId="86" borderId="102" applyNumberFormat="0" applyAlignment="0" applyProtection="0"/>
    <xf numFmtId="175" fontId="24" fillId="90" borderId="98" applyNumberFormat="0" applyFont="0" applyBorder="0" applyAlignment="0" applyProtection="0">
      <alignment horizontal="right" vertical="center"/>
    </xf>
    <xf numFmtId="0" fontId="24" fillId="16" borderId="98"/>
    <xf numFmtId="4" fontId="24" fillId="16" borderId="98"/>
    <xf numFmtId="0" fontId="93" fillId="0" borderId="96" applyNumberFormat="0" applyFill="0" applyAlignment="0" applyProtection="0"/>
    <xf numFmtId="0" fontId="25" fillId="89" borderId="97" applyNumberFormat="0" applyFont="0" applyAlignment="0" applyProtection="0"/>
    <xf numFmtId="0" fontId="68" fillId="89" borderId="97" applyNumberFormat="0" applyFont="0" applyAlignment="0" applyProtection="0"/>
    <xf numFmtId="0" fontId="24" fillId="0" borderId="98" applyNumberFormat="0" applyFill="0" applyAlignment="0" applyProtection="0"/>
    <xf numFmtId="0" fontId="78" fillId="0" borderId="96" applyNumberFormat="0" applyFill="0" applyAlignment="0" applyProtection="0"/>
    <xf numFmtId="0" fontId="93" fillId="0" borderId="96" applyNumberFormat="0" applyFill="0" applyAlignment="0" applyProtection="0"/>
    <xf numFmtId="0" fontId="77" fillId="73" borderId="95" applyNumberFormat="0" applyAlignment="0" applyProtection="0"/>
    <xf numFmtId="0" fontId="74" fillId="86" borderId="95" applyNumberFormat="0" applyAlignment="0" applyProtection="0"/>
    <xf numFmtId="4" fontId="64" fillId="9" borderId="98">
      <alignment horizontal="right" vertical="center"/>
    </xf>
    <xf numFmtId="0" fontId="20" fillId="9" borderId="98">
      <alignment horizontal="right" vertical="center"/>
    </xf>
    <xf numFmtId="175" fontId="24" fillId="90" borderId="98" applyNumberFormat="0" applyFont="0" applyBorder="0" applyAlignment="0" applyProtection="0">
      <alignment horizontal="right" vertical="center"/>
    </xf>
    <xf numFmtId="0" fontId="78" fillId="0" borderId="96" applyNumberFormat="0" applyFill="0" applyAlignment="0" applyProtection="0"/>
    <xf numFmtId="49" fontId="24" fillId="0" borderId="98" applyNumberFormat="0" applyFont="0" applyFill="0" applyBorder="0" applyProtection="0">
      <alignment horizontal="left" vertical="center" indent="2"/>
    </xf>
    <xf numFmtId="49" fontId="24" fillId="0" borderId="99" applyNumberFormat="0" applyFont="0" applyFill="0" applyBorder="0" applyProtection="0">
      <alignment horizontal="left" vertical="center" indent="5"/>
    </xf>
    <xf numFmtId="49" fontId="24" fillId="0" borderId="98" applyNumberFormat="0" applyFont="0" applyFill="0" applyBorder="0" applyProtection="0">
      <alignment horizontal="left" vertical="center" indent="2"/>
    </xf>
    <xf numFmtId="4" fontId="24" fillId="0" borderId="98" applyFill="0" applyBorder="0" applyProtection="0">
      <alignment horizontal="right" vertical="center"/>
    </xf>
    <xf numFmtId="49" fontId="22" fillId="0" borderId="98" applyNumberFormat="0" applyFill="0" applyBorder="0" applyProtection="0">
      <alignment horizontal="left" vertical="center"/>
    </xf>
    <xf numFmtId="0" fontId="24" fillId="0" borderId="101">
      <alignment horizontal="left" vertical="center" wrapText="1" indent="2"/>
    </xf>
    <xf numFmtId="0" fontId="90" fillId="86" borderId="102" applyNumberFormat="0" applyAlignment="0" applyProtection="0"/>
    <xf numFmtId="0" fontId="20" fillId="14" borderId="100">
      <alignment horizontal="right" vertical="center"/>
    </xf>
    <xf numFmtId="0" fontId="77" fillId="73" borderId="95" applyNumberFormat="0" applyAlignment="0" applyProtection="0"/>
    <xf numFmtId="0" fontId="20" fillId="14" borderId="100">
      <alignment horizontal="right" vertical="center"/>
    </xf>
    <xf numFmtId="4" fontId="20" fillId="14" borderId="98">
      <alignment horizontal="right" vertical="center"/>
    </xf>
    <xf numFmtId="0" fontId="20" fillId="14" borderId="98">
      <alignment horizontal="right" vertical="center"/>
    </xf>
    <xf numFmtId="0" fontId="71" fillId="86" borderId="102" applyNumberFormat="0" applyAlignment="0" applyProtection="0"/>
    <xf numFmtId="0" fontId="73" fillId="86" borderId="95" applyNumberFormat="0" applyAlignment="0" applyProtection="0"/>
    <xf numFmtId="0" fontId="78" fillId="0" borderId="96" applyNumberFormat="0" applyFill="0" applyAlignment="0" applyProtection="0"/>
    <xf numFmtId="0" fontId="24" fillId="16" borderId="98"/>
    <xf numFmtId="4" fontId="24" fillId="16" borderId="98"/>
    <xf numFmtId="4" fontId="20" fillId="14" borderId="98">
      <alignment horizontal="right" vertical="center"/>
    </xf>
    <xf numFmtId="0" fontId="64" fillId="9" borderId="98">
      <alignment horizontal="right" vertical="center"/>
    </xf>
    <xf numFmtId="0" fontId="77" fillId="73" borderId="95" applyNumberFormat="0" applyAlignment="0" applyProtection="0"/>
    <xf numFmtId="0" fontId="74" fillId="86" borderId="95" applyNumberFormat="0" applyAlignment="0" applyProtection="0"/>
    <xf numFmtId="4" fontId="24" fillId="0" borderId="98">
      <alignment horizontal="right" vertical="center"/>
    </xf>
    <xf numFmtId="0" fontId="24" fillId="14" borderId="101">
      <alignment horizontal="left" vertical="center" wrapText="1" indent="2"/>
    </xf>
    <xf numFmtId="0" fontId="24" fillId="0" borderId="101">
      <alignment horizontal="left" vertical="center" wrapText="1" indent="2"/>
    </xf>
    <xf numFmtId="0" fontId="90" fillId="86" borderId="102" applyNumberFormat="0" applyAlignment="0" applyProtection="0"/>
    <xf numFmtId="0" fontId="86" fillId="73" borderId="95" applyNumberFormat="0" applyAlignment="0" applyProtection="0"/>
    <xf numFmtId="0" fontId="73" fillId="86" borderId="95" applyNumberFormat="0" applyAlignment="0" applyProtection="0"/>
    <xf numFmtId="0" fontId="71" fillId="86" borderId="102" applyNumberFormat="0" applyAlignment="0" applyProtection="0"/>
    <xf numFmtId="0" fontId="20" fillId="14" borderId="100">
      <alignment horizontal="right" vertical="center"/>
    </xf>
    <xf numFmtId="0" fontId="64" fillId="9" borderId="98">
      <alignment horizontal="right" vertical="center"/>
    </xf>
    <xf numFmtId="4" fontId="20" fillId="9" borderId="98">
      <alignment horizontal="right" vertical="center"/>
    </xf>
    <xf numFmtId="4" fontId="20" fillId="14" borderId="98">
      <alignment horizontal="right" vertical="center"/>
    </xf>
    <xf numFmtId="49" fontId="24" fillId="0" borderId="99" applyNumberFormat="0" applyFont="0" applyFill="0" applyBorder="0" applyProtection="0">
      <alignment horizontal="left" vertical="center" indent="5"/>
    </xf>
    <xf numFmtId="4" fontId="24" fillId="0" borderId="98" applyFill="0" applyBorder="0" applyProtection="0">
      <alignment horizontal="right" vertical="center"/>
    </xf>
    <xf numFmtId="4" fontId="20" fillId="9" borderId="98">
      <alignment horizontal="right" vertical="center"/>
    </xf>
    <xf numFmtId="0" fontId="86" fillId="73" borderId="95" applyNumberFormat="0" applyAlignment="0" applyProtection="0"/>
    <xf numFmtId="0" fontId="77" fillId="73" borderId="95" applyNumberFormat="0" applyAlignment="0" applyProtection="0"/>
    <xf numFmtId="0" fontId="73" fillId="86" borderId="95" applyNumberFormat="0" applyAlignment="0" applyProtection="0"/>
    <xf numFmtId="0" fontId="24" fillId="14" borderId="101">
      <alignment horizontal="left" vertical="center" wrapText="1" indent="2"/>
    </xf>
    <xf numFmtId="0" fontId="24" fillId="0" borderId="101">
      <alignment horizontal="left" vertical="center" wrapText="1" indent="2"/>
    </xf>
    <xf numFmtId="0" fontId="24" fillId="14" borderId="101">
      <alignment horizontal="left" vertical="center" wrapText="1" indent="2"/>
    </xf>
    <xf numFmtId="0" fontId="24" fillId="0" borderId="101">
      <alignment horizontal="left" vertical="center" wrapText="1" indent="2"/>
    </xf>
    <xf numFmtId="0" fontId="71" fillId="86" borderId="102" applyNumberFormat="0" applyAlignment="0" applyProtection="0"/>
    <xf numFmtId="0" fontId="73" fillId="86" borderId="95" applyNumberFormat="0" applyAlignment="0" applyProtection="0"/>
    <xf numFmtId="0" fontId="74" fillId="86" borderId="95" applyNumberFormat="0" applyAlignment="0" applyProtection="0"/>
    <xf numFmtId="0" fontId="77" fillId="73" borderId="95" applyNumberFormat="0" applyAlignment="0" applyProtection="0"/>
    <xf numFmtId="0" fontId="78" fillId="0" borderId="96" applyNumberFormat="0" applyFill="0" applyAlignment="0" applyProtection="0"/>
    <xf numFmtId="0" fontId="86" fillId="73" borderId="95" applyNumberFormat="0" applyAlignment="0" applyProtection="0"/>
    <xf numFmtId="0" fontId="68" fillId="89" borderId="97" applyNumberFormat="0" applyFont="0" applyAlignment="0" applyProtection="0"/>
    <xf numFmtId="0" fontId="25"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0" fontId="74" fillId="86" borderId="95" applyNumberFormat="0" applyAlignment="0" applyProtection="0"/>
    <xf numFmtId="0" fontId="86" fillId="73" borderId="95" applyNumberFormat="0" applyAlignment="0" applyProtection="0"/>
    <xf numFmtId="0" fontId="68"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0" fontId="74" fillId="86" borderId="95" applyNumberFormat="0" applyAlignment="0" applyProtection="0"/>
    <xf numFmtId="0" fontId="86" fillId="73" borderId="95" applyNumberFormat="0" applyAlignment="0" applyProtection="0"/>
    <xf numFmtId="0" fontId="90" fillId="86" borderId="102" applyNumberFormat="0" applyAlignment="0" applyProtection="0"/>
    <xf numFmtId="0" fontId="93" fillId="0" borderId="96" applyNumberFormat="0" applyFill="0" applyAlignment="0" applyProtection="0"/>
    <xf numFmtId="0" fontId="71" fillId="86" borderId="102" applyNumberFormat="0" applyAlignment="0" applyProtection="0"/>
    <xf numFmtId="0" fontId="73" fillId="86" borderId="95" applyNumberFormat="0" applyAlignment="0" applyProtection="0"/>
    <xf numFmtId="0" fontId="78" fillId="0" borderId="96" applyNumberFormat="0" applyFill="0" applyAlignment="0" applyProtection="0"/>
    <xf numFmtId="49" fontId="24" fillId="0" borderId="98" applyNumberFormat="0" applyFont="0" applyFill="0" applyBorder="0" applyProtection="0">
      <alignment horizontal="left" vertical="center" indent="2"/>
    </xf>
    <xf numFmtId="0" fontId="20" fillId="9" borderId="98">
      <alignment horizontal="right" vertical="center"/>
    </xf>
    <xf numFmtId="4" fontId="20" fillId="9" borderId="98">
      <alignment horizontal="right" vertical="center"/>
    </xf>
    <xf numFmtId="0" fontId="64" fillId="9" borderId="98">
      <alignment horizontal="right" vertical="center"/>
    </xf>
    <xf numFmtId="4" fontId="64" fillId="9" borderId="98">
      <alignment horizontal="right" vertical="center"/>
    </xf>
    <xf numFmtId="0" fontId="20" fillId="14" borderId="98">
      <alignment horizontal="right" vertical="center"/>
    </xf>
    <xf numFmtId="4" fontId="20" fillId="14" borderId="98">
      <alignment horizontal="right" vertical="center"/>
    </xf>
    <xf numFmtId="0" fontId="20" fillId="14" borderId="98">
      <alignment horizontal="right" vertical="center"/>
    </xf>
    <xf numFmtId="4" fontId="20" fillId="14" borderId="98">
      <alignment horizontal="right" vertical="center"/>
    </xf>
    <xf numFmtId="0" fontId="77" fillId="73" borderId="95" applyNumberFormat="0" applyAlignment="0" applyProtection="0"/>
    <xf numFmtId="0" fontId="24" fillId="0" borderId="98">
      <alignment horizontal="right" vertical="center"/>
    </xf>
    <xf numFmtId="4" fontId="24" fillId="0" borderId="98">
      <alignment horizontal="right" vertical="center"/>
    </xf>
    <xf numFmtId="4" fontId="24" fillId="0" borderId="98" applyFill="0" applyBorder="0" applyProtection="0">
      <alignment horizontal="right" vertical="center"/>
    </xf>
    <xf numFmtId="49" fontId="22" fillId="0" borderId="98" applyNumberFormat="0" applyFill="0" applyBorder="0" applyProtection="0">
      <alignment horizontal="left" vertical="center"/>
    </xf>
    <xf numFmtId="0" fontId="24" fillId="0" borderId="98" applyNumberFormat="0" applyFill="0" applyAlignment="0" applyProtection="0"/>
    <xf numFmtId="175" fontId="24" fillId="90" borderId="98" applyNumberFormat="0" applyFont="0" applyBorder="0" applyAlignment="0" applyProtection="0">
      <alignment horizontal="right" vertical="center"/>
    </xf>
    <xf numFmtId="0" fontId="24" fillId="16" borderId="98"/>
    <xf numFmtId="4" fontId="24" fillId="16" borderId="98"/>
    <xf numFmtId="4" fontId="20" fillId="14" borderId="98">
      <alignment horizontal="right" vertical="center"/>
    </xf>
    <xf numFmtId="0" fontId="24" fillId="16" borderId="98"/>
    <xf numFmtId="0" fontId="73" fillId="86" borderId="95" applyNumberFormat="0" applyAlignment="0" applyProtection="0"/>
    <xf numFmtId="0" fontId="20" fillId="9" borderId="98">
      <alignment horizontal="right" vertical="center"/>
    </xf>
    <xf numFmtId="0" fontId="24" fillId="0" borderId="98">
      <alignment horizontal="right" vertical="center"/>
    </xf>
    <xf numFmtId="0" fontId="93" fillId="0" borderId="96" applyNumberFormat="0" applyFill="0" applyAlignment="0" applyProtection="0"/>
    <xf numFmtId="0" fontId="24" fillId="9" borderId="99">
      <alignment horizontal="left" vertical="center"/>
    </xf>
    <xf numFmtId="0" fontId="86" fillId="73" borderId="95" applyNumberFormat="0" applyAlignment="0" applyProtection="0"/>
    <xf numFmtId="175" fontId="24" fillId="90" borderId="98" applyNumberFormat="0" applyFont="0" applyBorder="0" applyAlignment="0" applyProtection="0">
      <alignment horizontal="right" vertical="center"/>
    </xf>
    <xf numFmtId="0" fontId="68" fillId="89" borderId="97" applyNumberFormat="0" applyFont="0" applyAlignment="0" applyProtection="0"/>
    <xf numFmtId="0" fontId="24" fillId="0" borderId="101">
      <alignment horizontal="left" vertical="center" wrapText="1" indent="2"/>
    </xf>
    <xf numFmtId="4" fontId="24" fillId="16" borderId="98"/>
    <xf numFmtId="49" fontId="22" fillId="0" borderId="98" applyNumberFormat="0" applyFill="0" applyBorder="0" applyProtection="0">
      <alignment horizontal="left" vertical="center"/>
    </xf>
    <xf numFmtId="0" fontId="24" fillId="0" borderId="98">
      <alignment horizontal="right" vertical="center"/>
    </xf>
    <xf numFmtId="4" fontId="20" fillId="14" borderId="100">
      <alignment horizontal="right" vertical="center"/>
    </xf>
    <xf numFmtId="4" fontId="20" fillId="14" borderId="98">
      <alignment horizontal="right" vertical="center"/>
    </xf>
    <xf numFmtId="4" fontId="20" fillId="14" borderId="98">
      <alignment horizontal="right" vertical="center"/>
    </xf>
    <xf numFmtId="0" fontId="64" fillId="9" borderId="98">
      <alignment horizontal="right" vertical="center"/>
    </xf>
    <xf numFmtId="0" fontId="20" fillId="9" borderId="98">
      <alignment horizontal="right" vertical="center"/>
    </xf>
    <xf numFmtId="49" fontId="24" fillId="0" borderId="98" applyNumberFormat="0" applyFont="0" applyFill="0" applyBorder="0" applyProtection="0">
      <alignment horizontal="left" vertical="center" indent="2"/>
    </xf>
    <xf numFmtId="0" fontId="86" fillId="73" borderId="95" applyNumberFormat="0" applyAlignment="0" applyProtection="0"/>
    <xf numFmtId="0" fontId="71" fillId="86" borderId="102" applyNumberFormat="0" applyAlignment="0" applyProtection="0"/>
    <xf numFmtId="49" fontId="24" fillId="0" borderId="98" applyNumberFormat="0" applyFont="0" applyFill="0" applyBorder="0" applyProtection="0">
      <alignment horizontal="left" vertical="center" indent="2"/>
    </xf>
    <xf numFmtId="0" fontId="77" fillId="73" borderId="95" applyNumberFormat="0" applyAlignment="0" applyProtection="0"/>
    <xf numFmtId="4" fontId="24" fillId="0" borderId="98" applyFill="0" applyBorder="0" applyProtection="0">
      <alignment horizontal="right" vertical="center"/>
    </xf>
    <xf numFmtId="0" fontId="74" fillId="86" borderId="95" applyNumberFormat="0" applyAlignment="0" applyProtection="0"/>
    <xf numFmtId="0" fontId="93" fillId="0" borderId="96" applyNumberFormat="0" applyFill="0" applyAlignment="0" applyProtection="0"/>
    <xf numFmtId="0" fontId="90" fillId="86" borderId="102" applyNumberFormat="0" applyAlignment="0" applyProtection="0"/>
    <xf numFmtId="0" fontId="24" fillId="0" borderId="98" applyNumberFormat="0" applyFill="0" applyAlignment="0" applyProtection="0"/>
    <xf numFmtId="4" fontId="24" fillId="0" borderId="98">
      <alignment horizontal="right" vertical="center"/>
    </xf>
    <xf numFmtId="0" fontId="24" fillId="0" borderId="98">
      <alignment horizontal="right" vertical="center"/>
    </xf>
    <xf numFmtId="0" fontId="86" fillId="73" borderId="95" applyNumberFormat="0" applyAlignment="0" applyProtection="0"/>
    <xf numFmtId="0" fontId="71" fillId="86" borderId="102" applyNumberFormat="0" applyAlignment="0" applyProtection="0"/>
    <xf numFmtId="0" fontId="73" fillId="86" borderId="95" applyNumberFormat="0" applyAlignment="0" applyProtection="0"/>
    <xf numFmtId="0" fontId="24" fillId="14" borderId="101">
      <alignment horizontal="left" vertical="center" wrapText="1" indent="2"/>
    </xf>
    <xf numFmtId="0" fontId="74" fillId="86" borderId="95" applyNumberFormat="0" applyAlignment="0" applyProtection="0"/>
    <xf numFmtId="0" fontId="74" fillId="86" borderId="95" applyNumberFormat="0" applyAlignment="0" applyProtection="0"/>
    <xf numFmtId="4" fontId="20" fillId="14" borderId="99">
      <alignment horizontal="right" vertical="center"/>
    </xf>
    <xf numFmtId="0" fontId="20" fillId="14" borderId="99">
      <alignment horizontal="right" vertical="center"/>
    </xf>
    <xf numFmtId="0" fontId="20" fillId="14" borderId="98">
      <alignment horizontal="right" vertical="center"/>
    </xf>
    <xf numFmtId="4" fontId="64" fillId="9" borderId="98">
      <alignment horizontal="right" vertical="center"/>
    </xf>
    <xf numFmtId="0" fontId="77" fillId="73" borderId="95" applyNumberFormat="0" applyAlignment="0" applyProtection="0"/>
    <xf numFmtId="0" fontId="78" fillId="0" borderId="96" applyNumberFormat="0" applyFill="0" applyAlignment="0" applyProtection="0"/>
    <xf numFmtId="0" fontId="93" fillId="0" borderId="96" applyNumberFormat="0" applyFill="0" applyAlignment="0" applyProtection="0"/>
    <xf numFmtId="0" fontId="68" fillId="89" borderId="97" applyNumberFormat="0" applyFont="0" applyAlignment="0" applyProtection="0"/>
    <xf numFmtId="0" fontId="86" fillId="73" borderId="95" applyNumberFormat="0" applyAlignment="0" applyProtection="0"/>
    <xf numFmtId="49" fontId="22" fillId="0" borderId="98" applyNumberFormat="0" applyFill="0" applyBorder="0" applyProtection="0">
      <alignment horizontal="left" vertical="center"/>
    </xf>
    <xf numFmtId="0" fontId="24" fillId="14" borderId="101">
      <alignment horizontal="left" vertical="center" wrapText="1" indent="2"/>
    </xf>
    <xf numFmtId="0" fontId="74" fillId="86" borderId="95" applyNumberFormat="0" applyAlignment="0" applyProtection="0"/>
    <xf numFmtId="0" fontId="24" fillId="0" borderId="101">
      <alignment horizontal="left" vertical="center" wrapText="1" indent="2"/>
    </xf>
    <xf numFmtId="0" fontId="68" fillId="89" borderId="97" applyNumberFormat="0" applyFont="0" applyAlignment="0" applyProtection="0"/>
    <xf numFmtId="0" fontId="25"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4" fontId="24" fillId="16" borderId="98"/>
    <xf numFmtId="0" fontId="20" fillId="14" borderId="98">
      <alignment horizontal="right" vertical="center"/>
    </xf>
    <xf numFmtId="0" fontId="93" fillId="0" borderId="96" applyNumberFormat="0" applyFill="0" applyAlignment="0" applyProtection="0"/>
    <xf numFmtId="4" fontId="20" fillId="14" borderId="100">
      <alignment horizontal="right" vertical="center"/>
    </xf>
    <xf numFmtId="0" fontId="73" fillId="86" borderId="95" applyNumberFormat="0" applyAlignment="0" applyProtection="0"/>
    <xf numFmtId="0" fontId="20" fillId="14" borderId="99">
      <alignment horizontal="right" vertical="center"/>
    </xf>
    <xf numFmtId="0" fontId="74" fillId="86" borderId="95" applyNumberFormat="0" applyAlignment="0" applyProtection="0"/>
    <xf numFmtId="0" fontId="78" fillId="0" borderId="96" applyNumberFormat="0" applyFill="0" applyAlignment="0" applyProtection="0"/>
    <xf numFmtId="0" fontId="68" fillId="89" borderId="97" applyNumberFormat="0" applyFont="0" applyAlignment="0" applyProtection="0"/>
    <xf numFmtId="4" fontId="20" fillId="14" borderId="99">
      <alignment horizontal="right" vertical="center"/>
    </xf>
    <xf numFmtId="0" fontId="24" fillId="14" borderId="101">
      <alignment horizontal="left" vertical="center" wrapText="1" indent="2"/>
    </xf>
    <xf numFmtId="0" fontId="24" fillId="16" borderId="98"/>
    <xf numFmtId="175" fontId="24" fillId="90" borderId="98" applyNumberFormat="0" applyFont="0" applyBorder="0" applyAlignment="0" applyProtection="0">
      <alignment horizontal="right" vertical="center"/>
    </xf>
    <xf numFmtId="0" fontId="24" fillId="0" borderId="98" applyNumberFormat="0" applyFill="0" applyAlignment="0" applyProtection="0"/>
    <xf numFmtId="4" fontId="24" fillId="0" borderId="98" applyFill="0" applyBorder="0" applyProtection="0">
      <alignment horizontal="right" vertical="center"/>
    </xf>
    <xf numFmtId="4" fontId="20" fillId="9" borderId="98">
      <alignment horizontal="right" vertical="center"/>
    </xf>
    <xf numFmtId="0" fontId="78" fillId="0" borderId="96" applyNumberFormat="0" applyFill="0" applyAlignment="0" applyProtection="0"/>
    <xf numFmtId="49" fontId="22" fillId="0" borderId="98" applyNumberFormat="0" applyFill="0" applyBorder="0" applyProtection="0">
      <alignment horizontal="left" vertical="center"/>
    </xf>
    <xf numFmtId="49" fontId="24" fillId="0" borderId="99" applyNumberFormat="0" applyFont="0" applyFill="0" applyBorder="0" applyProtection="0">
      <alignment horizontal="left" vertical="center" indent="5"/>
    </xf>
    <xf numFmtId="0" fontId="24" fillId="9" borderId="99">
      <alignment horizontal="left" vertical="center"/>
    </xf>
    <xf numFmtId="0" fontId="74" fillId="86" borderId="95" applyNumberFormat="0" applyAlignment="0" applyProtection="0"/>
    <xf numFmtId="4" fontId="20" fillId="14" borderId="100">
      <alignment horizontal="right" vertical="center"/>
    </xf>
    <xf numFmtId="0" fontId="86" fillId="73" borderId="95" applyNumberFormat="0" applyAlignment="0" applyProtection="0"/>
    <xf numFmtId="0" fontId="86" fillId="73" borderId="95" applyNumberFormat="0" applyAlignment="0" applyProtection="0"/>
    <xf numFmtId="0" fontId="68" fillId="89" borderId="97" applyNumberFormat="0" applyFont="0" applyAlignment="0" applyProtection="0"/>
    <xf numFmtId="0" fontId="90" fillId="86" borderId="102" applyNumberFormat="0" applyAlignment="0" applyProtection="0"/>
    <xf numFmtId="0" fontId="93" fillId="0" borderId="96" applyNumberFormat="0" applyFill="0" applyAlignment="0" applyProtection="0"/>
    <xf numFmtId="0" fontId="20" fillId="14" borderId="98">
      <alignment horizontal="right" vertical="center"/>
    </xf>
    <xf numFmtId="0" fontId="25" fillId="89" borderId="97" applyNumberFormat="0" applyFont="0" applyAlignment="0" applyProtection="0"/>
    <xf numFmtId="4" fontId="24" fillId="0" borderId="98">
      <alignment horizontal="right" vertical="center"/>
    </xf>
    <xf numFmtId="0" fontId="93" fillId="0" borderId="96" applyNumberFormat="0" applyFill="0" applyAlignment="0" applyProtection="0"/>
    <xf numFmtId="0" fontId="20" fillId="14" borderId="98">
      <alignment horizontal="right" vertical="center"/>
    </xf>
    <xf numFmtId="0" fontId="20" fillId="14" borderId="98">
      <alignment horizontal="right" vertical="center"/>
    </xf>
    <xf numFmtId="4" fontId="64" fillId="9" borderId="98">
      <alignment horizontal="right" vertical="center"/>
    </xf>
    <xf numFmtId="0" fontId="20" fillId="9" borderId="98">
      <alignment horizontal="right" vertical="center"/>
    </xf>
    <xf numFmtId="4" fontId="20" fillId="9" borderId="98">
      <alignment horizontal="right" vertical="center"/>
    </xf>
    <xf numFmtId="0" fontId="64" fillId="9" borderId="98">
      <alignment horizontal="right" vertical="center"/>
    </xf>
    <xf numFmtId="4" fontId="64" fillId="9" borderId="98">
      <alignment horizontal="right" vertical="center"/>
    </xf>
    <xf numFmtId="0" fontId="20" fillId="14" borderId="98">
      <alignment horizontal="right" vertical="center"/>
    </xf>
    <xf numFmtId="4" fontId="20" fillId="14" borderId="98">
      <alignment horizontal="right" vertical="center"/>
    </xf>
    <xf numFmtId="0" fontId="20" fillId="14" borderId="98">
      <alignment horizontal="right" vertical="center"/>
    </xf>
    <xf numFmtId="4" fontId="20" fillId="14" borderId="98">
      <alignment horizontal="right" vertical="center"/>
    </xf>
    <xf numFmtId="0" fontId="20" fillId="14" borderId="99">
      <alignment horizontal="right" vertical="center"/>
    </xf>
    <xf numFmtId="4" fontId="20" fillId="14" borderId="99">
      <alignment horizontal="right" vertical="center"/>
    </xf>
    <xf numFmtId="0" fontId="20" fillId="14" borderId="100">
      <alignment horizontal="right" vertical="center"/>
    </xf>
    <xf numFmtId="4" fontId="20" fillId="14" borderId="100">
      <alignment horizontal="right" vertical="center"/>
    </xf>
    <xf numFmtId="0" fontId="74" fillId="86" borderId="95" applyNumberFormat="0" applyAlignment="0" applyProtection="0"/>
    <xf numFmtId="0" fontId="24" fillId="14" borderId="101">
      <alignment horizontal="left" vertical="center" wrapText="1" indent="2"/>
    </xf>
    <xf numFmtId="0" fontId="24" fillId="0" borderId="101">
      <alignment horizontal="left" vertical="center" wrapText="1" indent="2"/>
    </xf>
    <xf numFmtId="0" fontId="24" fillId="9" borderId="99">
      <alignment horizontal="left" vertical="center"/>
    </xf>
    <xf numFmtId="0" fontId="86" fillId="73" borderId="95" applyNumberFormat="0" applyAlignment="0" applyProtection="0"/>
    <xf numFmtId="0" fontId="24" fillId="0" borderId="98">
      <alignment horizontal="right" vertical="center"/>
    </xf>
    <xf numFmtId="4" fontId="24" fillId="0" borderId="98">
      <alignment horizontal="right" vertical="center"/>
    </xf>
    <xf numFmtId="0" fontId="24" fillId="0" borderId="98" applyNumberFormat="0" applyFill="0" applyAlignment="0" applyProtection="0"/>
    <xf numFmtId="0" fontId="90" fillId="86" borderId="102" applyNumberFormat="0" applyAlignment="0" applyProtection="0"/>
    <xf numFmtId="175" fontId="24" fillId="90" borderId="98" applyNumberFormat="0" applyFont="0" applyBorder="0" applyAlignment="0" applyProtection="0">
      <alignment horizontal="right" vertical="center"/>
    </xf>
    <xf numFmtId="0" fontId="24" fillId="16" borderId="98"/>
    <xf numFmtId="4" fontId="24" fillId="16" borderId="98"/>
    <xf numFmtId="0" fontId="93" fillId="0" borderId="96" applyNumberFormat="0" applyFill="0" applyAlignment="0" applyProtection="0"/>
    <xf numFmtId="0" fontId="25" fillId="89" borderId="97" applyNumberFormat="0" applyFont="0" applyAlignment="0" applyProtection="0"/>
    <xf numFmtId="0" fontId="68" fillId="89" borderId="97" applyNumberFormat="0" applyFont="0" applyAlignment="0" applyProtection="0"/>
    <xf numFmtId="0" fontId="24" fillId="0" borderId="98" applyNumberFormat="0" applyFill="0" applyAlignment="0" applyProtection="0"/>
    <xf numFmtId="0" fontId="78" fillId="0" borderId="96" applyNumberFormat="0" applyFill="0" applyAlignment="0" applyProtection="0"/>
    <xf numFmtId="0" fontId="93" fillId="0" borderId="96" applyNumberFormat="0" applyFill="0" applyAlignment="0" applyProtection="0"/>
    <xf numFmtId="0" fontId="77" fillId="73" borderId="95" applyNumberFormat="0" applyAlignment="0" applyProtection="0"/>
    <xf numFmtId="0" fontId="74" fillId="86" borderId="95" applyNumberFormat="0" applyAlignment="0" applyProtection="0"/>
    <xf numFmtId="4" fontId="64" fillId="9" borderId="98">
      <alignment horizontal="right" vertical="center"/>
    </xf>
    <xf numFmtId="0" fontId="20" fillId="9" borderId="98">
      <alignment horizontal="right" vertical="center"/>
    </xf>
    <xf numFmtId="175" fontId="24" fillId="90" borderId="98" applyNumberFormat="0" applyFont="0" applyBorder="0" applyAlignment="0" applyProtection="0">
      <alignment horizontal="right" vertical="center"/>
    </xf>
    <xf numFmtId="0" fontId="78" fillId="0" borderId="96" applyNumberFormat="0" applyFill="0" applyAlignment="0" applyProtection="0"/>
    <xf numFmtId="49" fontId="24" fillId="0" borderId="98" applyNumberFormat="0" applyFont="0" applyFill="0" applyBorder="0" applyProtection="0">
      <alignment horizontal="left" vertical="center" indent="2"/>
    </xf>
    <xf numFmtId="49" fontId="24" fillId="0" borderId="99" applyNumberFormat="0" applyFont="0" applyFill="0" applyBorder="0" applyProtection="0">
      <alignment horizontal="left" vertical="center" indent="5"/>
    </xf>
    <xf numFmtId="49" fontId="24" fillId="0" borderId="98" applyNumberFormat="0" applyFont="0" applyFill="0" applyBorder="0" applyProtection="0">
      <alignment horizontal="left" vertical="center" indent="2"/>
    </xf>
    <xf numFmtId="4" fontId="24" fillId="0" borderId="98" applyFill="0" applyBorder="0" applyProtection="0">
      <alignment horizontal="right" vertical="center"/>
    </xf>
    <xf numFmtId="49" fontId="22" fillId="0" borderId="98" applyNumberFormat="0" applyFill="0" applyBorder="0" applyProtection="0">
      <alignment horizontal="left" vertical="center"/>
    </xf>
    <xf numFmtId="0" fontId="24" fillId="0" borderId="101">
      <alignment horizontal="left" vertical="center" wrapText="1" indent="2"/>
    </xf>
    <xf numFmtId="0" fontId="90" fillId="86" borderId="102" applyNumberFormat="0" applyAlignment="0" applyProtection="0"/>
    <xf numFmtId="0" fontId="20" fillId="14" borderId="100">
      <alignment horizontal="right" vertical="center"/>
    </xf>
    <xf numFmtId="0" fontId="77" fillId="73" borderId="95" applyNumberFormat="0" applyAlignment="0" applyProtection="0"/>
    <xf numFmtId="0" fontId="20" fillId="14" borderId="100">
      <alignment horizontal="right" vertical="center"/>
    </xf>
    <xf numFmtId="4" fontId="20" fillId="14" borderId="98">
      <alignment horizontal="right" vertical="center"/>
    </xf>
    <xf numFmtId="0" fontId="20" fillId="14" borderId="98">
      <alignment horizontal="right" vertical="center"/>
    </xf>
    <xf numFmtId="0" fontId="71" fillId="86" borderId="102" applyNumberFormat="0" applyAlignment="0" applyProtection="0"/>
    <xf numFmtId="0" fontId="73" fillId="86" borderId="95" applyNumberFormat="0" applyAlignment="0" applyProtection="0"/>
    <xf numFmtId="0" fontId="78" fillId="0" borderId="96" applyNumberFormat="0" applyFill="0" applyAlignment="0" applyProtection="0"/>
    <xf numFmtId="0" fontId="24" fillId="16" borderId="98"/>
    <xf numFmtId="4" fontId="24" fillId="16" borderId="98"/>
    <xf numFmtId="4" fontId="20" fillId="14" borderId="98">
      <alignment horizontal="right" vertical="center"/>
    </xf>
    <xf numFmtId="0" fontId="64" fillId="9" borderId="98">
      <alignment horizontal="right" vertical="center"/>
    </xf>
    <xf numFmtId="0" fontId="77" fillId="73" borderId="95" applyNumberFormat="0" applyAlignment="0" applyProtection="0"/>
    <xf numFmtId="0" fontId="74" fillId="86" borderId="95" applyNumberFormat="0" applyAlignment="0" applyProtection="0"/>
    <xf numFmtId="4" fontId="24" fillId="0" borderId="98">
      <alignment horizontal="right" vertical="center"/>
    </xf>
    <xf numFmtId="0" fontId="24" fillId="14" borderId="101">
      <alignment horizontal="left" vertical="center" wrapText="1" indent="2"/>
    </xf>
    <xf numFmtId="0" fontId="24" fillId="0" borderId="101">
      <alignment horizontal="left" vertical="center" wrapText="1" indent="2"/>
    </xf>
    <xf numFmtId="0" fontId="90" fillId="86" borderId="102" applyNumberFormat="0" applyAlignment="0" applyProtection="0"/>
    <xf numFmtId="0" fontId="86" fillId="73" borderId="95" applyNumberFormat="0" applyAlignment="0" applyProtection="0"/>
    <xf numFmtId="0" fontId="73" fillId="86" borderId="95" applyNumberFormat="0" applyAlignment="0" applyProtection="0"/>
    <xf numFmtId="0" fontId="71" fillId="86" borderId="102" applyNumberFormat="0" applyAlignment="0" applyProtection="0"/>
    <xf numFmtId="0" fontId="20" fillId="14" borderId="100">
      <alignment horizontal="right" vertical="center"/>
    </xf>
    <xf numFmtId="0" fontId="64" fillId="9" borderId="98">
      <alignment horizontal="right" vertical="center"/>
    </xf>
    <xf numFmtId="4" fontId="20" fillId="9" borderId="98">
      <alignment horizontal="right" vertical="center"/>
    </xf>
    <xf numFmtId="4" fontId="20" fillId="14" borderId="98">
      <alignment horizontal="right" vertical="center"/>
    </xf>
    <xf numFmtId="49" fontId="24" fillId="0" borderId="99" applyNumberFormat="0" applyFont="0" applyFill="0" applyBorder="0" applyProtection="0">
      <alignment horizontal="left" vertical="center" indent="5"/>
    </xf>
    <xf numFmtId="4" fontId="24" fillId="0" borderId="98" applyFill="0" applyBorder="0" applyProtection="0">
      <alignment horizontal="right" vertical="center"/>
    </xf>
    <xf numFmtId="4" fontId="20" fillId="9" borderId="98">
      <alignment horizontal="right" vertical="center"/>
    </xf>
    <xf numFmtId="0" fontId="86" fillId="73" borderId="95" applyNumberFormat="0" applyAlignment="0" applyProtection="0"/>
    <xf numFmtId="0" fontId="77" fillId="73" borderId="95" applyNumberFormat="0" applyAlignment="0" applyProtection="0"/>
    <xf numFmtId="0" fontId="73" fillId="86" borderId="95" applyNumberFormat="0" applyAlignment="0" applyProtection="0"/>
    <xf numFmtId="0" fontId="24" fillId="14" borderId="101">
      <alignment horizontal="left" vertical="center" wrapText="1" indent="2"/>
    </xf>
    <xf numFmtId="0" fontId="24" fillId="0" borderId="101">
      <alignment horizontal="left" vertical="center" wrapText="1" indent="2"/>
    </xf>
    <xf numFmtId="0" fontId="24" fillId="14" borderId="101">
      <alignment horizontal="left" vertical="center" wrapText="1" indent="2"/>
    </xf>
    <xf numFmtId="0" fontId="2" fillId="53" borderId="0" applyNumberFormat="0" applyBorder="0" applyAlignment="0" applyProtection="0"/>
    <xf numFmtId="0" fontId="61" fillId="0" borderId="0" applyNumberFormat="0" applyFill="0" applyBorder="0" applyAlignment="0" applyProtection="0"/>
    <xf numFmtId="0" fontId="62" fillId="58" borderId="0" applyNumberFormat="0" applyBorder="0" applyAlignment="0" applyProtection="0"/>
    <xf numFmtId="0" fontId="2" fillId="63" borderId="0" applyNumberFormat="0" applyBorder="0" applyAlignment="0" applyProtection="0"/>
    <xf numFmtId="0" fontId="62" fillId="55" borderId="0" applyNumberFormat="0" applyBorder="0" applyAlignment="0" applyProtection="0"/>
    <xf numFmtId="0" fontId="62" fillId="52" borderId="0" applyNumberFormat="0" applyBorder="0" applyAlignment="0" applyProtection="0"/>
    <xf numFmtId="0" fontId="58"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6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59" fillId="46" borderId="56" applyNumberFormat="0" applyAlignment="0" applyProtection="0"/>
    <xf numFmtId="0" fontId="2" fillId="51" borderId="0" applyNumberFormat="0" applyBorder="0" applyAlignment="0" applyProtection="0"/>
    <xf numFmtId="0" fontId="62" fillId="61" borderId="0" applyNumberFormat="0" applyBorder="0" applyAlignment="0" applyProtection="0"/>
    <xf numFmtId="43" fontId="4" fillId="0" borderId="0" applyFont="0" applyFill="0" applyBorder="0" applyAlignment="0" applyProtection="0"/>
  </cellStyleXfs>
  <cellXfs count="429">
    <xf numFmtId="0" fontId="0" fillId="0" borderId="0" xfId="0"/>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1" fontId="0" fillId="0" borderId="0" xfId="0" applyNumberFormat="1" applyAlignment="1">
      <alignment wrapText="1"/>
    </xf>
    <xf numFmtId="49" fontId="4" fillId="0" borderId="0" xfId="0" applyNumberFormat="1" applyFont="1" applyAlignment="1">
      <alignment wrapText="1"/>
    </xf>
    <xf numFmtId="0" fontId="0" fillId="0" borderId="1" xfId="0" applyBorder="1"/>
    <xf numFmtId="0" fontId="11" fillId="0" borderId="0" xfId="3"/>
    <xf numFmtId="0" fontId="3" fillId="0" borderId="0" xfId="0" applyFont="1"/>
    <xf numFmtId="0" fontId="3"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9" fillId="0" borderId="0" xfId="0" applyFont="1"/>
    <xf numFmtId="11" fontId="0" fillId="0" borderId="0" xfId="0" applyNumberFormat="1"/>
    <xf numFmtId="166" fontId="0" fillId="0" borderId="0" xfId="0" applyNumberFormat="1"/>
    <xf numFmtId="0" fontId="13"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14" fillId="6" borderId="9" xfId="0" applyFont="1" applyFill="1" applyBorder="1" applyAlignment="1">
      <alignment horizontal="left" wrapText="1"/>
    </xf>
    <xf numFmtId="0" fontId="14" fillId="6" borderId="10" xfId="0" applyFont="1" applyFill="1" applyBorder="1" applyAlignment="1">
      <alignment horizontal="left" wrapText="1"/>
    </xf>
    <xf numFmtId="0" fontId="15" fillId="0" borderId="0" xfId="0" applyFont="1" applyAlignment="1">
      <alignment horizontal="left"/>
    </xf>
    <xf numFmtId="0" fontId="16" fillId="0" borderId="11" xfId="0" applyFont="1" applyBorder="1" applyAlignment="1">
      <alignment horizontal="left" wrapText="1"/>
    </xf>
    <xf numFmtId="167" fontId="17" fillId="0" borderId="12" xfId="0" applyNumberFormat="1" applyFont="1" applyBorder="1" applyAlignment="1">
      <alignment horizontal="center" wrapText="1"/>
    </xf>
    <xf numFmtId="167" fontId="17" fillId="0" borderId="13" xfId="0" applyNumberFormat="1" applyFont="1" applyBorder="1" applyAlignment="1">
      <alignment horizontal="center" wrapText="1"/>
    </xf>
    <xf numFmtId="0" fontId="16" fillId="0" borderId="14" xfId="0" applyFont="1" applyBorder="1" applyAlignment="1">
      <alignment horizontal="left" wrapText="1"/>
    </xf>
    <xf numFmtId="167" fontId="17" fillId="0" borderId="15" xfId="0" applyNumberFormat="1" applyFont="1" applyBorder="1" applyAlignment="1">
      <alignment horizontal="center" wrapText="1"/>
    </xf>
    <xf numFmtId="167" fontId="17" fillId="0" borderId="16" xfId="0" applyNumberFormat="1" applyFont="1" applyBorder="1" applyAlignment="1">
      <alignment horizontal="center" wrapText="1"/>
    </xf>
    <xf numFmtId="0" fontId="18" fillId="0" borderId="0" xfId="0" applyFont="1" applyAlignment="1">
      <alignment horizontal="left"/>
    </xf>
    <xf numFmtId="16" fontId="0" fillId="0" borderId="0" xfId="0" applyNumberFormat="1"/>
    <xf numFmtId="0" fontId="16" fillId="0" borderId="17" xfId="0" applyFont="1" applyBorder="1" applyAlignment="1">
      <alignment horizontal="left" wrapText="1"/>
    </xf>
    <xf numFmtId="167" fontId="17" fillId="0" borderId="18" xfId="0" applyNumberFormat="1" applyFont="1" applyBorder="1" applyAlignment="1">
      <alignment horizontal="center" wrapText="1"/>
    </xf>
    <xf numFmtId="167" fontId="17"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7" fillId="0" borderId="0" xfId="2" applyAlignment="1"/>
    <xf numFmtId="0" fontId="3" fillId="2" borderId="0" xfId="0" applyFont="1" applyFill="1"/>
    <xf numFmtId="0" fontId="0" fillId="0" borderId="0" xfId="0" applyAlignment="1">
      <alignment horizontal="left" wrapText="1"/>
    </xf>
    <xf numFmtId="49" fontId="0" fillId="0" borderId="0" xfId="0" applyNumberFormat="1" applyAlignment="1">
      <alignment wrapText="1"/>
    </xf>
    <xf numFmtId="49" fontId="5" fillId="0" borderId="0" xfId="0" applyNumberFormat="1" applyFont="1" applyAlignment="1">
      <alignment wrapText="1"/>
    </xf>
    <xf numFmtId="0" fontId="4" fillId="0" borderId="0" xfId="0" applyFont="1" applyAlignment="1">
      <alignment horizontal="left" wrapText="1"/>
    </xf>
    <xf numFmtId="49" fontId="4" fillId="0" borderId="0" xfId="1" applyNumberFormat="1" applyFont="1" applyFill="1" applyBorder="1" applyAlignment="1">
      <alignment wrapText="1"/>
    </xf>
    <xf numFmtId="0" fontId="19" fillId="8" borderId="25" xfId="7" applyFill="1" applyBorder="1" applyAlignment="1"/>
    <xf numFmtId="0" fontId="20" fillId="8" borderId="0" xfId="8" applyNumberFormat="1" applyFill="1">
      <alignment horizontal="right"/>
    </xf>
    <xf numFmtId="0" fontId="3" fillId="13" borderId="0" xfId="0" applyFont="1" applyFill="1" applyAlignment="1">
      <alignment wrapText="1"/>
    </xf>
    <xf numFmtId="1" fontId="3" fillId="13" borderId="0" xfId="0" applyNumberFormat="1" applyFont="1" applyFill="1" applyAlignment="1">
      <alignment wrapText="1"/>
    </xf>
    <xf numFmtId="0" fontId="26" fillId="8" borderId="0" xfId="3" applyFont="1" applyFill="1"/>
    <xf numFmtId="0" fontId="25" fillId="8" borderId="0" xfId="3" applyFont="1" applyFill="1"/>
    <xf numFmtId="0" fontId="11" fillId="8" borderId="0" xfId="3" applyFill="1"/>
    <xf numFmtId="0" fontId="22" fillId="14" borderId="42" xfId="13" applyFont="1" applyFill="1" applyBorder="1" applyAlignment="1">
      <alignment horizontal="center" vertical="center"/>
    </xf>
    <xf numFmtId="0" fontId="22" fillId="14" borderId="29" xfId="13" applyFont="1" applyFill="1" applyBorder="1" applyAlignment="1">
      <alignment vertical="center"/>
    </xf>
    <xf numFmtId="2" fontId="28" fillId="7" borderId="29" xfId="0" applyNumberFormat="1" applyFont="1" applyFill="1" applyBorder="1" applyAlignment="1">
      <alignment horizontal="right"/>
    </xf>
    <xf numFmtId="0" fontId="22" fillId="14" borderId="39" xfId="13" applyFont="1" applyFill="1" applyBorder="1" applyAlignment="1">
      <alignment vertical="center"/>
    </xf>
    <xf numFmtId="0" fontId="22" fillId="14" borderId="29" xfId="13" applyFont="1" applyFill="1" applyBorder="1" applyAlignment="1">
      <alignment horizontal="left" vertical="center" indent="1"/>
    </xf>
    <xf numFmtId="0" fontId="22" fillId="14" borderId="39" xfId="13" applyFont="1" applyFill="1" applyBorder="1" applyAlignment="1">
      <alignment horizontal="left" vertical="center"/>
    </xf>
    <xf numFmtId="0" fontId="22" fillId="14" borderId="29" xfId="13" applyFont="1" applyFill="1" applyBorder="1" applyAlignment="1">
      <alignment horizontal="left" vertical="center"/>
    </xf>
    <xf numFmtId="2" fontId="3" fillId="13" borderId="0" xfId="0" applyNumberFormat="1" applyFont="1" applyFill="1" applyAlignment="1">
      <alignment wrapText="1"/>
    </xf>
    <xf numFmtId="4" fontId="22" fillId="9" borderId="29" xfId="14" applyNumberFormat="1" applyFont="1" applyFill="1" applyBorder="1" applyAlignment="1">
      <alignment horizontal="center" vertical="center"/>
    </xf>
    <xf numFmtId="0" fontId="26" fillId="8" borderId="0" xfId="13" applyFont="1" applyFill="1" applyAlignment="1">
      <alignment vertical="center"/>
    </xf>
    <xf numFmtId="0" fontId="22" fillId="8" borderId="0" xfId="7" applyFont="1" applyFill="1" applyAlignment="1">
      <alignment vertical="center"/>
    </xf>
    <xf numFmtId="4" fontId="22" fillId="9" borderId="29" xfId="14" applyNumberFormat="1" applyFont="1" applyFill="1" applyBorder="1" applyAlignment="1">
      <alignment horizontal="center" vertical="center" textRotation="90"/>
    </xf>
    <xf numFmtId="0" fontId="30" fillId="9" borderId="29" xfId="10" applyFont="1" applyFill="1" applyBorder="1" applyAlignment="1">
      <alignment horizontal="left" vertical="center" indent="4"/>
    </xf>
    <xf numFmtId="2" fontId="22" fillId="9" borderId="44" xfId="13" applyNumberFormat="1" applyFont="1" applyFill="1" applyBorder="1" applyAlignment="1">
      <alignment horizontal="left" vertical="center"/>
    </xf>
    <xf numFmtId="2" fontId="22" fillId="9" borderId="29" xfId="13" applyNumberFormat="1" applyFont="1" applyFill="1" applyBorder="1" applyAlignment="1">
      <alignment horizontal="left" vertical="center"/>
    </xf>
    <xf numFmtId="2" fontId="22" fillId="9" borderId="39" xfId="13" applyNumberFormat="1" applyFont="1" applyFill="1" applyBorder="1" applyAlignment="1">
      <alignment horizontal="left" vertical="center"/>
    </xf>
    <xf numFmtId="0" fontId="22" fillId="13" borderId="0" xfId="9" applyFill="1" applyBorder="1" applyProtection="1">
      <alignment horizontal="left" vertical="center"/>
    </xf>
    <xf numFmtId="2" fontId="3" fillId="13" borderId="0" xfId="0" applyNumberFormat="1" applyFont="1" applyFill="1"/>
    <xf numFmtId="0" fontId="22" fillId="9" borderId="32" xfId="15" applyFont="1" applyFill="1" applyBorder="1" applyAlignment="1">
      <alignment horizontal="center" vertical="center" wrapText="1"/>
    </xf>
    <xf numFmtId="0" fontId="22" fillId="9" borderId="44" xfId="15" applyFont="1" applyFill="1" applyBorder="1" applyAlignment="1">
      <alignment vertical="top" wrapText="1"/>
    </xf>
    <xf numFmtId="0" fontId="22" fillId="9" borderId="39" xfId="15" applyFont="1" applyFill="1" applyBorder="1" applyAlignment="1">
      <alignment horizontal="left" vertical="top" wrapText="1"/>
    </xf>
    <xf numFmtId="0" fontId="22" fillId="9" borderId="29" xfId="15" applyFont="1" applyFill="1" applyBorder="1" applyAlignment="1">
      <alignment horizontal="left" vertical="top" wrapText="1"/>
    </xf>
    <xf numFmtId="0" fontId="10" fillId="13" borderId="0" xfId="9" applyNumberFormat="1" applyFont="1" applyFill="1" applyBorder="1" applyAlignment="1">
      <alignment horizontal="center" vertical="center"/>
    </xf>
    <xf numFmtId="1" fontId="9" fillId="0" borderId="0" xfId="0" applyNumberFormat="1" applyFont="1" applyAlignment="1">
      <alignment horizontal="right" wrapText="1"/>
    </xf>
    <xf numFmtId="1" fontId="9" fillId="0" borderId="0" xfId="0" applyNumberFormat="1" applyFont="1" applyAlignment="1">
      <alignment horizontal="right"/>
    </xf>
    <xf numFmtId="2" fontId="9" fillId="0" borderId="0" xfId="0" applyNumberFormat="1" applyFont="1" applyAlignment="1">
      <alignment wrapText="1"/>
    </xf>
    <xf numFmtId="1" fontId="3" fillId="0" borderId="0" xfId="0" applyNumberFormat="1" applyFont="1" applyAlignment="1">
      <alignment wrapText="1"/>
    </xf>
    <xf numFmtId="0" fontId="3" fillId="13" borderId="0" xfId="0" applyFont="1" applyFill="1"/>
    <xf numFmtId="2" fontId="0" fillId="0" borderId="0" xfId="0" applyNumberFormat="1" applyAlignment="1">
      <alignment wrapText="1"/>
    </xf>
    <xf numFmtId="0" fontId="3" fillId="0" borderId="45" xfId="0" applyFont="1" applyBorder="1" applyAlignment="1">
      <alignment wrapText="1"/>
    </xf>
    <xf numFmtId="1" fontId="3" fillId="0" borderId="46" xfId="0" applyNumberFormat="1" applyFont="1" applyBorder="1" applyAlignment="1">
      <alignment wrapText="1"/>
    </xf>
    <xf numFmtId="0" fontId="35" fillId="0" borderId="0" xfId="0" applyFont="1" applyAlignment="1">
      <alignment horizontal="left" vertical="top"/>
    </xf>
    <xf numFmtId="0" fontId="0" fillId="0" borderId="0" xfId="0" applyAlignment="1">
      <alignment horizontal="left" vertical="top"/>
    </xf>
    <xf numFmtId="0" fontId="41" fillId="18" borderId="47" xfId="0" applyFont="1" applyFill="1" applyBorder="1" applyAlignment="1">
      <alignment horizontal="center" vertical="top" wrapText="1"/>
    </xf>
    <xf numFmtId="0" fontId="41" fillId="18" borderId="47" xfId="0" applyFont="1" applyFill="1" applyBorder="1" applyAlignment="1">
      <alignment horizontal="left" vertical="top" wrapText="1"/>
    </xf>
    <xf numFmtId="0" fontId="43"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45"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45" fillId="19" borderId="48" xfId="0" applyFont="1" applyFill="1" applyBorder="1" applyAlignment="1">
      <alignment horizontal="center" vertical="top" wrapText="1"/>
    </xf>
    <xf numFmtId="167" fontId="48" fillId="19" borderId="48" xfId="0" applyNumberFormat="1" applyFont="1" applyFill="1" applyBorder="1" applyAlignment="1">
      <alignment horizontal="center" vertical="top" wrapText="1"/>
    </xf>
    <xf numFmtId="0" fontId="45" fillId="0" borderId="49" xfId="0" applyFont="1" applyBorder="1" applyAlignment="1">
      <alignment horizontal="left" vertical="top" wrapText="1"/>
    </xf>
    <xf numFmtId="0" fontId="0" fillId="0" borderId="49" xfId="0" applyBorder="1" applyAlignment="1">
      <alignment horizontal="center" vertical="top" wrapText="1"/>
    </xf>
    <xf numFmtId="167" fontId="48" fillId="0" borderId="49" xfId="0" applyNumberFormat="1" applyFont="1" applyBorder="1" applyAlignment="1">
      <alignment horizontal="center" vertical="top" wrapText="1"/>
    </xf>
    <xf numFmtId="0" fontId="45"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48" fillId="19" borderId="49" xfId="0" applyNumberFormat="1" applyFont="1" applyFill="1" applyBorder="1" applyAlignment="1">
      <alignment horizontal="center" vertical="top" wrapText="1"/>
    </xf>
    <xf numFmtId="0" fontId="45" fillId="0" borderId="50" xfId="0" applyFont="1" applyBorder="1" applyAlignment="1">
      <alignment horizontal="left" vertical="top" wrapText="1"/>
    </xf>
    <xf numFmtId="0" fontId="0" fillId="0" borderId="50" xfId="0" applyBorder="1" applyAlignment="1">
      <alignment horizontal="center" vertical="top" wrapText="1"/>
    </xf>
    <xf numFmtId="167" fontId="48" fillId="0" borderId="50" xfId="0" applyNumberFormat="1" applyFont="1" applyBorder="1" applyAlignment="1">
      <alignment horizontal="center" vertical="top" wrapText="1"/>
    </xf>
    <xf numFmtId="168" fontId="46" fillId="19" borderId="48" xfId="0" applyNumberFormat="1" applyFont="1" applyFill="1" applyBorder="1" applyAlignment="1">
      <alignment horizontal="center" vertical="top" wrapText="1"/>
    </xf>
    <xf numFmtId="169" fontId="46" fillId="19" borderId="48" xfId="0" applyNumberFormat="1" applyFont="1" applyFill="1" applyBorder="1" applyAlignment="1">
      <alignment horizontal="center" vertical="top" wrapText="1"/>
    </xf>
    <xf numFmtId="168" fontId="46" fillId="0" borderId="49" xfId="0" applyNumberFormat="1" applyFont="1" applyBorder="1" applyAlignment="1">
      <alignment horizontal="left" vertical="top" wrapText="1"/>
    </xf>
    <xf numFmtId="169" fontId="46" fillId="0" borderId="49" xfId="0" applyNumberFormat="1" applyFont="1" applyBorder="1" applyAlignment="1">
      <alignment horizontal="center" vertical="top" wrapText="1"/>
    </xf>
    <xf numFmtId="170" fontId="48" fillId="0" borderId="49" xfId="0" applyNumberFormat="1" applyFont="1" applyBorder="1" applyAlignment="1">
      <alignment horizontal="left" vertical="top" wrapText="1"/>
    </xf>
    <xf numFmtId="168" fontId="46" fillId="19" borderId="49" xfId="0" applyNumberFormat="1" applyFont="1" applyFill="1" applyBorder="1" applyAlignment="1">
      <alignment horizontal="left" vertical="top" wrapText="1"/>
    </xf>
    <xf numFmtId="169" fontId="46" fillId="19" borderId="49" xfId="0" applyNumberFormat="1" applyFont="1" applyFill="1" applyBorder="1" applyAlignment="1">
      <alignment horizontal="center" vertical="top" wrapText="1"/>
    </xf>
    <xf numFmtId="170" fontId="48"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46"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46" fillId="0" borderId="50" xfId="0" applyNumberFormat="1" applyFont="1" applyBorder="1" applyAlignment="1">
      <alignment horizontal="left" vertical="top" wrapText="1"/>
    </xf>
    <xf numFmtId="169" fontId="46" fillId="0" borderId="50" xfId="0" applyNumberFormat="1" applyFont="1" applyBorder="1" applyAlignment="1">
      <alignment horizontal="center" vertical="top" wrapText="1"/>
    </xf>
    <xf numFmtId="168" fontId="46"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45" fillId="19" borderId="50" xfId="0" applyFont="1" applyFill="1" applyBorder="1" applyAlignment="1">
      <alignment horizontal="left" vertical="top" wrapText="1"/>
    </xf>
    <xf numFmtId="169" fontId="46" fillId="19" borderId="50" xfId="0" applyNumberFormat="1" applyFont="1" applyFill="1" applyBorder="1" applyAlignment="1">
      <alignment horizontal="center" vertical="top" wrapText="1"/>
    </xf>
    <xf numFmtId="167" fontId="48" fillId="19" borderId="50" xfId="0" applyNumberFormat="1" applyFont="1" applyFill="1" applyBorder="1" applyAlignment="1">
      <alignment horizontal="center" vertical="top" wrapText="1"/>
    </xf>
    <xf numFmtId="0" fontId="49" fillId="19" borderId="50" xfId="0" applyFont="1" applyFill="1" applyBorder="1" applyAlignment="1">
      <alignment horizontal="center" vertical="top" wrapText="1"/>
    </xf>
    <xf numFmtId="168" fontId="46" fillId="19" borderId="48" xfId="0" applyNumberFormat="1" applyFont="1" applyFill="1" applyBorder="1" applyAlignment="1">
      <alignment horizontal="left" vertical="top" wrapText="1"/>
    </xf>
    <xf numFmtId="170" fontId="50" fillId="19" borderId="48" xfId="0" applyNumberFormat="1" applyFont="1" applyFill="1" applyBorder="1" applyAlignment="1">
      <alignment horizontal="left" vertical="top" wrapText="1"/>
    </xf>
    <xf numFmtId="167" fontId="50" fillId="0" borderId="49" xfId="0" applyNumberFormat="1" applyFont="1" applyBorder="1" applyAlignment="1">
      <alignment horizontal="center" vertical="top" wrapText="1"/>
    </xf>
    <xf numFmtId="167" fontId="50" fillId="0" borderId="49" xfId="0" applyNumberFormat="1" applyFont="1" applyBorder="1" applyAlignment="1">
      <alignment horizontal="left" vertical="top" wrapText="1"/>
    </xf>
    <xf numFmtId="167" fontId="50" fillId="19" borderId="49" xfId="0" applyNumberFormat="1" applyFont="1" applyFill="1" applyBorder="1" applyAlignment="1">
      <alignment horizontal="center" vertical="top" wrapText="1"/>
    </xf>
    <xf numFmtId="167" fontId="50" fillId="19" borderId="49" xfId="0" applyNumberFormat="1" applyFont="1" applyFill="1" applyBorder="1" applyAlignment="1">
      <alignment horizontal="left" vertical="top" wrapText="1"/>
    </xf>
    <xf numFmtId="0" fontId="51" fillId="19" borderId="49" xfId="0" applyFont="1" applyFill="1" applyBorder="1" applyAlignment="1">
      <alignment horizontal="center" vertical="top" wrapText="1"/>
    </xf>
    <xf numFmtId="0" fontId="51" fillId="0" borderId="49" xfId="0" applyFont="1" applyBorder="1" applyAlignment="1">
      <alignment horizontal="center" vertical="top" wrapText="1"/>
    </xf>
    <xf numFmtId="167" fontId="50" fillId="0" borderId="50" xfId="0" applyNumberFormat="1" applyFont="1" applyBorder="1" applyAlignment="1">
      <alignment horizontal="center" vertical="top" wrapText="1"/>
    </xf>
    <xf numFmtId="0" fontId="51" fillId="0" borderId="50" xfId="0" applyFont="1" applyBorder="1" applyAlignment="1">
      <alignment horizontal="center" vertical="top" wrapText="1"/>
    </xf>
    <xf numFmtId="0" fontId="0" fillId="19" borderId="48" xfId="0" applyFill="1" applyBorder="1" applyAlignment="1">
      <alignment horizontal="left" vertical="top" wrapText="1"/>
    </xf>
    <xf numFmtId="169" fontId="46" fillId="19" borderId="48" xfId="0" applyNumberFormat="1" applyFont="1" applyFill="1" applyBorder="1" applyAlignment="1">
      <alignment horizontal="left" vertical="top" wrapText="1"/>
    </xf>
    <xf numFmtId="167" fontId="50" fillId="19" borderId="48" xfId="0" applyNumberFormat="1" applyFont="1" applyFill="1" applyBorder="1" applyAlignment="1">
      <alignment horizontal="center" vertical="top" wrapText="1"/>
    </xf>
    <xf numFmtId="0" fontId="51" fillId="19" borderId="48" xfId="0" applyFont="1" applyFill="1" applyBorder="1" applyAlignment="1">
      <alignment horizontal="center" vertical="top" wrapText="1"/>
    </xf>
    <xf numFmtId="169" fontId="46" fillId="0" borderId="49" xfId="0" applyNumberFormat="1" applyFont="1" applyBorder="1" applyAlignment="1">
      <alignment horizontal="left" vertical="top" wrapText="1"/>
    </xf>
    <xf numFmtId="169" fontId="46" fillId="19" borderId="49" xfId="0" applyNumberFormat="1" applyFont="1" applyFill="1" applyBorder="1" applyAlignment="1">
      <alignment horizontal="left" vertical="top" wrapText="1"/>
    </xf>
    <xf numFmtId="169" fontId="46" fillId="19" borderId="50" xfId="0" applyNumberFormat="1" applyFont="1" applyFill="1" applyBorder="1" applyAlignment="1">
      <alignment horizontal="left" vertical="top" wrapText="1"/>
    </xf>
    <xf numFmtId="0" fontId="51" fillId="19" borderId="50" xfId="0" applyFont="1" applyFill="1" applyBorder="1" applyAlignment="1">
      <alignment horizontal="center" vertical="top" wrapText="1"/>
    </xf>
    <xf numFmtId="169" fontId="46" fillId="0" borderId="50" xfId="0" applyNumberFormat="1" applyFont="1" applyBorder="1" applyAlignment="1">
      <alignment horizontal="left" vertical="top" wrapText="1"/>
    </xf>
    <xf numFmtId="172" fontId="46" fillId="19" borderId="48" xfId="0" applyNumberFormat="1" applyFont="1" applyFill="1" applyBorder="1" applyAlignment="1">
      <alignment horizontal="left" vertical="top" wrapText="1"/>
    </xf>
    <xf numFmtId="168" fontId="46" fillId="0" borderId="50" xfId="0" applyNumberFormat="1" applyFont="1" applyBorder="1" applyAlignment="1">
      <alignment horizontal="left" vertical="top" wrapText="1"/>
    </xf>
    <xf numFmtId="167" fontId="50" fillId="0" borderId="50" xfId="0" applyNumberFormat="1" applyFont="1" applyBorder="1" applyAlignment="1">
      <alignment horizontal="left" vertical="top" wrapText="1"/>
    </xf>
    <xf numFmtId="171" fontId="46" fillId="0" borderId="49" xfId="0" applyNumberFormat="1" applyFont="1" applyBorder="1" applyAlignment="1">
      <alignment horizontal="left" vertical="top" wrapText="1"/>
    </xf>
    <xf numFmtId="170" fontId="50" fillId="0" borderId="49" xfId="0" applyNumberFormat="1" applyFont="1" applyBorder="1" applyAlignment="1">
      <alignment horizontal="left" vertical="top" wrapText="1"/>
    </xf>
    <xf numFmtId="170" fontId="50" fillId="19" borderId="49" xfId="0" applyNumberFormat="1" applyFont="1" applyFill="1" applyBorder="1" applyAlignment="1">
      <alignment horizontal="left" vertical="top" wrapText="1"/>
    </xf>
    <xf numFmtId="171" fontId="46"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46" fillId="19" borderId="50" xfId="0" applyNumberFormat="1" applyFont="1" applyFill="1" applyBorder="1" applyAlignment="1">
      <alignment horizontal="left" vertical="top" wrapText="1"/>
    </xf>
    <xf numFmtId="167" fontId="50" fillId="19" borderId="50" xfId="0" applyNumberFormat="1" applyFont="1" applyFill="1" applyBorder="1" applyAlignment="1">
      <alignment horizontal="left" vertical="top" wrapText="1"/>
    </xf>
    <xf numFmtId="170" fontId="50" fillId="19" borderId="50" xfId="0" applyNumberFormat="1" applyFont="1" applyFill="1" applyBorder="1" applyAlignment="1">
      <alignment horizontal="left" vertical="top" wrapText="1"/>
    </xf>
    <xf numFmtId="171" fontId="46" fillId="19" borderId="48" xfId="0" applyNumberFormat="1" applyFont="1" applyFill="1" applyBorder="1" applyAlignment="1">
      <alignment horizontal="left" vertical="top" wrapText="1"/>
    </xf>
    <xf numFmtId="167" fontId="50" fillId="19" borderId="48" xfId="0" applyNumberFormat="1" applyFont="1" applyFill="1" applyBorder="1" applyAlignment="1">
      <alignment horizontal="left" vertical="top" wrapText="1"/>
    </xf>
    <xf numFmtId="172" fontId="46" fillId="0" borderId="49" xfId="0" applyNumberFormat="1" applyFont="1" applyBorder="1" applyAlignment="1">
      <alignment horizontal="left" vertical="top" wrapText="1"/>
    </xf>
    <xf numFmtId="168" fontId="46" fillId="19" borderId="50" xfId="0" applyNumberFormat="1" applyFont="1" applyFill="1" applyBorder="1" applyAlignment="1">
      <alignment horizontal="left" vertical="top" wrapText="1"/>
    </xf>
    <xf numFmtId="167" fontId="50" fillId="19" borderId="50" xfId="0" applyNumberFormat="1" applyFont="1" applyFill="1" applyBorder="1" applyAlignment="1">
      <alignment horizontal="center" vertical="top" wrapText="1"/>
    </xf>
    <xf numFmtId="0" fontId="0" fillId="2" borderId="0" xfId="0" applyFill="1"/>
    <xf numFmtId="0" fontId="3" fillId="2" borderId="0" xfId="0" applyFont="1" applyFill="1" applyAlignment="1">
      <alignment horizontal="center"/>
    </xf>
    <xf numFmtId="0" fontId="0" fillId="0" borderId="0" xfId="0" applyAlignment="1">
      <alignment horizontal="center"/>
    </xf>
    <xf numFmtId="10" fontId="0" fillId="0" borderId="0" xfId="0" applyNumberFormat="1"/>
    <xf numFmtId="0" fontId="10" fillId="2" borderId="20" xfId="0" applyFont="1" applyFill="1" applyBorder="1" applyAlignment="1">
      <alignment wrapText="1"/>
    </xf>
    <xf numFmtId="0" fontId="10" fillId="2" borderId="21" xfId="0" applyFont="1" applyFill="1" applyBorder="1" applyAlignment="1">
      <alignment wrapText="1"/>
    </xf>
    <xf numFmtId="0" fontId="10" fillId="2" borderId="22" xfId="0" applyFont="1" applyFill="1" applyBorder="1" applyAlignment="1">
      <alignment wrapText="1"/>
    </xf>
    <xf numFmtId="9" fontId="4" fillId="0" borderId="0" xfId="0" applyNumberFormat="1" applyFont="1" applyAlignment="1">
      <alignment wrapText="1"/>
    </xf>
    <xf numFmtId="9" fontId="5" fillId="0" borderId="0" xfId="1" applyFont="1" applyAlignment="1">
      <alignment wrapText="1"/>
    </xf>
    <xf numFmtId="0" fontId="10" fillId="2" borderId="0" xfId="0" applyFont="1" applyFill="1" applyAlignment="1">
      <alignment wrapText="1"/>
    </xf>
    <xf numFmtId="9" fontId="5" fillId="0" borderId="0" xfId="1" applyFont="1" applyFill="1" applyBorder="1" applyAlignment="1">
      <alignment wrapText="1"/>
    </xf>
    <xf numFmtId="0" fontId="4" fillId="0" borderId="0" xfId="1" applyNumberFormat="1" applyFont="1" applyAlignment="1">
      <alignment wrapText="1"/>
    </xf>
    <xf numFmtId="0" fontId="0" fillId="21" borderId="0" xfId="0" applyFill="1"/>
    <xf numFmtId="0" fontId="0" fillId="22" borderId="0" xfId="0" applyFill="1"/>
    <xf numFmtId="0" fontId="0" fillId="2" borderId="0" xfId="0" applyFill="1" applyAlignment="1">
      <alignment horizontal="left"/>
    </xf>
    <xf numFmtId="0" fontId="3"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4" fillId="0" borderId="0" xfId="0" quotePrefix="1" applyFont="1" applyAlignment="1">
      <alignment wrapText="1"/>
    </xf>
    <xf numFmtId="0" fontId="4" fillId="0" borderId="26" xfId="0" applyFont="1" applyBorder="1" applyAlignment="1">
      <alignment wrapText="1"/>
    </xf>
    <xf numFmtId="0" fontId="0" fillId="0" borderId="26" xfId="0" applyBorder="1" applyAlignment="1">
      <alignment wrapText="1"/>
    </xf>
    <xf numFmtId="0" fontId="4" fillId="0" borderId="26" xfId="0" quotePrefix="1" applyFont="1" applyBorder="1" applyAlignment="1">
      <alignment wrapText="1"/>
    </xf>
    <xf numFmtId="0" fontId="3" fillId="2" borderId="0" xfId="0" applyFont="1" applyFill="1" applyAlignment="1">
      <alignment horizontal="center" vertical="center"/>
    </xf>
    <xf numFmtId="0" fontId="4" fillId="2" borderId="0" xfId="0" applyFont="1" applyFill="1" applyAlignment="1">
      <alignment wrapText="1"/>
    </xf>
    <xf numFmtId="0" fontId="0" fillId="2" borderId="0" xfId="0" applyFill="1" applyAlignment="1">
      <alignment wrapText="1"/>
    </xf>
    <xf numFmtId="0" fontId="10" fillId="2" borderId="21" xfId="0" applyFont="1" applyFill="1" applyBorder="1" applyAlignment="1">
      <alignment horizontal="left" wrapText="1"/>
    </xf>
    <xf numFmtId="0" fontId="0" fillId="0" borderId="26" xfId="0" applyBorder="1" applyAlignment="1">
      <alignment horizontal="left" wrapText="1"/>
    </xf>
    <xf numFmtId="9" fontId="0" fillId="0" borderId="0" xfId="0" applyNumberFormat="1" applyAlignment="1">
      <alignment wrapText="1"/>
    </xf>
    <xf numFmtId="164" fontId="0" fillId="0" borderId="0" xfId="0" applyNumberFormat="1" applyAlignment="1">
      <alignment wrapText="1"/>
    </xf>
    <xf numFmtId="0" fontId="0" fillId="20" borderId="0" xfId="0" applyFill="1" applyAlignment="1">
      <alignment wrapText="1"/>
    </xf>
    <xf numFmtId="0" fontId="3" fillId="2" borderId="0" xfId="0" applyFont="1" applyFill="1" applyAlignment="1">
      <alignment wrapText="1"/>
    </xf>
    <xf numFmtId="0" fontId="3" fillId="0" borderId="0" xfId="0" applyFont="1" applyAlignment="1">
      <alignment horizontal="right" wrapText="1"/>
    </xf>
    <xf numFmtId="0" fontId="10" fillId="3" borderId="52" xfId="0" applyFont="1" applyFill="1" applyBorder="1" applyAlignment="1">
      <alignment wrapText="1"/>
    </xf>
    <xf numFmtId="49" fontId="4" fillId="0" borderId="52" xfId="1" applyNumberFormat="1" applyFont="1" applyFill="1" applyBorder="1" applyAlignment="1">
      <alignment wrapText="1"/>
    </xf>
    <xf numFmtId="0" fontId="0" fillId="0" borderId="52" xfId="0" applyBorder="1" applyAlignment="1">
      <alignment wrapText="1"/>
    </xf>
    <xf numFmtId="0" fontId="3" fillId="4" borderId="0" xfId="0" applyFont="1" applyFill="1"/>
    <xf numFmtId="0" fontId="3"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11" fontId="0" fillId="0" borderId="0" xfId="0" applyNumberFormat="1" applyAlignment="1">
      <alignment wrapText="1"/>
    </xf>
    <xf numFmtId="49" fontId="0" fillId="0" borderId="53" xfId="0" applyNumberFormat="1" applyBorder="1" applyAlignment="1">
      <alignment wrapText="1"/>
    </xf>
    <xf numFmtId="0" fontId="0" fillId="0" borderId="0" xfId="1" applyNumberFormat="1" applyFont="1" applyFill="1" applyBorder="1" applyAlignment="1">
      <alignment wrapText="1"/>
    </xf>
    <xf numFmtId="0" fontId="9" fillId="0" borderId="0" xfId="0" applyFont="1" applyAlignment="1">
      <alignment horizontal="right" wrapText="1"/>
    </xf>
    <xf numFmtId="0" fontId="54" fillId="0" borderId="0" xfId="0" applyFont="1" applyAlignment="1">
      <alignment wrapText="1"/>
    </xf>
    <xf numFmtId="1" fontId="54" fillId="0" borderId="0" xfId="0" applyNumberFormat="1" applyFont="1" applyAlignment="1">
      <alignment horizontal="right" wrapText="1"/>
    </xf>
    <xf numFmtId="0" fontId="19" fillId="8" borderId="0" xfId="7" applyFill="1" applyAlignment="1"/>
    <xf numFmtId="0" fontId="21" fillId="8" borderId="0" xfId="3" applyFont="1" applyFill="1"/>
    <xf numFmtId="0" fontId="22" fillId="9" borderId="29" xfId="12" applyFont="1" applyBorder="1" applyAlignment="1">
      <alignment horizontal="left" vertical="center" indent="1"/>
    </xf>
    <xf numFmtId="0" fontId="25" fillId="8" borderId="24" xfId="3" applyFont="1" applyFill="1" applyBorder="1"/>
    <xf numFmtId="0" fontId="29" fillId="14" borderId="29" xfId="9" applyFont="1" applyFill="1" applyBorder="1">
      <alignment horizontal="left" vertical="center"/>
    </xf>
    <xf numFmtId="0" fontId="24" fillId="8" borderId="0" xfId="3" applyFont="1" applyFill="1"/>
    <xf numFmtId="0" fontId="24" fillId="8" borderId="0" xfId="8" applyFont="1" applyFill="1">
      <alignment horizontal="right"/>
    </xf>
    <xf numFmtId="0" fontId="24" fillId="8" borderId="0" xfId="13" applyFill="1"/>
    <xf numFmtId="0" fontId="24" fillId="8" borderId="0" xfId="13" applyFill="1" applyAlignment="1">
      <alignment vertical="center"/>
    </xf>
    <xf numFmtId="0" fontId="22" fillId="9" borderId="30" xfId="13" applyFont="1" applyFill="1" applyBorder="1" applyAlignment="1">
      <alignment horizontal="left" vertical="center"/>
    </xf>
    <xf numFmtId="0" fontId="22" fillId="9" borderId="33" xfId="13" quotePrefix="1" applyFont="1" applyFill="1" applyBorder="1" applyAlignment="1">
      <alignment horizontal="center" vertical="center"/>
    </xf>
    <xf numFmtId="0" fontId="22" fillId="9" borderId="31" xfId="13" quotePrefix="1" applyFont="1" applyFill="1" applyBorder="1" applyAlignment="1">
      <alignment horizontal="center" vertical="center"/>
    </xf>
    <xf numFmtId="0" fontId="22" fillId="9" borderId="31" xfId="13" applyFont="1" applyFill="1" applyBorder="1" applyAlignment="1">
      <alignment horizontal="center" vertical="center"/>
    </xf>
    <xf numFmtId="0" fontId="22" fillId="9" borderId="31" xfId="13" applyFont="1" applyFill="1" applyBorder="1" applyAlignment="1">
      <alignment horizontal="center" vertical="center" wrapText="1"/>
    </xf>
    <xf numFmtId="0" fontId="22" fillId="9" borderId="29" xfId="13" quotePrefix="1" applyFont="1" applyFill="1" applyBorder="1" applyAlignment="1">
      <alignment horizontal="center" vertical="center"/>
    </xf>
    <xf numFmtId="0" fontId="22" fillId="9" borderId="40" xfId="13" applyFont="1" applyFill="1" applyBorder="1" applyAlignment="1">
      <alignment horizontal="left" vertical="center"/>
    </xf>
    <xf numFmtId="0" fontId="22" fillId="9" borderId="43" xfId="13" applyFont="1" applyFill="1" applyBorder="1" applyAlignment="1">
      <alignment vertical="center"/>
    </xf>
    <xf numFmtId="0" fontId="22" fillId="9" borderId="29" xfId="13" applyFont="1" applyFill="1" applyBorder="1" applyAlignment="1">
      <alignment vertical="center"/>
    </xf>
    <xf numFmtId="0" fontId="22" fillId="9" borderId="39" xfId="13" applyFont="1" applyFill="1" applyBorder="1" applyAlignment="1">
      <alignment vertical="center"/>
    </xf>
    <xf numFmtId="0" fontId="24" fillId="8" borderId="0" xfId="13" applyFill="1" applyAlignment="1">
      <alignment horizontal="right" vertical="center"/>
    </xf>
    <xf numFmtId="0" fontId="19" fillId="8" borderId="0" xfId="7" applyFill="1" applyAlignment="1">
      <alignment vertical="center"/>
    </xf>
    <xf numFmtId="0" fontId="22" fillId="8" borderId="0" xfId="13" applyFont="1" applyFill="1" applyAlignment="1">
      <alignment vertical="center"/>
    </xf>
    <xf numFmtId="0" fontId="22" fillId="9" borderId="32" xfId="13" applyFont="1" applyFill="1" applyBorder="1" applyAlignment="1">
      <alignment horizontal="center" vertical="center" textRotation="90"/>
    </xf>
    <xf numFmtId="0" fontId="22" fillId="9" borderId="29" xfId="13" applyFont="1" applyFill="1" applyBorder="1" applyAlignment="1">
      <alignment horizontal="center" vertical="center" textRotation="90"/>
    </xf>
    <xf numFmtId="0" fontId="22" fillId="9" borderId="31" xfId="13" applyFont="1" applyFill="1" applyBorder="1" applyAlignment="1">
      <alignment horizontal="center" vertical="center" textRotation="90"/>
    </xf>
    <xf numFmtId="0" fontId="22" fillId="9" borderId="31" xfId="13" applyFont="1" applyFill="1" applyBorder="1" applyAlignment="1">
      <alignment horizontal="center" vertical="center" textRotation="90" wrapText="1"/>
    </xf>
    <xf numFmtId="0" fontId="22" fillId="9" borderId="29" xfId="13" quotePrefix="1" applyFont="1" applyFill="1" applyBorder="1" applyAlignment="1">
      <alignment horizontal="center" vertical="center" textRotation="90"/>
    </xf>
    <xf numFmtId="0" fontId="22" fillId="9" borderId="31" xfId="13" quotePrefix="1" applyFont="1" applyFill="1" applyBorder="1" applyAlignment="1">
      <alignment horizontal="center" vertical="center" textRotation="90"/>
    </xf>
    <xf numFmtId="0" fontId="22" fillId="9" borderId="28" xfId="13" applyFont="1" applyFill="1" applyBorder="1" applyAlignment="1">
      <alignment horizontal="center" vertical="center" wrapText="1"/>
    </xf>
    <xf numFmtId="0" fontId="22" fillId="9" borderId="42" xfId="13" applyFont="1" applyFill="1" applyBorder="1" applyAlignment="1">
      <alignment horizontal="center" vertical="center"/>
    </xf>
    <xf numFmtId="0" fontId="22" fillId="9" borderId="39" xfId="13" applyFont="1" applyFill="1" applyBorder="1" applyAlignment="1">
      <alignment horizontal="left" vertical="center" wrapText="1"/>
    </xf>
    <xf numFmtId="0" fontId="22" fillId="9" borderId="29" xfId="13" applyFont="1" applyFill="1" applyBorder="1" applyAlignment="1">
      <alignment horizontal="left" vertical="center" wrapText="1"/>
    </xf>
    <xf numFmtId="0" fontId="22" fillId="9" borderId="39" xfId="13" applyFont="1" applyFill="1" applyBorder="1" applyAlignment="1">
      <alignment horizontal="left" vertical="center"/>
    </xf>
    <xf numFmtId="0" fontId="22" fillId="9" borderId="42" xfId="13" applyFont="1" applyFill="1" applyBorder="1" applyAlignment="1">
      <alignment horizontal="left" vertical="center"/>
    </xf>
    <xf numFmtId="0" fontId="22" fillId="9" borderId="29" xfId="13" applyFont="1" applyFill="1" applyBorder="1" applyAlignment="1">
      <alignment horizontal="center" vertical="center"/>
    </xf>
    <xf numFmtId="0" fontId="24" fillId="0" borderId="0" xfId="3" applyFont="1"/>
    <xf numFmtId="0" fontId="24" fillId="8" borderId="0" xfId="15" applyFont="1" applyFill="1"/>
    <xf numFmtId="0" fontId="22" fillId="9" borderId="29" xfId="16" applyFont="1" applyAlignment="1">
      <alignment horizontal="left" vertical="center"/>
    </xf>
    <xf numFmtId="0" fontId="24" fillId="8" borderId="0" xfId="17" applyFont="1" applyFill="1" applyBorder="1"/>
    <xf numFmtId="4" fontId="22" fillId="9" borderId="32" xfId="13" quotePrefix="1" applyNumberFormat="1" applyFont="1" applyFill="1" applyBorder="1" applyAlignment="1">
      <alignment horizontal="center" vertical="center"/>
    </xf>
    <xf numFmtId="4" fontId="22" fillId="9" borderId="29" xfId="13" quotePrefix="1" applyNumberFormat="1" applyFont="1" applyFill="1" applyBorder="1" applyAlignment="1">
      <alignment horizontal="center" vertical="center"/>
    </xf>
    <xf numFmtId="4" fontId="22" fillId="9" borderId="29" xfId="13" applyNumberFormat="1" applyFont="1" applyFill="1" applyBorder="1" applyAlignment="1">
      <alignment horizontal="center" vertical="center"/>
    </xf>
    <xf numFmtId="4" fontId="22" fillId="9" borderId="31" xfId="13" applyNumberFormat="1" applyFont="1" applyFill="1" applyBorder="1" applyAlignment="1">
      <alignment horizontal="center" vertical="center"/>
    </xf>
    <xf numFmtId="4" fontId="22" fillId="9" borderId="34" xfId="13" applyNumberFormat="1" applyFont="1" applyFill="1" applyBorder="1" applyAlignment="1">
      <alignment vertical="center"/>
    </xf>
    <xf numFmtId="4" fontId="22" fillId="9" borderId="29" xfId="13" applyNumberFormat="1" applyFont="1" applyFill="1" applyBorder="1" applyAlignment="1">
      <alignment vertical="center"/>
    </xf>
    <xf numFmtId="0" fontId="5" fillId="0" borderId="0" xfId="0" applyFont="1"/>
    <xf numFmtId="0" fontId="4" fillId="0" borderId="54" xfId="0" applyFont="1" applyBorder="1"/>
    <xf numFmtId="0" fontId="5" fillId="0" borderId="54" xfId="0" applyFont="1" applyBorder="1"/>
    <xf numFmtId="0" fontId="0" fillId="0" borderId="54" xfId="0" applyBorder="1"/>
    <xf numFmtId="0" fontId="5" fillId="0" borderId="54" xfId="0" applyFont="1" applyBorder="1" applyAlignment="1">
      <alignment horizontal="left"/>
    </xf>
    <xf numFmtId="0" fontId="4" fillId="0" borderId="54" xfId="0" applyFont="1" applyBorder="1" applyAlignment="1">
      <alignment horizontal="left"/>
    </xf>
    <xf numFmtId="0" fontId="5" fillId="0" borderId="54" xfId="1" applyNumberFormat="1" applyFont="1" applyFill="1" applyBorder="1" applyAlignment="1"/>
    <xf numFmtId="0" fontId="0" fillId="0" borderId="54" xfId="0" applyBorder="1" applyAlignment="1">
      <alignment horizontal="left" wrapText="1"/>
    </xf>
    <xf numFmtId="0" fontId="10" fillId="44" borderId="0" xfId="0" applyFont="1" applyFill="1" applyAlignment="1">
      <alignment wrapText="1"/>
    </xf>
    <xf numFmtId="0" fontId="10" fillId="44" borderId="0" xfId="0" applyFont="1" applyFill="1" applyAlignment="1">
      <alignment horizontal="left" wrapText="1"/>
    </xf>
    <xf numFmtId="0" fontId="10" fillId="45" borderId="0" xfId="0" applyFont="1" applyFill="1" applyAlignment="1">
      <alignment wrapText="1"/>
    </xf>
    <xf numFmtId="0" fontId="10" fillId="45" borderId="54" xfId="0" applyFont="1" applyFill="1" applyBorder="1" applyAlignment="1">
      <alignment horizontal="left" wrapText="1"/>
    </xf>
    <xf numFmtId="0" fontId="0" fillId="0" borderId="52" xfId="0" applyBorder="1"/>
    <xf numFmtId="9" fontId="5" fillId="0" borderId="0" xfId="1" applyFont="1" applyAlignment="1"/>
    <xf numFmtId="0" fontId="10" fillId="44" borderId="54" xfId="0" applyFont="1" applyFill="1" applyBorder="1"/>
    <xf numFmtId="0" fontId="5" fillId="0" borderId="55" xfId="0" applyFont="1" applyBorder="1"/>
    <xf numFmtId="0" fontId="22" fillId="14" borderId="32" xfId="13" applyFont="1" applyFill="1" applyBorder="1" applyAlignment="1">
      <alignment horizontal="center" vertical="center"/>
    </xf>
    <xf numFmtId="0" fontId="22" fillId="9" borderId="28" xfId="13" applyFont="1" applyFill="1" applyBorder="1" applyAlignment="1">
      <alignment horizontal="center" vertical="center"/>
    </xf>
    <xf numFmtId="0" fontId="22" fillId="9" borderId="27" xfId="13" applyFont="1" applyFill="1" applyBorder="1" applyAlignment="1">
      <alignment horizontal="center" vertical="center"/>
    </xf>
    <xf numFmtId="0" fontId="22" fillId="14" borderId="41" xfId="13" applyFont="1" applyFill="1" applyBorder="1" applyAlignment="1">
      <alignment horizontal="center" vertical="center"/>
    </xf>
    <xf numFmtId="0" fontId="22" fillId="9" borderId="29" xfId="9" applyNumberFormat="1" applyFill="1" applyBorder="1" applyAlignment="1">
      <alignment horizontal="center" vertical="center"/>
    </xf>
    <xf numFmtId="0" fontId="22" fillId="9" borderId="44" xfId="9" applyNumberFormat="1" applyFill="1" applyBorder="1">
      <alignment horizontal="left" vertical="center"/>
    </xf>
    <xf numFmtId="2" fontId="22" fillId="10" borderId="29" xfId="0" applyNumberFormat="1" applyFont="1" applyFill="1" applyBorder="1" applyAlignment="1">
      <alignment horizontal="right"/>
    </xf>
    <xf numFmtId="0" fontId="22" fillId="9" borderId="34" xfId="9" applyNumberFormat="1" applyFill="1" applyBorder="1">
      <alignment horizontal="left" vertical="center"/>
    </xf>
    <xf numFmtId="0" fontId="22" fillId="9" borderId="29" xfId="9" applyNumberFormat="1" applyFill="1" applyBorder="1" applyAlignment="1">
      <alignment horizontal="left" vertical="center" indent="1"/>
    </xf>
    <xf numFmtId="0" fontId="22" fillId="9" borderId="29" xfId="10" applyNumberFormat="1" applyFont="1" applyFill="1" applyBorder="1">
      <alignment horizontal="left" vertical="center" indent="2"/>
    </xf>
    <xf numFmtId="2" fontId="22" fillId="11" borderId="29" xfId="0" applyNumberFormat="1" applyFont="1" applyFill="1" applyBorder="1" applyAlignment="1">
      <alignment horizontal="right"/>
    </xf>
    <xf numFmtId="0" fontId="22" fillId="9" borderId="39" xfId="9" applyNumberFormat="1" applyFill="1" applyBorder="1" applyAlignment="1">
      <alignment horizontal="left" vertical="center" indent="1"/>
    </xf>
    <xf numFmtId="0" fontId="22" fillId="9" borderId="29" xfId="10" applyNumberFormat="1" applyFont="1" applyFill="1" applyBorder="1" applyAlignment="1">
      <alignment horizontal="left" vertical="top" wrapText="1" indent="2"/>
    </xf>
    <xf numFmtId="0" fontId="22" fillId="9" borderId="44" xfId="9" applyNumberFormat="1" applyFill="1" applyBorder="1" applyAlignment="1">
      <alignment horizontal="left" vertical="center" indent="1"/>
    </xf>
    <xf numFmtId="0" fontId="22" fillId="9" borderId="29" xfId="9" applyNumberFormat="1" applyFill="1" applyBorder="1">
      <alignment horizontal="left" vertical="center"/>
    </xf>
    <xf numFmtId="2" fontId="22" fillId="12" borderId="29" xfId="0" applyNumberFormat="1" applyFont="1" applyFill="1" applyBorder="1" applyAlignment="1">
      <alignment horizontal="right"/>
    </xf>
    <xf numFmtId="0" fontId="22" fillId="9" borderId="39" xfId="9" applyNumberFormat="1" applyFill="1" applyBorder="1">
      <alignment horizontal="left" vertical="center"/>
    </xf>
    <xf numFmtId="0" fontId="22" fillId="9" borderId="29" xfId="11" applyNumberFormat="1" applyFont="1" applyFill="1" applyBorder="1" applyAlignment="1">
      <alignment horizontal="left" vertical="center" indent="2"/>
    </xf>
    <xf numFmtId="0" fontId="22" fillId="9" borderId="30" xfId="9" applyNumberFormat="1" applyFill="1" applyBorder="1" applyAlignment="1">
      <alignment horizontal="left" vertical="center" indent="1"/>
    </xf>
    <xf numFmtId="0" fontId="22" fillId="9" borderId="29" xfId="12" applyFont="1" applyBorder="1" applyAlignment="1">
      <alignment horizontal="left" vertical="center" indent="2"/>
    </xf>
    <xf numFmtId="2" fontId="22" fillId="7" borderId="29" xfId="0" applyNumberFormat="1" applyFont="1" applyFill="1" applyBorder="1" applyAlignment="1">
      <alignment horizontal="right"/>
    </xf>
    <xf numFmtId="0" fontId="22" fillId="14" borderId="29" xfId="11" applyFont="1" applyFill="1" applyBorder="1">
      <alignment horizontal="left" vertical="center" indent="5"/>
    </xf>
    <xf numFmtId="0" fontId="22" fillId="14" borderId="39" xfId="9" applyFill="1" applyBorder="1">
      <alignment horizontal="left" vertical="center"/>
    </xf>
    <xf numFmtId="0" fontId="22" fillId="14" borderId="31" xfId="11" applyFont="1" applyFill="1" applyBorder="1">
      <alignment horizontal="left" vertical="center" indent="5"/>
    </xf>
    <xf numFmtId="0" fontId="22" fillId="14" borderId="31" xfId="11" applyFont="1" applyFill="1" applyBorder="1" applyAlignment="1">
      <alignment horizontal="left" vertical="center" indent="2"/>
    </xf>
    <xf numFmtId="0" fontId="22" fillId="7" borderId="29" xfId="0" applyFont="1" applyFill="1" applyBorder="1" applyAlignment="1">
      <alignment horizontal="left" indent="4"/>
    </xf>
    <xf numFmtId="0" fontId="22" fillId="7" borderId="29" xfId="0" applyFont="1" applyFill="1" applyBorder="1" applyAlignment="1">
      <alignment horizontal="left" indent="6"/>
    </xf>
    <xf numFmtId="0" fontId="22" fillId="14" borderId="31" xfId="13" applyFont="1" applyFill="1" applyBorder="1" applyAlignment="1">
      <alignment horizontal="left" vertical="center" indent="2"/>
    </xf>
    <xf numFmtId="0" fontId="22" fillId="14" borderId="29" xfId="11" applyFont="1" applyFill="1" applyBorder="1" applyAlignment="1">
      <alignment horizontal="left" vertical="center" indent="2"/>
    </xf>
    <xf numFmtId="0" fontId="29" fillId="14" borderId="29" xfId="11" applyFont="1" applyFill="1" applyBorder="1">
      <alignment horizontal="left" vertical="center" indent="5"/>
    </xf>
    <xf numFmtId="0" fontId="29" fillId="14" borderId="29" xfId="13" applyFont="1" applyFill="1" applyBorder="1" applyAlignment="1">
      <alignment horizontal="left" vertical="center" indent="2"/>
    </xf>
    <xf numFmtId="0" fontId="29" fillId="14" borderId="29" xfId="13" applyFont="1" applyFill="1" applyBorder="1" applyAlignment="1">
      <alignment horizontal="left" vertical="center" indent="5"/>
    </xf>
    <xf numFmtId="0" fontId="22" fillId="7" borderId="29" xfId="0" applyFont="1" applyFill="1" applyBorder="1" applyAlignment="1">
      <alignment horizontal="left" indent="8"/>
    </xf>
    <xf numFmtId="0" fontId="22" fillId="14" borderId="29" xfId="9" applyFill="1" applyBorder="1">
      <alignment horizontal="left" vertical="center"/>
    </xf>
    <xf numFmtId="0" fontId="22" fillId="14" borderId="29" xfId="11" applyFont="1" applyFill="1" applyBorder="1" applyAlignment="1">
      <alignment horizontal="left" vertical="center" indent="1"/>
    </xf>
    <xf numFmtId="0" fontId="22" fillId="14" borderId="29" xfId="13" applyFont="1" applyFill="1" applyBorder="1" applyAlignment="1">
      <alignment horizontal="left" vertical="center" indent="2"/>
    </xf>
    <xf numFmtId="0" fontId="29" fillId="14" borderId="31" xfId="11" applyFont="1" applyFill="1" applyBorder="1" applyAlignment="1">
      <alignment horizontal="left" vertical="center" indent="2"/>
    </xf>
    <xf numFmtId="0" fontId="22" fillId="15" borderId="39" xfId="13" applyFont="1" applyFill="1" applyBorder="1" applyAlignment="1">
      <alignment horizontal="right" vertical="center"/>
    </xf>
    <xf numFmtId="0" fontId="22" fillId="9" borderId="29" xfId="10" applyFont="1" applyFill="1" applyBorder="1">
      <alignment horizontal="left" vertical="center" indent="2"/>
    </xf>
    <xf numFmtId="0" fontId="22" fillId="9" borderId="39" xfId="10" applyFont="1" applyFill="1" applyBorder="1">
      <alignment horizontal="left" vertical="center" indent="2"/>
    </xf>
    <xf numFmtId="0" fontId="22" fillId="9" borderId="30" xfId="10" applyFont="1" applyFill="1" applyBorder="1">
      <alignment horizontal="left" vertical="center" indent="2"/>
    </xf>
    <xf numFmtId="0" fontId="22" fillId="9" borderId="30" xfId="10" applyFont="1" applyFill="1" applyBorder="1" applyAlignment="1">
      <alignment horizontal="left" vertical="center" wrapText="1" indent="2"/>
    </xf>
    <xf numFmtId="0" fontId="22" fillId="9" borderId="39" xfId="9" applyFill="1" applyBorder="1" applyProtection="1">
      <alignment horizontal="left" vertical="center"/>
    </xf>
    <xf numFmtId="0" fontId="22" fillId="9" borderId="29" xfId="10" applyFont="1" applyFill="1" applyBorder="1" applyAlignment="1">
      <alignment horizontal="left" vertical="center"/>
    </xf>
    <xf numFmtId="0" fontId="22" fillId="9" borderId="30" xfId="10" applyFont="1" applyFill="1" applyBorder="1" applyAlignment="1">
      <alignment horizontal="left" vertical="center"/>
    </xf>
    <xf numFmtId="0" fontId="22" fillId="9" borderId="29" xfId="9" applyFill="1" applyBorder="1" applyProtection="1">
      <alignment horizontal="left" vertical="center"/>
    </xf>
    <xf numFmtId="0" fontId="22" fillId="9" borderId="39" xfId="9" applyFill="1" applyBorder="1" applyAlignment="1" applyProtection="1">
      <alignment horizontal="left" vertical="center" wrapText="1"/>
    </xf>
    <xf numFmtId="0" fontId="22" fillId="9" borderId="29" xfId="11" applyFont="1" applyFill="1" applyBorder="1" applyAlignment="1">
      <alignment horizontal="left" vertical="center"/>
    </xf>
    <xf numFmtId="0" fontId="22" fillId="10" borderId="29" xfId="0" applyFont="1" applyFill="1" applyBorder="1" applyAlignment="1">
      <alignment horizontal="left" indent="2"/>
    </xf>
    <xf numFmtId="0" fontId="22" fillId="9" borderId="29" xfId="13" applyFont="1" applyFill="1" applyBorder="1" applyAlignment="1">
      <alignment vertical="center" wrapText="1"/>
    </xf>
    <xf numFmtId="0" fontId="22" fillId="9" borderId="29" xfId="9" applyFill="1" applyBorder="1" applyAlignment="1" applyProtection="1">
      <alignment horizontal="left" vertical="center" wrapText="1"/>
    </xf>
    <xf numFmtId="0" fontId="22" fillId="9" borderId="30" xfId="9" applyFill="1" applyBorder="1" applyProtection="1">
      <alignment horizontal="left" vertical="center"/>
    </xf>
    <xf numFmtId="0" fontId="22" fillId="9" borderId="32" xfId="9" applyFill="1" applyBorder="1" applyAlignment="1" applyProtection="1">
      <alignment horizontal="center" vertical="center"/>
    </xf>
    <xf numFmtId="0" fontId="22" fillId="9" borderId="40" xfId="9" applyFill="1" applyBorder="1" applyProtection="1">
      <alignment horizontal="left" vertical="center"/>
    </xf>
    <xf numFmtId="0" fontId="22" fillId="9" borderId="43" xfId="9" applyFill="1" applyBorder="1" applyProtection="1">
      <alignment horizontal="left" vertical="center"/>
    </xf>
    <xf numFmtId="0" fontId="22" fillId="9" borderId="29" xfId="11" applyFont="1" applyFill="1" applyBorder="1">
      <alignment horizontal="left" vertical="center" indent="5"/>
    </xf>
    <xf numFmtId="0" fontId="22" fillId="10" borderId="29" xfId="0" applyFont="1" applyFill="1" applyBorder="1" applyAlignment="1">
      <alignment horizontal="left" indent="8"/>
    </xf>
    <xf numFmtId="0" fontId="22" fillId="10" borderId="29" xfId="0" applyFont="1" applyFill="1" applyBorder="1" applyAlignment="1">
      <alignment horizontal="left" indent="4"/>
    </xf>
    <xf numFmtId="0" fontId="22" fillId="9" borderId="29" xfId="10" applyFont="1" applyFill="1" applyBorder="1" applyAlignment="1">
      <alignment horizontal="left" vertical="center" indent="4"/>
    </xf>
    <xf numFmtId="0" fontId="22" fillId="10" borderId="29" xfId="0" applyFont="1" applyFill="1" applyBorder="1" applyAlignment="1">
      <alignment horizontal="left" indent="6"/>
    </xf>
    <xf numFmtId="0" fontId="22" fillId="9" borderId="30" xfId="15" applyFont="1" applyFill="1" applyBorder="1" applyAlignment="1">
      <alignment horizontal="left" vertical="top" wrapText="1"/>
    </xf>
    <xf numFmtId="0" fontId="22" fillId="9" borderId="29" xfId="10" applyFont="1" applyFill="1" applyBorder="1" applyAlignment="1">
      <alignment horizontal="left" vertical="center" wrapText="1"/>
    </xf>
    <xf numFmtId="4" fontId="22" fillId="9" borderId="29" xfId="13" applyNumberFormat="1" applyFont="1" applyFill="1" applyBorder="1" applyAlignment="1">
      <alignment horizontal="left" vertical="center"/>
    </xf>
    <xf numFmtId="4" fontId="22" fillId="9" borderId="29" xfId="13" applyNumberFormat="1" applyFont="1" applyFill="1" applyBorder="1" applyAlignment="1">
      <alignment horizontal="left" vertical="center" wrapText="1"/>
    </xf>
    <xf numFmtId="9" fontId="0" fillId="0" borderId="0" xfId="1" applyFont="1" applyAlignment="1">
      <alignment wrapText="1"/>
    </xf>
    <xf numFmtId="176" fontId="0" fillId="0" borderId="0" xfId="2306" applyNumberFormat="1" applyFont="1" applyAlignment="1"/>
    <xf numFmtId="9" fontId="10" fillId="0" borderId="0" xfId="1" applyFont="1"/>
    <xf numFmtId="177" fontId="10" fillId="91" borderId="0" xfId="0" applyNumberFormat="1" applyFont="1" applyFill="1"/>
    <xf numFmtId="0" fontId="10" fillId="91" borderId="0" xfId="0" applyFont="1" applyFill="1"/>
    <xf numFmtId="0" fontId="10" fillId="0" borderId="0" xfId="0" applyFont="1"/>
    <xf numFmtId="49" fontId="4" fillId="0" borderId="0" xfId="0" applyNumberFormat="1" applyFont="1"/>
    <xf numFmtId="0" fontId="3" fillId="92" borderId="0" xfId="0" applyFont="1" applyFill="1"/>
    <xf numFmtId="0" fontId="0" fillId="92" borderId="0" xfId="0" applyFill="1" applyAlignment="1">
      <alignment wrapText="1"/>
    </xf>
    <xf numFmtId="0" fontId="4" fillId="0" borderId="0" xfId="2" applyFont="1" applyAlignment="1"/>
    <xf numFmtId="1" fontId="0" fillId="44" borderId="0" xfId="0" applyNumberFormat="1" applyFill="1"/>
    <xf numFmtId="9" fontId="4" fillId="0" borderId="0" xfId="1" applyFont="1" applyFill="1" applyBorder="1" applyAlignment="1">
      <alignment wrapText="1"/>
    </xf>
    <xf numFmtId="9" fontId="0" fillId="0" borderId="0" xfId="1" applyFont="1" applyFill="1" applyBorder="1" applyAlignment="1">
      <alignment wrapText="1"/>
    </xf>
    <xf numFmtId="49" fontId="0" fillId="0" borderId="52" xfId="0" applyNumberFormat="1" applyBorder="1" applyAlignment="1">
      <alignment wrapText="1"/>
    </xf>
    <xf numFmtId="49" fontId="4" fillId="0" borderId="52" xfId="0" applyNumberFormat="1" applyFont="1" applyBorder="1" applyAlignment="1">
      <alignment wrapText="1"/>
    </xf>
    <xf numFmtId="49" fontId="8" fillId="0" borderId="52" xfId="0" applyNumberFormat="1" applyFont="1" applyBorder="1" applyAlignment="1">
      <alignment wrapText="1"/>
    </xf>
    <xf numFmtId="0" fontId="4" fillId="20" borderId="0" xfId="0" applyFont="1" applyFill="1" applyAlignment="1">
      <alignment wrapText="1"/>
    </xf>
    <xf numFmtId="164" fontId="4" fillId="0" borderId="0" xfId="0" applyNumberFormat="1" applyFont="1" applyAlignment="1">
      <alignment wrapText="1"/>
    </xf>
    <xf numFmtId="0" fontId="1" fillId="0" borderId="52" xfId="0" applyFont="1" applyBorder="1" applyAlignment="1">
      <alignment wrapText="1"/>
    </xf>
    <xf numFmtId="0" fontId="10" fillId="2" borderId="0" xfId="0" applyFont="1" applyFill="1" applyAlignment="1">
      <alignment horizontal="left" wrapText="1"/>
    </xf>
    <xf numFmtId="0" fontId="10" fillId="2" borderId="0" xfId="0" applyFont="1" applyFill="1" applyAlignment="1">
      <alignment horizontal="right" wrapText="1"/>
    </xf>
    <xf numFmtId="0" fontId="10" fillId="3" borderId="0" xfId="0" applyFont="1" applyFill="1" applyAlignment="1">
      <alignment wrapText="1"/>
    </xf>
    <xf numFmtId="0" fontId="3" fillId="20" borderId="0" xfId="0" applyFont="1" applyFill="1" applyAlignment="1">
      <alignment horizontal="center"/>
    </xf>
    <xf numFmtId="0" fontId="19" fillId="8" borderId="0" xfId="7" applyFill="1" applyAlignment="1">
      <alignment horizontal="left"/>
    </xf>
    <xf numFmtId="0" fontId="22" fillId="9" borderId="30" xfId="9" applyNumberFormat="1" applyFill="1" applyBorder="1" applyAlignment="1">
      <alignment horizontal="left" vertical="top"/>
    </xf>
    <xf numFmtId="0" fontId="22" fillId="9" borderId="40" xfId="9" applyNumberFormat="1" applyFill="1" applyBorder="1" applyAlignment="1">
      <alignment horizontal="left" vertical="top"/>
    </xf>
    <xf numFmtId="0" fontId="22" fillId="9" borderId="27" xfId="9" applyNumberFormat="1" applyFill="1" applyBorder="1" applyAlignment="1">
      <alignment horizontal="center" vertical="center"/>
    </xf>
    <xf numFmtId="0" fontId="22" fillId="9" borderId="28" xfId="9" applyNumberFormat="1" applyFill="1" applyBorder="1" applyAlignment="1">
      <alignment horizontal="center" vertical="center"/>
    </xf>
    <xf numFmtId="0" fontId="22" fillId="9" borderId="41" xfId="9" applyNumberFormat="1" applyFill="1" applyBorder="1" applyAlignment="1">
      <alignment horizontal="center" vertical="center"/>
    </xf>
    <xf numFmtId="0" fontId="19" fillId="8" borderId="23" xfId="7" applyFill="1" applyBorder="1" applyAlignment="1">
      <alignment horizontal="left"/>
    </xf>
    <xf numFmtId="0" fontId="19" fillId="8" borderId="24" xfId="7" applyFill="1" applyBorder="1" applyAlignment="1">
      <alignment horizontal="left"/>
    </xf>
    <xf numFmtId="0" fontId="22" fillId="14" borderId="30" xfId="13" applyFont="1" applyFill="1" applyBorder="1" applyAlignment="1">
      <alignment horizontal="left" vertical="top"/>
    </xf>
    <xf numFmtId="0" fontId="22" fillId="14" borderId="34" xfId="13" applyFont="1" applyFill="1" applyBorder="1" applyAlignment="1">
      <alignment horizontal="left" vertical="top"/>
    </xf>
    <xf numFmtId="0" fontId="22" fillId="14" borderId="40" xfId="13" applyFont="1" applyFill="1" applyBorder="1" applyAlignment="1">
      <alignment horizontal="left" vertical="top"/>
    </xf>
    <xf numFmtId="0" fontId="22" fillId="14" borderId="31" xfId="13" applyFont="1" applyFill="1" applyBorder="1" applyAlignment="1">
      <alignment horizontal="center" vertical="center"/>
    </xf>
    <xf numFmtId="0" fontId="22" fillId="8" borderId="32" xfId="3" applyFont="1" applyFill="1" applyBorder="1" applyAlignment="1">
      <alignment horizontal="center" vertical="center"/>
    </xf>
    <xf numFmtId="0" fontId="22" fillId="14" borderId="33" xfId="13" applyFont="1" applyFill="1" applyBorder="1" applyAlignment="1">
      <alignment horizontal="center" vertical="center"/>
    </xf>
    <xf numFmtId="0" fontId="22" fillId="14" borderId="32" xfId="13" applyFont="1" applyFill="1" applyBorder="1" applyAlignment="1">
      <alignment horizontal="center" vertical="center"/>
    </xf>
    <xf numFmtId="0" fontId="22" fillId="8" borderId="33" xfId="3" applyFont="1" applyFill="1" applyBorder="1" applyAlignment="1">
      <alignment horizontal="center" vertical="center"/>
    </xf>
    <xf numFmtId="0" fontId="22" fillId="14" borderId="35" xfId="13" applyFont="1" applyFill="1" applyBorder="1" applyAlignment="1">
      <alignment horizontal="center" vertical="center"/>
    </xf>
    <xf numFmtId="0" fontId="22" fillId="14" borderId="36" xfId="13" applyFont="1" applyFill="1" applyBorder="1" applyAlignment="1">
      <alignment horizontal="center" vertical="center"/>
    </xf>
    <xf numFmtId="0" fontId="22" fillId="14" borderId="37" xfId="13" applyFont="1" applyFill="1" applyBorder="1" applyAlignment="1">
      <alignment horizontal="center" vertical="center"/>
    </xf>
    <xf numFmtId="0" fontId="22" fillId="14" borderId="38" xfId="13" applyFont="1" applyFill="1" applyBorder="1" applyAlignment="1">
      <alignment horizontal="center" vertical="center"/>
    </xf>
    <xf numFmtId="0" fontId="22" fillId="14" borderId="30" xfId="13" applyFont="1" applyFill="1" applyBorder="1" applyAlignment="1">
      <alignment horizontal="center" vertical="center"/>
    </xf>
    <xf numFmtId="0" fontId="22" fillId="14" borderId="39" xfId="13" applyFont="1" applyFill="1" applyBorder="1" applyAlignment="1">
      <alignment horizontal="center" vertical="center"/>
    </xf>
    <xf numFmtId="0" fontId="22" fillId="8" borderId="39" xfId="3" applyFont="1" applyFill="1" applyBorder="1" applyAlignment="1">
      <alignment horizontal="center" vertical="center"/>
    </xf>
    <xf numFmtId="0" fontId="22" fillId="9" borderId="28" xfId="13" applyFont="1" applyFill="1" applyBorder="1" applyAlignment="1">
      <alignment horizontal="center" vertical="center"/>
    </xf>
    <xf numFmtId="0" fontId="22" fillId="9" borderId="41" xfId="13" applyFont="1" applyFill="1" applyBorder="1" applyAlignment="1">
      <alignment horizontal="center" vertical="center"/>
    </xf>
    <xf numFmtId="0" fontId="22" fillId="9" borderId="27" xfId="13" applyFont="1" applyFill="1" applyBorder="1" applyAlignment="1">
      <alignment horizontal="center" vertical="center"/>
    </xf>
    <xf numFmtId="0" fontId="22" fillId="8" borderId="28" xfId="3" applyFont="1" applyFill="1" applyBorder="1" applyAlignment="1">
      <alignment horizontal="center" vertical="center"/>
    </xf>
    <xf numFmtId="0" fontId="22" fillId="8" borderId="41" xfId="3" applyFont="1" applyFill="1" applyBorder="1" applyAlignment="1">
      <alignment horizontal="center" vertical="center"/>
    </xf>
    <xf numFmtId="0" fontId="22" fillId="14" borderId="27" xfId="13" applyFont="1" applyFill="1" applyBorder="1" applyAlignment="1">
      <alignment horizontal="center" vertical="center"/>
    </xf>
    <xf numFmtId="0" fontId="22" fillId="14" borderId="41" xfId="13" applyFont="1" applyFill="1" applyBorder="1" applyAlignment="1">
      <alignment horizontal="center" vertical="center"/>
    </xf>
    <xf numFmtId="0" fontId="19" fillId="17" borderId="0" xfId="7" applyFill="1" applyAlignment="1">
      <alignment horizontal="left" vertical="center"/>
    </xf>
    <xf numFmtId="0" fontId="22" fillId="9" borderId="27" xfId="13" applyFont="1" applyFill="1" applyBorder="1" applyAlignment="1">
      <alignment horizontal="center" vertical="center" wrapText="1"/>
    </xf>
    <xf numFmtId="0" fontId="22" fillId="9" borderId="41" xfId="13" applyFont="1" applyFill="1" applyBorder="1" applyAlignment="1">
      <alignment horizontal="center" vertical="center" wrapText="1"/>
    </xf>
    <xf numFmtId="0" fontId="22" fillId="8" borderId="28" xfId="3" applyFont="1" applyFill="1" applyBorder="1" applyAlignment="1">
      <alignment horizontal="center" vertical="center" wrapText="1"/>
    </xf>
    <xf numFmtId="0" fontId="22" fillId="8" borderId="41" xfId="3" applyFont="1" applyFill="1" applyBorder="1" applyAlignment="1">
      <alignment horizontal="center" vertical="center" wrapText="1"/>
    </xf>
    <xf numFmtId="4" fontId="22" fillId="9" borderId="30" xfId="13" applyNumberFormat="1" applyFont="1" applyFill="1" applyBorder="1" applyAlignment="1">
      <alignment horizontal="left" vertical="center" wrapText="1"/>
    </xf>
    <xf numFmtId="4" fontId="22" fillId="9" borderId="40" xfId="13" applyNumberFormat="1" applyFont="1" applyFill="1" applyBorder="1" applyAlignment="1">
      <alignment horizontal="left" vertical="center" wrapText="1"/>
    </xf>
    <xf numFmtId="4" fontId="22" fillId="9" borderId="27" xfId="13" applyNumberFormat="1" applyFont="1" applyFill="1" applyBorder="1" applyAlignment="1">
      <alignment horizontal="center" vertical="center"/>
    </xf>
    <xf numFmtId="4" fontId="22" fillId="9" borderId="28" xfId="13" applyNumberFormat="1" applyFont="1" applyFill="1" applyBorder="1" applyAlignment="1">
      <alignment horizontal="center" vertical="center"/>
    </xf>
    <xf numFmtId="4" fontId="22" fillId="9" borderId="41" xfId="13" applyNumberFormat="1" applyFont="1" applyFill="1" applyBorder="1" applyAlignment="1">
      <alignment horizontal="center" vertical="center"/>
    </xf>
    <xf numFmtId="0" fontId="22" fillId="9" borderId="30" xfId="15" applyFont="1" applyFill="1" applyBorder="1" applyAlignment="1">
      <alignment horizontal="left" vertical="center" wrapText="1"/>
    </xf>
    <xf numFmtId="0" fontId="22" fillId="9" borderId="40" xfId="15" applyFont="1" applyFill="1" applyBorder="1" applyAlignment="1">
      <alignment horizontal="left" vertical="center" wrapText="1"/>
    </xf>
    <xf numFmtId="0" fontId="22" fillId="9" borderId="27" xfId="15" applyFont="1" applyFill="1" applyBorder="1" applyAlignment="1">
      <alignment horizontal="center" vertical="top" wrapText="1"/>
    </xf>
    <xf numFmtId="0" fontId="22" fillId="9" borderId="28" xfId="15" applyFont="1" applyFill="1" applyBorder="1" applyAlignment="1">
      <alignment horizontal="center" vertical="top" wrapText="1"/>
    </xf>
    <xf numFmtId="0" fontId="22" fillId="9" borderId="41" xfId="15" applyFont="1" applyFill="1" applyBorder="1" applyAlignment="1">
      <alignment horizontal="center" vertical="top" wrapText="1"/>
    </xf>
    <xf numFmtId="0" fontId="22" fillId="9" borderId="30" xfId="13" applyFont="1" applyFill="1" applyBorder="1" applyAlignment="1">
      <alignment horizontal="left" vertical="center" wrapText="1"/>
    </xf>
    <xf numFmtId="0" fontId="22" fillId="9" borderId="40" xfId="13" applyFont="1" applyFill="1" applyBorder="1" applyAlignment="1">
      <alignment horizontal="left" vertical="center" wrapText="1"/>
    </xf>
    <xf numFmtId="0" fontId="19" fillId="8" borderId="0" xfId="7" applyFill="1" applyAlignment="1">
      <alignment horizontal="left" vertical="center"/>
    </xf>
    <xf numFmtId="0" fontId="3" fillId="4" borderId="0" xfId="0" applyFont="1" applyFill="1" applyAlignment="1">
      <alignment horizontal="left"/>
    </xf>
    <xf numFmtId="0" fontId="0" fillId="5" borderId="0" xfId="0" applyFill="1" applyAlignment="1">
      <alignment horizontal="left"/>
    </xf>
    <xf numFmtId="0" fontId="3" fillId="39" borderId="0" xfId="0" applyFont="1" applyFill="1" applyAlignment="1">
      <alignment horizontal="center"/>
    </xf>
    <xf numFmtId="0" fontId="14" fillId="6" borderId="5" xfId="0" applyFont="1" applyFill="1" applyBorder="1" applyAlignment="1">
      <alignment horizontal="left" wrapText="1"/>
    </xf>
    <xf numFmtId="0" fontId="14" fillId="6" borderId="6" xfId="0" applyFont="1" applyFill="1" applyBorder="1" applyAlignment="1">
      <alignment horizontal="left" wrapText="1"/>
    </xf>
    <xf numFmtId="0" fontId="14" fillId="6" borderId="7" xfId="0" applyFont="1" applyFill="1" applyBorder="1" applyAlignment="1">
      <alignment horizontal="left" wrapText="1"/>
    </xf>
  </cellXfs>
  <cellStyles count="2307">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3" xfId="1053" xr:uid="{03857983-E4D6-4D64-86C5-A3D6B35AAA88}"/>
    <cellStyle name="2x indented GHG Textfiels 3 2 2 2 4" xfId="2144" xr:uid="{4E8BC024-56D0-4D26-9DE0-F322AA82D67A}"/>
    <cellStyle name="2x indented GHG Textfiels 3 2 2 3" xfId="1286" xr:uid="{0CF28C5B-11F1-4966-881D-B357254A25A7}"/>
    <cellStyle name="2x indented GHG Textfiels 3 2 2 4" xfId="1245" xr:uid="{300BE154-E514-4A84-ABF4-3385D5CC7C21}"/>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3" xfId="100" xr:uid="{B74BD5CA-C5BD-4F7A-8B38-061D0222CF29}"/>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3" xfId="1231" xr:uid="{F4A2FEB1-0B4A-4863-AF8D-E5471C3D9A36}"/>
    <cellStyle name="2x indented GHG Textfiels 3 3 2 2 4" xfId="2249" xr:uid="{545A1733-F925-4057-B3F6-152E6C2EB55B}"/>
    <cellStyle name="2x indented GHG Textfiels 3 3 2 3" xfId="1391" xr:uid="{15620EDC-20CE-4EA9-BA12-B57C0C902F75}"/>
    <cellStyle name="2x indented GHG Textfiels 3 3 2 4" xfId="1885" xr:uid="{D5DC4F37-5FC5-48B2-8BCE-48082C028730}"/>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3" xfId="1701" xr:uid="{93BFA84F-E739-475E-A620-7657CB8529A4}"/>
    <cellStyle name="2x indented GHG Textfiels 3 3 3 2 4" xfId="2251" xr:uid="{74F363E1-1052-4E54-95EE-55A2488BDC61}"/>
    <cellStyle name="2x indented GHG Textfiels 3 3 3 3" xfId="1393" xr:uid="{B442264E-A2EA-4857-A9A8-61BA6E8A824B}"/>
    <cellStyle name="2x indented GHG Textfiels 3 3 3 4" xfId="934" xr:uid="{93AB9CBD-7AAC-445E-9E51-15928869A48B}"/>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3" xfId="1113" xr:uid="{F877C531-C9E4-4DC2-962C-E23A968EAD7B}"/>
    <cellStyle name="2x indented GHG Textfiels 3 3 4 2 4" xfId="2147" xr:uid="{C3C424E4-2B80-4CAC-8450-62C29EC76CFF}"/>
    <cellStyle name="2x indented GHG Textfiels 3 3 4 3" xfId="1289" xr:uid="{9E9D7A23-AE9E-43AA-8841-1E22E538CFE2}"/>
    <cellStyle name="2x indented GHG Textfiels 3 3 4 4" xfId="1022" xr:uid="{A41E20A6-2984-4EAE-80FC-34CE19514AA9}"/>
    <cellStyle name="2x indented GHG Textfiels 3 3 4 5" xfId="1941" xr:uid="{A8A0112F-EE8A-443A-8318-624FF8E81BC5}"/>
    <cellStyle name="2x indented GHG Textfiels 3 3 5" xfId="1165" xr:uid="{22F2C4A2-0103-42EA-A4C5-2AF14E5876BB}"/>
    <cellStyle name="2x indented GHG Textfiels 3 3 6" xfId="1735" xr:uid="{77196668-FB8C-4CBA-A943-4B10DCAD5381}"/>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3" xfId="987" xr:uid="{4CF491A6-D6AC-46ED-AD79-2F5E762D5E70}"/>
    <cellStyle name="5x indented GHG Textfiels 3 3 2 2 4" xfId="2250" xr:uid="{2EBCEE3B-241B-4ACB-987F-C340DF3AD7B5}"/>
    <cellStyle name="5x indented GHG Textfiels 3 3 2 3" xfId="1392" xr:uid="{5470255A-8590-4D89-B5AF-44A129757709}"/>
    <cellStyle name="5x indented GHG Textfiels 3 3 2 4" xfId="985" xr:uid="{265FDB89-50CE-4742-8EF0-92AD805A510D}"/>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3" xfId="1185" xr:uid="{D594B288-AE01-4B97-AC27-35B64E1868B4}"/>
    <cellStyle name="5x indented GHG Textfiels 3 3 3 2 4" xfId="2197" xr:uid="{2BE1B55F-9170-4AF2-8D79-C047F39B5505}"/>
    <cellStyle name="5x indented GHG Textfiels 3 3 3 3" xfId="1339" xr:uid="{BFF9589D-49E3-4DF8-8CBA-D4F0FB7A15C8}"/>
    <cellStyle name="5x indented GHG Textfiels 3 3 3 4" xfId="973" xr:uid="{82E48B8A-82CD-461D-85F9-5E46F300CFDE}"/>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3" xfId="1903" xr:uid="{35F8E711-4F70-4486-9D03-12382FA74C97}"/>
    <cellStyle name="5x indented GHG Textfiels 3 3 4 2 4" xfId="2281" xr:uid="{323A8E37-5AD5-4C66-896A-8A590E00E8AD}"/>
    <cellStyle name="5x indented GHG Textfiels 3 3 4 3" xfId="1423" xr:uid="{79456AAD-FBAD-4D8A-A0AC-BE8544487FCA}"/>
    <cellStyle name="5x indented GHG Textfiels 3 3 4 4" xfId="1038" xr:uid="{4E23FCDF-CC18-41E0-BFBA-4D56AED82B94}"/>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7" xfId="947" xr:uid="{9E7ED601-8FAB-4AA6-8E12-5292282FEBE2}"/>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3" xfId="1209" xr:uid="{06A1328A-A849-47FF-8942-9E0F97A54D17}"/>
    <cellStyle name="AggGreen 2 2 2 2 4" xfId="2194" xr:uid="{BC78D326-BB1E-42F8-9C87-08BC8AFE96DE}"/>
    <cellStyle name="AggGreen 2 2 2 3" xfId="1336" xr:uid="{766CC3BF-905A-41D8-B387-6CD07CF5461D}"/>
    <cellStyle name="AggGreen 2 2 2 4" xfId="1792" xr:uid="{05E5F431-036F-458E-8A9E-FDB5AB8DE877}"/>
    <cellStyle name="AggGreen 2 2 2 5" xfId="1988" xr:uid="{C7026ED7-6DF4-472A-AE4F-E0EE3BC0A170}"/>
    <cellStyle name="AggGreen 2 2 3" xfId="746" xr:uid="{E331CE03-1B24-4508-AB82-758F6CF16C96}"/>
    <cellStyle name="AggGreen 2 2 3 2" xfId="1459" xr:uid="{A2B45E25-8160-4532-B510-43A7E28C4642}"/>
    <cellStyle name="AggGreen 2 2 3 3" xfId="1059" xr:uid="{0E1F6FD5-055F-4B44-A401-3A828ED86AA5}"/>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3" xfId="1720" xr:uid="{3CF3924D-647C-4861-AEA7-8803232FF47E}"/>
    <cellStyle name="AggGreen 2 3 2 2 4" xfId="2214" xr:uid="{202DE7CC-F014-4042-A7E1-A7D1AC29A21D}"/>
    <cellStyle name="AggGreen 2 3 2 3" xfId="1356" xr:uid="{022A2CB8-B895-4FF1-9BDE-BC7AC519E5C7}"/>
    <cellStyle name="AggGreen 2 3 2 4" xfId="1040" xr:uid="{F932AE3E-8DCD-4DBB-8147-B28B28FEE3DB}"/>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3" xfId="1905" xr:uid="{7823B0FE-24D7-4818-B263-E8652CB5FDA0}"/>
    <cellStyle name="AggGreen 2 3 3 2 4" xfId="2283" xr:uid="{5F8B6056-BBEE-491E-9500-B28E90A06A71}"/>
    <cellStyle name="AggGreen 2 3 3 3" xfId="1425" xr:uid="{C35FCB06-8F65-4B4A-87D2-ED56A7B53AAD}"/>
    <cellStyle name="AggGreen 2 3 3 4" xfId="1789" xr:uid="{9512492F-8C7D-47CB-AC63-222721B34AD7}"/>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3" xfId="1901" xr:uid="{715F10C3-9832-47B7-9173-F6DE1D4FA63C}"/>
    <cellStyle name="AggGreen 2 3 4 2 4" xfId="2279" xr:uid="{EB4AE3BB-C760-48CF-8E72-3435CBBE251E}"/>
    <cellStyle name="AggGreen 2 3 4 3" xfId="1421" xr:uid="{71ED169F-EFFB-4E3D-A8CE-986E03835BB8}"/>
    <cellStyle name="AggGreen 2 3 4 4" xfId="1154" xr:uid="{C374309A-7F22-4887-AD9B-28EB93291C13}"/>
    <cellStyle name="AggGreen 2 3 4 5" xfId="2073" xr:uid="{D68EDB94-EC6C-4DEA-90A0-28CFA4D95770}"/>
    <cellStyle name="AggGreen 2 3 5" xfId="1094" xr:uid="{C583967E-8052-435D-A94D-4D9980E6F84C}"/>
    <cellStyle name="AggGreen 2 3 6" xfId="1241" xr:uid="{A8FA67B3-C227-4925-A9D8-9CA4DE588492}"/>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3" xfId="1234" xr:uid="{3F5391DC-193E-4FDC-B489-565AF9C9412B}"/>
    <cellStyle name="AggGreen 3 2 2 4" xfId="2143" xr:uid="{97E23AC8-2DD1-4E5F-8F22-672A0EF044D6}"/>
    <cellStyle name="AggGreen 3 2 3" xfId="1285" xr:uid="{CDE3F04F-5BD7-427A-9536-05E04A3C774C}"/>
    <cellStyle name="AggGreen 3 2 4" xfId="1731" xr:uid="{10B4CD14-FAF6-4D5F-8DC9-8DBB46344394}"/>
    <cellStyle name="AggGreen 3 2 5" xfId="1937" xr:uid="{9816B01A-FBDC-4B54-85CE-A8FFBC10F00E}"/>
    <cellStyle name="AggGreen 3 3" xfId="745" xr:uid="{4CCE280C-7FCC-4BAA-81F8-C53E5CB03905}"/>
    <cellStyle name="AggGreen 3 3 2" xfId="1458" xr:uid="{CDEF4177-E6EB-4E58-B9F9-A6FA3442A86E}"/>
    <cellStyle name="AggGreen 3 3 3" xfId="1842" xr:uid="{FAF9C88F-AB08-4562-B8C8-6EACB59F77A6}"/>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3" xfId="1662" xr:uid="{68496940-CF8B-4DCF-807C-64AA55E49A98}"/>
    <cellStyle name="AggGreen 4 2 2 4" xfId="2213" xr:uid="{3F0A5057-5152-4572-94F7-8F5214032DD3}"/>
    <cellStyle name="AggGreen 4 2 3" xfId="1355" xr:uid="{1022DC08-113F-4C1C-8CC6-35334E30A8CA}"/>
    <cellStyle name="AggGreen 4 2 4" xfId="1850" xr:uid="{2BA5E206-FB81-41E9-AE60-038F9C529CF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3" xfId="1783" xr:uid="{572F7E37-E08F-44BD-86EC-B881D6A4E265}"/>
    <cellStyle name="AggGreen 4 3 2 4" xfId="2128" xr:uid="{C8ED28A2-385F-42A1-AA4B-1D4DC99B9642}"/>
    <cellStyle name="AggGreen 4 3 3" xfId="1270" xr:uid="{6810ECF9-28FB-45A8-A450-98DC66AE8E3E}"/>
    <cellStyle name="AggGreen 4 3 4" xfId="1756" xr:uid="{309E43B6-4AAE-4C36-B413-E1D59C9558A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3" xfId="994" xr:uid="{2347EDB4-F9EA-483E-8065-112D1739D421}"/>
    <cellStyle name="AggGreen 4 4 2 4" xfId="2246" xr:uid="{2C1BC71F-AB7A-4FBA-88DE-04A33AFD7548}"/>
    <cellStyle name="AggGreen 4 4 3" xfId="1388" xr:uid="{B429D70A-AFCC-4D8B-8C6A-D5B89F576D9F}"/>
    <cellStyle name="AggGreen 4 4 4" xfId="1023" xr:uid="{8E57BC26-D49B-439B-B280-0C4982DF9291}"/>
    <cellStyle name="AggGreen 4 4 5" xfId="2040" xr:uid="{EAE91412-1194-4131-822C-982DCDCEF1DE}"/>
    <cellStyle name="AggGreen 4 5" xfId="1093" xr:uid="{55B14524-22BB-4D11-BBE3-C3A7D78EC00D}"/>
    <cellStyle name="AggGreen 4 6" xfId="1084" xr:uid="{C0E3DEDA-FF74-4297-9819-5BB1DBD09504}"/>
    <cellStyle name="AggGreen 4 7" xfId="1843" xr:uid="{51A7B829-4D8A-48CD-9655-E35F3FF056C9}"/>
    <cellStyle name="AggGreen 5" xfId="112" xr:uid="{F11B0F9C-0615-47E1-8437-7766F1FF0418}"/>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3" xfId="1015" xr:uid="{5DCB1AC4-83DC-4822-8A80-7373C7F4CA9B}"/>
    <cellStyle name="AggGreen12 2 2 2 2 4" xfId="2212" xr:uid="{F7BE7028-4B80-47F2-9D4A-4B9A79E86588}"/>
    <cellStyle name="AggGreen12 2 2 2 3" xfId="1354" xr:uid="{87E5F22A-B8F8-43F9-AF0B-5A05F72332A5}"/>
    <cellStyle name="AggGreen12 2 2 2 4" xfId="1709" xr:uid="{A4A0DDC5-B633-499D-B979-548786C3D16B}"/>
    <cellStyle name="AggGreen12 2 2 2 5" xfId="2006" xr:uid="{C105D39D-060C-41F6-93B5-A7A39C92F8B4}"/>
    <cellStyle name="AggGreen12 2 2 3" xfId="748" xr:uid="{65D0D2D2-FDF4-41B2-B783-AEAB776DB28C}"/>
    <cellStyle name="AggGreen12 2 2 3 2" xfId="1461" xr:uid="{03FECFC3-4FDF-41D5-95C3-7C01AF3114EF}"/>
    <cellStyle name="AggGreen12 2 2 3 3" xfId="1075" xr:uid="{95C54E3F-9583-4876-A466-0932DAF99696}"/>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3" xfId="1239" xr:uid="{7DF2BD0E-EF84-4398-A894-68C7C0E68547}"/>
    <cellStyle name="AggGreen12 2 3 2 2 4" xfId="2216" xr:uid="{D9BEC650-BE85-4339-ACA2-ADC899A579D5}"/>
    <cellStyle name="AggGreen12 2 3 2 3" xfId="1358" xr:uid="{DDC4F145-F714-4C18-9FFD-0392C9F9D3D9}"/>
    <cellStyle name="AggGreen12 2 3 2 4" xfId="1748" xr:uid="{78B63A49-DE70-48E1-B6B4-BCC25881FF67}"/>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3" xfId="64" xr:uid="{AE9A4EA9-39C5-4627-9062-B7864692C0CC}"/>
    <cellStyle name="AggGreen12 2 3 3 2 4" xfId="2165" xr:uid="{FD5AD58D-3ACE-4501-AEE5-283E784BDCD5}"/>
    <cellStyle name="AggGreen12 2 3 3 3" xfId="1307" xr:uid="{3C476B87-AB88-4210-A147-BBAEB3CE0C8C}"/>
    <cellStyle name="AggGreen12 2 3 3 4" xfId="1246" xr:uid="{3A80495D-DE88-4295-912B-D6690152C909}"/>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3" xfId="1832" xr:uid="{F2317132-24BF-4C3F-A131-E37C35683ED1}"/>
    <cellStyle name="AggGreen12 2 3 4 2 4" xfId="2245" xr:uid="{5F7FC0B2-CD9C-413A-A74C-141320F465E5}"/>
    <cellStyle name="AggGreen12 2 3 4 3" xfId="1387" xr:uid="{7BA695ED-1371-4E04-8518-443DD31CBE7F}"/>
    <cellStyle name="AggGreen12 2 3 4 4" xfId="1788" xr:uid="{0881A207-10A4-453C-B1F4-712CE2398912}"/>
    <cellStyle name="AggGreen12 2 3 4 5" xfId="2039" xr:uid="{6A66A989-8955-46D3-BD2A-2930FE5F3791}"/>
    <cellStyle name="AggGreen12 2 3 5" xfId="1096" xr:uid="{626127D5-3FD8-4A7F-A6E9-A1E278147F2B}"/>
    <cellStyle name="AggGreen12 2 3 6" xfId="1148" xr:uid="{1B2DADB5-B6E7-4723-9261-2C05191F49B8}"/>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3" xfId="1706" xr:uid="{11FE432E-7355-432B-B040-D14212C8A362}"/>
    <cellStyle name="AggGreen12 3 2 2 4" xfId="2142" xr:uid="{D57B5DDA-C01D-4E5D-8F82-A8EDF0120225}"/>
    <cellStyle name="AggGreen12 3 2 3" xfId="1284" xr:uid="{CCDA0512-008E-47E5-9C08-2231AAD5A6B5}"/>
    <cellStyle name="AggGreen12 3 2 4" xfId="1880" xr:uid="{9AAC1FBD-FA37-4180-AF19-F66CE8D2D0A7}"/>
    <cellStyle name="AggGreen12 3 2 5" xfId="1936" xr:uid="{86C7AC83-58E4-4C1B-9C4D-03F78AE5AE49}"/>
    <cellStyle name="AggGreen12 3 3" xfId="747" xr:uid="{062232AB-1A51-453B-8CCD-B70C436D8FB7}"/>
    <cellStyle name="AggGreen12 3 3 2" xfId="1460" xr:uid="{E1C72C3D-92A1-4B4D-88B3-4E90FE89048F}"/>
    <cellStyle name="AggGreen12 3 3 3" xfId="1717" xr:uid="{A57DC4CF-A968-414C-A40A-993AB441CC23}"/>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3" xfId="71" xr:uid="{B54DEFBD-2FED-4C97-B5F1-678D915F3874}"/>
    <cellStyle name="AggGreen12 4 2 2 4" xfId="2215" xr:uid="{BBB163EE-4E3B-49AA-A6BA-C1278DA32BBD}"/>
    <cellStyle name="AggGreen12 4 2 3" xfId="1357" xr:uid="{08008CA4-53B9-4658-BC48-160B9B767A74}"/>
    <cellStyle name="AggGreen12 4 2 4" xfId="1855" xr:uid="{885C3EBF-9E56-4023-BFAD-38515656A501}"/>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3" xfId="1254" xr:uid="{6E515307-1874-43CF-98AB-EC94E1FAD8AF}"/>
    <cellStyle name="AggGreen12 4 3 2 4" xfId="2267" xr:uid="{8BE75226-642D-44B5-B845-8E6CFAB236B7}"/>
    <cellStyle name="AggGreen12 4 3 3" xfId="1409" xr:uid="{9BE9315E-9F7E-4477-804E-603CAECA0338}"/>
    <cellStyle name="AggGreen12 4 3 4" xfId="1063" xr:uid="{881ACBE1-5B4F-4024-A7CC-7D92E3BB1F69}"/>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3" xfId="1900" xr:uid="{7F4C2BA3-1260-4F89-8527-E47FEEFE1230}"/>
    <cellStyle name="AggGreen12 4 4 2 4" xfId="2278" xr:uid="{A13E20BB-414C-4BA4-8DF0-9CF8DBB53B1E}"/>
    <cellStyle name="AggGreen12 4 4 3" xfId="1420" xr:uid="{BA65BC79-5EE8-4C41-A82E-E74A7368123E}"/>
    <cellStyle name="AggGreen12 4 4 4" xfId="1071" xr:uid="{1717CB86-0AEC-40FE-85C3-B9C02CCBEF55}"/>
    <cellStyle name="AggGreen12 4 4 5" xfId="2072" xr:uid="{073D9846-811B-49A6-A19B-59DA522546AC}"/>
    <cellStyle name="AggGreen12 4 5" xfId="1095" xr:uid="{752B5672-4B27-452C-88FE-3081BEF9479E}"/>
    <cellStyle name="AggGreen12 4 6" xfId="1144" xr:uid="{80186868-CD9B-476D-846B-912250735832}"/>
    <cellStyle name="AggGreen12 4 7" xfId="1877" xr:uid="{015B4B86-B481-414E-B232-8AB4A1BF2356}"/>
    <cellStyle name="AggGreen12 5" xfId="110" xr:uid="{CB86DE8A-8871-4E3F-BAF1-F2D54064941D}"/>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3" xfId="1215" xr:uid="{B27E5544-00A2-410E-B2F0-E228192F271D}"/>
    <cellStyle name="AggOrange 2 2 2 2 4" xfId="2141" xr:uid="{A24AE636-CBC3-43F4-8D01-542FBD102BE7}"/>
    <cellStyle name="AggOrange 2 2 2 3" xfId="1283" xr:uid="{C57B3DFD-00A4-4B81-82EE-26AC770AF1C8}"/>
    <cellStyle name="AggOrange 2 2 2 4" xfId="1210" xr:uid="{2DBBEEA4-7632-447E-9FC6-592EAAF51B28}"/>
    <cellStyle name="AggOrange 2 2 2 5" xfId="1935" xr:uid="{D0EA2998-8583-4310-B747-B560FBCF6232}"/>
    <cellStyle name="AggOrange 2 2 3" xfId="750" xr:uid="{1A09DC41-510A-4402-87FE-B2E7B270F7CC}"/>
    <cellStyle name="AggOrange 2 2 3 2" xfId="1463" xr:uid="{01D65B2C-817E-42A3-99AC-D60FDC7CCA41}"/>
    <cellStyle name="AggOrange 2 2 3 3" xfId="1644" xr:uid="{FE084408-8490-4D02-8C45-C14E055824C9}"/>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3" xfId="1073" xr:uid="{39C24397-2EF9-439D-8EC8-1DBE90704B13}"/>
    <cellStyle name="AggOrange 2 3 2 2 4" xfId="2218" xr:uid="{D0E27FDD-412E-49CB-8CE1-BE174A5B0842}"/>
    <cellStyle name="AggOrange 2 3 2 3" xfId="1360" xr:uid="{119DABC5-7120-4FD5-A956-5DD52A0B95E0}"/>
    <cellStyle name="AggOrange 2 3 2 4" xfId="1217" xr:uid="{05D012C8-0964-4FFA-8E05-8B360F5C4BE9}"/>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3" xfId="1801" xr:uid="{B8A54D2B-2BB6-41D0-91D6-E78E408466B3}"/>
    <cellStyle name="AggOrange 2 3 3 2 4" xfId="2125" xr:uid="{B336751C-E529-4447-8AAF-53F0691C73E5}"/>
    <cellStyle name="AggOrange 2 3 3 3" xfId="1267" xr:uid="{570DF207-4DE5-4F29-8752-3C675FFF6463}"/>
    <cellStyle name="AggOrange 2 3 3 4" xfId="1212" xr:uid="{1063852F-52F4-4434-9AB1-4C9E70943A6C}"/>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3" xfId="1674" xr:uid="{A2D04DED-1988-42C5-9DD3-644C9B531655}"/>
    <cellStyle name="AggOrange 2 3 4 2 4" xfId="2140" xr:uid="{4BEDC18A-11E0-4409-9056-1A9210F15949}"/>
    <cellStyle name="AggOrange 2 3 4 3" xfId="1282" xr:uid="{F694A762-AE5F-4C1E-94AB-A2B97AA44C40}"/>
    <cellStyle name="AggOrange 2 3 4 4" xfId="1889" xr:uid="{73B8784F-AB33-4480-B1A1-C8FEAB8F777E}"/>
    <cellStyle name="AggOrange 2 3 4 5" xfId="1934" xr:uid="{7B5236FE-B396-406F-B860-4A5DE6CFE031}"/>
    <cellStyle name="AggOrange 2 3 5" xfId="1098" xr:uid="{ED874F1C-9A51-42B4-BFBF-2BC6A3D09242}"/>
    <cellStyle name="AggOrange 2 3 6" xfId="1008" xr:uid="{EF5FF691-947C-4DA8-A39C-E29ACA372177}"/>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3" xfId="44" xr:uid="{1792563D-5686-4CB9-86B4-53CCB02F459D}"/>
    <cellStyle name="AggOrange 3 2 2 4" xfId="2260" xr:uid="{97E3EC51-DF42-452D-9AF5-ECD3217E0110}"/>
    <cellStyle name="AggOrange 3 2 3" xfId="1402" xr:uid="{13D3CF3E-4D51-436F-AB17-E0A957B95559}"/>
    <cellStyle name="AggOrange 3 2 4" xfId="1813" xr:uid="{EF4608FA-4C5B-45D7-8D77-CAB466D28973}"/>
    <cellStyle name="AggOrange 3 2 5" xfId="2054" xr:uid="{392C522F-5748-4827-90EE-BE8E3481429E}"/>
    <cellStyle name="AggOrange 3 3" xfId="749" xr:uid="{0DB6C02F-5026-48AA-BBE2-AB0CD20F791E}"/>
    <cellStyle name="AggOrange 3 3 2" xfId="1462" xr:uid="{F8AC79E2-016B-4326-A4C1-DE33C390405A}"/>
    <cellStyle name="AggOrange 3 3 3" xfId="1132" xr:uid="{E8992DF0-1155-48DA-ADB0-D27B040DD921}"/>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3" xfId="1648" xr:uid="{11E56B75-FD1A-4450-A004-35AACC85468D}"/>
    <cellStyle name="AggOrange 4 2 2 4" xfId="2217" xr:uid="{69C4DDCB-8ECF-4833-ABEE-31A2CE0CC525}"/>
    <cellStyle name="AggOrange 4 2 3" xfId="1359" xr:uid="{85E91C74-60FE-48DC-B885-38E0B2D52107}"/>
    <cellStyle name="AggOrange 4 2 4" xfId="1189" xr:uid="{588A8C79-CFC4-4ECA-BA15-C32B49C57E82}"/>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3" xfId="1680" xr:uid="{632B9C7C-0A7A-4D66-B475-DAD519FA6EA5}"/>
    <cellStyle name="AggOrange 4 3 2 4" xfId="2206" xr:uid="{6478D3EA-AAE2-4948-BE46-E65385A5E4B1}"/>
    <cellStyle name="AggOrange 4 3 3" xfId="1348" xr:uid="{923704E0-7BD3-4320-8C83-0F976CE971BF}"/>
    <cellStyle name="AggOrange 4 3 4" xfId="1054" xr:uid="{9596794A-2F18-43A2-A273-79E66A718EAF}"/>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3" xfId="995" xr:uid="{8581C4BF-735A-4556-A96F-FB2581245DDD}"/>
    <cellStyle name="AggOrange 4 4 2 4" xfId="2180" xr:uid="{18C9D033-D6F4-42DF-894F-4E0A15B0D3B3}"/>
    <cellStyle name="AggOrange 4 4 3" xfId="1322" xr:uid="{4134912D-22D8-4CA8-8E2C-B1A5A5009048}"/>
    <cellStyle name="AggOrange 4 4 4" xfId="27" xr:uid="{00A49E9A-7DD8-42E6-949F-8E110701D980}"/>
    <cellStyle name="AggOrange 4 4 5" xfId="1974" xr:uid="{18D8D643-F65E-4EAA-B260-BC01235F9622}"/>
    <cellStyle name="AggOrange 4 5" xfId="1097" xr:uid="{ED366082-C08B-4BCE-AF4B-5ABC3FBD10DD}"/>
    <cellStyle name="AggOrange 4 6" xfId="1716" xr:uid="{78E00EF4-8A67-4DD0-857B-AAA0EDB7802F}"/>
    <cellStyle name="AggOrange 4 7" xfId="972" xr:uid="{14199417-14B9-4468-A2B6-46534700F656}"/>
    <cellStyle name="AggOrange 5" xfId="106" xr:uid="{7AB804F5-4C00-4921-A154-A124B44CD2E7}"/>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3" xfId="991" xr:uid="{1119EAFB-572B-4E54-ADB7-6AC646326B23}"/>
    <cellStyle name="AggOrange9 2 2 2 2 4" xfId="2259" xr:uid="{6BA10206-4793-4EC0-87EC-4513CFCA5FF4}"/>
    <cellStyle name="AggOrange9 2 2 2 3" xfId="1401" xr:uid="{9B44C414-0B05-4BEF-B923-27E9F4EB8086}"/>
    <cellStyle name="AggOrange9 2 2 2 4" xfId="1741" xr:uid="{2C8B395E-89D7-424E-9B8F-22505E63F5E4}"/>
    <cellStyle name="AggOrange9 2 2 2 5" xfId="2053" xr:uid="{C3A53CFF-2362-4D0D-8DC5-C762B326AF1D}"/>
    <cellStyle name="AggOrange9 2 2 3" xfId="752" xr:uid="{BE465248-FEFA-4D38-BF2A-6936F04F7A0D}"/>
    <cellStyle name="AggOrange9 2 2 3 2" xfId="1465" xr:uid="{2D4674CA-F2FE-418D-A5BE-C57C77EAAC4C}"/>
    <cellStyle name="AggOrange9 2 2 3 3" xfId="1137" xr:uid="{2BC866D9-B945-4ECE-8A28-E57F2031E86E}"/>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3" xfId="992" xr:uid="{78CCF6F7-B57D-4E2A-9981-553C50E28B6F}"/>
    <cellStyle name="AggOrange9 2 3 2 2 4" xfId="2220" xr:uid="{ADDC0D46-836E-4DCB-9041-A7FC2A3FBFA2}"/>
    <cellStyle name="AggOrange9 2 3 2 3" xfId="1362" xr:uid="{E7EDB4E0-A672-4E10-8C13-A24A06E7240E}"/>
    <cellStyle name="AggOrange9 2 3 2 4" xfId="1019" xr:uid="{90127F11-EE27-40FC-B68F-98CF2066BE7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3" xfId="1799" xr:uid="{F87352DA-5160-491C-8B40-E11BDE1B9E08}"/>
    <cellStyle name="AggOrange9 2 3 3 2 4" xfId="2266" xr:uid="{22B50807-B44C-42F5-9378-50D5F29B4224}"/>
    <cellStyle name="AggOrange9 2 3 3 3" xfId="1408" xr:uid="{345DB3F7-E723-476E-9EFF-375F79422DF2}"/>
    <cellStyle name="AggOrange9 2 3 3 4" xfId="1802" xr:uid="{C7184450-BEC2-4B8E-A42A-3E374C9A35C8}"/>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3" xfId="1902" xr:uid="{FF6D7CAF-3B12-4F0E-9128-A68B994DEFD2}"/>
    <cellStyle name="AggOrange9 2 3 4 2 4" xfId="2280" xr:uid="{F7D59422-37A3-4867-B2B0-A2A83A124EAF}"/>
    <cellStyle name="AggOrange9 2 3 4 3" xfId="1422" xr:uid="{DECB4C3E-1D1C-4690-8C1C-D0819CEEB5C8}"/>
    <cellStyle name="AggOrange9 2 3 4 4" xfId="1811" xr:uid="{47806421-6EAC-47BF-86E8-25CEBD34990C}"/>
    <cellStyle name="AggOrange9 2 3 4 5" xfId="2074" xr:uid="{B3D16786-59EF-41AB-8304-AAC9A31E7CCF}"/>
    <cellStyle name="AggOrange9 2 3 5" xfId="1100" xr:uid="{B3EF9F79-185B-4DC0-8A34-1CFD771BA5CF}"/>
    <cellStyle name="AggOrange9 2 3 6" xfId="1849" xr:uid="{22D8F865-23A2-429C-B3A5-C45C8A337D26}"/>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3" xfId="1663" xr:uid="{F3DB7194-2E28-42A5-87C1-EDAF6B358C9F}"/>
    <cellStyle name="AggOrange9 3 2 2 4" xfId="2211" xr:uid="{77C8E6C8-1CF0-4BFD-9D17-2E469A75BA4C}"/>
    <cellStyle name="AggOrange9 3 2 3" xfId="1353" xr:uid="{9083DEEA-825B-49F7-8DE7-373F6A85B71D}"/>
    <cellStyle name="AggOrange9 3 2 4" xfId="1772" xr:uid="{8A39F5FD-B734-4D63-B3C3-D44F8F5772D9}"/>
    <cellStyle name="AggOrange9 3 2 5" xfId="2005" xr:uid="{8873416F-9972-4159-A38B-5FE3A66617D1}"/>
    <cellStyle name="AggOrange9 3 3" xfId="751" xr:uid="{999081D0-D608-4AE2-B01C-E34BAE4B4F19}"/>
    <cellStyle name="AggOrange9 3 3 2" xfId="1464" xr:uid="{0FA151EA-6589-457F-9EDE-015925FC5680}"/>
    <cellStyle name="AggOrange9 3 3 3" xfId="1749" xr:uid="{6C522107-886B-4D14-8BF6-F91BF37C995F}"/>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3" xfId="1647" xr:uid="{A924CEB2-E5D0-4BA4-83CF-12545AF5F9F4}"/>
    <cellStyle name="AggOrange9 4 2 2 4" xfId="2219" xr:uid="{F2B73A50-EF3E-4ADC-884C-B98D8D7762C2}"/>
    <cellStyle name="AggOrange9 4 2 3" xfId="1361" xr:uid="{33CA3C78-30C8-4235-A67F-7FD15CA9600F}"/>
    <cellStyle name="AggOrange9 4 2 4" xfId="1214" xr:uid="{48DE10E5-FF91-4632-A832-F87E66DED1F0}"/>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3" xfId="941" xr:uid="{D371CE5A-3AB7-422F-BD3B-620DBDB7FC70}"/>
    <cellStyle name="AggOrange9 4 3 2 4" xfId="2164" xr:uid="{F0BF41E3-9D79-45BC-BBBC-48A8BBD54182}"/>
    <cellStyle name="AggOrange9 4 3 3" xfId="1306" xr:uid="{923B689D-1FD2-4C74-93D0-03054AE99EBB}"/>
    <cellStyle name="AggOrange9 4 3 4" xfId="942" xr:uid="{0F3DCB90-29FE-47AC-9560-792FFCFDCAC4}"/>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3" xfId="1773" xr:uid="{8BFDD4A5-039A-450F-BBF2-043618C7336D}"/>
    <cellStyle name="AggOrange9 4 4 2 4" xfId="2210" xr:uid="{84FF8B49-D2A9-4190-B7DB-3E84AFF5C3D2}"/>
    <cellStyle name="AggOrange9 4 4 3" xfId="1352" xr:uid="{9E151381-13F4-41C3-8522-BD76BFDA93DF}"/>
    <cellStyle name="AggOrange9 4 4 4" xfId="949" xr:uid="{43DD6F8D-30A7-4A96-9053-80B8E19FC4D6}"/>
    <cellStyle name="AggOrange9 4 4 5" xfId="2004" xr:uid="{BAF9643C-7317-456D-9967-F3F0F2D008B4}"/>
    <cellStyle name="AggOrange9 4 5" xfId="1099" xr:uid="{60E98770-1559-4A6A-9586-038D81CEA5B6}"/>
    <cellStyle name="AggOrange9 4 6" xfId="1064" xr:uid="{C1F34B0A-0BEF-46C9-8D0E-1E1E947E4A11}"/>
    <cellStyle name="AggOrange9 4 7" xfId="1790" xr:uid="{41D0B062-74ED-460A-B3C1-0AF3BEDD2638}"/>
    <cellStyle name="AggOrange9 5" xfId="105" xr:uid="{ECF81999-9171-4651-B7A0-43172B1BCB26}"/>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3" xfId="1240" xr:uid="{F24CA7B3-3537-45E8-A965-F50996B57232}"/>
    <cellStyle name="AggOrangeLBorder 2 3 2 2 4" xfId="2222" xr:uid="{827ACD91-717A-47D0-9D31-4032FDB8376E}"/>
    <cellStyle name="AggOrangeLBorder 2 3 2 3" xfId="1364" xr:uid="{5AFE6286-8509-452C-9BC6-C6D0A5A05649}"/>
    <cellStyle name="AggOrangeLBorder 2 3 2 4" xfId="1847" xr:uid="{5A7B76A0-D371-434F-AE26-A4844CC8F018}"/>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3" xfId="1171" xr:uid="{F9E8E80B-5A9E-4742-B112-B22C3141B647}"/>
    <cellStyle name="AggOrangeLBorder 2 3 3 2 4" xfId="2162" xr:uid="{ABAE1515-BB4B-4F72-ABCB-E3D83402AE41}"/>
    <cellStyle name="AggOrangeLBorder 2 3 3 3" xfId="1304" xr:uid="{8FCB1DF5-158A-479F-A1CC-8491156E3088}"/>
    <cellStyle name="AggOrangeLBorder 2 3 3 4" xfId="1839" xr:uid="{EBF40992-B590-4F54-A7E3-36E425BFE4AD}"/>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3" xfId="1066" xr:uid="{7F862D67-BD6D-4F7F-BED9-476C248B17DE}"/>
    <cellStyle name="AggOrangeLBorder 2 3 4 2 4" xfId="2188" xr:uid="{670CFA89-B7C8-4BCC-88AE-C1055C279D02}"/>
    <cellStyle name="AggOrangeLBorder 2 3 4 3" xfId="1330" xr:uid="{F91AC317-734C-4738-B5A1-E5AE818C8B1C}"/>
    <cellStyle name="AggOrangeLBorder 2 3 4 4" xfId="1746" xr:uid="{E0479174-88BA-40D8-8FAD-07A2236B686F}"/>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7" xfId="1016" xr:uid="{84D32DF9-DF16-4289-8462-3CD7508D097F}"/>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3" xfId="1207" xr:uid="{FBAC266C-358B-4009-AC9C-E726880A853A}"/>
    <cellStyle name="AggOrangeLBorder 4 2 2 4" xfId="2221" xr:uid="{CDC53022-5836-41CE-AAA7-31B282A70C62}"/>
    <cellStyle name="AggOrangeLBorder 4 2 3" xfId="1363" xr:uid="{46F3DDFF-CFA4-4196-BD90-BD9DF0321648}"/>
    <cellStyle name="AggOrangeLBorder 4 2 4" xfId="23" xr:uid="{4D71EC3B-96B2-43D7-B54D-FD23E6ADE8DF}"/>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3" xfId="1653" xr:uid="{278527A4-5B68-4FC1-8B44-0DA3DB5D1EDB}"/>
    <cellStyle name="AggOrangeLBorder 4 3 2 4" xfId="2163" xr:uid="{F8189368-07E6-4C69-95B6-2184943426B7}"/>
    <cellStyle name="AggOrangeLBorder 4 3 3" xfId="1305" xr:uid="{82C2F101-F7AB-49ED-8F7D-010211193F37}"/>
    <cellStyle name="AggOrangeLBorder 4 3 4" xfId="30" xr:uid="{4F9F11EC-865E-4343-85EF-34675007BB3A}"/>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3" xfId="1123" xr:uid="{11A09B5D-BC07-4FD6-8165-ED5CB059BD69}"/>
    <cellStyle name="AggOrangeLBorder 4 4 2 4" xfId="2184" xr:uid="{55F7BF0F-2425-4158-851B-CBC446D5129B}"/>
    <cellStyle name="AggOrangeLBorder 4 4 3" xfId="1326" xr:uid="{5D0C3E06-BF62-4381-91DD-8E9CBBA5E211}"/>
    <cellStyle name="AggOrangeLBorder 4 4 4" xfId="1834" xr:uid="{8739FA3D-6379-431C-885F-3F62D24A2AA7}"/>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7" xfId="1737" xr:uid="{2A6E9DAC-B3CD-4025-9B48-C5BE8AE1251C}"/>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3" xfId="1143" xr:uid="{8E4121C3-9B43-48AA-9624-897D76F02D38}"/>
    <cellStyle name="AggOrangeRBorder 2 2 2 2 4" xfId="2139" xr:uid="{FAE8159E-33E4-4EC2-B6A8-0366F30ED249}"/>
    <cellStyle name="AggOrangeRBorder 2 2 2 3" xfId="1281" xr:uid="{E0759544-477B-41B2-AA75-F4774F28609E}"/>
    <cellStyle name="AggOrangeRBorder 2 2 2 4" xfId="32" xr:uid="{38BAC079-AE19-4DD2-BFCA-FA80267A5120}"/>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3" xfId="1017" xr:uid="{9FFA9615-788E-49E7-B8B6-79271ECAAF16}"/>
    <cellStyle name="AggOrangeRBorder 2 3 2 2 4" xfId="2224" xr:uid="{C35BB5F4-5DC2-4FBB-86F4-0F88C33026B8}"/>
    <cellStyle name="AggOrangeRBorder 2 3 2 3" xfId="1366" xr:uid="{258F9C50-41FF-4D26-8111-3C3DDC00FA4E}"/>
    <cellStyle name="AggOrangeRBorder 2 3 2 4" xfId="936" xr:uid="{6947EB51-8B2E-4880-A5BA-C9EA755BAD07}"/>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3" xfId="1825" xr:uid="{B8822FA8-F363-4F6F-AB44-021D201B4472}"/>
    <cellStyle name="AggOrangeRBorder 2 3 3 2 4" xfId="2200" xr:uid="{A4C66FAA-6E54-43FB-9587-C256145114DA}"/>
    <cellStyle name="AggOrangeRBorder 2 3 3 3" xfId="1342" xr:uid="{CF9513E5-75AA-4AEF-B6F6-3A8F5EA1A108}"/>
    <cellStyle name="AggOrangeRBorder 2 3 3 4" xfId="1175" xr:uid="{7F49DF88-988F-4FB3-B176-687A077DD428}"/>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3" xfId="1130" xr:uid="{62047FEF-0E89-4F92-9E0A-4D99D9C43065}"/>
    <cellStyle name="AggOrangeRBorder 2 3 4 2 4" xfId="2182" xr:uid="{ACB3E252-6AA6-4DF2-BEBA-0F7949474B4F}"/>
    <cellStyle name="AggOrangeRBorder 2 3 4 3" xfId="1324" xr:uid="{3AE6C888-787C-4616-98C2-B7C5B4FB02B8}"/>
    <cellStyle name="AggOrangeRBorder 2 3 4 4" xfId="1056" xr:uid="{04F1CFC5-500B-4F0B-8235-877DA7E350EC}"/>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7" xfId="984" xr:uid="{20AAAD20-7A94-4B8F-93F7-4AE4A6154E59}"/>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3" xfId="1087" xr:uid="{49F5C4C8-AEC8-4C31-BC39-2664C40759F6}"/>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3" xfId="1650" xr:uid="{47574BA9-7452-44C7-828E-D4C8D44C0EC9}"/>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3" xfId="1205" xr:uid="{92613A26-C0DD-454E-AC17-B250EA72A96D}"/>
    <cellStyle name="AggOrangeRBorder 4 2 2 4" xfId="2223" xr:uid="{DD9D133C-F267-4108-8626-792D26B1D55A}"/>
    <cellStyle name="AggOrangeRBorder 4 2 3" xfId="1365" xr:uid="{602B1FBE-FA4A-4B1C-B2BD-92484EB47EB1}"/>
    <cellStyle name="AggOrangeRBorder 4 2 4" xfId="1642" xr:uid="{E8AC3049-F304-474A-A1D1-7DEF1E195777}"/>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3" xfId="1651" xr:uid="{472AEF43-7356-4C7C-8CB3-44CF56D03C41}"/>
    <cellStyle name="AggOrangeRBorder 4 3 2 4" xfId="2256" xr:uid="{8C8F8806-D1A5-4EBD-9F6F-07ED431A5016}"/>
    <cellStyle name="AggOrangeRBorder 4 3 3" xfId="1398" xr:uid="{1EDABB46-AC3E-47ED-8C1C-E71122946C69}"/>
    <cellStyle name="AggOrangeRBorder 4 3 4" xfId="1809" xr:uid="{9E539613-AF05-4C47-8F54-28ABBEFD115B}"/>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3" xfId="1899" xr:uid="{DD3A5DE9-2DAD-452C-9A84-70A5421513F5}"/>
    <cellStyle name="AggOrangeRBorder 4 4 2 4" xfId="2277" xr:uid="{E0028E85-36FA-4E3A-8675-827BC9656C75}"/>
    <cellStyle name="AggOrangeRBorder 4 4 3" xfId="1419" xr:uid="{D15A459B-D235-4E82-ACF2-9F01B09DFCE2}"/>
    <cellStyle name="AggOrangeRBorder 4 4 4" xfId="1728" xr:uid="{51528890-16CC-4356-BC60-BEDAA17170B9}"/>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7" xfId="1198" xr:uid="{2BC91A93-706D-48CD-8E6C-FDCBCEBCE6D4}"/>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3" xfId="961" xr:uid="{70458FE3-2AC6-4623-A93C-EB2B31F12394}"/>
    <cellStyle name="Ausgabe 2 2 2 4" xfId="2261" xr:uid="{F5BF272D-9C38-4CAE-918B-ED225D22F118}"/>
    <cellStyle name="Ausgabe 2 2 3" xfId="1403" xr:uid="{E2611922-C36F-4D26-A40E-46041A4F7E99}"/>
    <cellStyle name="Ausgabe 2 2 4" xfId="1120" xr:uid="{E2B209BB-4792-45F5-ABA5-A5707BFDD96D}"/>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3" xfId="1266" xr:uid="{D8D31FD4-BEFB-4455-8C99-D42B8BB2EB17}"/>
    <cellStyle name="Ausgabe 2 3 2 4" xfId="2146" xr:uid="{1F0B344F-DFCD-46CE-AAAA-5E8CF20CDD4B}"/>
    <cellStyle name="Ausgabe 2 3 3" xfId="1288" xr:uid="{CABFADD3-42B4-4829-978E-2563F3592C67}"/>
    <cellStyle name="Ausgabe 2 3 4" xfId="1730" xr:uid="{5CE59F8C-E0F7-42E6-9FBE-93727BDDB9FD}"/>
    <cellStyle name="Ausgabe 2 3 5" xfId="1940" xr:uid="{3EB8CB90-1233-468F-9FB7-CAAD0D1512DE}"/>
    <cellStyle name="Ausgabe 2 4" xfId="741" xr:uid="{5DAC2155-C3D4-4B27-8802-2E66A06C2EA2}"/>
    <cellStyle name="Ausgabe 2 4 2" xfId="1454" xr:uid="{5CF04721-4F78-4FA7-A415-C572A3171FE9}"/>
    <cellStyle name="Ausgabe 2 4 3" xfId="1052" xr:uid="{5ADB613D-23E1-4476-B8CC-900D6A08DFFC}"/>
    <cellStyle name="Ausgabe 2 4 4" xfId="2104" xr:uid="{41DC9706-B114-4EDE-96E2-756413219E72}"/>
    <cellStyle name="Ausgabe 2 5" xfId="1193" xr:uid="{5318009E-3C64-47DF-B90D-86753CC7009E}"/>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3" xfId="1724" xr:uid="{2C41F16A-C082-45B0-B744-6FA011A2404D}"/>
    <cellStyle name="Ausgabe 3 2 2 4" xfId="2233" xr:uid="{44EC6D2F-6503-459B-B068-C7575D61C8A2}"/>
    <cellStyle name="Ausgabe 3 2 3" xfId="1375" xr:uid="{D4F704E2-4B38-4226-BAB1-61FC78FE1669}"/>
    <cellStyle name="Ausgabe 3 2 4" xfId="1786" xr:uid="{42D9F5E4-2BCB-4735-A0D8-5BB0710584CB}"/>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3" xfId="1133" xr:uid="{EF8A0AC6-55CC-4B34-8559-441FB7809E2C}"/>
    <cellStyle name="Ausgabe 3 3 2 4" xfId="2152" xr:uid="{10687198-C881-4144-B904-89A9C8156240}"/>
    <cellStyle name="Ausgabe 3 3 3" xfId="1294" xr:uid="{98CE3634-DC7A-43D5-AFD8-C903E193C5D4}"/>
    <cellStyle name="Ausgabe 3 3 4" xfId="1779" xr:uid="{C581E619-1CEB-4F7B-91E5-4FB4E13CA7C6}"/>
    <cellStyle name="Ausgabe 3 3 5" xfId="1946" xr:uid="{FF976E02-7A1E-47F9-8A9D-CF60DD45D43A}"/>
    <cellStyle name="Ausgabe 3 4" xfId="738" xr:uid="{C20C282F-FE2C-4F37-941B-EA4409415A9E}"/>
    <cellStyle name="Ausgabe 3 4 2" xfId="1451" xr:uid="{7C3F5A3F-2288-4870-9C51-74FCCFC74878}"/>
    <cellStyle name="Ausgabe 3 4 3" xfId="1703" xr:uid="{1FAD0B90-D8FD-493A-A32D-BB71A7A15DEE}"/>
    <cellStyle name="Ausgabe 3 4 4" xfId="2102" xr:uid="{617A14AB-70C9-4761-86AF-7950619EBE17}"/>
    <cellStyle name="Ausgabe 3 5" xfId="1115" xr:uid="{EE38B667-7B76-45FF-B651-920BC28BE3CB}"/>
    <cellStyle name="Ausgabe 4" xfId="579" xr:uid="{D36C411C-1044-41DF-9819-07D0FA3F9560}"/>
    <cellStyle name="Ausgabe 4 2" xfId="794" xr:uid="{90638120-5F89-4E54-8FA9-F6F6E7D8ED45}"/>
    <cellStyle name="Ausgabe 4 2 2" xfId="1507" xr:uid="{8FBAA1AE-AF0F-4375-9077-61CD653CB11F}"/>
    <cellStyle name="Ausgabe 4 2 3" xfId="975" xr:uid="{5637F195-15B5-4A43-ADA0-2BA364F7373A}"/>
    <cellStyle name="Ausgabe 4 2 4" xfId="2157" xr:uid="{254840A2-D917-4624-BDDE-9C515A85AC47}"/>
    <cellStyle name="Ausgabe 4 3" xfId="1299" xr:uid="{0F1E8DB2-9258-4FD1-BA2C-3653594A48D7}"/>
    <cellStyle name="Ausgabe 4 4" xfId="1713" xr:uid="{DBDC1E07-4293-45A7-8120-393A53F54CF1}"/>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3" xfId="1898" xr:uid="{68B2D869-BDC9-4690-8115-1EAC63154360}"/>
    <cellStyle name="Ausgabe 5 2 4" xfId="2276" xr:uid="{83BDE257-6FB9-4EC1-B17E-73A1B7DFB90A}"/>
    <cellStyle name="Ausgabe 5 3" xfId="1418" xr:uid="{DA1679CA-EB66-4BCC-BA0E-38FEE251F111}"/>
    <cellStyle name="Ausgabe 5 4" xfId="1640" xr:uid="{766D8667-3E44-40BA-A64D-7187D11177CE}"/>
    <cellStyle name="Ausgabe 5 5" xfId="2070" xr:uid="{2C682439-CDAA-40DF-93CA-B416CC3667AF}"/>
    <cellStyle name="Ausgabe 6" xfId="714" xr:uid="{2D5CE56D-E652-40BB-9D88-01F3DBF28301}"/>
    <cellStyle name="Ausgabe 6 2" xfId="1434" xr:uid="{C9BE8B5B-D624-493B-A76D-65DEC5516530}"/>
    <cellStyle name="Ausgabe 6 3" xfId="1744" xr:uid="{7301DDA4-EA0A-4130-83F0-DC8041CD2D0E}"/>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3" xfId="1652" xr:uid="{7DD356D2-C140-45CD-B708-97E95FA0000D}"/>
    <cellStyle name="Berechnung 2 2 2 4" xfId="2262" xr:uid="{B6A13055-05D5-4E6B-892D-D458BB54079C}"/>
    <cellStyle name="Berechnung 2 2 3" xfId="1404" xr:uid="{230450E2-7DD5-4E8E-A13E-1960488A6BC4}"/>
    <cellStyle name="Berechnung 2 2 4" xfId="1677" xr:uid="{B6E84843-1946-4F4D-890D-84B555525DC1}"/>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3" xfId="1754" xr:uid="{D67AF47C-7260-4820-A71E-70078C737576}"/>
    <cellStyle name="Berechnung 2 3 2 4" xfId="2127" xr:uid="{BC58228C-27AF-43FA-B568-0E415C074E36}"/>
    <cellStyle name="Berechnung 2 3 3" xfId="1269" xr:uid="{C87414CB-5DC2-4B2A-A928-E34E728D0494}"/>
    <cellStyle name="Berechnung 2 3 4" xfId="1135" xr:uid="{59449903-DE02-469A-85DF-2759DA4F5534}"/>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3" xfId="1083" xr:uid="{80843125-EE8E-4D14-9FE0-9F0E7F5108A0}"/>
    <cellStyle name="Berechnung 2 4 2 4" xfId="2183" xr:uid="{F89F1455-CCB2-4821-A7CE-C94DBBB05688}"/>
    <cellStyle name="Berechnung 2 4 3" xfId="1325" xr:uid="{78B6BBEF-1657-44B7-8835-8628892C094E}"/>
    <cellStyle name="Berechnung 2 4 4" xfId="1712" xr:uid="{9C54FE37-FC30-40A5-9D80-05E382BE2C99}"/>
    <cellStyle name="Berechnung 2 4 5" xfId="1977" xr:uid="{88B2E2AA-BD61-468E-8BE5-0FF60EF4C79C}"/>
    <cellStyle name="Berechnung 2 5" xfId="742" xr:uid="{393C8595-B32A-4715-AA27-CA4AE18D4E49}"/>
    <cellStyle name="Berechnung 2 5 2" xfId="1455" xr:uid="{E38E5E71-3FF3-4482-8E9E-E1CB665EDB64}"/>
    <cellStyle name="Berechnung 2 5 3" xfId="1026" xr:uid="{22DADAA5-AF45-4111-A133-3F9A0B9E275D}"/>
    <cellStyle name="Berechnung 2 5 4" xfId="2105" xr:uid="{8C9F9263-7720-4593-B6E0-6F6165BE0C74}"/>
    <cellStyle name="Berechnung 2 6" xfId="1194" xr:uid="{DF229731-E236-4310-9FC0-267EEF42B10D}"/>
    <cellStyle name="Berechnung 2 7" xfId="1200" xr:uid="{FB59281D-9FDC-4E1C-9726-BA06928FFD8B}"/>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3" xfId="1001" xr:uid="{FBA3919C-5730-41FA-BF26-9EC664D64528}"/>
    <cellStyle name="Berechnung 3 2 2 4" xfId="2225" xr:uid="{CBF0312E-5CEA-489C-BC65-4FA7C8C11EAA}"/>
    <cellStyle name="Berechnung 3 2 3" xfId="1367" xr:uid="{A961A2B4-4AFB-4C5E-8BBE-7D064F79DB26}"/>
    <cellStyle name="Berechnung 3 2 4" xfId="1817" xr:uid="{801D7229-110F-4BCD-B18E-49F8ECC216F4}"/>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3" xfId="980" xr:uid="{76DEB48A-78C7-4FC7-9AE9-64E18574C002}"/>
    <cellStyle name="Berechnung 3 3 2 4" xfId="2161" xr:uid="{6FC512E6-E877-477D-9C0F-C7067E9CCCCC}"/>
    <cellStyle name="Berechnung 3 3 3" xfId="1303" xr:uid="{62CBA0E2-D718-4DDC-88E5-162777F34F3E}"/>
    <cellStyle name="Berechnung 3 3 4" xfId="940" xr:uid="{3AA1EAD3-B8B7-4B53-9B1F-73FEB99879F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3" xfId="1659" xr:uid="{4212C172-A670-4391-B6BF-10D73BEFB4D4}"/>
    <cellStyle name="Berechnung 3 4 2 4" xfId="2173" xr:uid="{27058A07-EBBE-488D-81BE-411B87EB3818}"/>
    <cellStyle name="Berechnung 3 4 3" xfId="1315" xr:uid="{23BDB290-218A-4806-9615-90A332C43886}"/>
    <cellStyle name="Berechnung 3 4 4" xfId="1169" xr:uid="{8F7F9925-4A4D-41B3-9723-001482653B4B}"/>
    <cellStyle name="Berechnung 3 4 5" xfId="1967" xr:uid="{27A88542-3A26-494E-B835-ABAC83C5620A}"/>
    <cellStyle name="Berechnung 3 5" xfId="733" xr:uid="{D5BE5CFD-33D0-412C-8D03-1C8FC91FE9A4}"/>
    <cellStyle name="Berechnung 3 5 2" xfId="1449" xr:uid="{CEC0D98F-609B-40B6-8FFC-A2E9BC8A352D}"/>
    <cellStyle name="Berechnung 3 5 3" xfId="1778" xr:uid="{970AC980-8EA2-4140-9B37-0C68C3CC3242}"/>
    <cellStyle name="Berechnung 3 5 4" xfId="2100" xr:uid="{9D1CB742-3AF1-41B8-B673-B22E6EF7CE74}"/>
    <cellStyle name="Berechnung 3 6" xfId="1105" xr:uid="{47FAED18-2CFC-4ECE-9BA9-BBD4568BCC44}"/>
    <cellStyle name="Berechnung 3 7" xfId="1762" xr:uid="{85E17428-D418-432E-B8F4-75B03D22B960}"/>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3" xfId="1232" xr:uid="{15699F82-9992-40D7-8D15-206A2B903B66}"/>
    <cellStyle name="Berechnung 4 2 4" xfId="2158" xr:uid="{80D017CE-B505-46F2-9400-949F04BC10FB}"/>
    <cellStyle name="Berechnung 4 3" xfId="1300" xr:uid="{7ECB4BA3-1748-4561-9719-D6ADD7D5B0F4}"/>
    <cellStyle name="Berechnung 4 4" xfId="1836" xr:uid="{64C8EB02-1F37-40F0-8CD1-F66EDCA34FAC}"/>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3" xfId="1897" xr:uid="{90D5D9E8-9F3F-4CE3-9EC2-F5687686B559}"/>
    <cellStyle name="Berechnung 5 2 4" xfId="2275" xr:uid="{2E3D32CC-23D5-4B86-BDFC-5FD58E9ADD2D}"/>
    <cellStyle name="Berechnung 5 3" xfId="1417" xr:uid="{50ABB87E-E714-49C8-86D2-6BB28DF51CAB}"/>
    <cellStyle name="Berechnung 5 4" xfId="1830" xr:uid="{105DD7BE-5D4F-4186-B178-B55C1E2A1FE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3" xfId="1908" xr:uid="{C8086844-E160-4664-B008-30957D7A4D3D}"/>
    <cellStyle name="Berechnung 6 2 4" xfId="2286" xr:uid="{D655F636-B174-4A92-8723-7C154D90267A}"/>
    <cellStyle name="Berechnung 6 3" xfId="1429" xr:uid="{24E6A597-39AE-47B2-B339-EC7F00382F3A}"/>
    <cellStyle name="Berechnung 6 4" xfId="1643" xr:uid="{DF2809EF-B130-425E-9BCD-BE873451FCFD}"/>
    <cellStyle name="Berechnung 6 5" xfId="2080" xr:uid="{38993D52-7600-4D08-866C-EF6A36EABBE3}"/>
    <cellStyle name="Berechnung 7" xfId="715" xr:uid="{C5E50E2A-1347-462F-9556-2C3DA11DDD53}"/>
    <cellStyle name="Berechnung 7 2" xfId="1435" xr:uid="{C110ABCB-F375-4ABA-BA47-B83A1AE2098D}"/>
    <cellStyle name="Berechnung 7 3" xfId="1048" xr:uid="{90778045-60FD-410C-B139-43425A70AE46}"/>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3" xfId="1657" xr:uid="{745AD99E-A3A8-4CFE-83FD-44AFAABA9D4D}"/>
    <cellStyle name="Calculation 2 2 2 4" xfId="2160" xr:uid="{9E60C214-EAEC-4116-8DFD-19D125D40303}"/>
    <cellStyle name="Calculation 2 2 3" xfId="1302" xr:uid="{84143625-B3A2-44EF-8A47-24277E5611AC}"/>
    <cellStyle name="Calculation 2 2 4" xfId="1225" xr:uid="{73DAB044-195F-4F39-A6EF-E9043CB05392}"/>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3" xfId="1664" xr:uid="{803E1089-EB74-4B61-B4E4-B7087709484C}"/>
    <cellStyle name="Calculation 2 3 2 4" xfId="2244" xr:uid="{AB5A84EB-7C01-40BB-AD3E-AB0AD1F35C02}"/>
    <cellStyle name="Calculation 2 3 3" xfId="1386" xr:uid="{5D175C27-3720-499D-82BC-BDF5093902CD}"/>
    <cellStyle name="Calculation 2 3 4" xfId="31" xr:uid="{FAAF6B1E-B0B0-4444-AE65-28BDBFD688D8}"/>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3" xfId="1025" xr:uid="{C7104A9A-444E-4E81-8DD6-515FA83D319B}"/>
    <cellStyle name="Calculation 2 4 2 4" xfId="2150" xr:uid="{47419388-B88A-4561-AECA-9D2FF0E4C737}"/>
    <cellStyle name="Calculation 2 4 3" xfId="1292" xr:uid="{35C4E9B7-AE14-471A-B66E-FF424750AAAF}"/>
    <cellStyle name="Calculation 2 4 4" xfId="1199" xr:uid="{21387E31-4F90-4FC9-B90F-5321B6A4606C}"/>
    <cellStyle name="Calculation 2 4 5" xfId="1944" xr:uid="{FA54EBE0-BD96-4262-81FD-AD752953E768}"/>
    <cellStyle name="Calculation 2 5" xfId="716" xr:uid="{659B6432-F8EF-4491-A25F-9F523162FB51}"/>
    <cellStyle name="Calculation 2 5 2" xfId="1436" xr:uid="{AFD51807-06A0-4B45-B63E-9763C537E01C}"/>
    <cellStyle name="Calculation 2 5 3" xfId="1774" xr:uid="{08B94C0A-762C-49AE-BF67-60F3021638BE}"/>
    <cellStyle name="Calculation 2 5 4" xfId="2087" xr:uid="{BE01867C-200A-455E-96D9-8A68E2028E82}"/>
    <cellStyle name="Calculation 2 6" xfId="1007" xr:uid="{21009666-1081-4804-BAE8-5FD1F696A1AF}"/>
    <cellStyle name="Calculation 2 7" xfId="1812" xr:uid="{018599E4-6253-4160-9C3A-B774A5FD9A6F}"/>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3" xfId="1700" xr:uid="{88B1AA72-BEDD-4258-ACE0-8EDF2960214F}"/>
    <cellStyle name="Calculation 3 2 2 4" xfId="2199" xr:uid="{42C478B6-54B6-4FFD-9688-CB5F18EFCC57}"/>
    <cellStyle name="Calculation 3 2 3" xfId="1341" xr:uid="{128AE0AB-0D2C-4E9E-8EF1-0E20FE2D8310}"/>
    <cellStyle name="Calculation 3 2 4" xfId="1757" xr:uid="{7412E2CC-8F32-4E42-8CC0-AC8456F923FA}"/>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3" xfId="1005" xr:uid="{34E23764-5BA7-4549-A1E8-5BC94EB7C401}"/>
    <cellStyle name="Calculation 3 3 2 4" xfId="2185" xr:uid="{4C3DC07B-D8C1-424C-987C-93DA7D2BE5F6}"/>
    <cellStyle name="Calculation 3 3 3" xfId="1327" xr:uid="{7ECB5B6D-AF86-4AC4-B958-2306BC699673}"/>
    <cellStyle name="Calculation 3 3 4" xfId="1794" xr:uid="{9613C1CC-7A46-4D2C-92B4-BAB389A23FB1}"/>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3" xfId="1891" xr:uid="{5054CE20-7F55-439B-85B5-DBCEC356D99C}"/>
    <cellStyle name="Calculation 3 4 2 4" xfId="2269" xr:uid="{10D7899A-06F5-411F-BA78-3E7CB45B02A8}"/>
    <cellStyle name="Calculation 3 4 3" xfId="1411" xr:uid="{F4A4AEFA-5827-4018-A386-9D870C89F6D8}"/>
    <cellStyle name="Calculation 3 4 4" xfId="1763" xr:uid="{37E85BEB-1CA0-4798-9392-2AABDBCA61BF}"/>
    <cellStyle name="Calculation 3 4 5" xfId="2063" xr:uid="{E283673F-7436-497D-A7B7-8A6A37D6D99A}"/>
    <cellStyle name="Calculation 3 5" xfId="724" xr:uid="{09E3F567-4234-4670-B812-492EA4089C92}"/>
    <cellStyle name="Calculation 3 5 2" xfId="1444" xr:uid="{0DA43C9E-114D-47ED-B0C1-73A7C4520835}"/>
    <cellStyle name="Calculation 3 5 3" xfId="1676" xr:uid="{843800EC-4B2D-4BBD-8EE6-3573F8B93D7D}"/>
    <cellStyle name="Calculation 3 5 4" xfId="2095" xr:uid="{28FC7BBD-29C5-48D3-80FC-57732E0C1BC5}"/>
    <cellStyle name="Calculation 3 6" xfId="1070" xr:uid="{752618A9-7C8D-4191-BAD5-686CE8D94B68}"/>
    <cellStyle name="Calculation 3 7" xfId="1867" xr:uid="{EA9EA80A-E78A-465D-A183-44FFAEC44480}"/>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3" xfId="168" xr:uid="{5B29C205-315B-4438-A315-86F28C34CC2B}"/>
    <cellStyle name="Comma 6" xfId="6" xr:uid="{00000000-0005-0000-0000-000005000000}"/>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3" xfId="1909" xr:uid="{FD4B4416-B8BD-4F23-9A6E-FA7EACC8B1A8}"/>
    <cellStyle name="CustomCellsOrange 2 2 2 2 2 4" xfId="2287" xr:uid="{CDCB8EB7-492F-44A3-96DB-DA7915A9905C}"/>
    <cellStyle name="CustomCellsOrange 2 2 2 2 3" xfId="1430" xr:uid="{11B3A23F-ECE3-4398-9E5B-F4D4CA51405A}"/>
    <cellStyle name="CustomCellsOrange 2 2 2 2 4" xfId="1265" xr:uid="{AB2ACF3A-DE3D-4F12-9153-F181AAE1F1C5}"/>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3" xfId="1893" xr:uid="{6AAEFA4F-D5F6-43A3-9F70-F66F61873922}"/>
    <cellStyle name="CustomCellsOrange 2 2 3 2 4" xfId="2271" xr:uid="{F46F45B8-7471-44F6-B7E2-F60C518EB414}"/>
    <cellStyle name="CustomCellsOrange 2 2 3 3" xfId="1413" xr:uid="{55DE88E6-F0BC-4A27-ACA0-81244E53DBDE}"/>
    <cellStyle name="CustomCellsOrange 2 2 3 4" xfId="1759" xr:uid="{79665B93-5293-4C4A-910C-A6216B696E6C}"/>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3" xfId="1669" xr:uid="{560DA2D9-C91E-4539-AA11-348B6B934308}"/>
    <cellStyle name="CustomCellsOrange 2 2 4 2 4" xfId="2189" xr:uid="{A562E128-502D-40C4-9287-91CA8167A6A8}"/>
    <cellStyle name="CustomCellsOrange 2 2 4 3" xfId="1331" xr:uid="{38E29065-CAB0-46F6-B338-25FE8D542946}"/>
    <cellStyle name="CustomCellsOrange 2 2 4 4" xfId="1702" xr:uid="{6C34DF0A-E18F-4FDF-A79E-BDFC79074816}"/>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3" xfId="1911" xr:uid="{E28CD483-3A94-44A6-A9FF-ACA2CF02BC24}"/>
    <cellStyle name="CustomCellsOrange 2 2 5 2 4" xfId="2289" xr:uid="{0A0E7BCE-7881-4AE9-8CDE-485BA57B4654}"/>
    <cellStyle name="CustomCellsOrange 2 2 5 3" xfId="1432" xr:uid="{DDC05A8D-A728-4736-BA56-9CE140CB9C9D}"/>
    <cellStyle name="CustomCellsOrange 2 2 5 4" xfId="1770" xr:uid="{BB85FEAA-C171-4693-ACBD-BA8332538858}"/>
    <cellStyle name="CustomCellsOrange 2 2 5 5" xfId="2083" xr:uid="{E8F101E5-2DFC-44F2-B7E3-B3270493E073}"/>
    <cellStyle name="CustomCellsOrange 2 2 6" xfId="1226" xr:uid="{2F578B6E-2DF3-4DD8-A57F-BA6FE79FCC76}"/>
    <cellStyle name="CustomCellsOrange 2 2 7" xfId="1051" xr:uid="{F9FF5830-3F54-4EA0-8E72-8EC2C3C71EA0}"/>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3" xfId="1065" xr:uid="{CE33E548-A7EF-46D7-8CC6-FD570E6BA194}"/>
    <cellStyle name="CustomCellsOrange 3 2 2 4" xfId="2226" xr:uid="{AA201C0D-BE79-4A36-8BB5-9E291C7EBE41}"/>
    <cellStyle name="CustomCellsOrange 3 2 3" xfId="1368" xr:uid="{06BF508D-A378-451C-A03C-8E4BB861D91D}"/>
    <cellStyle name="CustomCellsOrange 3 2 4" xfId="1190" xr:uid="{1C1C27AB-F407-480F-A8F7-D4EA5AABCA2F}"/>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3" xfId="1055" xr:uid="{2C776393-2760-4D6E-B398-5432D45B78B3}"/>
    <cellStyle name="CustomCellsOrange 3 3 2 4" xfId="2159" xr:uid="{BF4580E0-5FC3-4443-9332-DA98BF29257E}"/>
    <cellStyle name="CustomCellsOrange 3 3 3" xfId="1301" xr:uid="{A34286FD-AD24-41C4-8AB6-8ADEEF30DBC5}"/>
    <cellStyle name="CustomCellsOrange 3 3 4" xfId="1012" xr:uid="{59099FDA-750E-468E-A650-E42AB76F6D8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3" xfId="1044" xr:uid="{81C8AEBC-A812-40FC-B608-1D3A0D610029}"/>
    <cellStyle name="CustomCellsOrange 3 4 2 4" xfId="2172" xr:uid="{42739A41-E9D2-4033-B743-8C33B612F463}"/>
    <cellStyle name="CustomCellsOrange 3 4 3" xfId="1314" xr:uid="{877AE66B-D51D-4AEF-8948-643CE2E6A2E3}"/>
    <cellStyle name="CustomCellsOrange 3 4 4" xfId="1736" xr:uid="{BFC21101-654F-4F19-B317-E14BECAB40D8}"/>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7" xfId="1835" xr:uid="{4B5A2614-CD81-45E9-86B8-DF904E31E0E5}"/>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3" xfId="1910" xr:uid="{FB0B32D6-9EEB-4B40-A70F-A067B135D18F}"/>
    <cellStyle name="CustomizationCells 2 2 2 2 2 4" xfId="2288" xr:uid="{66DE6F77-B920-4D3C-991F-78904ACFACBE}"/>
    <cellStyle name="CustomizationCells 2 2 2 2 3" xfId="1431" xr:uid="{452359DA-6367-4A37-BF82-B57DB69E4F15}"/>
    <cellStyle name="CustomizationCells 2 2 2 2 4" xfId="1222" xr:uid="{5017526D-2052-4B5A-98FC-DE86C3AEBB71}"/>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3" xfId="1894" xr:uid="{6183C958-5983-4358-B95C-91E1DA61EB5D}"/>
    <cellStyle name="CustomizationCells 2 2 3 2 4" xfId="2272" xr:uid="{8351CEF9-FBC1-4609-A8A9-9CCC292C9B07}"/>
    <cellStyle name="CustomizationCells 2 2 3 3" xfId="1414" xr:uid="{7A5741D6-CBA3-44C1-868D-158BA06D606F}"/>
    <cellStyle name="CustomizationCells 2 2 3 4" xfId="1149" xr:uid="{9C835068-28FA-46E1-A7C3-6B456E72C033}"/>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3" xfId="1032" xr:uid="{94984A09-BF13-4AA4-A85D-3B580C0BD78B}"/>
    <cellStyle name="CustomizationCells 2 2 4 2 4" xfId="2135" xr:uid="{7C0B0596-2A97-4E18-AE85-DCECC2928077}"/>
    <cellStyle name="CustomizationCells 2 2 4 3" xfId="1277" xr:uid="{AD4AB5ED-5350-48FE-9D79-10D6781E27E9}"/>
    <cellStyle name="CustomizationCells 2 2 4 4" xfId="1021" xr:uid="{EC0E5E35-78AF-428C-975B-3BF10DCA9FD8}"/>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3" xfId="1433" xr:uid="{2DDA9891-53EA-45C3-81C7-8A25CE394629}"/>
    <cellStyle name="CustomizationCells 2 2 5 4" xfId="1687" xr:uid="{8F4B4369-7A43-4A2B-914A-B58D110870DA}"/>
    <cellStyle name="CustomizationCells 2 2 5 5" xfId="2084" xr:uid="{A9F95BAC-5492-4DE2-A2C2-D7A49C6A80A2}"/>
    <cellStyle name="CustomizationCells 2 2 6" xfId="1227" xr:uid="{1FA2EF5B-BDB2-4CF4-B40F-1A4537614B3F}"/>
    <cellStyle name="CustomizationCells 2 2 7" xfId="1699" xr:uid="{34A925FC-7445-442B-A2EB-05402A658500}"/>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3" xfId="1068" xr:uid="{80EA2534-1F02-421A-83E4-0265269BE447}"/>
    <cellStyle name="CustomizationCells 3 2 2 4" xfId="2227" xr:uid="{AA9E26DD-C6E0-412C-884A-7FEA9C846738}"/>
    <cellStyle name="CustomizationCells 3 2 3" xfId="1369" xr:uid="{073A8689-86EA-4A56-9EB2-318980A1B024}"/>
    <cellStyle name="CustomizationCells 3 2 4" xfId="28" xr:uid="{8295119A-6EE7-47AF-BEDE-3C16B5089EA7}"/>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3" xfId="928" xr:uid="{AA906F1F-6881-4229-8DAC-8EC315CB8060}"/>
    <cellStyle name="CustomizationCells 3 3 2 4" xfId="2254" xr:uid="{EFA3A520-4A9F-4168-8131-08A6B126AA9F}"/>
    <cellStyle name="CustomizationCells 3 3 3" xfId="1396" xr:uid="{52BA3711-D659-4A65-8A38-4465E7880943}"/>
    <cellStyle name="CustomizationCells 3 3 4" xfId="1692" xr:uid="{AB187B44-1F67-4AF9-8015-659E5BDD8A5A}"/>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3" xfId="1042" xr:uid="{A88A6320-5E55-43FE-84D1-CD6393060E7A}"/>
    <cellStyle name="CustomizationCells 3 4 2 4" xfId="2174" xr:uid="{6F8159BA-6C3C-42B0-A6AF-33509DA78DEC}"/>
    <cellStyle name="CustomizationCells 3 4 3" xfId="1316" xr:uid="{5AAF8008-B46F-4E55-8756-68ECF318C818}"/>
    <cellStyle name="CustomizationCells 3 4 4" xfId="1086" xr:uid="{F86D0906-0ADD-4063-B9F4-FF344D050594}"/>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7" xfId="1769" xr:uid="{CA7E4C1B-3A9E-4D85-9E9E-A87833AD5B5E}"/>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3" xfId="1824" xr:uid="{4A9AD5EE-BE8F-4307-8F33-4BBB5AAE6C1C}"/>
    <cellStyle name="CustomizationGreenCells 3 2 2 4" xfId="2228" xr:uid="{552B0FAD-4474-4E03-B64A-AF669B3F3E35}"/>
    <cellStyle name="CustomizationGreenCells 3 2 3" xfId="1370" xr:uid="{76FEA897-BF2D-42E8-9F9C-0BAE71929702}"/>
    <cellStyle name="CustomizationGreenCells 3 2 4" xfId="997" xr:uid="{173FC676-1A06-4CD2-AB2E-19EAA126587E}"/>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3" xfId="1819" xr:uid="{D97040C8-2B97-4D2C-86CD-441790D9DF27}"/>
    <cellStyle name="CustomizationGreenCells 3 3 2 4" xfId="2198" xr:uid="{6B5CC220-91BE-4BF6-BC99-EB3AFFB64A1E}"/>
    <cellStyle name="CustomizationGreenCells 3 3 3" xfId="1340" xr:uid="{53491117-5BBC-4EBF-AB74-861FE846078F}"/>
    <cellStyle name="CustomizationGreenCells 3 3 4" xfId="1011" xr:uid="{227057FC-B3D4-42E6-8910-A5DB7A709750}"/>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3" xfId="1076" xr:uid="{C96FFC2C-C126-4706-AFCA-CFA9B158C629}"/>
    <cellStyle name="CustomizationGreenCells 3 4 2 4" xfId="2131" xr:uid="{CACBB44F-92A4-482C-98F8-110B7BA3A44B}"/>
    <cellStyle name="CustomizationGreenCells 3 4 3" xfId="1273" xr:uid="{646C3DEB-81A0-4C06-99DD-8CBB20917642}"/>
    <cellStyle name="CustomizationGreenCells 3 4 4" xfId="1168" xr:uid="{75D1AED7-145B-4BAA-A1E8-D20447B040D4}"/>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7" xfId="1678" xr:uid="{A011262C-4199-4569-B142-64188E158C49}"/>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3" xfId="1890" xr:uid="{10259214-03EF-49EE-9852-255997FD176A}"/>
    <cellStyle name="Eingabe 3 2 2 4" xfId="2268" xr:uid="{1CA1A7A8-3E26-45C8-997B-B280BD98468E}"/>
    <cellStyle name="Eingabe 3 2 3" xfId="1410" xr:uid="{DB2531CD-F52C-4D13-8816-02C098D16AA7}"/>
    <cellStyle name="Eingabe 3 2 4" xfId="1820" xr:uid="{5C2943D4-6274-429D-BDF7-61657E5E82A3}"/>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3" xfId="1178" xr:uid="{8F9C0645-5432-4AF3-ABD2-82A76B2059F7}"/>
    <cellStyle name="Eingabe 3 3 2 4" xfId="2257" xr:uid="{2663E84D-2D8C-4897-8E20-62A6AE4A0953}"/>
    <cellStyle name="Eingabe 3 3 3" xfId="1399" xr:uid="{4F14EBB2-717D-4B08-8448-4C7E3D313D63}"/>
    <cellStyle name="Eingabe 3 3 4" xfId="1060" xr:uid="{318884CC-94E0-4427-B8CA-F0B26F64C21B}"/>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3" xfId="999" xr:uid="{F25B8C94-568E-4151-8A3C-5A4A8E5EC6DA}"/>
    <cellStyle name="Eingabe 3 4 2 4" xfId="2148" xr:uid="{DF3FCAE5-9121-4830-8A45-1B845264182D}"/>
    <cellStyle name="Eingabe 3 4 3" xfId="1290" xr:uid="{D18AD6B1-175B-44AA-B86B-EBE06B89D2CB}"/>
    <cellStyle name="Eingabe 3 4 4" xfId="1851" xr:uid="{5766B0E9-477E-45C9-9E35-50D17DC855B3}"/>
    <cellStyle name="Eingabe 3 4 5" xfId="1942" xr:uid="{187BB9FC-177E-4109-8D17-DA24941EF378}"/>
    <cellStyle name="Eingabe 3 5" xfId="753" xr:uid="{7D7F7524-E7B4-4195-9E4C-D6403A418D68}"/>
    <cellStyle name="Eingabe 3 5 2" xfId="1466" xr:uid="{C9C42825-579B-4660-B7BE-8F333BDAEA81}"/>
    <cellStyle name="Eingabe 3 5 3" xfId="1765" xr:uid="{DB99A11B-DB2A-40CB-BA07-B250D64A0E73}"/>
    <cellStyle name="Eingabe 3 5 4" xfId="2116" xr:uid="{2C4FB7AC-E24C-4D5E-AA99-A0694D3F6C36}"/>
    <cellStyle name="Eingabe 3 6" xfId="1213" xr:uid="{FE0D8030-E33A-4F5E-AC4D-AC9643B6F617}"/>
    <cellStyle name="Eingabe 3 7" xfId="1152" xr:uid="{9286F28E-46F9-4BAA-A0FF-DB13E2FE72F7}"/>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3" xfId="1158" xr:uid="{0D7833F1-8264-41ED-947F-1D14E9B3063F}"/>
    <cellStyle name="Eingabe 4 2 2 4" xfId="2229" xr:uid="{E02AF14A-6BB3-4D01-9277-57DE17AE139A}"/>
    <cellStyle name="Eingabe 4 2 3" xfId="1371" xr:uid="{827EA7BD-8B4A-4B71-8EE2-B32A668DEF5A}"/>
    <cellStyle name="Eingabe 4 2 4" xfId="1167" xr:uid="{1FD30ED9-C7ED-42C8-A956-83ECE6BDC0DD}"/>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3" xfId="1229" xr:uid="{8EC7AFD1-9BCE-4324-A47F-667BDF00A5A3}"/>
    <cellStyle name="Eingabe 4 3 2 4" xfId="2156" xr:uid="{FAADBA1F-F004-4CD4-BBC3-B394F9E72163}"/>
    <cellStyle name="Eingabe 4 3 3" xfId="1298" xr:uid="{5A20F023-9522-404A-B199-5ABCD96EA49F}"/>
    <cellStyle name="Eingabe 4 3 4" xfId="1243" xr:uid="{52D98483-89E9-4B9B-8FCA-861C95E27B81}"/>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3" xfId="1006" xr:uid="{379AF0BC-F891-4532-B1F9-1A07D827BF99}"/>
    <cellStyle name="Eingabe 4 4 2 4" xfId="2132" xr:uid="{5A49D6CE-3B82-4F0A-BF70-D8E82B36F564}"/>
    <cellStyle name="Eingabe 4 4 3" xfId="1274" xr:uid="{EC5A0BE7-9A36-461E-9225-A9F115AC47B1}"/>
    <cellStyle name="Eingabe 4 4 4" xfId="1691" xr:uid="{576C1E3D-3692-4727-AC38-0351D5D1FED1}"/>
    <cellStyle name="Eingabe 4 4 5" xfId="1926" xr:uid="{BE0442C7-009F-4BF9-88EF-87ECE90147EE}"/>
    <cellStyle name="Eingabe 4 5" xfId="737" xr:uid="{18788A41-3430-4A15-BBBB-098F031C7E97}"/>
    <cellStyle name="Eingabe 4 5 2" xfId="1450" xr:uid="{0A2423D6-3E07-43CB-8A57-E4BB2D55EE92}"/>
    <cellStyle name="Eingabe 4 5 3" xfId="1085" xr:uid="{25627ABB-D7D8-4E1B-960A-886B59EC7AD5}"/>
    <cellStyle name="Eingabe 4 5 4" xfId="2101" xr:uid="{387224DE-6EA0-485C-A2FE-6FEB66117790}"/>
    <cellStyle name="Eingabe 4 6" xfId="1110" xr:uid="{6BF60D33-0B13-4D7E-AB87-C78F43F0FBF8}"/>
    <cellStyle name="Eingabe 4 7" xfId="1782" xr:uid="{34FB3411-A353-4BC1-8395-0DD9246DAB7B}"/>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3" xfId="939" xr:uid="{15D68B26-409F-4B41-AB83-87F3B2643D3E}"/>
    <cellStyle name="Eingabe 5 2 4" xfId="2166" xr:uid="{B4529181-41BE-4BB3-8B4C-18498017342D}"/>
    <cellStyle name="Eingabe 5 3" xfId="1308" xr:uid="{423F1BCA-08DE-4803-AEC2-2DF3A75C4114}"/>
    <cellStyle name="Eingabe 5 4" xfId="1881" xr:uid="{D61B0CC8-25D1-49B4-87C8-23BFD14EE359}"/>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3" xfId="1710" xr:uid="{1CA3D44E-668F-446A-A8A7-9FEE025823FC}"/>
    <cellStyle name="Eingabe 6 2 4" xfId="2243" xr:uid="{C79D9390-21DA-4C1F-9BCB-873265211144}"/>
    <cellStyle name="Eingabe 6 3" xfId="1385" xr:uid="{E75EFE68-5DE1-4377-8038-09601EF6DA02}"/>
    <cellStyle name="Eingabe 6 4" xfId="1816" xr:uid="{4601E964-7947-463B-9C92-A916D6A02FF0}"/>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3" xfId="1907" xr:uid="{90B9981E-6A44-4A17-A3B7-ECC0C047DA1C}"/>
    <cellStyle name="Eingabe 7 2 4" xfId="2285" xr:uid="{FF8AD740-D784-4644-B47E-A96312BFAA7D}"/>
    <cellStyle name="Eingabe 7 3" xfId="1428" xr:uid="{AC30CE3C-3636-4DF8-87FF-E6076EAFD4F4}"/>
    <cellStyle name="Eingabe 7 4" xfId="1708" xr:uid="{CB475E4F-0C1C-43D0-9BC0-D3AC3C90CA22}"/>
    <cellStyle name="Eingabe 7 5" xfId="2079" xr:uid="{2CEB465E-8627-46D4-98D6-E9A4BA009012}"/>
    <cellStyle name="Eingabe 8" xfId="717" xr:uid="{4E63BFDE-C5ED-4F00-A964-4290E1E3B006}"/>
    <cellStyle name="Eingabe 8 2" xfId="1437" xr:uid="{D7A4A04B-ECF4-42AA-AD60-C61C7E51272A}"/>
    <cellStyle name="Eingabe 8 3" xfId="1883" xr:uid="{92AE5031-EB7E-4BD9-A7E2-6ABBFC7F130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3" xfId="1034" xr:uid="{B1C0A1EA-49E2-4197-8CD3-17A19DF0F2A1}"/>
    <cellStyle name="Ergebnis 2 2 2 4" xfId="2263" xr:uid="{AC7B1BB6-7F5D-469C-BD96-AD9482FC9431}"/>
    <cellStyle name="Ergebnis 2 2 3" xfId="1405" xr:uid="{19CD3CBF-FA84-40A9-AA84-5A019718E8C2}"/>
    <cellStyle name="Ergebnis 2 2 4" xfId="1722" xr:uid="{ABB0BD15-55D4-4ED0-A455-66A53558B0C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3" xfId="1228" xr:uid="{7D457B99-73B6-4616-81E3-E9F2B3B8515D}"/>
    <cellStyle name="Ergebnis 2 3 2 4" xfId="2195" xr:uid="{5E8E4D38-C3DB-4331-8632-D8A1BB48EDF8}"/>
    <cellStyle name="Ergebnis 2 3 3" xfId="1337" xr:uid="{DD135B25-D389-477B-B683-F43B123793C6}"/>
    <cellStyle name="Ergebnis 2 3 4" xfId="74" xr:uid="{649992E0-7B9A-4A90-870E-B6425AE26D23}"/>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3" xfId="1179" xr:uid="{8DC4E302-B2AD-4A39-B804-15555550DAC8}"/>
    <cellStyle name="Ergebnis 2 4 2 4" xfId="2186" xr:uid="{E7B2A8A0-AA4A-40B3-AEEB-29241D758891}"/>
    <cellStyle name="Ergebnis 2 4 3" xfId="1328" xr:uid="{5C6ED9AD-FBA4-4FD6-AEB4-24A530658052}"/>
    <cellStyle name="Ergebnis 2 4 4" xfId="1004" xr:uid="{46E3998F-550B-4F2E-B793-E2F92D1D2F97}"/>
    <cellStyle name="Ergebnis 2 4 5" xfId="1980" xr:uid="{250E0471-43E7-4715-8270-315C34C51126}"/>
    <cellStyle name="Ergebnis 2 5" xfId="743" xr:uid="{23F522DF-F4C5-47EF-B927-A58CCE00E5A0}"/>
    <cellStyle name="Ergebnis 2 5 2" xfId="1456" xr:uid="{7187EB83-C0D5-429E-AB20-3E37BD1819A1}"/>
    <cellStyle name="Ergebnis 2 5 3" xfId="1723" xr:uid="{D4C7AAAA-5528-4758-A559-B9A3B88142EE}"/>
    <cellStyle name="Ergebnis 2 5 4" xfId="2106" xr:uid="{371900C4-66D2-4829-8262-EB7D86679680}"/>
    <cellStyle name="Ergebnis 2 6" xfId="1195" xr:uid="{574EA804-1F32-423B-AEB8-23F5ED02F130}"/>
    <cellStyle name="Ergebnis 2 7" xfId="1806" xr:uid="{51677788-094F-476A-BA39-BE55F41E42A7}"/>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3" xfId="1745" xr:uid="{BC85EAB0-4B97-4C49-A97C-05C1F9DD01A8}"/>
    <cellStyle name="Ergebnis 3 2 2 4" xfId="2237" xr:uid="{45FC6327-A09C-4114-A0D7-FEB988C02092}"/>
    <cellStyle name="Ergebnis 3 2 3" xfId="1379" xr:uid="{9C39CA0D-4B09-427D-A5A6-3BC4B47BCDF3}"/>
    <cellStyle name="Ergebnis 3 2 4" xfId="1868" xr:uid="{9B6ECEFB-5F26-4416-9450-7B6F23E81F0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3" xfId="1656" xr:uid="{E5063A4D-039A-4190-AE96-255E5625FF4F}"/>
    <cellStyle name="Ergebnis 3 3 2 4" xfId="2151" xr:uid="{86BD62F9-E428-456F-B7FE-E714CED68514}"/>
    <cellStyle name="Ergebnis 3 3 3" xfId="1293" xr:uid="{EAA51786-8E63-45FF-9569-D121CDC0B0B2}"/>
    <cellStyle name="Ergebnis 3 3 4" xfId="70" xr:uid="{7114C9CB-2F64-4E80-8A69-047B08138918}"/>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3" xfId="92" xr:uid="{711ABDA4-59D1-43DE-809A-FBB077609849}"/>
    <cellStyle name="Ergebnis 3 4 2 4" xfId="2178" xr:uid="{8675E505-9F8E-4445-A9EB-38B5728753D2}"/>
    <cellStyle name="Ergebnis 3 4 3" xfId="1320" xr:uid="{71C041C5-E398-4021-8DA3-58AB161E0ABD}"/>
    <cellStyle name="Ergebnis 3 4 4" xfId="1781" xr:uid="{3FB99CD1-7F58-445D-AA7E-DB8C3969219E}"/>
    <cellStyle name="Ergebnis 3 4 5" xfId="1972" xr:uid="{8CEDB57B-84E1-4AF7-ACAC-C0C1A387E2EE}"/>
    <cellStyle name="Ergebnis 3 5" xfId="739" xr:uid="{B8D751BE-FBF4-49C9-9544-D37D7A1DAD15}"/>
    <cellStyle name="Ergebnis 3 5 2" xfId="1452" xr:uid="{27906B50-E025-4DDB-BC39-97D45276D4C6}"/>
    <cellStyle name="Ergebnis 3 5 3" xfId="1857" xr:uid="{866586B1-2AE8-47A5-BD4F-780F2C3B8D08}"/>
    <cellStyle name="Ergebnis 3 5 4" xfId="2103" xr:uid="{155B708A-DB02-4B8E-898F-ADF38C01164C}"/>
    <cellStyle name="Ergebnis 3 6" xfId="1119" xr:uid="{C58E25DA-E2D8-47C5-BBCC-0C8DADC795A8}"/>
    <cellStyle name="Ergebnis 3 7" xfId="1177" xr:uid="{621104AE-DE24-4299-90C9-19A0AF2EAC5A}"/>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3" xfId="932" xr:uid="{9457D040-686B-4EB5-89C3-D494A5F9D547}"/>
    <cellStyle name="Ergebnis 4 2 4" xfId="2167" xr:uid="{D95436DD-51F1-43F3-A226-6C91382F2CE9}"/>
    <cellStyle name="Ergebnis 4 3" xfId="1309" xr:uid="{28A923EA-0124-4EC4-9E09-78892F4B7868}"/>
    <cellStyle name="Ergebnis 4 4" xfId="1264" xr:uid="{21837CB3-F2C5-4C46-918E-D8723DF96B3B}"/>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3" xfId="1033" xr:uid="{AF245C6C-501C-4815-98B4-70657087203F}"/>
    <cellStyle name="Ergebnis 5 2 4" xfId="2241" xr:uid="{C01CC964-075A-40D0-8D52-5C90DA3CB3EF}"/>
    <cellStyle name="Ergebnis 5 3" xfId="1383" xr:uid="{62CFA118-573A-4529-98A4-F80665B2590B}"/>
    <cellStyle name="Ergebnis 5 4" xfId="1242" xr:uid="{45E0F288-432D-40FB-A001-C1F6943E5B03}"/>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3" xfId="1665" xr:uid="{A46AC2BE-B73E-47F5-8212-E7B174DD3525}"/>
    <cellStyle name="Ergebnis 6 2 4" xfId="2248" xr:uid="{95FDE857-2E43-49D7-AE10-9FA06C7B964B}"/>
    <cellStyle name="Ergebnis 6 3" xfId="1390" xr:uid="{6E31BC44-E14F-4023-B2BF-69366D01A3C6}"/>
    <cellStyle name="Ergebnis 6 4" xfId="1854" xr:uid="{94779A45-FBC6-406B-AAFF-CDA5C0708E85}"/>
    <cellStyle name="Ergebnis 6 5" xfId="2042" xr:uid="{5A19AF33-9676-45D1-A3CC-34ACFA538928}"/>
    <cellStyle name="Ergebnis 7" xfId="718" xr:uid="{C09FA523-CD76-481B-B7DA-570B2F25BCD0}"/>
    <cellStyle name="Ergebnis 7 2" xfId="1438" xr:uid="{DEE9FAB0-D66D-49CE-9AF2-38CCAFA02937}"/>
    <cellStyle name="Ergebnis 7 3" xfId="1864" xr:uid="{32DD2EA3-C450-4E1C-B7C6-CF0447ED85B9}"/>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3" xfId="1045" xr:uid="{31353151-0D19-4A0A-B07C-50079A7F8877}"/>
    <cellStyle name="Input 2 2 2 4" xfId="2170" xr:uid="{6C0A7E5C-3E74-4CFE-874E-F5CBDB9C5C14}"/>
    <cellStyle name="Input 2 2 3" xfId="1312" xr:uid="{BC43014B-465E-4FA4-B9E0-DB9A62F4D55F}"/>
    <cellStyle name="Input 2 2 4" xfId="1058" xr:uid="{7638BFB5-0306-4510-8E9A-A13ADD74DC25}"/>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3" xfId="1896" xr:uid="{661C988A-2A32-4254-B802-05D61A725F9E}"/>
    <cellStyle name="Input 2 3 2 4" xfId="2274" xr:uid="{68658386-7322-4FE3-ABA5-C92423DF34DD}"/>
    <cellStyle name="Input 2 3 3" xfId="1416" xr:uid="{84CC3887-6E9E-4CBF-B606-F447886B3F57}"/>
    <cellStyle name="Input 2 3 4" xfId="96" xr:uid="{CCCF52DD-123B-4361-883D-F9945660F407}"/>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3" xfId="1906" xr:uid="{A2EAB52B-2BA0-4156-B983-DC01DFE24A35}"/>
    <cellStyle name="Input 2 4 2 4" xfId="2284" xr:uid="{244DBBD0-89FA-48FB-9537-D4B966B0D389}"/>
    <cellStyle name="Input 2 4 3" xfId="1427" xr:uid="{F7FBA761-9CE8-4C64-AA53-B099C74F6D6F}"/>
    <cellStyle name="Input 2 4 4" xfId="1191" xr:uid="{9CE8748B-A431-43E7-899C-42823151C242}"/>
    <cellStyle name="Input 2 4 5" xfId="2078" xr:uid="{2F9947F1-20DE-475A-8EA9-3FEB7F9778A7}"/>
    <cellStyle name="Input 2 5" xfId="719" xr:uid="{BD0B1103-0B81-434C-BB99-76C16D3A1ED1}"/>
    <cellStyle name="Input 2 5 2" xfId="1439" xr:uid="{2C98CDBA-57CD-49C3-A024-07A930918E8B}"/>
    <cellStyle name="Input 2 5 3" xfId="931" xr:uid="{ED860899-6A32-49EA-AA99-CD7FE7625D89}"/>
    <cellStyle name="Input 2 5 4" xfId="2090" xr:uid="{9140E603-A07D-4880-BC9F-DE386DF38A4C}"/>
    <cellStyle name="Input 2 6" xfId="1018" xr:uid="{2186ED14-8725-4B27-A612-DAB372AA33D4}"/>
    <cellStyle name="Input 2 7" xfId="1887" xr:uid="{0A5B061A-E170-4334-A302-CA1ECF8487C0}"/>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3" xfId="69" xr:uid="{08D496C0-7455-4FC8-AD0E-B021A67D19CC}"/>
    <cellStyle name="Input 3 2 2 4" xfId="2202" xr:uid="{C6136075-0D55-4154-998B-9D9C00883F3A}"/>
    <cellStyle name="Input 3 2 3" xfId="1344" xr:uid="{829C1499-7AF9-4FE9-B7C0-2280E2A487B3}"/>
    <cellStyle name="Input 3 2 4" xfId="1845" xr:uid="{A8C9AD26-F834-4296-A8A8-000F45F19D5D}"/>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3" xfId="1743" xr:uid="{B47930AE-B9FE-47AB-B2B6-22E7CE9C8A74}"/>
    <cellStyle name="Input 3 3 2 4" xfId="2201" xr:uid="{E6125AAC-4444-4B61-83B9-6AD51762271E}"/>
    <cellStyle name="Input 3 3 3" xfId="1343" xr:uid="{3563FBF2-73D8-4B4D-B762-B1A44C70C806}"/>
    <cellStyle name="Input 3 3 4" xfId="1831" xr:uid="{BE18BDA5-D5AC-479F-9599-50A76132B237}"/>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3" xfId="1147" xr:uid="{F0BE2761-903E-4158-82C4-0DC424DD363E}"/>
    <cellStyle name="Input 3 4 2 4" xfId="2145" xr:uid="{55FCF3D6-C7A6-47DF-B51E-DEB45291945A}"/>
    <cellStyle name="Input 3 4 3" xfId="1287" xr:uid="{1EA8F864-CF09-4EE5-AAE6-9047F956F9D6}"/>
    <cellStyle name="Input 3 4 4" xfId="1675" xr:uid="{29B63816-0EA1-4AE6-A563-E556253F3730}"/>
    <cellStyle name="Input 3 4 5" xfId="1939" xr:uid="{E7F595E0-1AC5-4B80-99EF-AEB8C52BD506}"/>
    <cellStyle name="Input 3 5" xfId="725" xr:uid="{C610ACF0-38A5-4857-824A-A74BFE1C81F2}"/>
    <cellStyle name="Input 3 5 2" xfId="1445" xr:uid="{15CCA8A9-7F56-4408-AA53-BD288363D8F9}"/>
    <cellStyle name="Input 3 5 3" xfId="977" xr:uid="{1CA63B62-A749-4F57-8E13-4453094E6712}"/>
    <cellStyle name="Input 3 5 4" xfId="2096" xr:uid="{5D79227A-3858-4F90-B06B-4BF076B34E2C}"/>
    <cellStyle name="Input 3 6" xfId="1074" xr:uid="{4F9E391A-61DD-4B9E-860B-F7137362D00B}"/>
    <cellStyle name="Input 3 7" xfId="1426" xr:uid="{EFDAC16F-D5E6-416E-8A15-3EA627B50D15}"/>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3" xfId="1804" xr:uid="{D0404BC5-786E-4CED-A6CA-159931981638}"/>
    <cellStyle name="InputCells12 2 2 2 2 4" xfId="2208" xr:uid="{0851113D-2BA6-44A9-982C-3EEBBBCE5C9E}"/>
    <cellStyle name="InputCells12 2 2 2 3" xfId="1350" xr:uid="{BE64D6BD-BCF0-40E9-B0C0-B5C2E59C98D4}"/>
    <cellStyle name="InputCells12 2 2 2 4" xfId="1187" xr:uid="{AA69B967-7096-45D0-8C63-2E18347178BC}"/>
    <cellStyle name="InputCells12 2 2 2 5" xfId="2002" xr:uid="{ED71999B-1FC2-4005-8050-3AB83B502532}"/>
    <cellStyle name="InputCells12 2 2 3" xfId="755" xr:uid="{5AD6C090-6FC4-46E8-85A2-5B952592B652}"/>
    <cellStyle name="InputCells12 2 2 3 2" xfId="1468" xr:uid="{761BE10E-1732-49C3-99E9-35515C50F3A9}"/>
    <cellStyle name="InputCells12 2 2 3 3" xfId="1884" xr:uid="{A02E4F7E-AF71-45D5-AA7B-42EA0C8278FF}"/>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3" xfId="1142" xr:uid="{12761400-4521-4F3D-8D22-3E35C811B04A}"/>
    <cellStyle name="InputCells12 2 3 2 2 4" xfId="2231" xr:uid="{B035DBF7-C5F6-4E25-A57C-9A511D97C930}"/>
    <cellStyle name="InputCells12 2 3 2 3" xfId="1373" xr:uid="{5D5DB4CD-C07B-48AA-8552-F22B80891538}"/>
    <cellStyle name="InputCells12 2 3 2 4" xfId="1732" xr:uid="{0C791DE9-DFC6-4D2C-A931-396398187AEA}"/>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3" xfId="1655" xr:uid="{C18065C9-467B-4F7F-99B5-A67A91C9D3FB}"/>
    <cellStyle name="InputCells12 2 3 3 2 4" xfId="2154" xr:uid="{DD719F70-98F0-4F21-A9EE-7BF5C04627CD}"/>
    <cellStyle name="InputCells12 2 3 3 3" xfId="1296" xr:uid="{EAAE4837-2183-4E3F-8E6C-F4E26FE83C1B}"/>
    <cellStyle name="InputCells12 2 3 3 4" xfId="1046" xr:uid="{1227DE55-9A0E-4479-8CF7-B985261AE921}"/>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3" xfId="1892" xr:uid="{26E87FC3-68DD-4161-910F-CB22AB411514}"/>
    <cellStyle name="InputCells12 2 3 4 2 4" xfId="2270" xr:uid="{F104763D-8FCF-41A6-9CD5-CC8F8A7F5973}"/>
    <cellStyle name="InputCells12 2 3 4 3" xfId="1412" xr:uid="{459E9BDE-D194-41AB-BFD6-67AE66A1F4BD}"/>
    <cellStyle name="InputCells12 2 3 4 4" xfId="1188" xr:uid="{356D0D47-C54C-4229-B7A1-07483A3BA333}"/>
    <cellStyle name="InputCells12 2 3 4 5" xfId="2064" xr:uid="{D88D44C4-17F0-4E78-B847-F7ADDEAA308F}"/>
    <cellStyle name="InputCells12 2 3 5" xfId="1112" xr:uid="{766CA799-C91F-4DD0-8FA5-4D16D09274D9}"/>
    <cellStyle name="InputCells12 2 3 6" xfId="1237" xr:uid="{F250C9C9-2DF5-4334-BF0D-B22911CE22FC}"/>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3" xfId="1233" xr:uid="{CA185AAB-EB7A-4A56-B722-D83C53BB42C9}"/>
    <cellStyle name="InputCells12 3 2 2 4" xfId="2138" xr:uid="{5A5C0486-41F8-49E1-886F-E1B44F865D64}"/>
    <cellStyle name="InputCells12 3 2 3" xfId="1280" xr:uid="{6B68BCC4-C052-4271-8DCB-8CE688A7DFEC}"/>
    <cellStyle name="InputCells12 3 2 4" xfId="1823" xr:uid="{EB709901-63C9-4655-ABA0-B185C744C84B}"/>
    <cellStyle name="InputCells12 3 2 5" xfId="1932" xr:uid="{74DC1542-FFC0-4F84-9AD7-F9AE003FC87F}"/>
    <cellStyle name="InputCells12 3 3" xfId="754" xr:uid="{3A023354-1868-44CF-8BB2-65009CC59402}"/>
    <cellStyle name="InputCells12 3 3 2" xfId="1467" xr:uid="{2CBB2D13-3E38-4778-B416-6EDD85DBE6C8}"/>
    <cellStyle name="InputCells12 3 3 3" xfId="1695" xr:uid="{9C1B6815-9604-43AE-8973-B764123C8D2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3" xfId="1865" xr:uid="{66E3EDFD-47EF-4738-BF53-2D5B47051E70}"/>
    <cellStyle name="InputCells12 4 2 2 4" xfId="2230" xr:uid="{01B8DD9C-D9E5-4896-84EA-18511695670E}"/>
    <cellStyle name="InputCells12 4 2 3" xfId="1372" xr:uid="{F76D6C92-71F3-4B48-8EDE-11DEAE161AD8}"/>
    <cellStyle name="InputCells12 4 2 4" xfId="1192" xr:uid="{001775D5-ADE3-4011-B650-D0E8D38691C4}"/>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3" xfId="1230" xr:uid="{EFA74852-BE59-4156-A0F6-03631B072B47}"/>
    <cellStyle name="InputCells12 4 3 2 4" xfId="2155" xr:uid="{694DEEFA-0862-452E-8FA0-0F64467C39CB}"/>
    <cellStyle name="InputCells12 4 3 3" xfId="1297" xr:uid="{C89DCDDF-AC6C-4E3B-AD71-9E133D83B116}"/>
    <cellStyle name="InputCells12 4 3 4" xfId="1010" xr:uid="{6876FF77-CA37-4492-B22D-1358E062F089}"/>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3" xfId="1218" xr:uid="{4CBC2CA6-8323-46C2-9D3A-B936C69FC1D1}"/>
    <cellStyle name="InputCells12 4 4 2 4" xfId="2129" xr:uid="{51D2955E-B202-42D6-BD30-31203F11250A}"/>
    <cellStyle name="InputCells12 4 4 3" xfId="1271" xr:uid="{3E82043F-C517-4615-91FC-7A485F67C483}"/>
    <cellStyle name="InputCells12 4 4 4" xfId="1654" xr:uid="{A467A0FE-3109-4836-A4C1-D3E340EC3EBD}"/>
    <cellStyle name="InputCells12 4 4 5" xfId="1923" xr:uid="{1847250B-3D73-479A-9C77-B63F8DE71DFE}"/>
    <cellStyle name="InputCells12 4 5" xfId="1111" xr:uid="{DE6A5516-8999-47CF-9828-6B195B73C26A}"/>
    <cellStyle name="InputCells12 4 6" xfId="1803" xr:uid="{B351F016-5141-4220-8CCB-07E138DA273E}"/>
    <cellStyle name="InputCells12 4 7" xfId="37" xr:uid="{18F04F6F-5D04-409E-85D7-4063E4111B43}"/>
    <cellStyle name="InputCells12 5" xfId="109" xr:uid="{974CCAFE-F20B-4D5A-9FD5-492576EB52FE}"/>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1" xfId="435" xr:uid="{D7C271AC-4A59-4EAD-BC3A-F11096BF3FFC}"/>
    <cellStyle name="Normal 11 2" xfId="477" xr:uid="{F67423BA-D407-4AD6-9ED7-EFFB65B0008A}"/>
    <cellStyle name="Normal 12" xfId="546" xr:uid="{3128F217-57E8-4C6B-BBE7-9B4839734600}"/>
    <cellStyle name="Normal 12 2" xfId="706" xr:uid="{E0FC66FB-8D88-4D6D-BBA1-4DCB8A0A765D}"/>
    <cellStyle name="Normal 13" xfId="20" xr:uid="{5286BDF5-7A53-4F08-983B-9F69C35F51C2}"/>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3" xfId="481" xr:uid="{F60BBD0E-FC44-4AE5-B62E-8CF366991BEB}"/>
    <cellStyle name="Normal 5 2 2 3" xfId="352" xr:uid="{7C9D0870-E1BF-4F34-B358-B84ED09C91DF}"/>
    <cellStyle name="Normal 5 2 2 3 2" xfId="483" xr:uid="{EA2AA38A-A866-48CA-93DF-2FF413F73F21}"/>
    <cellStyle name="Normal 5 2 2 4" xfId="480" xr:uid="{40D64E32-C1BF-4DC3-BA18-00703C8ACA04}"/>
    <cellStyle name="Normal 5 2 3" xfId="337" xr:uid="{AA1110A9-9365-439D-B9B4-6E9AC32499CC}"/>
    <cellStyle name="Normal 5 2 3 2" xfId="354" xr:uid="{16D8B633-33F1-4B7B-8875-EB0A6986FCED}"/>
    <cellStyle name="Normal 5 2 3 2 2" xfId="485" xr:uid="{AC25004C-FEB0-46B6-9D8D-F740CC19F84E}"/>
    <cellStyle name="Normal 5 2 3 3" xfId="484" xr:uid="{75E3E50D-5A2D-47D1-B31C-80321CB04FBD}"/>
    <cellStyle name="Normal 5 2 4" xfId="351" xr:uid="{5F4656E9-B24F-412A-8AB0-D1CC15773ECE}"/>
    <cellStyle name="Normal 5 2 4 2" xfId="486" xr:uid="{10AAC166-00B4-4545-BC6D-DB00EDBEB6C2}"/>
    <cellStyle name="Normal 5 2 5" xfId="460" xr:uid="{E0A21CA1-1C2A-4CE0-A7B7-D1C1D2CAFFD0}"/>
    <cellStyle name="Normal 5 2 5 2" xfId="487" xr:uid="{7F171D51-F4D7-42B8-947A-A93DE856A2F2}"/>
    <cellStyle name="Normal 5 2 6" xfId="479" xr:uid="{C5871523-3334-4E82-B6A5-CF76A022823B}"/>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3" xfId="489" xr:uid="{510BD2F5-1A3C-4FE9-B46F-0A29288C9F24}"/>
    <cellStyle name="Normal 5 3 3" xfId="355" xr:uid="{24272E6D-E500-479D-A797-4819DB6D4974}"/>
    <cellStyle name="Normal 5 3 3 2" xfId="491" xr:uid="{0C9043B6-0F53-443C-9543-F8202412EF8C}"/>
    <cellStyle name="Normal 5 3 4" xfId="488" xr:uid="{BB6714A8-AD0C-4569-AAC6-3CCAC473E418}"/>
    <cellStyle name="Normal 5 4" xfId="336" xr:uid="{35807DB0-918D-4E74-A835-8A3511C8CEC0}"/>
    <cellStyle name="Normal 5 4 2" xfId="357" xr:uid="{AE33D416-C483-4632-9AB5-1E9C70146452}"/>
    <cellStyle name="Normal 5 4 2 2" xfId="493" xr:uid="{F9129580-2703-4569-8832-F63F0F053346}"/>
    <cellStyle name="Normal 5 4 3" xfId="492" xr:uid="{4F11EE93-4C8C-4722-8035-4AA391D8BCD5}"/>
    <cellStyle name="Normal 5 5" xfId="350" xr:uid="{6786BC1E-1455-40A5-97D0-3F54E6BA537D}"/>
    <cellStyle name="Normal 5 5 2" xfId="494" xr:uid="{8525BBB9-A6CA-45BB-A7F6-037F1A75AB04}"/>
    <cellStyle name="Normal 5 6" xfId="394" xr:uid="{B590EA6B-DD12-45C5-B516-81E383565FBB}"/>
    <cellStyle name="Normal 5 7" xfId="478" xr:uid="{475C9D31-9E94-4DD8-81FD-CC89BFEAFFF6}"/>
    <cellStyle name="Normal 5 8" xfId="316" xr:uid="{01432787-077E-493D-BA97-A69E1BBB1CC9}"/>
    <cellStyle name="Normal 6" xfId="195" xr:uid="{74C16697-8220-47DA-9188-58B4A98FEC3C}"/>
    <cellStyle name="Normal 6 10" xfId="461" xr:uid="{584B8D64-4634-4F93-B88D-D474F066575D}"/>
    <cellStyle name="Normal 6 10 2" xfId="496" xr:uid="{AC0D34DF-E0C4-41C5-AB15-1300988BE349}"/>
    <cellStyle name="Normal 6 11" xfId="495" xr:uid="{3A2A6A38-1AA3-48E5-ACF0-CF0AD363C96F}"/>
    <cellStyle name="Normal 6 2" xfId="326" xr:uid="{291B51E6-BA2A-42E7-A45F-939EAD3B1EC9}"/>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3" xfId="499" xr:uid="{40C8B826-AC28-4D97-AB30-609250CFAB62}"/>
    <cellStyle name="Normal 6 2 2 3" xfId="360" xr:uid="{A06C7EB0-F4FB-4C68-B782-0F983503FAA0}"/>
    <cellStyle name="Normal 6 2 2 3 2" xfId="501" xr:uid="{96CF31BA-9C02-4CCD-9952-D06EB8422824}"/>
    <cellStyle name="Normal 6 2 2 4" xfId="498" xr:uid="{96503A98-FA06-4309-87FF-1CCC8ABB5B89}"/>
    <cellStyle name="Normal 6 2 3" xfId="341" xr:uid="{ED249622-2912-4E20-86A8-537DBCC1DDF3}"/>
    <cellStyle name="Normal 6 2 3 2" xfId="362" xr:uid="{B6ADEDF3-0A9B-44AC-978C-BE12F48B59A6}"/>
    <cellStyle name="Normal 6 2 3 2 2" xfId="503" xr:uid="{101AF594-B68A-4D24-985E-6608B8A0841B}"/>
    <cellStyle name="Normal 6 2 3 3" xfId="502" xr:uid="{18DED862-82D7-4107-A927-3AA28763B665}"/>
    <cellStyle name="Normal 6 2 4" xfId="359" xr:uid="{B12A5A68-4547-4DE8-BC23-2C9B8588B93E}"/>
    <cellStyle name="Normal 6 2 4 2" xfId="504" xr:uid="{9DE5B1A4-F004-431C-9E48-BB76AB2A7780}"/>
    <cellStyle name="Normal 6 2 5" xfId="462" xr:uid="{832E20EF-75D1-4E76-AE9A-8C5615B00C8C}"/>
    <cellStyle name="Normal 6 2 5 2" xfId="505" xr:uid="{2578C940-9BBF-4070-AB23-EC0E9D597F56}"/>
    <cellStyle name="Normal 6 2 6" xfId="497" xr:uid="{07CB5249-6332-4965-98A7-F50F15256EE3}"/>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3" xfId="508" xr:uid="{8A823C7D-7991-4ECD-9D0A-C95B331DF16C}"/>
    <cellStyle name="Normal 6 3 2 3" xfId="364" xr:uid="{3C3350DF-CFEB-43B3-B2BE-92D38DFB8A8C}"/>
    <cellStyle name="Normal 6 3 2 3 2" xfId="510" xr:uid="{420A7F7E-505B-4AA7-924A-328CA7D78224}"/>
    <cellStyle name="Normal 6 3 2 4" xfId="507" xr:uid="{84446E88-1427-4D8E-A75F-7834A03FCCF2}"/>
    <cellStyle name="Normal 6 3 3" xfId="343" xr:uid="{03952B5B-7EAC-4EB5-9DE1-A5C61EB1790D}"/>
    <cellStyle name="Normal 6 3 3 2" xfId="366" xr:uid="{FAA1A59C-0E95-487F-A819-46B70B45A140}"/>
    <cellStyle name="Normal 6 3 3 2 2" xfId="512" xr:uid="{46712059-DCE4-45BE-9CCA-1B9689EC98B5}"/>
    <cellStyle name="Normal 6 3 3 3" xfId="511" xr:uid="{EA019976-4D61-4887-BD4C-AE32961B1BD9}"/>
    <cellStyle name="Normal 6 3 4" xfId="363" xr:uid="{462DC147-F652-4769-AB6D-6317046FF139}"/>
    <cellStyle name="Normal 6 3 4 2" xfId="513" xr:uid="{2FE0EEE6-A4A3-4483-BD07-DF19DD09F1EA}"/>
    <cellStyle name="Normal 6 3 5" xfId="506" xr:uid="{AA3C4D4C-E5C6-4D80-A25E-FC112FF274F0}"/>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3" xfId="515" xr:uid="{0A0EB32C-9796-4F37-A16A-37FC5144D4AB}"/>
    <cellStyle name="Normal 6 4 3" xfId="367" xr:uid="{9C02624F-CE3F-4F38-A35D-033FB56C4037}"/>
    <cellStyle name="Normal 6 4 3 2" xfId="517" xr:uid="{0E38B21D-6DF5-4338-B06D-5655A497F7E6}"/>
    <cellStyle name="Normal 6 4 4" xfId="514" xr:uid="{9BF7FFF0-3EB4-4091-9E00-CA9FA1E549FB}"/>
    <cellStyle name="Normal 6 5" xfId="340" xr:uid="{39BCA476-EAA3-40D7-B399-B12CA4709684}"/>
    <cellStyle name="Normal 6 5 2" xfId="369" xr:uid="{77AD6912-197E-4323-8B85-006BDB0F2A69}"/>
    <cellStyle name="Normal 6 5 2 2" xfId="519" xr:uid="{B4FC728E-A6A6-4544-9FE9-05E170F75800}"/>
    <cellStyle name="Normal 6 5 3" xfId="518" xr:uid="{E83F8610-E98C-438E-94F1-268563430D1C}"/>
    <cellStyle name="Normal 6 6" xfId="358" xr:uid="{F47BB582-81A8-41F2-85E0-644AF670AC7E}"/>
    <cellStyle name="Normal 6 6 2" xfId="520" xr:uid="{AAE49162-A0EB-4613-82A5-80E2E7244EF6}"/>
    <cellStyle name="Normal 6 7" xfId="395" xr:uid="{9FF7AF40-6BC8-4651-98F8-A13E09D789E4}"/>
    <cellStyle name="Normal 6 7 2" xfId="521" xr:uid="{077E1489-F306-40F6-B566-E6A4900335E8}"/>
    <cellStyle name="Normal 6 8" xfId="431" xr:uid="{5DB46C59-3781-4539-AA80-7789BC7A722D}"/>
    <cellStyle name="Normal 6 8 2" xfId="522" xr:uid="{1FC88BCE-ACA6-461E-B9A4-593226CDEAB1}"/>
    <cellStyle name="Normal 6 9" xfId="434" xr:uid="{F173A7BC-B3B4-4993-83C3-574E15738251}"/>
    <cellStyle name="Normal 6 9 2" xfId="523" xr:uid="{75A2EE0A-9BEB-465C-894B-EFB32F5EA7F6}"/>
    <cellStyle name="Normal 7" xfId="56" xr:uid="{C70DF671-5550-469A-900F-EC2AC48CC131}"/>
    <cellStyle name="Normal 7 2" xfId="327" xr:uid="{67CC3256-6704-4262-8111-AD942BB34D8D}"/>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3" xfId="527" xr:uid="{F53862C9-F708-41F3-80F4-FFF155AD6DC8}"/>
    <cellStyle name="Normal 7 2 2 3" xfId="372" xr:uid="{0461ED90-3354-479B-A36E-A470E342BC2C}"/>
    <cellStyle name="Normal 7 2 2 3 2" xfId="529" xr:uid="{14A5EA1C-D735-453D-9005-B412177A00FE}"/>
    <cellStyle name="Normal 7 2 2 4" xfId="526" xr:uid="{F66FFCAF-5FFC-43CD-9D87-573FEB256CAA}"/>
    <cellStyle name="Normal 7 2 3" xfId="347" xr:uid="{8D63EF92-514B-492D-B592-D8E4580870EB}"/>
    <cellStyle name="Normal 7 2 3 2" xfId="374" xr:uid="{4C96A61F-377A-48D5-8925-3718EF96232B}"/>
    <cellStyle name="Normal 7 2 3 2 2" xfId="531" xr:uid="{09706D63-F72B-49D1-945E-72A7D31CC13E}"/>
    <cellStyle name="Normal 7 2 3 3" xfId="530" xr:uid="{509AE553-6997-4E31-B6D6-629027FD8511}"/>
    <cellStyle name="Normal 7 2 4" xfId="371" xr:uid="{E27B4B98-324F-4EC7-AAF6-2F08F660E2C0}"/>
    <cellStyle name="Normal 7 2 4 2" xfId="532" xr:uid="{6AAF3D36-16EE-439B-AEC0-F7373DCB8521}"/>
    <cellStyle name="Normal 7 2 5" xfId="463" xr:uid="{C0E9D699-8198-4B53-86E0-DB91E03F11E4}"/>
    <cellStyle name="Normal 7 2 5 2" xfId="533" xr:uid="{3B9A6999-F68A-4D2B-AB62-F1C1F17994FC}"/>
    <cellStyle name="Normal 7 2 6" xfId="525" xr:uid="{72BF2DA2-35A8-4A3D-A40C-F2997DCEC459}"/>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3" xfId="535" xr:uid="{3925FBA5-C494-48A2-B2B7-D3E5385D79CB}"/>
    <cellStyle name="Normal 7 3 3" xfId="375" xr:uid="{B020E678-952B-4AF3-A5E4-5AA5B673BD3E}"/>
    <cellStyle name="Normal 7 3 3 2" xfId="537" xr:uid="{3F60A299-B6B7-4147-BBA7-1E2BB68BE33F}"/>
    <cellStyle name="Normal 7 3 4" xfId="534" xr:uid="{3F4526F5-9CFA-459D-B311-2FD1BC2F0A02}"/>
    <cellStyle name="Normal 7 4" xfId="346" xr:uid="{31269D53-FA35-4CDC-BB45-4A66B9AAAC49}"/>
    <cellStyle name="Normal 7 4 2" xfId="377" xr:uid="{A944037E-2AAC-4546-A07B-1C62B2E69142}"/>
    <cellStyle name="Normal 7 4 2 2" xfId="539" xr:uid="{C9B25A50-DDAD-4AF5-9759-26BE37410F3D}"/>
    <cellStyle name="Normal 7 4 3" xfId="538" xr:uid="{53C0982A-C032-4E82-BCE6-C7FF30BF6428}"/>
    <cellStyle name="Normal 7 5" xfId="370" xr:uid="{E534B099-97A2-459F-AC3B-685E662C32A9}"/>
    <cellStyle name="Normal 7 5 2" xfId="540" xr:uid="{35D029D9-9EF6-4D15-A33B-676D6FF7A1A1}"/>
    <cellStyle name="Normal 7 6" xfId="383" xr:uid="{7FC79651-053F-4277-8FB4-F773C2CBFFD1}"/>
    <cellStyle name="Normal 7 7" xfId="524" xr:uid="{0CE32725-2553-4924-8A10-11C6AFC6DD4D}"/>
    <cellStyle name="Normal 7 8" xfId="324" xr:uid="{E6684B8E-BDA5-404F-BE20-6F5372A7294E}"/>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3" xfId="1069" xr:uid="{F62475C0-BCC9-4405-80F1-4C1466D10A8D}"/>
    <cellStyle name="Normal GHG Numbers (0.00) 3 2 2 2 4" xfId="2193" xr:uid="{9952FC4D-DAD7-4796-BFBD-184EB7EE1D18}"/>
    <cellStyle name="Normal GHG Numbers (0.00) 3 2 2 3" xfId="1335" xr:uid="{400BC8DB-518A-4C98-B957-8C8E2309160F}"/>
    <cellStyle name="Normal GHG Numbers (0.00) 3 2 2 4" xfId="1109" xr:uid="{225457B7-E254-4C67-B631-5169C39A5A12}"/>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3" xfId="1758" xr:uid="{7F57D123-8A04-40AE-8CD7-D0E216E23599}"/>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3" xfId="1666" xr:uid="{0FAC41C5-C496-4779-887A-856FE0636D23}"/>
    <cellStyle name="Normal GHG Numbers (0.00) 3 3 2 2 4" xfId="2252" xr:uid="{F55D8926-AD51-4B25-A03E-969823AB7458}"/>
    <cellStyle name="Normal GHG Numbers (0.00) 3 3 2 3" xfId="1394" xr:uid="{7247452B-9FEA-4E7C-97DA-CD38DF24ED13}"/>
    <cellStyle name="Normal GHG Numbers (0.00) 3 3 2 4" xfId="1224" xr:uid="{BC697149-8D66-41E9-BFF6-8ACD53A990BD}"/>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3" xfId="993" xr:uid="{D0192E98-7FB7-438B-922A-055C61758ECE}"/>
    <cellStyle name="Normal GHG Numbers (0.00) 3 3 3 2 4" xfId="2149" xr:uid="{75DD3B17-FAA6-42F1-9D02-E383C68F1D94}"/>
    <cellStyle name="Normal GHG Numbers (0.00) 3 3 3 3" xfId="1291" xr:uid="{C10D9770-2FAD-41DA-95AB-B53B57601356}"/>
    <cellStyle name="Normal GHG Numbers (0.00) 3 3 3 4" xfId="1127" xr:uid="{F6BF98A3-CDCF-4F29-B8B2-CFEDBD3ECC91}"/>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3" xfId="1904" xr:uid="{5B33B448-E164-422E-9838-E16EFA2BA62B}"/>
    <cellStyle name="Normal GHG Numbers (0.00) 3 3 4 2 4" xfId="2282" xr:uid="{ECAC18AB-CBBC-42F0-ABCC-03D14D15BD56}"/>
    <cellStyle name="Normal GHG Numbers (0.00) 3 3 4 3" xfId="1424" xr:uid="{571F0A6B-DB23-4FD3-8CE5-0C63662052A2}"/>
    <cellStyle name="Normal GHG Numbers (0.00) 3 3 4 4" xfId="1874" xr:uid="{4402889C-8075-4512-8FF5-3F8BC1A344B6}"/>
    <cellStyle name="Normal GHG Numbers (0.00) 3 3 4 5" xfId="2076" xr:uid="{A33209E0-369F-425A-A5A0-C77E4723E38B}"/>
    <cellStyle name="Normal GHG Numbers (0.00) 3 3 5" xfId="1173" xr:uid="{C251E45D-0342-4DAD-9C83-FA40E4AD526F}"/>
    <cellStyle name="Normal GHG Numbers (0.00) 3 3 6" xfId="1689" xr:uid="{07F5A262-4A94-4475-BEFA-4A7DB2EA31C9}"/>
    <cellStyle name="Normal GHG Numbers (0.00) 3 3 7" xfId="933" xr:uid="{DFAB1CE6-CD03-4742-A893-7712E9A48E70}"/>
    <cellStyle name="Normal GHG Numbers (0.00) 3 4" xfId="198" xr:uid="{2C0802AB-9A45-436E-87FD-2F589F8C7EFB}"/>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3" xfId="1162" xr:uid="{9436654C-4434-4D9C-9F62-F0918E49414B}"/>
    <cellStyle name="Normal GHG Textfiels Bold 3 2 2 2 4" xfId="2137" xr:uid="{E6D010DB-314B-41B0-8753-7CD9A683761B}"/>
    <cellStyle name="Normal GHG Textfiels Bold 3 2 2 3" xfId="1279" xr:uid="{EA0DF71E-20DE-41CE-8D30-5A67DC5EF341}"/>
    <cellStyle name="Normal GHG Textfiels Bold 3 2 2 4" xfId="1698" xr:uid="{3FBD8FD2-B9CB-48E3-BBD6-F5380462213C}"/>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3" xfId="1888" xr:uid="{27C7A909-2ECE-40D4-B50E-FF53CD05787B}"/>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3" xfId="1826" xr:uid="{CDAA8BAA-9A45-4458-9894-B4AF969D8EBF}"/>
    <cellStyle name="Normal GHG Textfiels Bold 3 3 2 2 4" xfId="2253" xr:uid="{23432C56-AC03-4B3A-ABF2-FA7F4EF4B8E0}"/>
    <cellStyle name="Normal GHG Textfiels Bold 3 3 2 3" xfId="1395" xr:uid="{4D4F65E0-BACE-414A-9119-D89B01B0D674}"/>
    <cellStyle name="Normal GHG Textfiels Bold 3 3 2 4" xfId="1090" xr:uid="{5082EF79-4C2D-40FA-AA9F-8E854420DD13}"/>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3" xfId="1767" xr:uid="{D77D77D6-C40B-4DAE-886C-F15A872F17C2}"/>
    <cellStyle name="Normal GHG Textfiels Bold 3 3 3 2 4" xfId="2196" xr:uid="{BE194F84-0550-45AD-BF7B-B58231A3FFCA}"/>
    <cellStyle name="Normal GHG Textfiels Bold 3 3 3 3" xfId="1338" xr:uid="{330100A2-BBD5-43BE-A416-53136965AE0A}"/>
    <cellStyle name="Normal GHG Textfiels Bold 3 3 3 4" xfId="88" xr:uid="{C8F6774A-C169-4A4B-AF69-34BEC104A817}"/>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3" xfId="1660" xr:uid="{353FA194-40A4-4F60-AA4C-6684163EB0B6}"/>
    <cellStyle name="Normal GHG Textfiels Bold 3 3 4 2 4" xfId="2171" xr:uid="{EF621F48-E1A4-4DF0-ABA7-933090576CAE}"/>
    <cellStyle name="Normal GHG Textfiels Bold 3 3 4 3" xfId="1313" xr:uid="{2FD89A5F-B1E1-4478-ABE6-EF5155E28679}"/>
    <cellStyle name="Normal GHG Textfiels Bold 3 3 4 4" xfId="1153" xr:uid="{AD4E6845-AE1F-4889-A432-4AB793FFD1CB}"/>
    <cellStyle name="Normal GHG Textfiels Bold 3 3 4 5" xfId="1965" xr:uid="{4457A1E5-3226-410E-972E-004BD31D2C19}"/>
    <cellStyle name="Normal GHG Textfiels Bold 3 3 5" xfId="1174" xr:uid="{13155997-ACB9-47CC-A67A-6EDCB4C44833}"/>
    <cellStyle name="Normal GHG Textfiels Bold 3 3 6" xfId="1250" xr:uid="{94FB4CB8-0556-44AA-BD96-3CBB07AD4629}"/>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3" xfId="1808" xr:uid="{AC2C85DC-A465-414F-A003-F629569F66EC}"/>
    <cellStyle name="Normal GHG whole table 2 2 2 4" xfId="2192" xr:uid="{0AAA71FF-1C52-4B91-B47A-69DE7A0CBD3E}"/>
    <cellStyle name="Normal GHG whole table 2 2 3" xfId="1334" xr:uid="{F50DFC37-97E9-4951-AF5E-A25862D09723}"/>
    <cellStyle name="Normal GHG whole table 2 2 4" xfId="1791" xr:uid="{97F3278E-BF1B-4686-862A-8EFF367E1567}"/>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3" xfId="1798" xr:uid="{42DE0C64-8143-4DB5-8348-5AB3F402E090}"/>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3" xfId="1872" xr:uid="{694BA5F1-5F2D-45EC-B9F9-C2D51F0126D4}"/>
    <cellStyle name="Normal GHG whole table 3 2 2 4" xfId="2232" xr:uid="{1216C8B1-EFFF-4189-A46F-B163019A11A5}"/>
    <cellStyle name="Normal GHG whole table 3 2 3" xfId="1374" xr:uid="{A4D00CF7-31F1-4083-B330-2A4B5548CEE3}"/>
    <cellStyle name="Normal GHG whole table 3 2 4" xfId="974" xr:uid="{3EAD1C09-5235-4F8D-9C07-9A1763152F40}"/>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3" xfId="998" xr:uid="{486E1AAF-06A6-4465-A534-97EA0D361509}"/>
    <cellStyle name="Normal GHG whole table 3 3 2 4" xfId="2153" xr:uid="{D8EE379B-A63E-4506-8058-A29B42875751}"/>
    <cellStyle name="Normal GHG whole table 3 3 3" xfId="1295" xr:uid="{F4669DCD-3776-4DF7-8948-658A173328CA}"/>
    <cellStyle name="Normal GHG whole table 3 3 4" xfId="1184" xr:uid="{DA24849B-B34B-43F0-99DC-331B6845F490}"/>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3" xfId="1821" xr:uid="{9F8A2DE9-230A-4A05-9F17-21ACDE452D89}"/>
    <cellStyle name="Normal GHG whole table 3 4 2 4" xfId="2240" xr:uid="{9B56F46F-C810-4A52-90C0-F857A0FCE10E}"/>
    <cellStyle name="Normal GHG whole table 3 4 3" xfId="1382" xr:uid="{BCA86298-111E-44BF-BAD8-DFAC31CE4831}"/>
    <cellStyle name="Normal GHG whole table 3 4 4" xfId="1139" xr:uid="{4D36E32C-96BD-4501-9CF7-E7C177587220}"/>
    <cellStyle name="Normal GHG whole table 3 4 5" xfId="2034" xr:uid="{8557C4D4-3B38-4A10-AE2F-B303AFE0A4D8}"/>
    <cellStyle name="Normal GHG whole table 3 5" xfId="1114" xr:uid="{3375449A-2DB3-47C4-AC25-1E5AC2CA5E8F}"/>
    <cellStyle name="Normal GHG whole table 3 6" xfId="1186" xr:uid="{5A56F0A9-71AC-4B6B-845A-B3AA23924E9E}"/>
    <cellStyle name="Normal GHG whole table 3 7" xfId="67" xr:uid="{6FDD76E4-04FD-4ABB-B398-A3A35FCBC6B9}"/>
    <cellStyle name="Normal GHG whole table 4" xfId="104" xr:uid="{25324109-3CAD-40C1-AB9E-7B28BF9D8769}"/>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3" xfId="929" xr:uid="{018C14F1-7F5C-46BE-8625-29E36C71CB18}"/>
    <cellStyle name="Note 2 2 2 4" xfId="2175" xr:uid="{286A17BE-C39B-4BE1-8800-363CC5F7AB55}"/>
    <cellStyle name="Note 2 2 3" xfId="1317" xr:uid="{EE4136E6-7FD3-47F0-B65B-55760A219C30}"/>
    <cellStyle name="Note 2 2 4" xfId="1183" xr:uid="{45729245-8CFA-4B0A-A347-337705990318}"/>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3" xfId="1697" xr:uid="{63F6F43B-8B9C-4AE5-8E4C-254661967DFF}"/>
    <cellStyle name="Note 2 3 2 4" xfId="2239" xr:uid="{B8671843-369A-443C-B4F6-519D565035F1}"/>
    <cellStyle name="Note 2 3 3" xfId="1381" xr:uid="{356C9460-ED05-425A-9C58-308466798931}"/>
    <cellStyle name="Note 2 3 4" xfId="1807" xr:uid="{F2599651-53FE-40E7-876C-334D843A2CF0}"/>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3" xfId="944" xr:uid="{425E1CEC-1CFD-4A54-BDAA-F497A43F9E7F}"/>
    <cellStyle name="Note 2 4 2 4" xfId="2134" xr:uid="{9EFE570D-AE4F-47E5-8C1F-A76C3CE4CD80}"/>
    <cellStyle name="Note 2 4 3" xfId="1276" xr:uid="{FD7D59F3-843B-43DE-9EDF-B304239EC77F}"/>
    <cellStyle name="Note 2 4 4" xfId="1009" xr:uid="{C3B150E2-E2AA-47B6-977C-546B8E1B2EEB}"/>
    <cellStyle name="Note 2 4 5" xfId="1928" xr:uid="{F2E2FC76-9867-48BB-B254-9917EC6DA7E3}"/>
    <cellStyle name="Note 2 5" xfId="720" xr:uid="{FC2D1195-E0EE-457E-A953-8D296C0276B6}"/>
    <cellStyle name="Note 2 5 2" xfId="1440" xr:uid="{0197B550-0251-4AF7-99C8-E77DCCF2AFD4}"/>
    <cellStyle name="Note 2 5 3" xfId="1180" xr:uid="{25869A0F-C421-4449-9E73-FE23E7929AEF}"/>
    <cellStyle name="Note 2 5 4" xfId="2091" xr:uid="{B3BB326F-F291-47D5-AB3C-84CAA749EA0F}"/>
    <cellStyle name="Note 2 6" xfId="1035" xr:uid="{B6EA0749-7474-45EE-BB82-6E5F83913D25}"/>
    <cellStyle name="Note 2 7" xfId="1151" xr:uid="{E4CB69E4-0EBC-4455-8FD3-06355BED2691}"/>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3" xfId="1661" xr:uid="{50427A16-ABFD-4CC8-A9A0-9F8E173733D9}"/>
    <cellStyle name="Note 3 2 2 4" xfId="2203" xr:uid="{63D2D370-3310-4FB4-9BC1-1442DC2AD061}"/>
    <cellStyle name="Note 3 2 3" xfId="1345" xr:uid="{23345041-74D7-45EA-B9A8-29F97D6BFA65}"/>
    <cellStyle name="Note 3 2 4" xfId="1088" xr:uid="{7DD68193-434C-4C0A-9633-27C2183B3475}"/>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3" xfId="75" xr:uid="{EEF0695A-4A3D-4726-9939-B2AEEE09BA3B}"/>
    <cellStyle name="Note 3 3 2 4" xfId="2169" xr:uid="{FD55CDDD-56C6-4FE3-936C-C934D99A9A49}"/>
    <cellStyle name="Note 3 3 3" xfId="1311" xr:uid="{537F797B-C231-45F4-831C-B688B0089B5A}"/>
    <cellStyle name="Note 3 3 4" xfId="1800" xr:uid="{51B5A37D-8BC1-4D40-8E26-E147702EB557}"/>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3" xfId="1126" xr:uid="{716E289F-E4D4-4CF7-BE9A-A536040BC434}"/>
    <cellStyle name="Note 3 4 2 4" xfId="2187" xr:uid="{F29A71F3-32A3-46E5-B4D8-D480B70C76C0}"/>
    <cellStyle name="Note 3 4 3" xfId="1329" xr:uid="{9E795E9B-A2CF-4D4D-872B-2A6F844B2B3B}"/>
    <cellStyle name="Note 3 4 4" xfId="1739" xr:uid="{29960EC1-6AD2-4B83-9A27-77B8A9833973}"/>
    <cellStyle name="Note 3 4 5" xfId="1981" xr:uid="{26D77096-C9A1-4A21-AD7E-303048600420}"/>
    <cellStyle name="Note 3 5" xfId="726" xr:uid="{B5C397D0-7EBF-4AE2-88B0-ABD24A1EDB52}"/>
    <cellStyle name="Note 3 5 2" xfId="1446" xr:uid="{7BCE63A6-F1E6-4249-BFA2-49C3FCC3BCD4}"/>
    <cellStyle name="Note 3 5 3" xfId="1870" xr:uid="{F9843B54-BA7E-475A-899B-4004143FE12F}"/>
    <cellStyle name="Note 3 5 4" xfId="2097" xr:uid="{A3348E75-4E86-407A-9A97-F4561DB9AAC8}"/>
    <cellStyle name="Note 3 6" xfId="1077" xr:uid="{65F4B115-990F-4A50-B50D-F23DC0B75C1E}"/>
    <cellStyle name="Note 3 7" xfId="1771" xr:uid="{7AC44118-94D1-467F-8F2C-9A66F248FD25}"/>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3" xfId="1145" xr:uid="{257B1D95-17C6-4D16-8886-850734419E0F}"/>
    <cellStyle name="Notiz 2 2 4" xfId="2176" xr:uid="{3D10ABDE-B96D-41AD-B827-E40A85EF8270}"/>
    <cellStyle name="Notiz 2 3" xfId="1318" xr:uid="{B6880568-C68E-4002-83EB-A3B389533547}"/>
    <cellStyle name="Notiz 2 4" xfId="1047" xr:uid="{CA795A7A-9ABF-4866-BD51-7D991CEFFC68}"/>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3" xfId="1840" xr:uid="{6E400580-E35E-4346-BF63-71F512802734}"/>
    <cellStyle name="Notiz 3 2 4" xfId="2238" xr:uid="{7C1A5470-3A10-4FD9-8115-CFC5B68D7A7C}"/>
    <cellStyle name="Notiz 3 3" xfId="1380" xr:uid="{B0A2367D-DE3C-4588-BE61-5F778CA03F6D}"/>
    <cellStyle name="Notiz 3 4" xfId="1172" xr:uid="{038EC6B6-2B65-41D0-97B0-F964AA624BB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3" xfId="1203" xr:uid="{ECFE2164-DA9D-4951-B446-5B28B32BC47B}"/>
    <cellStyle name="Notiz 4 2 4" xfId="2207" xr:uid="{F07980E9-0A2B-4AAA-B8E8-1A38B693FD63}"/>
    <cellStyle name="Notiz 4 3" xfId="1349" xr:uid="{542833F1-964E-4FF1-A0B4-EC98151CA9B2}"/>
    <cellStyle name="Notiz 4 4" xfId="1091" xr:uid="{E2061349-64BD-4DEA-981B-9471C30A1071}"/>
    <cellStyle name="Notiz 4 5" xfId="2001" xr:uid="{AC44B8AF-AD6D-4D88-8EA6-05D477FFBA38}"/>
    <cellStyle name="Notiz 5" xfId="721" xr:uid="{6D53FF66-AFA6-4674-A31D-AE1D86B65460}"/>
    <cellStyle name="Notiz 5 2" xfId="1441" xr:uid="{50E3CA49-FDC7-44B1-B8AE-43604670BBC5}"/>
    <cellStyle name="Notiz 5 3" xfId="43" xr:uid="{7E36CC86-D63E-4447-8AC1-5C3F9BEFD230}"/>
    <cellStyle name="Notiz 5 4" xfId="2092" xr:uid="{24A598B0-516D-406B-8881-8395C127B74C}"/>
    <cellStyle name="Notiz 6" xfId="1036" xr:uid="{0D9052B2-808D-4474-8ECB-BB38233D56F8}"/>
    <cellStyle name="Notiz 7" xfId="1866" xr:uid="{46F867FF-E71C-48EF-80C7-603831980B34}"/>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3" xfId="930" xr:uid="{169A9F76-3DCC-4956-AFEA-19021666C3C9}"/>
    <cellStyle name="Output 2 2 2 4" xfId="2177" xr:uid="{17AC7C7B-ECCF-411E-B68C-A01DF3E3F8D2}"/>
    <cellStyle name="Output 2 2 3" xfId="1319" xr:uid="{B97806BA-6601-4188-BA15-1D2D69C25161}"/>
    <cellStyle name="Output 2 2 4" xfId="1247" xr:uid="{0EE80F6B-D114-4B0E-9714-A46FB594FCEE}"/>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3" xfId="1895" xr:uid="{D731F10C-CF5B-4FEE-8D65-7AE0485BFE5F}"/>
    <cellStyle name="Output 2 3 2 4" xfId="2273" xr:uid="{F1E342F7-5CAA-4C33-8670-76AFF70674FA}"/>
    <cellStyle name="Output 2 3 3" xfId="1415" xr:uid="{8AD9A7A1-1D05-43BA-89A7-88DE8D6B17A0}"/>
    <cellStyle name="Output 2 3 4" xfId="1718" xr:uid="{D323C693-580F-4766-A446-2285990FB763}"/>
    <cellStyle name="Output 2 3 5" xfId="2067" xr:uid="{82CBD374-4339-47B4-9098-7DEA09753FF6}"/>
    <cellStyle name="Output 2 4" xfId="722" xr:uid="{8FF9CFA9-DEF7-4EC3-AA1F-6393A4C71F42}"/>
    <cellStyle name="Output 2 4 2" xfId="1442" xr:uid="{F9CEF48B-F1AB-4A84-A329-DCE649CDFEFC}"/>
    <cellStyle name="Output 2 4 3" xfId="1157" xr:uid="{F37FFEDE-27A4-402B-931B-F188DF01D119}"/>
    <cellStyle name="Output 2 4 4" xfId="2093" xr:uid="{8DDA0ECE-E013-4896-9847-EBE8C110DB66}"/>
    <cellStyle name="Output 2 5" xfId="1037" xr:uid="{F52DC07D-97C5-4066-A74F-A8B1CEEDB451}"/>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3" xfId="1856" xr:uid="{1414B007-DF89-49DB-A75C-388F8B296A90}"/>
    <cellStyle name="Output 3 2 2 4" xfId="2204" xr:uid="{67D15227-6CAC-4AB6-850A-9E643189DBF8}"/>
    <cellStyle name="Output 3 2 3" xfId="1346" xr:uid="{9479AE08-F6D5-4B8E-BF46-C9E0189676E2}"/>
    <cellStyle name="Output 3 2 4" xfId="1150" xr:uid="{E8960CE8-F875-4A76-8980-54096342D9A0}"/>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3" xfId="1216" xr:uid="{57621A11-57CC-4580-9142-625516AD08CA}"/>
    <cellStyle name="Output 3 3 2 4" xfId="2255" xr:uid="{20B6EC93-BA81-466F-BBEA-C0B9C765522D}"/>
    <cellStyle name="Output 3 3 3" xfId="1397" xr:uid="{EA0C2D1B-1843-4EA3-B6BD-AB248CB635A4}"/>
    <cellStyle name="Output 3 3 4" xfId="1641" xr:uid="{FD20732D-801C-415A-B83F-CA4064166EB2}"/>
    <cellStyle name="Output 3 3 5" xfId="2049" xr:uid="{F6692F01-8523-4330-8535-B15926D30058}"/>
    <cellStyle name="Output 3 4" xfId="727" xr:uid="{529F1BE2-2C39-4920-991B-1E27F6DE0749}"/>
    <cellStyle name="Output 3 4 2" xfId="1447" xr:uid="{B5798747-89B6-489C-8C03-C92E41756B95}"/>
    <cellStyle name="Output 3 4 3" xfId="1827" xr:uid="{5A0F81F0-7987-4A62-B754-429F7131F10A}"/>
    <cellStyle name="Output 3 4 4" xfId="2098" xr:uid="{CFF3A5A8-431F-434B-BF4D-C0CF8334C3A7}"/>
    <cellStyle name="Output 3 5" xfId="1078" xr:uid="{3FCE0222-6D2D-4CBA-B607-3C7FF9C7FFB5}"/>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3" xfId="1886" xr:uid="{7E3060E8-E441-462E-AED7-CDDF852DF898}"/>
    <cellStyle name="Pattern 2 2 2 4" xfId="2191" xr:uid="{162BD29D-12B6-4F80-997A-DBDC2E41C7DE}"/>
    <cellStyle name="Pattern 2 2 3" xfId="1333" xr:uid="{99A0BAFA-E042-4E46-B357-07A8AB115C45}"/>
    <cellStyle name="Pattern 2 2 4" xfId="1882" xr:uid="{9F9A8620-5DA3-471C-87ED-AEC7E443E3D8}"/>
    <cellStyle name="Pattern 2 2 5" xfId="1985" xr:uid="{F57077F4-C87F-4F49-8FBA-A6A73D020B5E}"/>
    <cellStyle name="Pattern 2 3" xfId="759" xr:uid="{6068203D-0C6F-45A3-A012-AE521C8717AE}"/>
    <cellStyle name="Pattern 2 3 2" xfId="1472" xr:uid="{A98EF5FD-144C-4BB1-8D59-7C132492583D}"/>
    <cellStyle name="Pattern 2 3 3" xfId="1196" xr:uid="{9EDD0571-4F32-4755-AD31-61D0849214B8}"/>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3" xfId="1859" xr:uid="{8A688849-E6E0-44C6-8FD5-4CE67EA341CB}"/>
    <cellStyle name="Pattern 3 2 2 4" xfId="2234" xr:uid="{63A6EB84-A7A1-48EF-BF88-A6309A251ACE}"/>
    <cellStyle name="Pattern 3 2 3" xfId="1376" xr:uid="{96470434-5C5E-4AA9-9B59-ABA60477DB69}"/>
    <cellStyle name="Pattern 3 2 4" xfId="1688" xr:uid="{C873A5C9-AB67-4CD8-9D00-CEBAD1EFA79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3" xfId="935" xr:uid="{9EF543F7-BC58-47C7-8106-B888841734E2}"/>
    <cellStyle name="Pattern 3 3 2 4" xfId="2133" xr:uid="{8D667953-B316-4FF6-9387-27F0D7687B7D}"/>
    <cellStyle name="Pattern 3 3 3" xfId="1275" xr:uid="{A801E868-3C2B-4391-9069-D72C84F2BD92}"/>
    <cellStyle name="Pattern 3 3 4" xfId="1024" xr:uid="{54087187-3BFF-417B-903C-FC2687B45F6F}"/>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3" xfId="1776" xr:uid="{5ABE5042-964F-4D2E-BD97-70BD920DE633}"/>
    <cellStyle name="Pattern 3 4 2 4" xfId="2247" xr:uid="{4CBEF2EA-68D7-4DBE-86F7-9B9BFA74FEE2}"/>
    <cellStyle name="Pattern 3 4 3" xfId="1389" xr:uid="{39ED8314-3723-4700-BED6-F9568DBB7D85}"/>
    <cellStyle name="Pattern 3 4 4" xfId="1684" xr:uid="{21E7399C-AA49-4605-861E-1D18D1B5D29D}"/>
    <cellStyle name="Pattern 3 4 5" xfId="2041" xr:uid="{CD8352E0-54BC-4A07-9A1B-BEAF076BC992}"/>
    <cellStyle name="Pattern 3 5" xfId="1116" xr:uid="{CB2B6AE2-BEE3-4DA5-938B-DD4D1D5D63AB}"/>
    <cellStyle name="Pattern 3 6" xfId="1238" xr:uid="{163C7032-C7C2-4E80-9FE6-364FEEDB2CC5}"/>
    <cellStyle name="Pattern 3 7" xfId="1682" xr:uid="{436B7887-A025-464D-BBD6-7C04498460A1}"/>
    <cellStyle name="Percent" xfId="1" builtinId="5"/>
    <cellStyle name="Percent 2" xfId="211" xr:uid="{CC1295CB-EF23-4D35-B80F-121AF93B0F4A}"/>
    <cellStyle name="Percent 2 2" xfId="471" xr:uid="{4B126372-7F5F-4C16-9101-C88C19693120}"/>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3" xfId="1738" xr:uid="{F3C84D48-8A00-4398-B80F-42C847CE5720}"/>
    <cellStyle name="Shade 2 2 2 2 4" xfId="2136" xr:uid="{2B451AA5-D25E-4DE5-98FE-65ACB23DAEAD}"/>
    <cellStyle name="Shade 2 2 2 3" xfId="1278" xr:uid="{042DE6DB-0F88-462F-9177-F8D1801DF84B}"/>
    <cellStyle name="Shade 2 2 2 4" xfId="1760" xr:uid="{B16BD979-3F06-4149-9967-312CCE9AAFE2}"/>
    <cellStyle name="Shade 2 2 2 5" xfId="1930" xr:uid="{F3FCAB5D-47E0-4334-BE68-E93ADEE24380}"/>
    <cellStyle name="Shade 2 2 3" xfId="761" xr:uid="{D2BB0EBB-E031-4E7E-A066-49979FE2964C}"/>
    <cellStyle name="Shade 2 2 3 2" xfId="1474" xr:uid="{6663E640-C4A1-43AE-A711-204827219F60}"/>
    <cellStyle name="Shade 2 2 3 3" xfId="1645" xr:uid="{6F35B535-D65E-442A-BB90-2F5377211798}"/>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3" xfId="1815" xr:uid="{04941E7B-F272-493E-BB69-69345B482523}"/>
    <cellStyle name="Shade 2 3 2 2 4" xfId="2236" xr:uid="{4245AD82-B39D-44ED-884F-EDBEC8A6310C}"/>
    <cellStyle name="Shade 2 3 2 3" xfId="1378" xr:uid="{994D3307-3B46-4ABD-A0EC-1B02C2FCD094}"/>
    <cellStyle name="Shade 2 3 2 4" xfId="1725" xr:uid="{6F01AE2B-E618-46BE-A9C0-B019955B5AD0}"/>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3" xfId="1027" xr:uid="{A1F5B947-317E-4802-8916-D8FB4EB54116}"/>
    <cellStyle name="Shade 2 3 3 2 4" xfId="2265" xr:uid="{57B60443-ED2F-4ED9-AF4D-C38C91432DCE}"/>
    <cellStyle name="Shade 2 3 3 3" xfId="1407" xr:uid="{33592DF9-5FCC-4D53-A7A6-43F9E9EC462F}"/>
    <cellStyle name="Shade 2 3 3 4" xfId="68" xr:uid="{A30B0048-488E-45E5-BE95-23BF24948EA8}"/>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3" xfId="1646" xr:uid="{F3691ADE-9FC9-4A25-827F-1D68FECB8761}"/>
    <cellStyle name="Shade 2 3 4 2 4" xfId="2179" xr:uid="{29529BA6-A551-4E1D-8392-4C21E7D3A3DC}"/>
    <cellStyle name="Shade 2 3 4 3" xfId="1321" xr:uid="{5111E2FD-6D2F-4134-A423-DE3A063EE7A2}"/>
    <cellStyle name="Shade 2 3 4 4" xfId="990" xr:uid="{C282962C-BB14-4D02-ADB3-ABD5C4613801}"/>
    <cellStyle name="Shade 2 3 4 5" xfId="1973" xr:uid="{8995AC65-F671-482A-BF96-9321752E1F86}"/>
    <cellStyle name="Shade 2 3 5" xfId="1118" xr:uid="{68D192BE-3995-48F9-AF75-73B5F8784567}"/>
    <cellStyle name="Shade 2 3 6" xfId="965" xr:uid="{6A85446E-0458-4E7E-8796-4E7A98841D49}"/>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3" xfId="1049" xr:uid="{D51C6860-40F2-4D6C-A61C-5E11009D50F5}"/>
    <cellStyle name="Shade 3 2 2 4" xfId="2190" xr:uid="{8C07E47D-2A52-4B4D-8EB0-2C6F22AFE8B4}"/>
    <cellStyle name="Shade 3 2 3" xfId="1332" xr:uid="{34A3CE71-9DBB-4A48-A39A-4AF1C33B58EC}"/>
    <cellStyle name="Shade 3 2 4" xfId="1693" xr:uid="{4BD77D33-FF4F-4990-8350-38E97C73E500}"/>
    <cellStyle name="Shade 3 2 5" xfId="1984" xr:uid="{42184DF7-8A19-4C28-9AEF-ACF2CA2D6D41}"/>
    <cellStyle name="Shade 3 3" xfId="760" xr:uid="{04E38633-FD46-4307-A5BF-204E6D63C4D3}"/>
    <cellStyle name="Shade 3 3 2" xfId="1473" xr:uid="{2B259C3A-1D13-4746-85A3-86C56C71F271}"/>
    <cellStyle name="Shade 3 3 3" xfId="937" xr:uid="{0103B679-1D2A-4FD6-8B1D-330FFC1D2A74}"/>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3" xfId="1696" xr:uid="{93EB7D92-5D01-464C-9DCE-788C5AC683FD}"/>
    <cellStyle name="Shade 4 2 2 4" xfId="2029" xr:uid="{C4F4BCB0-B92C-4C2E-9F26-B5FB7EA0FF8A}"/>
    <cellStyle name="Shade 4 2 3" xfId="872" xr:uid="{5DE46753-36EC-4280-886D-2EFBAFF8C633}"/>
    <cellStyle name="Shade 4 2 3 2" xfId="1585" xr:uid="{24C23B35-835B-4DEF-B8E8-EDDE732BC9C9}"/>
    <cellStyle name="Shade 4 2 3 3" xfId="1223" xr:uid="{FFECCA1F-88A0-4534-86B1-25E8C9B0F75A}"/>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3" xfId="1649" xr:uid="{89969B81-D439-4234-8302-118775B23285}"/>
    <cellStyle name="Shade 4 3 2 4" xfId="2264" xr:uid="{7AD097E5-E48A-4D2D-BA72-610F110BE85E}"/>
    <cellStyle name="Shade 4 3 3" xfId="1406" xr:uid="{43E319DC-38E1-49C2-AA7A-75FCD258D576}"/>
    <cellStyle name="Shade 4 3 4" xfId="1014" xr:uid="{5942E722-79EE-4A20-936C-FFD10C4DBD51}"/>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3" xfId="1715" xr:uid="{5FE5A8F6-50ED-462C-B646-92503A7EA219}"/>
    <cellStyle name="Shade 4 4 2 4" xfId="2126" xr:uid="{44E53369-A880-4F34-9E8A-42F24ECF1046}"/>
    <cellStyle name="Shade 4 4 3" xfId="1268" xr:uid="{1D1DD304-2898-433D-BDA6-C913C9928528}"/>
    <cellStyle name="Shade 4 4 4" xfId="1244" xr:uid="{02D5B3B7-3C8D-4CFE-9444-2AA0908954B4}"/>
    <cellStyle name="Shade 4 4 5" xfId="1920" xr:uid="{5509FACC-7DCB-465B-B8C4-0E322BD7A1D3}"/>
    <cellStyle name="Shade 4 5" xfId="1117" xr:uid="{D357A419-1D5C-4604-BE90-B4A13A70C577}"/>
    <cellStyle name="Shade 4 6" xfId="1062" xr:uid="{B807FACF-8C0D-4B37-842D-2067D737F22F}"/>
    <cellStyle name="Shade 4 7" xfId="1814" xr:uid="{8B39B13F-448C-414A-BEA9-E8B68B0B1F61}"/>
    <cellStyle name="Shade 5" xfId="111" xr:uid="{C1BF325E-5163-48B6-965C-8C93380E8F0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3" xfId="542" xr:uid="{23A56273-A6D6-46FE-8D9E-6491C81E4714}"/>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3" xfId="1067" xr:uid="{EC92EA22-D328-471A-9647-4D89C38C805C}"/>
    <cellStyle name="Total 2 2 2 4" xfId="2181" xr:uid="{5FD37A90-D646-4099-81E5-D16F56B09D76}"/>
    <cellStyle name="Total 2 2 3" xfId="1323" xr:uid="{46A14317-DE21-40BD-9DBE-47F8B339BE7A}"/>
    <cellStyle name="Total 2 2 4" xfId="1136" xr:uid="{DDD3322C-50FA-4BFD-A562-2E3B2B7D6878}"/>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3" xfId="1202" xr:uid="{B1CF44B0-A224-4D2F-9953-0083F07EA94F}"/>
    <cellStyle name="Total 2 3 2 4" xfId="2242" xr:uid="{ECE6934B-ACF6-46F5-A61B-87B37AC33826}"/>
    <cellStyle name="Total 2 3 3" xfId="1384" xr:uid="{F9B689B3-8D05-42AA-ABA6-11685B475160}"/>
    <cellStyle name="Total 2 3 4" xfId="1181" xr:uid="{6F786F93-BBE1-479B-8E27-B5A6A9669D97}"/>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3" xfId="1170" xr:uid="{D289BBC3-9EB4-4C62-AE01-202DE8A05A61}"/>
    <cellStyle name="Total 2 4 2 4" xfId="2130" xr:uid="{67CD5A78-4B44-4490-B5D1-2A8D18EB5A53}"/>
    <cellStyle name="Total 2 4 3" xfId="1272" xr:uid="{20691F64-88C7-4FEC-BE8D-210F16C6ABCB}"/>
    <cellStyle name="Total 2 4 4" xfId="1141" xr:uid="{18B50BA1-84A8-4ECE-9315-F11F15B277F7}"/>
    <cellStyle name="Total 2 4 5" xfId="1924" xr:uid="{CD713A63-0014-4BC9-82A2-DE99E460BB1D}"/>
    <cellStyle name="Total 2 5" xfId="723" xr:uid="{D52619FF-311B-4A60-A386-8D36D5AB89A3}"/>
    <cellStyle name="Total 2 5 2" xfId="1443" xr:uid="{080DD4D9-6F27-4BC3-87DD-5C10D87DD095}"/>
    <cellStyle name="Total 2 5 3" xfId="1201" xr:uid="{48530773-DC40-4BE1-9959-89026782141F}"/>
    <cellStyle name="Total 2 5 4" xfId="2094" xr:uid="{A31F7F2D-472E-4FAB-9F0A-A2350DF2698E}"/>
    <cellStyle name="Total 2 6" xfId="1043" xr:uid="{F063EC7B-1AE6-4AA7-B9F7-E63BAE965C24}"/>
    <cellStyle name="Total 2 7" xfId="1818" xr:uid="{A4A25513-2703-4C5C-8A9C-E18AA0D28F70}"/>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3" xfId="1658" xr:uid="{0F22E0FD-BFB7-4C76-BF65-AAFE09918D33}"/>
    <cellStyle name="Total 3 2 2 4" xfId="2205" xr:uid="{FC609CA1-FC1B-4217-9B92-593E465B93DD}"/>
    <cellStyle name="Total 3 2 3" xfId="1347" xr:uid="{2CE2CA7B-54D3-42AB-9DEB-6426ACCE7064}"/>
    <cellStyle name="Total 3 2 4" xfId="1155" xr:uid="{A73F12C5-48F0-4B44-BADF-F05FF8D93704}"/>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3" xfId="1041" xr:uid="{64344B4E-172A-4C99-847F-478EDA197723}"/>
    <cellStyle name="Total 3 3 2 4" xfId="2168" xr:uid="{586E5E19-9B47-4AD9-A496-37B46800552D}"/>
    <cellStyle name="Total 3 3 3" xfId="1310" xr:uid="{BC023E52-1A85-4D72-A6B0-BF96D9F3B370}"/>
    <cellStyle name="Total 3 3 4" xfId="40" xr:uid="{548FB319-05CC-4F4E-86D8-0FB362C3612B}"/>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3" xfId="1163" xr:uid="{DC1527FA-D9DE-4590-8DEE-0C97081BCE94}"/>
    <cellStyle name="Total 3 4 2 4" xfId="2209" xr:uid="{F2537135-C5EC-4D71-811C-69FDC4C3A859}"/>
    <cellStyle name="Total 3 4 3" xfId="1351" xr:uid="{893CC3CD-DB18-421E-BBAF-48ED0C2AA3D0}"/>
    <cellStyle name="Total 3 4 4" xfId="1003" xr:uid="{0A8D86F6-0630-4A14-AE44-182716784299}"/>
    <cellStyle name="Total 3 4 5" xfId="2003" xr:uid="{FFD69E8D-8943-4735-85B4-E34475334C78}"/>
    <cellStyle name="Total 3 5" xfId="728" xr:uid="{42996628-A94F-435D-A794-83FDABF6B1E8}"/>
    <cellStyle name="Total 3 5 2" xfId="1448" xr:uid="{D838D99E-55C5-4E54-B8EC-AFAC6EE6DCCD}"/>
    <cellStyle name="Total 3 5 3" xfId="1124" xr:uid="{C963D27A-1C3B-4EA5-87C8-F7B39E5B6780}"/>
    <cellStyle name="Total 3 5 4" xfId="2099" xr:uid="{8B1EF2AC-3D82-4645-A14D-A3FE20A78B59}"/>
    <cellStyle name="Total 3 6" xfId="1080" xr:uid="{AB227F54-62FC-4426-B038-49806D1E9EB8}"/>
    <cellStyle name="Total 3 7" xfId="1876" xr:uid="{3239295F-F506-4FB5-9BEF-A3B1ED1AC317}"/>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740000"/>
      <color rgb="FF6E8000"/>
      <color rgb="FF808000"/>
      <color rgb="FFCCFF33"/>
      <color rgb="FFFF9999"/>
      <color rgb="FF009999"/>
      <color rgb="FFC1FFC7"/>
      <color rgb="FF741300"/>
      <color rgb="FFAD6600"/>
      <color rgb="FFAA1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7</xdr:row>
      <xdr:rowOff>177800</xdr:rowOff>
    </xdr:from>
    <xdr:to>
      <xdr:col>9</xdr:col>
      <xdr:colOff>406400</xdr:colOff>
      <xdr:row>54</xdr:row>
      <xdr:rowOff>152400</xdr:rowOff>
    </xdr:to>
    <xdr:pic>
      <xdr:nvPicPr>
        <xdr:cNvPr id="3" name="Picture 2">
          <a:extLst>
            <a:ext uri="{FF2B5EF4-FFF2-40B4-BE49-F238E27FC236}">
              <a16:creationId xmlns:a16="http://schemas.microsoft.com/office/drawing/2014/main" id="{0FDEF0AC-C3D1-6F40-623A-1F993C4232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 y="1511300"/>
          <a:ext cx="6997700" cy="8928100"/>
        </a:xfrm>
        <a:prstGeom prst="rect">
          <a:avLst/>
        </a:prstGeom>
      </xdr:spPr>
    </xdr:pic>
    <xdr:clientData/>
  </xdr:twoCellAnchor>
  <xdr:twoCellAnchor editAs="oneCell">
    <xdr:from>
      <xdr:col>10</xdr:col>
      <xdr:colOff>0</xdr:colOff>
      <xdr:row>39</xdr:row>
      <xdr:rowOff>0</xdr:rowOff>
    </xdr:from>
    <xdr:to>
      <xdr:col>19</xdr:col>
      <xdr:colOff>257175</xdr:colOff>
      <xdr:row>85</xdr:row>
      <xdr:rowOff>139700</xdr:rowOff>
    </xdr:to>
    <xdr:pic>
      <xdr:nvPicPr>
        <xdr:cNvPr id="4" name="Picture 3">
          <a:extLst>
            <a:ext uri="{FF2B5EF4-FFF2-40B4-BE49-F238E27FC236}">
              <a16:creationId xmlns:a16="http://schemas.microsoft.com/office/drawing/2014/main" id="{CCA8A0A6-69ED-4E19-9F1F-5379145A66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00" y="7181850"/>
          <a:ext cx="7115175" cy="861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A4647ED1-F34A-4C47-B68C-9F633AE61112}">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E32" dT="2020-08-19T00:06:43.00" personId="{811026A2-74EF-4287-974D-D90683F22217}" id="{98A3FA25-F180-4C52-B394-CF78175D03E3}">
    <text>Leave this cell blank.</text>
  </threadedComment>
  <threadedComment ref="E33" dT="2020-08-19T00:06:43.00" personId="{811026A2-74EF-4287-974D-D90683F22217}" id="{BAD35E82-BDD3-4FC2-BC10-B06E4BB6CDB5}">
    <text>Leave this cell blank.</text>
  </threadedComment>
  <threadedComment ref="E35" dT="2020-08-19T00:06:43.00" personId="{811026A2-74EF-4287-974D-D90683F22217}" id="{C2DDB572-6FC0-45C6-B27D-8177A41ECA76}">
    <text>Leave this cell blank.</text>
  </threadedComment>
  <threadedComment ref="I40" dT="2021-05-24T22:03:23.71" personId="{811026A2-74EF-4287-974D-D90683F22217}" id="{4C5FCDBD-0BB8-4C9B-BCCD-B0D7EF7F05E6}">
    <text>Unit varies based on currency in this EPS region</text>
  </threadedComment>
  <threadedComment ref="I70" dT="2021-05-24T22:03:35.61" personId="{811026A2-74EF-4287-974D-D90683F22217}" id="{68A70CF8-B01E-473E-84E5-28FBB5EF0073}">
    <text>Unit varies based on currency in this EPS region</text>
  </threadedComment>
  <threadedComment ref="B77" dT="2021-05-24T22:05:02.77" personId="{811026A2-74EF-4287-974D-D90683F22217}" id="{23FC6951-8682-4DC7-9228-75616F2980E3}">
    <text>Several Vensim variables are grouped under the same policy lever in the web app for this policy.</text>
  </threadedComment>
  <threadedComment ref="B83" dT="2021-05-24T22:19:40.61" personId="{811026A2-74EF-4287-974D-D90683F22217}" id="{E39AF743-7961-4C82-B4FB-4327BD208F9F}">
    <text>Several Vensim variables are grouped under the same policy lever in the web app for this policy.</text>
  </threadedComment>
  <threadedComment ref="D88" dT="2020-08-19T00:06:43.00" personId="{811026A2-74EF-4287-974D-D90683F22217}" id="{FA40D7DB-1D06-45D8-9C7E-EA8EBA0F042E}">
    <text>Leave this cell blank.</text>
  </threadedComment>
  <threadedComment ref="D89" dT="2020-08-19T00:06:43.00" personId="{811026A2-74EF-4287-974D-D90683F22217}" id="{56217FBE-69A7-4913-8584-EB2E9186A25D}">
    <text>Leave this cell blank.</text>
  </threadedComment>
  <threadedComment ref="D90" dT="2020-08-19T00:06:43.00" personId="{811026A2-74EF-4287-974D-D90683F22217}" id="{73EEF5D0-6BE4-4A14-B878-51CBFD39474A}">
    <text>Leave this cell blank.</text>
  </threadedComment>
  <threadedComment ref="D91" dT="2020-08-19T00:06:43.00" personId="{811026A2-74EF-4287-974D-D90683F22217}" id="{469A2BDC-3E74-42B0-964E-E0C44428ACD6}">
    <text>Leave this cell blank.</text>
  </threadedComment>
  <threadedComment ref="D92" dT="2020-08-19T00:06:43.00" personId="{811026A2-74EF-4287-974D-D90683F22217}" id="{2D0A9165-F80D-4820-9472-A4C9E29CE453}">
    <text>Leave this cell blank.</text>
  </threadedComment>
  <threadedComment ref="D93" dT="2020-08-19T00:06:43.00" personId="{811026A2-74EF-4287-974D-D90683F22217}" id="{F28D5E15-A33D-4BEE-AA36-E48604BA06C3}">
    <text>Leave this cell blank.</text>
  </threadedComment>
  <threadedComment ref="D94" dT="2020-08-19T00:06:43.00" personId="{811026A2-74EF-4287-974D-D90683F22217}" id="{1C2E29EB-33B2-4109-8766-F9C66BC90326}">
    <text>Leave this cell blank.</text>
  </threadedComment>
  <threadedComment ref="D95" dT="2020-08-19T00:06:43.00" personId="{811026A2-74EF-4287-974D-D90683F22217}" id="{21F50EC3-ED83-4C0B-B848-C18F8AC4DD45}">
    <text>Leave this cell blank.</text>
  </threadedComment>
  <threadedComment ref="D96" dT="2020-08-19T00:06:43.00" personId="{811026A2-74EF-4287-974D-D90683F22217}" id="{4DD2C0C1-A51D-4BF3-9B43-63793CCBC119}">
    <text>Leave this cell blank.</text>
  </threadedComment>
  <threadedComment ref="D97" dT="2020-08-19T00:06:43.00" personId="{811026A2-74EF-4287-974D-D90683F22217}" id="{1E2E937B-AEE6-4633-A742-6EDFE9F82969}">
    <text>Leave this cell blank.</text>
  </threadedComment>
  <threadedComment ref="E98" dT="2020-08-19T00:06:43.00" personId="{811026A2-74EF-4287-974D-D90683F22217}" id="{1C2D796B-826F-40EE-A961-EEC3FE818E3F}">
    <text>Leave this cell blank.</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www.fas.org/sgp/crs/misc/R40562.pdf,%20p.3,%20paragraph%201"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datos.abiertos.inecc.gob.mx/Datos_abiertos_INECC/Inventario_Nacional_de_Gases_de_Efecto_Invernadero/INEGyCEI_2015/INEGyCEI%201990_2015_IPCC2006.xlsx" TargetMode="External"/><Relationship Id="rId1" Type="http://schemas.openxmlformats.org/officeDocument/2006/relationships/hyperlink" Target="https://unfccc.int/files/focus/long-term_strategies/application/pdf/mexico_mcs_final_cop22nov16_red.pdf"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selection activeCell="M8" sqref="M8"/>
    </sheetView>
  </sheetViews>
  <sheetFormatPr baseColWidth="10" defaultColWidth="8.83203125" defaultRowHeight="15"/>
  <cols>
    <col min="1" max="1" width="28.5" customWidth="1"/>
    <col min="2" max="2" width="24.5" customWidth="1"/>
  </cols>
  <sheetData>
    <row r="1" spans="1:2">
      <c r="A1" s="9" t="s">
        <v>105</v>
      </c>
    </row>
    <row r="3" spans="1:2">
      <c r="A3" t="s">
        <v>106</v>
      </c>
    </row>
    <row r="4" spans="1:2">
      <c r="A4" t="s">
        <v>144</v>
      </c>
    </row>
    <row r="5" spans="1:2">
      <c r="A5" t="s">
        <v>110</v>
      </c>
    </row>
    <row r="6" spans="1:2">
      <c r="A6" t="s">
        <v>107</v>
      </c>
    </row>
    <row r="8" spans="1:2">
      <c r="A8" t="s">
        <v>108</v>
      </c>
    </row>
    <row r="9" spans="1:2">
      <c r="A9" t="s">
        <v>109</v>
      </c>
    </row>
    <row r="10" spans="1:2">
      <c r="A10" s="41" t="s">
        <v>2851</v>
      </c>
    </row>
    <row r="11" spans="1:2">
      <c r="A11" s="41"/>
    </row>
    <row r="12" spans="1:2">
      <c r="A12" t="s">
        <v>111</v>
      </c>
    </row>
    <row r="13" spans="1:2">
      <c r="A13" t="s">
        <v>112</v>
      </c>
    </row>
    <row r="14" spans="1:2">
      <c r="A14" t="s">
        <v>113</v>
      </c>
    </row>
    <row r="16" spans="1:2">
      <c r="A16" s="42" t="s">
        <v>2946</v>
      </c>
      <c r="B16" s="161"/>
    </row>
    <row r="17" spans="1:3">
      <c r="A17" t="s">
        <v>2929</v>
      </c>
      <c r="B17" s="20">
        <f>MAX(PolicyLevers!H:H)</f>
        <v>1601</v>
      </c>
    </row>
    <row r="18" spans="1:3">
      <c r="A18" t="s">
        <v>2945</v>
      </c>
      <c r="B18" s="20" t="str">
        <f t="array" ref="B18">IF(MIN(IF(COUNTIF(PolicyLevers!$H$2:$H$1227,PolicyLevers!$H$2:$H$1227)&gt;1,PolicyLevers!$H$2:$H$1227, ""))=0,"No duplicate ID numbers",MIN(IF(COUNTIF(PolicyLevers!$H$2:$H$1227,PolicyLevers!$H$2:$H$1227)&gt;1,PolicyLevers!$H$2:$H$1227, "")))</f>
        <v>No duplicate ID numbers</v>
      </c>
    </row>
    <row r="19" spans="1:3" ht="32">
      <c r="A19" s="1" t="s">
        <v>3100</v>
      </c>
      <c r="B19" s="20" t="str">
        <f t="array" ref="B19">IF(MIN(IF((NOT(ISNUMBER(PolicyLevers!$H$2:$H$1227)))*(ISTEXT(PolicyLevers!$I$2:$I$1227)),ROW(PolicyLevers!$H$2:$H$1227)))=0,"No missing ID numbers",MIN(IF((NOT(ISNUMBER(PolicyLevers!$H$2:$H$1227)))*(ISTEXT(PolicyLevers!$I$2:$I$1227)),ROW(PolicyLevers!$H$2:$H$1227))))</f>
        <v>No missing ID numbers</v>
      </c>
    </row>
    <row r="21" spans="1:3">
      <c r="A21" s="42" t="s">
        <v>3358</v>
      </c>
      <c r="B21" s="161"/>
    </row>
    <row r="22" spans="1:3">
      <c r="A22" t="s">
        <v>3352</v>
      </c>
    </row>
    <row r="23" spans="1:3">
      <c r="A23" t="s">
        <v>3353</v>
      </c>
    </row>
    <row r="24" spans="1:3">
      <c r="A24" t="s">
        <v>3354</v>
      </c>
    </row>
    <row r="25" spans="1:3">
      <c r="A25" t="s">
        <v>3355</v>
      </c>
    </row>
    <row r="27" spans="1:3">
      <c r="A27" s="42" t="s">
        <v>3356</v>
      </c>
      <c r="B27" s="161"/>
      <c r="C27" s="161"/>
    </row>
    <row r="28" spans="1:3">
      <c r="A28" t="s">
        <v>2939</v>
      </c>
    </row>
    <row r="29" spans="1:3">
      <c r="A29" t="s">
        <v>2925</v>
      </c>
    </row>
    <row r="30" spans="1:3">
      <c r="A30" t="s">
        <v>2926</v>
      </c>
    </row>
    <row r="31" spans="1:3">
      <c r="A31" t="s">
        <v>2927</v>
      </c>
    </row>
    <row r="32" spans="1:3">
      <c r="A32" t="s">
        <v>2928</v>
      </c>
    </row>
    <row r="34" spans="1:2">
      <c r="A34" t="s">
        <v>2940</v>
      </c>
    </row>
    <row r="35" spans="1:2">
      <c r="A35" t="s">
        <v>2923</v>
      </c>
    </row>
    <row r="36" spans="1:2">
      <c r="A36" t="s">
        <v>2924</v>
      </c>
    </row>
    <row r="38" spans="1:2">
      <c r="A38" t="s">
        <v>2941</v>
      </c>
    </row>
    <row r="39" spans="1:2">
      <c r="A39" t="s">
        <v>2930</v>
      </c>
    </row>
    <row r="40" spans="1:2">
      <c r="A40" t="s">
        <v>2931</v>
      </c>
    </row>
    <row r="42" spans="1:2">
      <c r="A42" t="s">
        <v>2942</v>
      </c>
    </row>
    <row r="43" spans="1:2">
      <c r="A43" t="s">
        <v>2932</v>
      </c>
    </row>
    <row r="44" spans="1:2">
      <c r="A44" t="s">
        <v>2933</v>
      </c>
    </row>
    <row r="46" spans="1:2">
      <c r="A46" s="42" t="s">
        <v>3357</v>
      </c>
      <c r="B46" s="161"/>
    </row>
    <row r="47" spans="1:2">
      <c r="A47" t="s">
        <v>2934</v>
      </c>
    </row>
    <row r="48" spans="1:2">
      <c r="A48" t="s">
        <v>2935</v>
      </c>
    </row>
    <row r="50" spans="1:1">
      <c r="A50" t="s">
        <v>2936</v>
      </c>
    </row>
    <row r="51" spans="1:1">
      <c r="A51" t="s">
        <v>2943</v>
      </c>
    </row>
    <row r="52" spans="1:1">
      <c r="A52" t="s">
        <v>2937</v>
      </c>
    </row>
    <row r="53" spans="1:1">
      <c r="A53" t="s">
        <v>2938</v>
      </c>
    </row>
  </sheetData>
  <conditionalFormatting sqref="B18">
    <cfRule type="containsText" dxfId="8" priority="3" stopIfTrue="1" operator="containsText" text="No duplicate ID numbers">
      <formula>NOT(ISERROR(SEARCH("No duplicate ID numbers",B18)))</formula>
    </cfRule>
    <cfRule type="cellIs" dxfId="7" priority="4" operator="greaterThan">
      <formula>0</formula>
    </cfRule>
  </conditionalFormatting>
  <conditionalFormatting sqref="B19">
    <cfRule type="containsText" dxfId="6" priority="1" stopIfTrue="1" operator="containsText" text="No missing ID numbers">
      <formula>NOT(ISERROR(SEARCH("No missing ID numbers",B19)))</formula>
    </cfRule>
    <cfRule type="cellIs" dxfId="5"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98"/>
  <sheetViews>
    <sheetView workbookViewId="0">
      <pane ySplit="3" topLeftCell="A11" activePane="bottomLeft" state="frozen"/>
      <selection pane="bottomLeft" activeCell="D11" sqref="D11"/>
    </sheetView>
  </sheetViews>
  <sheetFormatPr baseColWidth="10" defaultColWidth="8.83203125" defaultRowHeight="15"/>
  <cols>
    <col min="1" max="4" width="20.1640625" customWidth="1"/>
    <col min="5" max="5" width="15.5" customWidth="1"/>
    <col min="6" max="8" width="10.1640625" customWidth="1"/>
    <col min="9" max="9" width="20.1640625" customWidth="1"/>
    <col min="10" max="10" width="153.5" customWidth="1"/>
    <col min="11" max="12" width="20.1640625" customWidth="1"/>
    <col min="13" max="13" width="129.5" style="284" customWidth="1"/>
    <col min="14" max="14" width="67.5" customWidth="1"/>
  </cols>
  <sheetData>
    <row r="1" spans="1:14">
      <c r="A1" s="9" t="s">
        <v>3327</v>
      </c>
      <c r="M1"/>
    </row>
    <row r="2" spans="1:14">
      <c r="A2" s="16" t="s">
        <v>3328</v>
      </c>
      <c r="M2"/>
    </row>
    <row r="3" spans="1:14" ht="32">
      <c r="A3" s="170" t="s">
        <v>3</v>
      </c>
      <c r="B3" s="170" t="s">
        <v>0</v>
      </c>
      <c r="C3" s="170" t="s">
        <v>1</v>
      </c>
      <c r="D3" s="371" t="s">
        <v>364</v>
      </c>
      <c r="E3" s="170" t="s">
        <v>2292</v>
      </c>
      <c r="F3" s="372" t="s">
        <v>70</v>
      </c>
      <c r="G3" s="372" t="s">
        <v>71</v>
      </c>
      <c r="H3" s="372" t="s">
        <v>82</v>
      </c>
      <c r="I3" s="170" t="s">
        <v>30</v>
      </c>
      <c r="J3" s="170" t="s">
        <v>2</v>
      </c>
      <c r="K3" s="170" t="s">
        <v>463</v>
      </c>
      <c r="L3" s="170" t="s">
        <v>196</v>
      </c>
      <c r="M3" s="211" t="s">
        <v>149</v>
      </c>
      <c r="N3" s="373" t="s">
        <v>150</v>
      </c>
    </row>
    <row r="4" spans="1:14" ht="64">
      <c r="A4" s="2" t="s">
        <v>4</v>
      </c>
      <c r="B4" s="2" t="s">
        <v>2431</v>
      </c>
      <c r="C4" s="1" t="s">
        <v>2426</v>
      </c>
      <c r="D4" s="2" t="s">
        <v>2425</v>
      </c>
      <c r="E4" s="2" t="s">
        <v>2427</v>
      </c>
      <c r="F4" s="168">
        <v>0</v>
      </c>
      <c r="G4" s="168">
        <v>1</v>
      </c>
      <c r="H4" s="168">
        <v>0.02</v>
      </c>
      <c r="I4" s="2" t="s">
        <v>2428</v>
      </c>
      <c r="J4" s="44" t="s">
        <v>3500</v>
      </c>
      <c r="K4" s="47" t="s">
        <v>2430</v>
      </c>
      <c r="L4" s="2" t="s">
        <v>2429</v>
      </c>
    </row>
    <row r="5" spans="1:14" ht="64">
      <c r="A5" s="2" t="s">
        <v>4</v>
      </c>
      <c r="B5" s="2" t="s">
        <v>2505</v>
      </c>
      <c r="C5" s="1" t="s">
        <v>2506</v>
      </c>
      <c r="D5" s="2" t="s">
        <v>2506</v>
      </c>
      <c r="E5" s="2" t="s">
        <v>2507</v>
      </c>
      <c r="F5" s="172">
        <v>0</v>
      </c>
      <c r="G5" s="172">
        <v>300</v>
      </c>
      <c r="H5" s="172">
        <v>5</v>
      </c>
      <c r="I5" s="2" t="s">
        <v>2508</v>
      </c>
      <c r="J5" s="6" t="s">
        <v>3501</v>
      </c>
      <c r="K5" s="2"/>
      <c r="L5" s="2" t="s">
        <v>2773</v>
      </c>
      <c r="M5" s="213" t="s">
        <v>3349</v>
      </c>
    </row>
    <row r="6" spans="1:14" ht="64">
      <c r="A6" s="2" t="s">
        <v>4</v>
      </c>
      <c r="B6" s="2" t="s">
        <v>2501</v>
      </c>
      <c r="C6" s="1" t="s">
        <v>2502</v>
      </c>
      <c r="D6" s="2" t="s">
        <v>2510</v>
      </c>
      <c r="E6" s="1" t="s">
        <v>2503</v>
      </c>
      <c r="F6" s="363">
        <v>0</v>
      </c>
      <c r="G6" s="363">
        <v>1</v>
      </c>
      <c r="H6" s="363">
        <v>0.02</v>
      </c>
      <c r="I6" s="44" t="s">
        <v>2504</v>
      </c>
      <c r="J6" s="44" t="s">
        <v>2511</v>
      </c>
      <c r="K6" s="47"/>
      <c r="L6" s="47" t="s">
        <v>2774</v>
      </c>
      <c r="M6" s="212" t="s">
        <v>2509</v>
      </c>
    </row>
    <row r="7" spans="1:14" ht="350">
      <c r="A7" s="2" t="s">
        <v>4</v>
      </c>
      <c r="B7" s="2" t="s">
        <v>3145</v>
      </c>
      <c r="C7" s="1" t="s">
        <v>487</v>
      </c>
      <c r="D7" s="2" t="s">
        <v>3146</v>
      </c>
      <c r="E7" s="1" t="s">
        <v>2332</v>
      </c>
      <c r="F7" s="363">
        <v>0</v>
      </c>
      <c r="G7" s="363">
        <v>1</v>
      </c>
      <c r="H7" s="363">
        <v>0.01</v>
      </c>
      <c r="I7" s="44" t="s">
        <v>488</v>
      </c>
      <c r="J7" s="44" t="s">
        <v>3502</v>
      </c>
      <c r="K7" s="47" t="s">
        <v>489</v>
      </c>
      <c r="L7" s="47" t="s">
        <v>490</v>
      </c>
      <c r="M7" s="213" t="s">
        <v>3329</v>
      </c>
    </row>
    <row r="8" spans="1:14" ht="48">
      <c r="A8" s="2" t="s">
        <v>4</v>
      </c>
      <c r="B8" s="2" t="s">
        <v>486</v>
      </c>
      <c r="C8" s="1" t="s">
        <v>481</v>
      </c>
      <c r="D8" s="2" t="s">
        <v>480</v>
      </c>
      <c r="E8" s="1" t="s">
        <v>2331</v>
      </c>
      <c r="F8" s="363">
        <v>0</v>
      </c>
      <c r="G8" s="363">
        <v>0.5</v>
      </c>
      <c r="H8" s="363">
        <v>0.01</v>
      </c>
      <c r="I8" s="47" t="s">
        <v>482</v>
      </c>
      <c r="J8" s="222" t="s">
        <v>3503</v>
      </c>
      <c r="K8" s="47" t="s">
        <v>483</v>
      </c>
      <c r="L8" s="47" t="s">
        <v>484</v>
      </c>
      <c r="M8" s="212" t="s">
        <v>485</v>
      </c>
    </row>
    <row r="9" spans="1:14" ht="80">
      <c r="A9" s="1" t="s">
        <v>4</v>
      </c>
      <c r="B9" s="1" t="s">
        <v>11</v>
      </c>
      <c r="C9" s="1" t="s">
        <v>114</v>
      </c>
      <c r="D9" s="43" t="s">
        <v>11</v>
      </c>
      <c r="E9" s="1" t="s">
        <v>2330</v>
      </c>
      <c r="F9" s="364">
        <v>0</v>
      </c>
      <c r="G9" s="364">
        <v>1</v>
      </c>
      <c r="H9" s="206">
        <v>0.02</v>
      </c>
      <c r="I9" s="44" t="s">
        <v>464</v>
      </c>
      <c r="J9" s="44" t="s">
        <v>2333</v>
      </c>
      <c r="K9" s="44" t="s">
        <v>197</v>
      </c>
      <c r="L9" s="6" t="s">
        <v>198</v>
      </c>
      <c r="M9" s="365" t="s">
        <v>151</v>
      </c>
      <c r="N9" s="44" t="s">
        <v>179</v>
      </c>
    </row>
    <row r="10" spans="1:14" ht="304">
      <c r="A10" s="1" t="s">
        <v>4</v>
      </c>
      <c r="B10" s="1" t="s">
        <v>5</v>
      </c>
      <c r="C10" s="1" t="s">
        <v>315</v>
      </c>
      <c r="D10" s="43" t="s">
        <v>365</v>
      </c>
      <c r="E10" s="1" t="s">
        <v>2329</v>
      </c>
      <c r="F10" s="364">
        <v>0</v>
      </c>
      <c r="G10" s="364">
        <v>1</v>
      </c>
      <c r="H10" s="364">
        <v>0.01</v>
      </c>
      <c r="I10" s="44" t="s">
        <v>115</v>
      </c>
      <c r="J10" s="44" t="s">
        <v>3504</v>
      </c>
      <c r="K10" s="44" t="s">
        <v>199</v>
      </c>
      <c r="L10" s="6" t="s">
        <v>200</v>
      </c>
      <c r="M10" s="365" t="s">
        <v>3330</v>
      </c>
      <c r="N10" s="44" t="s">
        <v>3331</v>
      </c>
    </row>
    <row r="11" spans="1:14" ht="176">
      <c r="A11" s="2" t="s">
        <v>4</v>
      </c>
      <c r="B11" s="2" t="s">
        <v>3147</v>
      </c>
      <c r="C11" s="1" t="s">
        <v>2549</v>
      </c>
      <c r="D11" s="2" t="s">
        <v>3148</v>
      </c>
      <c r="E11" s="1" t="s">
        <v>2550</v>
      </c>
      <c r="F11" s="363">
        <v>0</v>
      </c>
      <c r="G11" s="363">
        <v>1</v>
      </c>
      <c r="H11" s="363">
        <v>0.01</v>
      </c>
      <c r="I11" s="44" t="s">
        <v>488</v>
      </c>
      <c r="J11" s="44" t="s">
        <v>3505</v>
      </c>
      <c r="K11" s="47"/>
      <c r="L11" s="47" t="s">
        <v>2775</v>
      </c>
      <c r="M11" s="284" t="s">
        <v>2551</v>
      </c>
    </row>
    <row r="12" spans="1:14" ht="48">
      <c r="A12" s="2" t="s">
        <v>4</v>
      </c>
      <c r="B12" s="2" t="s">
        <v>491</v>
      </c>
      <c r="C12" s="1" t="s">
        <v>492</v>
      </c>
      <c r="D12" s="2" t="s">
        <v>491</v>
      </c>
      <c r="E12" s="1" t="s">
        <v>2328</v>
      </c>
      <c r="F12" s="168">
        <v>0</v>
      </c>
      <c r="G12" s="168">
        <v>0.2</v>
      </c>
      <c r="H12" s="168">
        <v>0.01</v>
      </c>
      <c r="I12" s="6" t="s">
        <v>493</v>
      </c>
      <c r="J12" s="44" t="s">
        <v>3506</v>
      </c>
      <c r="K12" s="44" t="s">
        <v>494</v>
      </c>
      <c r="L12" s="6" t="s">
        <v>495</v>
      </c>
      <c r="M12" s="366" t="s">
        <v>496</v>
      </c>
    </row>
    <row r="13" spans="1:14" ht="144">
      <c r="A13" s="1" t="s">
        <v>4</v>
      </c>
      <c r="B13" s="1" t="s">
        <v>3112</v>
      </c>
      <c r="C13" s="1" t="s">
        <v>3113</v>
      </c>
      <c r="D13" s="1" t="s">
        <v>3112</v>
      </c>
      <c r="E13" s="1" t="s">
        <v>3114</v>
      </c>
      <c r="F13" s="206">
        <v>0</v>
      </c>
      <c r="G13" s="206">
        <v>0.26</v>
      </c>
      <c r="H13" s="206">
        <v>0.01</v>
      </c>
      <c r="I13" s="44" t="s">
        <v>3115</v>
      </c>
      <c r="J13" s="44" t="s">
        <v>3507</v>
      </c>
      <c r="K13" s="44" t="s">
        <v>201</v>
      </c>
      <c r="L13" s="6" t="s">
        <v>202</v>
      </c>
      <c r="M13" s="367" t="s">
        <v>3348</v>
      </c>
    </row>
    <row r="14" spans="1:14" ht="208">
      <c r="A14" s="1" t="s">
        <v>72</v>
      </c>
      <c r="B14" s="1" t="s">
        <v>15</v>
      </c>
      <c r="C14" s="1" t="s">
        <v>2541</v>
      </c>
      <c r="D14" s="1" t="s">
        <v>15</v>
      </c>
      <c r="E14" s="1" t="s">
        <v>2540</v>
      </c>
      <c r="F14" s="364">
        <v>0</v>
      </c>
      <c r="G14" s="364">
        <v>1</v>
      </c>
      <c r="H14" s="364">
        <v>0.01</v>
      </c>
      <c r="I14" s="44" t="s">
        <v>117</v>
      </c>
      <c r="J14" s="44" t="s">
        <v>3508</v>
      </c>
      <c r="K14" s="44" t="s">
        <v>203</v>
      </c>
      <c r="L14" s="6" t="s">
        <v>204</v>
      </c>
      <c r="M14" s="365" t="s">
        <v>3332</v>
      </c>
    </row>
    <row r="15" spans="1:14" ht="80">
      <c r="A15" s="1" t="s">
        <v>72</v>
      </c>
      <c r="B15" s="1" t="s">
        <v>103</v>
      </c>
      <c r="C15" s="1" t="s">
        <v>316</v>
      </c>
      <c r="D15" s="1" t="s">
        <v>103</v>
      </c>
      <c r="E15" s="1" t="s">
        <v>2327</v>
      </c>
      <c r="F15" s="364">
        <v>0</v>
      </c>
      <c r="G15" s="364">
        <v>0.75</v>
      </c>
      <c r="H15" s="364">
        <v>0.01</v>
      </c>
      <c r="I15" s="44" t="s">
        <v>32</v>
      </c>
      <c r="J15" s="44" t="s">
        <v>3509</v>
      </c>
      <c r="K15" s="44" t="s">
        <v>205</v>
      </c>
      <c r="L15" s="6" t="s">
        <v>206</v>
      </c>
      <c r="M15" s="365" t="s">
        <v>152</v>
      </c>
      <c r="N15" s="44" t="s">
        <v>450</v>
      </c>
    </row>
    <row r="16" spans="1:14" ht="48">
      <c r="A16" s="1" t="s">
        <v>72</v>
      </c>
      <c r="B16" s="1" t="s">
        <v>14</v>
      </c>
      <c r="C16" s="1" t="s">
        <v>7</v>
      </c>
      <c r="D16" s="1" t="s">
        <v>14</v>
      </c>
      <c r="E16" s="1" t="s">
        <v>2326</v>
      </c>
      <c r="F16" s="1">
        <v>0</v>
      </c>
      <c r="G16" s="1">
        <v>1</v>
      </c>
      <c r="H16" s="1">
        <v>1</v>
      </c>
      <c r="I16" s="44" t="s">
        <v>31</v>
      </c>
      <c r="J16" s="44" t="s">
        <v>2340</v>
      </c>
      <c r="K16" s="44" t="s">
        <v>207</v>
      </c>
      <c r="L16" s="6" t="s">
        <v>208</v>
      </c>
    </row>
    <row r="17" spans="1:14" ht="64">
      <c r="A17" s="1" t="s">
        <v>72</v>
      </c>
      <c r="B17" s="1" t="s">
        <v>274</v>
      </c>
      <c r="C17" s="1" t="s">
        <v>317</v>
      </c>
      <c r="D17" s="43" t="s">
        <v>366</v>
      </c>
      <c r="E17" s="1" t="s">
        <v>2325</v>
      </c>
      <c r="F17" s="1">
        <v>0</v>
      </c>
      <c r="G17" s="206">
        <v>0.24</v>
      </c>
      <c r="H17" s="207">
        <v>5.0000000000000001E-3</v>
      </c>
      <c r="I17" s="44" t="s">
        <v>275</v>
      </c>
      <c r="J17" s="44" t="s">
        <v>2334</v>
      </c>
      <c r="K17" s="44" t="s">
        <v>276</v>
      </c>
      <c r="L17" s="6" t="s">
        <v>277</v>
      </c>
      <c r="M17" s="366" t="s">
        <v>321</v>
      </c>
      <c r="N17" s="6" t="s">
        <v>415</v>
      </c>
    </row>
    <row r="18" spans="1:14" ht="64">
      <c r="A18" s="1" t="s">
        <v>72</v>
      </c>
      <c r="B18" s="1" t="s">
        <v>278</v>
      </c>
      <c r="C18" s="1" t="s">
        <v>281</v>
      </c>
      <c r="D18" s="43" t="s">
        <v>366</v>
      </c>
      <c r="E18" s="1" t="s">
        <v>2324</v>
      </c>
      <c r="F18" s="1">
        <v>0</v>
      </c>
      <c r="G18" s="364">
        <v>0.5</v>
      </c>
      <c r="H18" s="206">
        <v>0.01</v>
      </c>
      <c r="I18" s="44" t="s">
        <v>282</v>
      </c>
      <c r="J18" s="44" t="s">
        <v>3510</v>
      </c>
      <c r="K18" s="44" t="s">
        <v>279</v>
      </c>
      <c r="L18" s="6" t="s">
        <v>280</v>
      </c>
      <c r="M18" s="366" t="s">
        <v>322</v>
      </c>
      <c r="N18" s="45"/>
    </row>
    <row r="19" spans="1:14" ht="48">
      <c r="A19" s="1" t="s">
        <v>72</v>
      </c>
      <c r="B19" s="1" t="s">
        <v>13</v>
      </c>
      <c r="C19" s="1" t="s">
        <v>130</v>
      </c>
      <c r="D19" s="1" t="s">
        <v>13</v>
      </c>
      <c r="E19" s="1" t="s">
        <v>2323</v>
      </c>
      <c r="F19" s="1">
        <v>0</v>
      </c>
      <c r="G19" s="1">
        <v>1</v>
      </c>
      <c r="H19" s="1">
        <v>1</v>
      </c>
      <c r="I19" s="44" t="s">
        <v>31</v>
      </c>
      <c r="J19" s="44" t="s">
        <v>3053</v>
      </c>
      <c r="K19" s="44" t="s">
        <v>209</v>
      </c>
      <c r="L19" s="6" t="s">
        <v>210</v>
      </c>
      <c r="M19" s="366" t="s">
        <v>75</v>
      </c>
      <c r="N19" s="45"/>
    </row>
    <row r="20" spans="1:14" ht="48">
      <c r="A20" s="1" t="s">
        <v>72</v>
      </c>
      <c r="B20" s="1" t="s">
        <v>2516</v>
      </c>
      <c r="C20" s="1" t="s">
        <v>2515</v>
      </c>
      <c r="D20" s="1" t="s">
        <v>16</v>
      </c>
      <c r="E20" s="1" t="s">
        <v>2322</v>
      </c>
      <c r="F20" s="364">
        <v>0</v>
      </c>
      <c r="G20" s="364">
        <v>0.5</v>
      </c>
      <c r="H20" s="364">
        <v>0.01</v>
      </c>
      <c r="I20" s="44" t="s">
        <v>2517</v>
      </c>
      <c r="J20" s="44" t="s">
        <v>3333</v>
      </c>
      <c r="K20" s="44" t="s">
        <v>211</v>
      </c>
      <c r="L20" s="6" t="s">
        <v>212</v>
      </c>
      <c r="M20" s="365" t="s">
        <v>158</v>
      </c>
    </row>
    <row r="21" spans="1:14" ht="48">
      <c r="A21" s="1" t="s">
        <v>72</v>
      </c>
      <c r="B21" s="1" t="s">
        <v>12</v>
      </c>
      <c r="C21" s="1" t="s">
        <v>6</v>
      </c>
      <c r="D21" s="1" t="s">
        <v>12</v>
      </c>
      <c r="E21" s="1" t="s">
        <v>2321</v>
      </c>
      <c r="F21" s="1">
        <v>0</v>
      </c>
      <c r="G21" s="1">
        <v>1</v>
      </c>
      <c r="H21" s="1">
        <v>1</v>
      </c>
      <c r="I21" s="44" t="s">
        <v>31</v>
      </c>
      <c r="J21" s="44" t="s">
        <v>3511</v>
      </c>
      <c r="K21" s="44" t="s">
        <v>213</v>
      </c>
      <c r="L21" s="6" t="s">
        <v>214</v>
      </c>
    </row>
    <row r="22" spans="1:14" ht="32">
      <c r="A22" s="2" t="s">
        <v>8</v>
      </c>
      <c r="B22" s="2" t="s">
        <v>349</v>
      </c>
      <c r="C22" s="1" t="s">
        <v>350</v>
      </c>
      <c r="D22" s="2" t="s">
        <v>349</v>
      </c>
      <c r="E22" s="1" t="s">
        <v>2320</v>
      </c>
      <c r="F22" s="2">
        <v>0</v>
      </c>
      <c r="G22" s="2">
        <v>1</v>
      </c>
      <c r="H22" s="2">
        <v>1</v>
      </c>
      <c r="I22" s="6" t="s">
        <v>31</v>
      </c>
      <c r="J22" s="44" t="s">
        <v>3334</v>
      </c>
      <c r="K22" s="44" t="s">
        <v>351</v>
      </c>
      <c r="L22" s="6" t="s">
        <v>352</v>
      </c>
    </row>
    <row r="23" spans="1:14" ht="48">
      <c r="A23" s="2" t="s">
        <v>8</v>
      </c>
      <c r="B23" s="2" t="s">
        <v>28</v>
      </c>
      <c r="C23" s="1" t="s">
        <v>3150</v>
      </c>
      <c r="D23" s="44" t="s">
        <v>3262</v>
      </c>
      <c r="E23" s="2" t="s">
        <v>3151</v>
      </c>
      <c r="F23" s="363">
        <v>0</v>
      </c>
      <c r="G23" s="363">
        <v>1</v>
      </c>
      <c r="H23" s="363">
        <v>0.01</v>
      </c>
      <c r="I23" s="6" t="s">
        <v>2904</v>
      </c>
      <c r="J23" s="44" t="s">
        <v>3152</v>
      </c>
      <c r="K23" s="44" t="s">
        <v>251</v>
      </c>
      <c r="L23" s="6" t="s">
        <v>252</v>
      </c>
    </row>
    <row r="24" spans="1:14" ht="128">
      <c r="A24" s="1" t="s">
        <v>8</v>
      </c>
      <c r="B24" s="44" t="s">
        <v>3263</v>
      </c>
      <c r="C24" s="1" t="s">
        <v>2820</v>
      </c>
      <c r="D24" s="44" t="s">
        <v>3263</v>
      </c>
      <c r="E24" s="1" t="s">
        <v>2311</v>
      </c>
      <c r="F24" s="364">
        <v>0</v>
      </c>
      <c r="G24" s="206">
        <v>1</v>
      </c>
      <c r="H24" s="206">
        <v>0.01</v>
      </c>
      <c r="I24" s="44" t="s">
        <v>36</v>
      </c>
      <c r="J24" s="44" t="s">
        <v>3097</v>
      </c>
      <c r="K24" s="44" t="s">
        <v>2498</v>
      </c>
      <c r="L24" s="6" t="s">
        <v>2499</v>
      </c>
      <c r="M24" s="366" t="s">
        <v>156</v>
      </c>
    </row>
    <row r="25" spans="1:14" ht="48">
      <c r="A25" s="2" t="s">
        <v>8</v>
      </c>
      <c r="B25" s="2" t="s">
        <v>283</v>
      </c>
      <c r="C25" s="1" t="s">
        <v>286</v>
      </c>
      <c r="D25" s="2" t="s">
        <v>367</v>
      </c>
      <c r="E25" s="1" t="s">
        <v>2319</v>
      </c>
      <c r="F25" s="168">
        <v>-0.5</v>
      </c>
      <c r="G25" s="168">
        <v>1</v>
      </c>
      <c r="H25" s="168">
        <v>0.02</v>
      </c>
      <c r="I25" s="6" t="s">
        <v>287</v>
      </c>
      <c r="J25" s="44" t="s">
        <v>3512</v>
      </c>
      <c r="K25" s="44" t="s">
        <v>289</v>
      </c>
      <c r="L25" s="6" t="s">
        <v>291</v>
      </c>
      <c r="M25" s="366" t="s">
        <v>323</v>
      </c>
    </row>
    <row r="26" spans="1:14" ht="48">
      <c r="A26" s="2" t="s">
        <v>8</v>
      </c>
      <c r="B26" s="2" t="s">
        <v>284</v>
      </c>
      <c r="C26" s="1" t="s">
        <v>285</v>
      </c>
      <c r="D26" s="2" t="s">
        <v>367</v>
      </c>
      <c r="E26" s="1" t="s">
        <v>2318</v>
      </c>
      <c r="F26" s="168">
        <v>-0.5</v>
      </c>
      <c r="G26" s="168">
        <v>1</v>
      </c>
      <c r="H26" s="168">
        <v>0.02</v>
      </c>
      <c r="I26" s="6" t="s">
        <v>288</v>
      </c>
      <c r="J26" s="44" t="s">
        <v>3513</v>
      </c>
      <c r="K26" s="44" t="s">
        <v>290</v>
      </c>
      <c r="L26" s="6" t="s">
        <v>291</v>
      </c>
      <c r="M26" s="366" t="s">
        <v>323</v>
      </c>
    </row>
    <row r="27" spans="1:14" ht="48">
      <c r="A27" s="1" t="s">
        <v>8</v>
      </c>
      <c r="B27" s="1" t="s">
        <v>3514</v>
      </c>
      <c r="C27" s="1" t="s">
        <v>318</v>
      </c>
      <c r="D27" s="1" t="s">
        <v>3514</v>
      </c>
      <c r="E27" s="1" t="s">
        <v>3540</v>
      </c>
      <c r="F27" s="1">
        <v>0</v>
      </c>
      <c r="G27" s="1">
        <v>1</v>
      </c>
      <c r="H27" s="1">
        <v>1</v>
      </c>
      <c r="I27" s="44" t="s">
        <v>31</v>
      </c>
    </row>
    <row r="28" spans="1:14" ht="48">
      <c r="A28" s="1" t="s">
        <v>8</v>
      </c>
      <c r="B28" s="1" t="s">
        <v>17</v>
      </c>
      <c r="C28" s="1" t="s">
        <v>29</v>
      </c>
      <c r="D28" s="1" t="s">
        <v>17</v>
      </c>
      <c r="E28" s="1" t="s">
        <v>2317</v>
      </c>
      <c r="F28" s="364">
        <v>0</v>
      </c>
      <c r="G28" s="206">
        <v>1</v>
      </c>
      <c r="H28" s="206">
        <v>0.01</v>
      </c>
      <c r="I28" s="44" t="s">
        <v>35</v>
      </c>
      <c r="J28" s="44" t="s">
        <v>3515</v>
      </c>
      <c r="K28" s="44" t="s">
        <v>215</v>
      </c>
      <c r="L28" s="6" t="s">
        <v>216</v>
      </c>
      <c r="M28" s="365" t="s">
        <v>158</v>
      </c>
    </row>
    <row r="29" spans="1:14" ht="128">
      <c r="A29" s="1" t="s">
        <v>8</v>
      </c>
      <c r="B29" s="1" t="s">
        <v>132</v>
      </c>
      <c r="C29" s="1" t="s">
        <v>131</v>
      </c>
      <c r="D29" s="1" t="s">
        <v>132</v>
      </c>
      <c r="E29" s="1" t="s">
        <v>2316</v>
      </c>
      <c r="F29" s="5">
        <v>0</v>
      </c>
      <c r="G29" s="5">
        <v>25000</v>
      </c>
      <c r="H29" s="5">
        <v>500</v>
      </c>
      <c r="I29" s="44" t="s">
        <v>193</v>
      </c>
      <c r="J29" s="44" t="s">
        <v>3516</v>
      </c>
      <c r="K29" s="44" t="s">
        <v>217</v>
      </c>
      <c r="L29" s="6" t="s">
        <v>218</v>
      </c>
      <c r="M29" s="365" t="s">
        <v>153</v>
      </c>
      <c r="N29" s="44" t="s">
        <v>194</v>
      </c>
    </row>
    <row r="30" spans="1:14" ht="48">
      <c r="A30" s="1" t="s">
        <v>8</v>
      </c>
      <c r="B30" s="1" t="s">
        <v>19</v>
      </c>
      <c r="C30" s="1" t="s">
        <v>3094</v>
      </c>
      <c r="D30" s="1" t="s">
        <v>19</v>
      </c>
      <c r="E30" s="1" t="s">
        <v>2315</v>
      </c>
      <c r="F30" s="364">
        <v>0</v>
      </c>
      <c r="G30" s="364">
        <v>1</v>
      </c>
      <c r="H30" s="364">
        <v>0.01</v>
      </c>
      <c r="I30" s="44" t="s">
        <v>35</v>
      </c>
      <c r="J30" s="44" t="s">
        <v>3517</v>
      </c>
      <c r="K30" s="44" t="s">
        <v>219</v>
      </c>
      <c r="L30" s="6" t="s">
        <v>220</v>
      </c>
      <c r="M30" s="365" t="s">
        <v>154</v>
      </c>
      <c r="N30" s="44"/>
    </row>
    <row r="31" spans="1:14" ht="48">
      <c r="A31" s="1" t="s">
        <v>8</v>
      </c>
      <c r="B31" s="1" t="s">
        <v>136</v>
      </c>
      <c r="C31" s="1" t="s">
        <v>297</v>
      </c>
      <c r="D31" s="1" t="s">
        <v>136</v>
      </c>
      <c r="E31" s="1" t="s">
        <v>2314</v>
      </c>
      <c r="F31" s="364">
        <v>0</v>
      </c>
      <c r="G31" s="364">
        <v>1.1299999999999999</v>
      </c>
      <c r="H31" s="364">
        <v>0.01</v>
      </c>
      <c r="I31" s="44" t="s">
        <v>137</v>
      </c>
      <c r="J31" s="44" t="s">
        <v>3518</v>
      </c>
      <c r="K31" s="44" t="s">
        <v>221</v>
      </c>
      <c r="L31" s="6" t="s">
        <v>222</v>
      </c>
      <c r="M31" s="365" t="s">
        <v>155</v>
      </c>
      <c r="N31" s="44" t="s">
        <v>420</v>
      </c>
    </row>
    <row r="32" spans="1:14" ht="48">
      <c r="A32" s="1" t="s">
        <v>8</v>
      </c>
      <c r="B32" s="1" t="s">
        <v>3519</v>
      </c>
      <c r="C32" s="1" t="s">
        <v>3149</v>
      </c>
      <c r="D32" s="1" t="s">
        <v>3519</v>
      </c>
      <c r="E32" s="208"/>
      <c r="F32" s="1">
        <v>0</v>
      </c>
      <c r="G32" s="1">
        <v>1</v>
      </c>
      <c r="H32" s="1">
        <v>1</v>
      </c>
      <c r="I32" s="44" t="s">
        <v>31</v>
      </c>
      <c r="J32" s="222" t="s">
        <v>3520</v>
      </c>
    </row>
    <row r="33" spans="1:14" ht="48">
      <c r="A33" s="1" t="s">
        <v>8</v>
      </c>
      <c r="B33" s="1" t="s">
        <v>3521</v>
      </c>
      <c r="C33" s="1" t="s">
        <v>133</v>
      </c>
      <c r="D33" s="1" t="s">
        <v>3521</v>
      </c>
      <c r="E33" s="208"/>
      <c r="F33" s="1">
        <v>0</v>
      </c>
      <c r="G33" s="1">
        <v>1</v>
      </c>
      <c r="H33" s="1">
        <v>1</v>
      </c>
      <c r="I33" s="44" t="s">
        <v>31</v>
      </c>
      <c r="J33" s="222" t="s">
        <v>3335</v>
      </c>
    </row>
    <row r="34" spans="1:14" ht="48">
      <c r="A34" s="1" t="s">
        <v>8</v>
      </c>
      <c r="B34" s="1" t="s">
        <v>3522</v>
      </c>
      <c r="C34" s="1" t="s">
        <v>378</v>
      </c>
      <c r="D34" s="1" t="s">
        <v>3522</v>
      </c>
      <c r="E34" s="1" t="s">
        <v>3541</v>
      </c>
      <c r="F34" s="1">
        <v>0</v>
      </c>
      <c r="G34" s="1">
        <v>1</v>
      </c>
      <c r="H34" s="1">
        <v>1</v>
      </c>
      <c r="I34" s="44" t="s">
        <v>31</v>
      </c>
      <c r="J34" s="44"/>
    </row>
    <row r="35" spans="1:14" ht="96">
      <c r="A35" s="1" t="s">
        <v>8</v>
      </c>
      <c r="B35" s="1" t="s">
        <v>2289</v>
      </c>
      <c r="C35" s="1" t="s">
        <v>2288</v>
      </c>
      <c r="D35" s="1" t="s">
        <v>2290</v>
      </c>
      <c r="E35" s="208"/>
      <c r="F35" s="223">
        <v>0</v>
      </c>
      <c r="G35" s="1">
        <v>20</v>
      </c>
      <c r="H35" s="1">
        <v>1</v>
      </c>
      <c r="I35" s="6" t="s">
        <v>134</v>
      </c>
      <c r="J35" s="44" t="s">
        <v>3523</v>
      </c>
      <c r="K35" s="44" t="s">
        <v>223</v>
      </c>
      <c r="L35" s="6" t="s">
        <v>2291</v>
      </c>
      <c r="M35" s="366" t="s">
        <v>3524</v>
      </c>
      <c r="N35" s="366" t="s">
        <v>3524</v>
      </c>
    </row>
    <row r="36" spans="1:14" ht="144">
      <c r="A36" s="2" t="s">
        <v>8</v>
      </c>
      <c r="B36" s="2" t="s">
        <v>266</v>
      </c>
      <c r="C36" s="1" t="s">
        <v>267</v>
      </c>
      <c r="D36" s="2" t="s">
        <v>266</v>
      </c>
      <c r="E36" s="1" t="s">
        <v>2313</v>
      </c>
      <c r="F36" s="168">
        <v>0</v>
      </c>
      <c r="G36" s="168">
        <v>0.6</v>
      </c>
      <c r="H36" s="168">
        <v>0.01</v>
      </c>
      <c r="I36" s="6" t="s">
        <v>271</v>
      </c>
      <c r="J36" s="44" t="s">
        <v>3525</v>
      </c>
      <c r="K36" s="6" t="s">
        <v>2270</v>
      </c>
      <c r="L36" s="6" t="s">
        <v>272</v>
      </c>
      <c r="M36" s="365" t="s">
        <v>3347</v>
      </c>
    </row>
    <row r="37" spans="1:14" ht="48">
      <c r="A37" s="2" t="s">
        <v>8</v>
      </c>
      <c r="B37" s="46" t="s">
        <v>2365</v>
      </c>
      <c r="C37" s="1" t="s">
        <v>2366</v>
      </c>
      <c r="D37" s="46" t="s">
        <v>2365</v>
      </c>
      <c r="E37" s="2" t="s">
        <v>2367</v>
      </c>
      <c r="F37" s="168">
        <v>0</v>
      </c>
      <c r="G37" s="168">
        <v>0.9</v>
      </c>
      <c r="H37" s="168">
        <v>0.01</v>
      </c>
      <c r="I37" s="6" t="s">
        <v>2368</v>
      </c>
      <c r="J37" s="44" t="s">
        <v>3336</v>
      </c>
      <c r="K37" s="6" t="s">
        <v>2424</v>
      </c>
      <c r="L37" s="6" t="s">
        <v>2423</v>
      </c>
    </row>
    <row r="38" spans="1:14" ht="64">
      <c r="A38" s="2" t="s">
        <v>8</v>
      </c>
      <c r="B38" s="2" t="s">
        <v>263</v>
      </c>
      <c r="C38" s="1" t="s">
        <v>298</v>
      </c>
      <c r="D38" s="2" t="s">
        <v>368</v>
      </c>
      <c r="E38" s="1" t="s">
        <v>2312</v>
      </c>
      <c r="F38" s="168">
        <v>0</v>
      </c>
      <c r="G38" s="168">
        <v>0.4</v>
      </c>
      <c r="H38" s="168">
        <v>0.01</v>
      </c>
      <c r="I38" s="6" t="s">
        <v>264</v>
      </c>
      <c r="J38" s="44" t="s">
        <v>3526</v>
      </c>
      <c r="K38" s="6" t="s">
        <v>2271</v>
      </c>
      <c r="L38" s="6" t="s">
        <v>265</v>
      </c>
      <c r="M38" s="366" t="s">
        <v>324</v>
      </c>
    </row>
    <row r="39" spans="1:14" ht="160">
      <c r="A39" s="2" t="s">
        <v>8</v>
      </c>
      <c r="B39" s="1" t="s">
        <v>2874</v>
      </c>
      <c r="C39" s="1" t="s">
        <v>2876</v>
      </c>
      <c r="D39" s="1" t="s">
        <v>2874</v>
      </c>
      <c r="E39" s="1" t="s">
        <v>2877</v>
      </c>
      <c r="F39" s="168">
        <v>0</v>
      </c>
      <c r="G39" s="168">
        <v>0.95</v>
      </c>
      <c r="H39" s="168">
        <v>0.01</v>
      </c>
      <c r="I39" s="6" t="s">
        <v>2878</v>
      </c>
      <c r="J39" s="44" t="s">
        <v>3337</v>
      </c>
      <c r="K39" s="44" t="s">
        <v>224</v>
      </c>
      <c r="L39" s="6"/>
      <c r="M39" s="365" t="s">
        <v>3346</v>
      </c>
    </row>
    <row r="40" spans="1:14" ht="160">
      <c r="A40" s="1" t="s">
        <v>8</v>
      </c>
      <c r="B40" s="1" t="s">
        <v>18</v>
      </c>
      <c r="C40" s="1" t="s">
        <v>135</v>
      </c>
      <c r="D40" s="1" t="s">
        <v>18</v>
      </c>
      <c r="E40" s="1" t="s">
        <v>2875</v>
      </c>
      <c r="F40" s="2">
        <v>0</v>
      </c>
      <c r="G40" s="2">
        <v>60</v>
      </c>
      <c r="H40" s="2">
        <v>1</v>
      </c>
      <c r="I40" s="368" t="s">
        <v>147</v>
      </c>
      <c r="J40" s="44" t="s">
        <v>3338</v>
      </c>
      <c r="K40" s="44" t="s">
        <v>224</v>
      </c>
      <c r="L40" s="6" t="s">
        <v>225</v>
      </c>
      <c r="M40" s="365" t="s">
        <v>157</v>
      </c>
    </row>
    <row r="41" spans="1:14" ht="96">
      <c r="A41" s="1" t="s">
        <v>9</v>
      </c>
      <c r="B41" s="1" t="s">
        <v>3367</v>
      </c>
      <c r="C41" s="1" t="s">
        <v>3325</v>
      </c>
      <c r="D41" s="1" t="s">
        <v>3367</v>
      </c>
      <c r="E41" s="1" t="s">
        <v>3326</v>
      </c>
      <c r="F41" s="168">
        <v>0</v>
      </c>
      <c r="G41" s="168">
        <v>0.5</v>
      </c>
      <c r="H41" s="168">
        <v>0.01</v>
      </c>
      <c r="I41" s="6" t="s">
        <v>3324</v>
      </c>
      <c r="J41" s="44" t="s">
        <v>3527</v>
      </c>
    </row>
    <row r="42" spans="1:14" ht="64">
      <c r="A42" s="1" t="s">
        <v>9</v>
      </c>
      <c r="B42" s="1" t="s">
        <v>28</v>
      </c>
      <c r="C42" s="1" t="s">
        <v>3154</v>
      </c>
      <c r="D42" s="1" t="s">
        <v>3155</v>
      </c>
      <c r="E42" s="1" t="s">
        <v>3153</v>
      </c>
      <c r="F42" s="364">
        <v>0</v>
      </c>
      <c r="G42" s="206">
        <v>1</v>
      </c>
      <c r="H42" s="206">
        <v>0.01</v>
      </c>
      <c r="I42" s="44" t="s">
        <v>2904</v>
      </c>
      <c r="J42" s="44" t="s">
        <v>3156</v>
      </c>
      <c r="K42" s="44" t="s">
        <v>251</v>
      </c>
      <c r="L42" s="6" t="s">
        <v>252</v>
      </c>
    </row>
    <row r="43" spans="1:14" ht="32">
      <c r="A43" s="1" t="s">
        <v>9</v>
      </c>
      <c r="B43" s="1" t="s">
        <v>21</v>
      </c>
      <c r="C43" s="1" t="s">
        <v>2856</v>
      </c>
      <c r="D43" s="1" t="s">
        <v>21</v>
      </c>
      <c r="E43" s="1" t="s">
        <v>2857</v>
      </c>
      <c r="F43" s="364">
        <v>0</v>
      </c>
      <c r="G43" s="206">
        <v>1</v>
      </c>
      <c r="H43" s="206">
        <v>0.01</v>
      </c>
      <c r="I43" s="44" t="s">
        <v>35</v>
      </c>
      <c r="J43" s="44" t="s">
        <v>2434</v>
      </c>
      <c r="K43" s="44" t="s">
        <v>226</v>
      </c>
      <c r="L43" s="6" t="s">
        <v>227</v>
      </c>
      <c r="M43" s="365" t="s">
        <v>2435</v>
      </c>
    </row>
    <row r="44" spans="1:14" ht="48">
      <c r="A44" s="1" t="s">
        <v>9</v>
      </c>
      <c r="B44" s="1" t="s">
        <v>25</v>
      </c>
      <c r="C44" s="1" t="s">
        <v>299</v>
      </c>
      <c r="D44" s="1" t="s">
        <v>25</v>
      </c>
      <c r="E44" s="1" t="s">
        <v>2310</v>
      </c>
      <c r="F44" s="364">
        <v>0</v>
      </c>
      <c r="G44" s="206">
        <v>1</v>
      </c>
      <c r="H44" s="206">
        <v>0.01</v>
      </c>
      <c r="I44" s="44" t="s">
        <v>35</v>
      </c>
      <c r="J44" s="44" t="s">
        <v>2335</v>
      </c>
      <c r="K44" s="44" t="s">
        <v>228</v>
      </c>
      <c r="L44" s="6" t="s">
        <v>229</v>
      </c>
      <c r="M44" s="365" t="s">
        <v>158</v>
      </c>
    </row>
    <row r="45" spans="1:14" ht="64">
      <c r="A45" s="1" t="s">
        <v>9</v>
      </c>
      <c r="B45" s="1" t="s">
        <v>23</v>
      </c>
      <c r="C45" s="1" t="s">
        <v>60</v>
      </c>
      <c r="D45" s="1" t="s">
        <v>23</v>
      </c>
      <c r="E45" s="1" t="s">
        <v>2309</v>
      </c>
      <c r="F45" s="364">
        <v>0</v>
      </c>
      <c r="G45" s="206">
        <v>1</v>
      </c>
      <c r="H45" s="206">
        <v>0.01</v>
      </c>
      <c r="I45" s="44" t="s">
        <v>35</v>
      </c>
      <c r="J45" s="44" t="s">
        <v>2336</v>
      </c>
      <c r="K45" s="44" t="s">
        <v>230</v>
      </c>
      <c r="L45" s="6" t="s">
        <v>231</v>
      </c>
      <c r="M45" s="365" t="s">
        <v>158</v>
      </c>
    </row>
    <row r="46" spans="1:14" ht="64">
      <c r="A46" s="1" t="s">
        <v>9</v>
      </c>
      <c r="B46" s="1" t="s">
        <v>104</v>
      </c>
      <c r="C46" s="1" t="s">
        <v>300</v>
      </c>
      <c r="D46" s="1" t="s">
        <v>104</v>
      </c>
      <c r="E46" s="1" t="s">
        <v>2308</v>
      </c>
      <c r="F46" s="206">
        <v>0</v>
      </c>
      <c r="G46" s="206">
        <v>0.25</v>
      </c>
      <c r="H46" s="206">
        <v>0.01</v>
      </c>
      <c r="I46" s="44" t="s">
        <v>32</v>
      </c>
      <c r="J46" s="44" t="s">
        <v>3528</v>
      </c>
      <c r="K46" s="44" t="s">
        <v>232</v>
      </c>
      <c r="L46" s="6" t="s">
        <v>233</v>
      </c>
      <c r="M46" s="366" t="s">
        <v>2283</v>
      </c>
      <c r="N46" s="6" t="s">
        <v>2283</v>
      </c>
    </row>
    <row r="47" spans="1:14" ht="48">
      <c r="A47" s="1" t="s">
        <v>9</v>
      </c>
      <c r="B47" s="1" t="s">
        <v>24</v>
      </c>
      <c r="C47" s="1" t="s">
        <v>301</v>
      </c>
      <c r="D47" s="1" t="s">
        <v>24</v>
      </c>
      <c r="E47" s="1" t="s">
        <v>2307</v>
      </c>
      <c r="F47" s="364">
        <v>0</v>
      </c>
      <c r="G47" s="206">
        <v>1</v>
      </c>
      <c r="H47" s="206">
        <v>0.01</v>
      </c>
      <c r="I47" s="44" t="s">
        <v>35</v>
      </c>
      <c r="J47" s="44" t="s">
        <v>2337</v>
      </c>
      <c r="K47" s="44" t="s">
        <v>234</v>
      </c>
      <c r="L47" s="6" t="s">
        <v>235</v>
      </c>
      <c r="M47" s="365" t="s">
        <v>158</v>
      </c>
    </row>
    <row r="48" spans="1:14" ht="96">
      <c r="A48" s="1" t="s">
        <v>9</v>
      </c>
      <c r="B48" s="1" t="s">
        <v>2766</v>
      </c>
      <c r="C48" s="1" t="s">
        <v>2443</v>
      </c>
      <c r="D48" s="1" t="s">
        <v>2766</v>
      </c>
      <c r="E48" s="1" t="s">
        <v>2457</v>
      </c>
      <c r="F48" s="364">
        <v>0</v>
      </c>
      <c r="G48" s="364">
        <v>1</v>
      </c>
      <c r="H48" s="206">
        <v>0.01</v>
      </c>
      <c r="I48" s="44" t="s">
        <v>2456</v>
      </c>
      <c r="J48" s="44" t="s">
        <v>3529</v>
      </c>
      <c r="K48" s="44" t="s">
        <v>236</v>
      </c>
      <c r="L48" s="6" t="s">
        <v>2781</v>
      </c>
      <c r="M48" s="365"/>
    </row>
    <row r="49" spans="1:14" ht="32">
      <c r="A49" s="2" t="s">
        <v>9</v>
      </c>
      <c r="B49" s="2" t="s">
        <v>2861</v>
      </c>
      <c r="C49" s="1" t="s">
        <v>2864</v>
      </c>
      <c r="D49" s="2" t="s">
        <v>2868</v>
      </c>
      <c r="E49" s="2" t="s">
        <v>2869</v>
      </c>
      <c r="F49" s="363">
        <v>0</v>
      </c>
      <c r="G49" s="168">
        <v>1</v>
      </c>
      <c r="H49" s="168">
        <v>0.01</v>
      </c>
      <c r="I49" s="6" t="s">
        <v>35</v>
      </c>
      <c r="J49" s="6" t="s">
        <v>3423</v>
      </c>
      <c r="K49" s="6" t="s">
        <v>2286</v>
      </c>
      <c r="L49" s="6" t="s">
        <v>2287</v>
      </c>
      <c r="M49" s="366" t="s">
        <v>158</v>
      </c>
    </row>
    <row r="50" spans="1:14" ht="32">
      <c r="A50" s="2" t="s">
        <v>9</v>
      </c>
      <c r="B50" s="2" t="s">
        <v>2862</v>
      </c>
      <c r="C50" s="1" t="s">
        <v>2865</v>
      </c>
      <c r="D50" s="2" t="s">
        <v>2868</v>
      </c>
      <c r="E50" s="2" t="s">
        <v>2870</v>
      </c>
      <c r="F50" s="363">
        <v>0</v>
      </c>
      <c r="G50" s="168">
        <v>1</v>
      </c>
      <c r="H50" s="168">
        <v>0.01</v>
      </c>
      <c r="I50" s="6" t="s">
        <v>35</v>
      </c>
      <c r="J50" s="6" t="s">
        <v>3426</v>
      </c>
      <c r="K50" s="6" t="s">
        <v>2286</v>
      </c>
      <c r="L50" s="6" t="s">
        <v>2287</v>
      </c>
      <c r="M50" s="366"/>
    </row>
    <row r="51" spans="1:14" ht="32">
      <c r="A51" s="2" t="s">
        <v>9</v>
      </c>
      <c r="B51" s="2" t="s">
        <v>2863</v>
      </c>
      <c r="C51" s="1" t="s">
        <v>2866</v>
      </c>
      <c r="D51" s="2" t="s">
        <v>2868</v>
      </c>
      <c r="E51" s="2" t="s">
        <v>2871</v>
      </c>
      <c r="F51" s="363">
        <v>0</v>
      </c>
      <c r="G51" s="168">
        <v>1</v>
      </c>
      <c r="H51" s="168">
        <v>0.01</v>
      </c>
      <c r="I51" s="6" t="s">
        <v>35</v>
      </c>
      <c r="J51" s="6" t="s">
        <v>3424</v>
      </c>
      <c r="K51" s="6" t="s">
        <v>2286</v>
      </c>
      <c r="L51" s="6" t="s">
        <v>2287</v>
      </c>
      <c r="M51" s="366"/>
    </row>
    <row r="52" spans="1:14" ht="32">
      <c r="A52" s="2" t="s">
        <v>9</v>
      </c>
      <c r="B52" s="2" t="s">
        <v>2873</v>
      </c>
      <c r="C52" s="1" t="s">
        <v>2867</v>
      </c>
      <c r="D52" s="2" t="s">
        <v>2868</v>
      </c>
      <c r="E52" s="2" t="s">
        <v>2872</v>
      </c>
      <c r="F52" s="363">
        <v>0</v>
      </c>
      <c r="G52" s="168">
        <v>1</v>
      </c>
      <c r="H52" s="168">
        <v>0.01</v>
      </c>
      <c r="I52" s="6" t="s">
        <v>35</v>
      </c>
      <c r="J52" s="6" t="s">
        <v>3425</v>
      </c>
      <c r="K52" s="6" t="s">
        <v>2286</v>
      </c>
      <c r="L52" s="6" t="s">
        <v>2287</v>
      </c>
      <c r="M52" s="366"/>
    </row>
    <row r="53" spans="1:14" ht="176">
      <c r="A53" s="1" t="s">
        <v>9</v>
      </c>
      <c r="B53" s="1" t="s">
        <v>2483</v>
      </c>
      <c r="C53" s="1" t="s">
        <v>2482</v>
      </c>
      <c r="D53" s="1" t="s">
        <v>2483</v>
      </c>
      <c r="E53" s="1" t="s">
        <v>2485</v>
      </c>
      <c r="F53" s="364">
        <v>0</v>
      </c>
      <c r="G53" s="206">
        <v>1</v>
      </c>
      <c r="H53" s="206">
        <v>0.01</v>
      </c>
      <c r="I53" s="44" t="s">
        <v>2486</v>
      </c>
      <c r="J53" s="44" t="s">
        <v>3339</v>
      </c>
      <c r="K53" s="44"/>
      <c r="L53" s="6" t="s">
        <v>2776</v>
      </c>
      <c r="M53" s="365" t="s">
        <v>3345</v>
      </c>
    </row>
    <row r="54" spans="1:14" ht="48">
      <c r="A54" s="1" t="s">
        <v>9</v>
      </c>
      <c r="B54" s="1" t="s">
        <v>22</v>
      </c>
      <c r="C54" s="1" t="s">
        <v>302</v>
      </c>
      <c r="D54" s="43" t="s">
        <v>369</v>
      </c>
      <c r="E54" s="1" t="s">
        <v>2306</v>
      </c>
      <c r="F54" s="364">
        <v>0</v>
      </c>
      <c r="G54" s="206">
        <v>1</v>
      </c>
      <c r="H54" s="206">
        <v>0.01</v>
      </c>
      <c r="I54" s="44" t="s">
        <v>35</v>
      </c>
      <c r="J54" s="44" t="s">
        <v>3340</v>
      </c>
      <c r="K54" s="44" t="s">
        <v>237</v>
      </c>
      <c r="L54" s="6" t="s">
        <v>238</v>
      </c>
      <c r="M54" s="365"/>
    </row>
    <row r="55" spans="1:14" ht="48">
      <c r="A55" s="1" t="s">
        <v>9</v>
      </c>
      <c r="B55" s="1" t="s">
        <v>20</v>
      </c>
      <c r="C55" s="1" t="s">
        <v>303</v>
      </c>
      <c r="D55" s="43" t="s">
        <v>369</v>
      </c>
      <c r="E55" s="1" t="s">
        <v>2305</v>
      </c>
      <c r="F55" s="364">
        <v>0</v>
      </c>
      <c r="G55" s="206">
        <v>1</v>
      </c>
      <c r="H55" s="206">
        <v>0.01</v>
      </c>
      <c r="I55" s="44" t="s">
        <v>35</v>
      </c>
      <c r="J55" s="44" t="s">
        <v>3341</v>
      </c>
      <c r="K55" s="44" t="s">
        <v>239</v>
      </c>
      <c r="L55" s="6" t="s">
        <v>240</v>
      </c>
      <c r="M55" s="365"/>
    </row>
    <row r="56" spans="1:14" ht="32">
      <c r="A56" s="1" t="s">
        <v>9</v>
      </c>
      <c r="B56" s="1" t="s">
        <v>3374</v>
      </c>
      <c r="C56" s="1" t="s">
        <v>3375</v>
      </c>
      <c r="D56" s="1" t="s">
        <v>3374</v>
      </c>
      <c r="E56" s="1" t="s">
        <v>3376</v>
      </c>
      <c r="F56" s="364">
        <v>0</v>
      </c>
      <c r="G56" s="206">
        <v>1</v>
      </c>
      <c r="H56" s="206">
        <v>0.01</v>
      </c>
      <c r="I56" s="44" t="s">
        <v>35</v>
      </c>
      <c r="J56" s="44" t="s">
        <v>3377</v>
      </c>
      <c r="K56" s="44"/>
      <c r="L56" s="6"/>
      <c r="M56" s="365"/>
    </row>
    <row r="57" spans="1:14" ht="64">
      <c r="A57" s="1" t="s">
        <v>9</v>
      </c>
      <c r="B57" s="1" t="s">
        <v>2545</v>
      </c>
      <c r="C57" s="1" t="s">
        <v>2546</v>
      </c>
      <c r="D57" s="1" t="s">
        <v>2546</v>
      </c>
      <c r="E57" s="1" t="s">
        <v>2547</v>
      </c>
      <c r="F57" s="364">
        <v>0</v>
      </c>
      <c r="G57" s="206">
        <v>1</v>
      </c>
      <c r="H57" s="206">
        <v>0.01</v>
      </c>
      <c r="I57" s="44" t="s">
        <v>2548</v>
      </c>
      <c r="J57" s="44" t="s">
        <v>3530</v>
      </c>
      <c r="K57" s="44"/>
      <c r="L57" s="6" t="s">
        <v>2777</v>
      </c>
      <c r="M57" s="365" t="s">
        <v>3531</v>
      </c>
    </row>
    <row r="58" spans="1:14" ht="48">
      <c r="A58" s="1" t="s">
        <v>139</v>
      </c>
      <c r="B58" s="1" t="s">
        <v>141</v>
      </c>
      <c r="C58" s="1" t="s">
        <v>451</v>
      </c>
      <c r="D58" s="1" t="s">
        <v>141</v>
      </c>
      <c r="E58" s="1" t="s">
        <v>2304</v>
      </c>
      <c r="F58" s="364">
        <v>0</v>
      </c>
      <c r="G58" s="206">
        <v>1</v>
      </c>
      <c r="H58" s="206">
        <v>0.01</v>
      </c>
      <c r="I58" s="44" t="s">
        <v>35</v>
      </c>
      <c r="J58" s="44" t="s">
        <v>2338</v>
      </c>
      <c r="K58" s="44" t="s">
        <v>241</v>
      </c>
      <c r="L58" s="6" t="s">
        <v>242</v>
      </c>
      <c r="M58" s="365" t="s">
        <v>158</v>
      </c>
      <c r="N58" s="44" t="s">
        <v>191</v>
      </c>
    </row>
    <row r="59" spans="1:14" ht="32">
      <c r="A59" s="1" t="s">
        <v>139</v>
      </c>
      <c r="B59" s="1" t="s">
        <v>273</v>
      </c>
      <c r="C59" s="1" t="s">
        <v>460</v>
      </c>
      <c r="D59" s="1" t="s">
        <v>273</v>
      </c>
      <c r="E59" s="1" t="s">
        <v>2303</v>
      </c>
      <c r="F59" s="364">
        <v>0</v>
      </c>
      <c r="G59" s="206">
        <v>1</v>
      </c>
      <c r="H59" s="206">
        <v>0.01</v>
      </c>
      <c r="I59" s="44" t="s">
        <v>35</v>
      </c>
      <c r="J59" s="44"/>
      <c r="K59" s="44" t="s">
        <v>332</v>
      </c>
      <c r="L59" s="6" t="s">
        <v>333</v>
      </c>
      <c r="M59" s="365"/>
      <c r="N59" s="44"/>
    </row>
    <row r="60" spans="1:14" ht="32">
      <c r="A60" s="1" t="s">
        <v>139</v>
      </c>
      <c r="B60" s="1" t="s">
        <v>456</v>
      </c>
      <c r="C60" s="1" t="s">
        <v>457</v>
      </c>
      <c r="D60" s="1" t="s">
        <v>456</v>
      </c>
      <c r="E60" s="1" t="s">
        <v>2302</v>
      </c>
      <c r="F60" s="364">
        <v>0</v>
      </c>
      <c r="G60" s="206">
        <v>1</v>
      </c>
      <c r="H60" s="206">
        <v>0.01</v>
      </c>
      <c r="I60" s="44" t="s">
        <v>35</v>
      </c>
      <c r="J60" s="44"/>
      <c r="K60" s="44"/>
      <c r="L60" s="6" t="s">
        <v>2782</v>
      </c>
      <c r="M60" s="365"/>
      <c r="N60" s="44"/>
    </row>
    <row r="61" spans="1:14" ht="32">
      <c r="A61" s="1" t="s">
        <v>139</v>
      </c>
      <c r="B61" s="1" t="s">
        <v>192</v>
      </c>
      <c r="C61" s="1" t="s">
        <v>452</v>
      </c>
      <c r="D61" s="1" t="s">
        <v>192</v>
      </c>
      <c r="E61" s="1" t="s">
        <v>2301</v>
      </c>
      <c r="F61" s="364">
        <v>0</v>
      </c>
      <c r="G61" s="206">
        <v>1</v>
      </c>
      <c r="H61" s="206">
        <v>0.01</v>
      </c>
      <c r="I61" s="44" t="s">
        <v>35</v>
      </c>
      <c r="J61" s="44" t="s">
        <v>3532</v>
      </c>
      <c r="K61" s="44" t="s">
        <v>243</v>
      </c>
      <c r="L61" s="6" t="s">
        <v>244</v>
      </c>
      <c r="M61" s="365" t="s">
        <v>158</v>
      </c>
      <c r="N61" s="44"/>
    </row>
    <row r="62" spans="1:14" ht="48">
      <c r="A62" s="1" t="s">
        <v>139</v>
      </c>
      <c r="B62" s="1" t="s">
        <v>2858</v>
      </c>
      <c r="C62" s="1" t="s">
        <v>2859</v>
      </c>
      <c r="D62" s="1" t="s">
        <v>2858</v>
      </c>
      <c r="E62" s="1" t="s">
        <v>2860</v>
      </c>
      <c r="F62" s="364">
        <v>0</v>
      </c>
      <c r="G62" s="206">
        <v>1</v>
      </c>
      <c r="H62" s="206">
        <v>0.01</v>
      </c>
      <c r="I62" s="44" t="s">
        <v>35</v>
      </c>
      <c r="J62" s="44" t="s">
        <v>2879</v>
      </c>
      <c r="K62" s="44" t="s">
        <v>245</v>
      </c>
      <c r="L62" s="6" t="s">
        <v>246</v>
      </c>
      <c r="M62" s="365" t="s">
        <v>158</v>
      </c>
      <c r="N62" s="44"/>
    </row>
    <row r="63" spans="1:14" ht="48">
      <c r="A63" s="1" t="s">
        <v>139</v>
      </c>
      <c r="B63" s="1" t="s">
        <v>142</v>
      </c>
      <c r="C63" s="1" t="s">
        <v>453</v>
      </c>
      <c r="D63" s="1" t="s">
        <v>142</v>
      </c>
      <c r="E63" s="1" t="s">
        <v>2300</v>
      </c>
      <c r="F63" s="364">
        <v>0</v>
      </c>
      <c r="G63" s="206">
        <v>1</v>
      </c>
      <c r="H63" s="206">
        <v>0.01</v>
      </c>
      <c r="I63" s="44" t="s">
        <v>35</v>
      </c>
      <c r="J63" s="44" t="s">
        <v>2339</v>
      </c>
      <c r="K63" s="44" t="s">
        <v>247</v>
      </c>
      <c r="L63" s="6" t="s">
        <v>248</v>
      </c>
      <c r="M63" s="365" t="s">
        <v>158</v>
      </c>
      <c r="N63" s="44"/>
    </row>
    <row r="64" spans="1:14" ht="32">
      <c r="A64" s="1" t="s">
        <v>139</v>
      </c>
      <c r="B64" s="1" t="s">
        <v>140</v>
      </c>
      <c r="C64" s="1" t="s">
        <v>2893</v>
      </c>
      <c r="D64" s="1" t="s">
        <v>140</v>
      </c>
      <c r="E64" s="1" t="s">
        <v>2299</v>
      </c>
      <c r="F64" s="364">
        <v>0</v>
      </c>
      <c r="G64" s="206">
        <v>1</v>
      </c>
      <c r="H64" s="206">
        <v>0.01</v>
      </c>
      <c r="I64" s="44" t="s">
        <v>35</v>
      </c>
      <c r="J64" s="44" t="s">
        <v>2880</v>
      </c>
      <c r="K64" s="44" t="s">
        <v>249</v>
      </c>
      <c r="L64" s="6" t="s">
        <v>250</v>
      </c>
      <c r="M64" s="365" t="s">
        <v>158</v>
      </c>
      <c r="N64" s="44"/>
    </row>
    <row r="65" spans="1:14" ht="32">
      <c r="A65" s="1" t="s">
        <v>139</v>
      </c>
      <c r="B65" s="1" t="s">
        <v>454</v>
      </c>
      <c r="C65" s="1" t="s">
        <v>455</v>
      </c>
      <c r="D65" s="1" t="s">
        <v>454</v>
      </c>
      <c r="E65" s="1" t="s">
        <v>2298</v>
      </c>
      <c r="F65" s="364">
        <v>0</v>
      </c>
      <c r="G65" s="206">
        <v>1</v>
      </c>
      <c r="H65" s="206">
        <v>0.01</v>
      </c>
      <c r="I65" s="44" t="s">
        <v>35</v>
      </c>
      <c r="J65" s="44"/>
      <c r="K65" s="44"/>
      <c r="L65" s="6" t="s">
        <v>2783</v>
      </c>
      <c r="M65" s="365"/>
      <c r="N65" s="44"/>
    </row>
    <row r="66" spans="1:14" ht="96">
      <c r="A66" s="1" t="s">
        <v>139</v>
      </c>
      <c r="B66" s="1" t="s">
        <v>2487</v>
      </c>
      <c r="C66" s="1" t="s">
        <v>2488</v>
      </c>
      <c r="D66" s="1" t="s">
        <v>2487</v>
      </c>
      <c r="E66" s="1" t="s">
        <v>2489</v>
      </c>
      <c r="F66" s="364">
        <v>0</v>
      </c>
      <c r="G66" s="206">
        <v>1</v>
      </c>
      <c r="H66" s="206">
        <v>0.01</v>
      </c>
      <c r="I66" s="44" t="s">
        <v>2490</v>
      </c>
      <c r="J66" s="44" t="s">
        <v>3378</v>
      </c>
      <c r="K66" s="44"/>
      <c r="L66" s="6" t="s">
        <v>2778</v>
      </c>
      <c r="M66" s="213" t="s">
        <v>2491</v>
      </c>
      <c r="N66" s="44"/>
    </row>
    <row r="67" spans="1:14" ht="48">
      <c r="A67" s="2" t="s">
        <v>2532</v>
      </c>
      <c r="B67" s="2" t="s">
        <v>2536</v>
      </c>
      <c r="C67" s="1" t="s">
        <v>304</v>
      </c>
      <c r="D67" s="2" t="s">
        <v>2535</v>
      </c>
      <c r="E67" s="1" t="s">
        <v>2297</v>
      </c>
      <c r="F67" s="168">
        <v>0</v>
      </c>
      <c r="G67" s="168">
        <v>1</v>
      </c>
      <c r="H67" s="168">
        <v>0.01</v>
      </c>
      <c r="I67" s="6" t="s">
        <v>59</v>
      </c>
      <c r="J67" s="6" t="s">
        <v>3533</v>
      </c>
      <c r="K67" s="6" t="s">
        <v>255</v>
      </c>
      <c r="L67" s="6" t="s">
        <v>256</v>
      </c>
      <c r="M67" s="365" t="s">
        <v>158</v>
      </c>
      <c r="N67" s="6"/>
    </row>
    <row r="68" spans="1:14" ht="48">
      <c r="A68" s="2" t="s">
        <v>2532</v>
      </c>
      <c r="B68" s="2" t="s">
        <v>2819</v>
      </c>
      <c r="C68" s="1" t="s">
        <v>2818</v>
      </c>
      <c r="D68" s="2" t="s">
        <v>370</v>
      </c>
      <c r="E68" s="1" t="s">
        <v>2816</v>
      </c>
      <c r="F68" s="168">
        <v>0</v>
      </c>
      <c r="G68" s="168">
        <v>1</v>
      </c>
      <c r="H68" s="168">
        <v>0.01</v>
      </c>
      <c r="I68" s="44" t="s">
        <v>2817</v>
      </c>
      <c r="J68" s="6" t="s">
        <v>3534</v>
      </c>
      <c r="K68" s="6" t="s">
        <v>363</v>
      </c>
      <c r="L68" s="6" t="s">
        <v>2779</v>
      </c>
      <c r="M68" s="365" t="s">
        <v>158</v>
      </c>
      <c r="N68" s="6"/>
    </row>
    <row r="69" spans="1:14" ht="48">
      <c r="A69" s="2" t="s">
        <v>2532</v>
      </c>
      <c r="B69" s="2" t="s">
        <v>2533</v>
      </c>
      <c r="C69" s="1" t="s">
        <v>2534</v>
      </c>
      <c r="D69" s="2" t="s">
        <v>2537</v>
      </c>
      <c r="E69" s="1" t="s">
        <v>2538</v>
      </c>
      <c r="F69" s="168">
        <v>0</v>
      </c>
      <c r="G69" s="168">
        <v>1</v>
      </c>
      <c r="H69" s="168">
        <v>0.01</v>
      </c>
      <c r="I69" s="44" t="s">
        <v>2539</v>
      </c>
      <c r="J69" s="6" t="s">
        <v>3535</v>
      </c>
      <c r="K69" s="6"/>
      <c r="L69" s="6" t="s">
        <v>2780</v>
      </c>
      <c r="M69" s="365"/>
      <c r="N69" s="6"/>
    </row>
    <row r="70" spans="1:14" ht="64">
      <c r="A70" s="1" t="s">
        <v>10</v>
      </c>
      <c r="B70" s="1" t="s">
        <v>3261</v>
      </c>
      <c r="C70" s="1" t="s">
        <v>2458</v>
      </c>
      <c r="D70" s="1" t="s">
        <v>3261</v>
      </c>
      <c r="E70" s="1" t="s">
        <v>2296</v>
      </c>
      <c r="F70" s="1">
        <v>0</v>
      </c>
      <c r="G70" s="1">
        <v>300</v>
      </c>
      <c r="H70" s="1">
        <v>5</v>
      </c>
      <c r="I70" s="208" t="s">
        <v>145</v>
      </c>
      <c r="J70" s="44" t="s">
        <v>3342</v>
      </c>
      <c r="K70" s="44" t="s">
        <v>253</v>
      </c>
      <c r="L70" s="6" t="s">
        <v>254</v>
      </c>
      <c r="M70" s="366" t="s">
        <v>2432</v>
      </c>
      <c r="N70" s="6" t="s">
        <v>417</v>
      </c>
    </row>
    <row r="71" spans="1:14" ht="48">
      <c r="A71" s="1" t="s">
        <v>10</v>
      </c>
      <c r="B71" s="1" t="s">
        <v>27</v>
      </c>
      <c r="C71" s="1" t="s">
        <v>146</v>
      </c>
      <c r="D71" s="1" t="s">
        <v>27</v>
      </c>
      <c r="E71" s="1" t="s">
        <v>3542</v>
      </c>
      <c r="F71" s="168">
        <v>0</v>
      </c>
      <c r="G71" s="168">
        <v>1</v>
      </c>
      <c r="H71" s="168">
        <v>0.01</v>
      </c>
      <c r="I71" s="44" t="s">
        <v>3536</v>
      </c>
      <c r="J71" s="44" t="s">
        <v>3537</v>
      </c>
      <c r="K71" s="6" t="s">
        <v>257</v>
      </c>
      <c r="L71" s="6" t="s">
        <v>258</v>
      </c>
      <c r="M71" s="365" t="s">
        <v>158</v>
      </c>
    </row>
    <row r="72" spans="1:14" ht="64">
      <c r="A72" s="2" t="s">
        <v>10</v>
      </c>
      <c r="B72" s="2" t="s">
        <v>2492</v>
      </c>
      <c r="C72" s="1" t="s">
        <v>2494</v>
      </c>
      <c r="D72" s="2" t="s">
        <v>2495</v>
      </c>
      <c r="E72" s="2" t="s">
        <v>2497</v>
      </c>
      <c r="F72" s="1">
        <v>0</v>
      </c>
      <c r="G72" s="1">
        <v>1</v>
      </c>
      <c r="H72" s="1">
        <v>1</v>
      </c>
      <c r="I72" s="44" t="s">
        <v>31</v>
      </c>
      <c r="J72" s="44"/>
    </row>
    <row r="73" spans="1:14" ht="64">
      <c r="A73" s="2" t="s">
        <v>10</v>
      </c>
      <c r="B73" s="2" t="s">
        <v>3098</v>
      </c>
      <c r="C73" s="1" t="s">
        <v>2493</v>
      </c>
      <c r="D73" s="2" t="s">
        <v>2631</v>
      </c>
      <c r="E73" s="2" t="s">
        <v>2496</v>
      </c>
      <c r="F73" s="1">
        <v>0</v>
      </c>
      <c r="G73" s="1">
        <v>1</v>
      </c>
      <c r="H73" s="1">
        <v>1</v>
      </c>
      <c r="I73" s="44" t="s">
        <v>31</v>
      </c>
      <c r="J73" s="44" t="s">
        <v>3099</v>
      </c>
      <c r="K73" s="44" t="s">
        <v>253</v>
      </c>
      <c r="L73" s="6" t="s">
        <v>254</v>
      </c>
    </row>
    <row r="74" spans="1:14" ht="48">
      <c r="A74" s="2" t="s">
        <v>10</v>
      </c>
      <c r="B74" s="2" t="s">
        <v>2793</v>
      </c>
      <c r="C74" s="1" t="s">
        <v>2792</v>
      </c>
      <c r="D74" s="2" t="s">
        <v>2793</v>
      </c>
      <c r="E74" s="1" t="s">
        <v>2794</v>
      </c>
      <c r="F74" s="1">
        <v>0</v>
      </c>
      <c r="G74" s="1">
        <v>1</v>
      </c>
      <c r="H74" s="1">
        <v>1</v>
      </c>
      <c r="I74" s="44" t="s">
        <v>31</v>
      </c>
      <c r="J74" s="6"/>
    </row>
    <row r="75" spans="1:14" ht="32">
      <c r="A75" s="2" t="s">
        <v>10</v>
      </c>
      <c r="B75" s="2" t="s">
        <v>2841</v>
      </c>
      <c r="C75" s="1" t="s">
        <v>2841</v>
      </c>
      <c r="D75" s="2" t="s">
        <v>2841</v>
      </c>
      <c r="E75" s="2" t="s">
        <v>2842</v>
      </c>
      <c r="F75" s="168">
        <v>0</v>
      </c>
      <c r="G75" s="168">
        <v>1</v>
      </c>
      <c r="H75" s="168">
        <v>0.01</v>
      </c>
      <c r="I75" s="44" t="s">
        <v>2843</v>
      </c>
      <c r="J75" s="44" t="s">
        <v>3343</v>
      </c>
      <c r="K75" s="6" t="s">
        <v>3017</v>
      </c>
    </row>
    <row r="76" spans="1:14" ht="32">
      <c r="A76" s="1" t="s">
        <v>10</v>
      </c>
      <c r="B76" s="1" t="s">
        <v>26</v>
      </c>
      <c r="C76" s="1" t="s">
        <v>3551</v>
      </c>
      <c r="D76" s="1" t="s">
        <v>26</v>
      </c>
      <c r="E76" s="1" t="s">
        <v>2295</v>
      </c>
      <c r="F76" s="364">
        <v>0</v>
      </c>
      <c r="G76" s="364">
        <v>0.2</v>
      </c>
      <c r="H76" s="369">
        <v>5.0000000000000001E-3</v>
      </c>
      <c r="I76" s="44" t="s">
        <v>3538</v>
      </c>
      <c r="J76" s="44" t="s">
        <v>3539</v>
      </c>
      <c r="K76" s="6" t="s">
        <v>259</v>
      </c>
      <c r="L76" s="6" t="s">
        <v>260</v>
      </c>
      <c r="M76" s="366" t="s">
        <v>159</v>
      </c>
    </row>
    <row r="77" spans="1:14" ht="80">
      <c r="A77" s="1" t="s">
        <v>2736</v>
      </c>
      <c r="B77" s="208" t="s">
        <v>334</v>
      </c>
      <c r="C77" s="1" t="s">
        <v>305</v>
      </c>
      <c r="D77" s="1" t="s">
        <v>371</v>
      </c>
      <c r="E77" s="1" t="s">
        <v>2294</v>
      </c>
      <c r="F77" s="206">
        <v>0</v>
      </c>
      <c r="G77" s="206">
        <v>0.4</v>
      </c>
      <c r="H77" s="364">
        <v>0.01</v>
      </c>
      <c r="I77" s="44" t="s">
        <v>33</v>
      </c>
      <c r="J77" s="44" t="s">
        <v>3344</v>
      </c>
      <c r="K77" s="44" t="s">
        <v>261</v>
      </c>
      <c r="L77" s="6" t="s">
        <v>262</v>
      </c>
      <c r="M77" s="365"/>
    </row>
    <row r="78" spans="1:14" ht="80">
      <c r="A78" s="4" t="str">
        <f>A$77</f>
        <v>Research and Development</v>
      </c>
      <c r="B78" s="4" t="str">
        <f t="shared" ref="B78:B81" si="0">B$77</f>
        <v>Capital Cost Reduction</v>
      </c>
      <c r="C78" s="1" t="s">
        <v>306</v>
      </c>
      <c r="D78" s="4" t="str">
        <f t="shared" ref="D78:L81" si="1">D$77</f>
        <v>R&amp;D Capital Cost Reductions</v>
      </c>
      <c r="E78" s="1" t="s">
        <v>3359</v>
      </c>
      <c r="F78" s="171">
        <f t="shared" si="1"/>
        <v>0</v>
      </c>
      <c r="G78" s="171">
        <f t="shared" si="1"/>
        <v>0.4</v>
      </c>
      <c r="H78" s="171">
        <f t="shared" si="1"/>
        <v>0.01</v>
      </c>
      <c r="I78" s="4" t="str">
        <f t="shared" si="1"/>
        <v>% reduction in cost</v>
      </c>
      <c r="J78" s="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78" s="4" t="str">
        <f t="shared" si="1"/>
        <v>architectural-design.html#rnd</v>
      </c>
      <c r="L78" s="4" t="str">
        <f t="shared" si="1"/>
        <v>research-and-development.html</v>
      </c>
      <c r="M78" s="365"/>
    </row>
    <row r="79" spans="1:14" ht="80">
      <c r="A79" s="4" t="str">
        <f t="shared" ref="A79:A81" si="2">A$77</f>
        <v>Research and Development</v>
      </c>
      <c r="B79" s="4" t="str">
        <f t="shared" si="0"/>
        <v>Capital Cost Reduction</v>
      </c>
      <c r="C79" s="1" t="s">
        <v>307</v>
      </c>
      <c r="D79" s="4" t="str">
        <f t="shared" si="1"/>
        <v>R&amp;D Capital Cost Reductions</v>
      </c>
      <c r="E79" s="1" t="s">
        <v>3360</v>
      </c>
      <c r="F79" s="171">
        <f t="shared" si="1"/>
        <v>0</v>
      </c>
      <c r="G79" s="171">
        <f t="shared" si="1"/>
        <v>0.4</v>
      </c>
      <c r="H79" s="171">
        <f t="shared" si="1"/>
        <v>0.01</v>
      </c>
      <c r="I79" s="4" t="str">
        <f t="shared" si="1"/>
        <v>% reduction in cost</v>
      </c>
      <c r="J79" s="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79" s="4" t="str">
        <f t="shared" si="1"/>
        <v>architectural-design.html#rnd</v>
      </c>
      <c r="L79" s="4" t="str">
        <f t="shared" si="1"/>
        <v>research-and-development.html</v>
      </c>
      <c r="M79" s="365"/>
    </row>
    <row r="80" spans="1:14" ht="80">
      <c r="A80" s="4" t="str">
        <f t="shared" si="2"/>
        <v>Research and Development</v>
      </c>
      <c r="B80" s="4" t="str">
        <f t="shared" si="0"/>
        <v>Capital Cost Reduction</v>
      </c>
      <c r="C80" s="1" t="s">
        <v>308</v>
      </c>
      <c r="D80" s="4" t="str">
        <f t="shared" si="1"/>
        <v>R&amp;D Capital Cost Reductions</v>
      </c>
      <c r="E80" s="1" t="s">
        <v>3361</v>
      </c>
      <c r="F80" s="171">
        <f t="shared" si="1"/>
        <v>0</v>
      </c>
      <c r="G80" s="171">
        <f t="shared" si="1"/>
        <v>0.4</v>
      </c>
      <c r="H80" s="171">
        <f t="shared" si="1"/>
        <v>0.01</v>
      </c>
      <c r="I80" s="4" t="str">
        <f t="shared" si="1"/>
        <v>% reduction in cost</v>
      </c>
      <c r="J80" s="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0" s="4" t="str">
        <f t="shared" si="1"/>
        <v>architectural-design.html#rnd</v>
      </c>
      <c r="L80" s="4" t="str">
        <f t="shared" si="1"/>
        <v>research-and-development.html</v>
      </c>
      <c r="M80" s="365"/>
    </row>
    <row r="81" spans="1:13" ht="80">
      <c r="A81" s="4" t="str">
        <f t="shared" si="2"/>
        <v>Research and Development</v>
      </c>
      <c r="B81" s="4" t="str">
        <f t="shared" si="0"/>
        <v>Capital Cost Reduction</v>
      </c>
      <c r="C81" s="2" t="s">
        <v>309</v>
      </c>
      <c r="D81" s="4" t="str">
        <f t="shared" si="1"/>
        <v>R&amp;D Capital Cost Reductions</v>
      </c>
      <c r="E81" s="1" t="s">
        <v>3362</v>
      </c>
      <c r="F81" s="171">
        <f t="shared" si="1"/>
        <v>0</v>
      </c>
      <c r="G81" s="171">
        <f t="shared" si="1"/>
        <v>0.4</v>
      </c>
      <c r="H81" s="171">
        <f t="shared" si="1"/>
        <v>0.01</v>
      </c>
      <c r="I81" s="4" t="str">
        <f t="shared" si="1"/>
        <v>% reduction in cost</v>
      </c>
      <c r="J81" s="4"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1" s="4" t="str">
        <f t="shared" si="1"/>
        <v>architectural-design.html#rnd</v>
      </c>
      <c r="L81" s="4" t="str">
        <f t="shared" si="1"/>
        <v>research-and-development.html</v>
      </c>
      <c r="M81" s="365"/>
    </row>
    <row r="82" spans="1:13" ht="96">
      <c r="A82" s="2" t="s">
        <v>2736</v>
      </c>
      <c r="B82" s="2" t="s">
        <v>2891</v>
      </c>
      <c r="C82" s="1" t="s">
        <v>2892</v>
      </c>
      <c r="D82" s="2" t="s">
        <v>2891</v>
      </c>
      <c r="E82" s="363" t="s">
        <v>2894</v>
      </c>
      <c r="F82" s="206">
        <v>0</v>
      </c>
      <c r="G82" s="206">
        <v>1</v>
      </c>
      <c r="H82" s="364">
        <v>0.01</v>
      </c>
      <c r="I82" s="44" t="s">
        <v>35</v>
      </c>
      <c r="J82" s="44" t="s">
        <v>2896</v>
      </c>
      <c r="K82" s="6" t="s">
        <v>2898</v>
      </c>
      <c r="L82" s="6" t="s">
        <v>2897</v>
      </c>
      <c r="M82" s="366" t="s">
        <v>2895</v>
      </c>
    </row>
    <row r="83" spans="1:13" ht="80">
      <c r="A83" s="1" t="s">
        <v>2736</v>
      </c>
      <c r="B83" s="208" t="s">
        <v>348</v>
      </c>
      <c r="C83" s="1" t="s">
        <v>310</v>
      </c>
      <c r="D83" s="1" t="s">
        <v>372</v>
      </c>
      <c r="E83" s="1" t="s">
        <v>2293</v>
      </c>
      <c r="F83" s="206">
        <v>0</v>
      </c>
      <c r="G83" s="206">
        <v>0.4</v>
      </c>
      <c r="H83" s="364">
        <v>0.01</v>
      </c>
      <c r="I83" s="44" t="s">
        <v>34</v>
      </c>
      <c r="J83" s="44" t="s">
        <v>3350</v>
      </c>
      <c r="K83" s="44" t="s">
        <v>261</v>
      </c>
      <c r="L83" s="6" t="s">
        <v>262</v>
      </c>
    </row>
    <row r="84" spans="1:13" ht="80">
      <c r="A84" s="4" t="str">
        <f>A$83</f>
        <v>Research and Development</v>
      </c>
      <c r="B84" s="4" t="str">
        <f>B$83</f>
        <v>Fuel Use Reduction</v>
      </c>
      <c r="C84" s="1" t="s">
        <v>311</v>
      </c>
      <c r="D84" s="4" t="str">
        <f t="shared" ref="D84:L87" si="3">D$83</f>
        <v>R&amp;D Fuel Use Reductions</v>
      </c>
      <c r="E84" s="1" t="s">
        <v>3363</v>
      </c>
      <c r="F84" s="169">
        <f t="shared" si="3"/>
        <v>0</v>
      </c>
      <c r="G84" s="169">
        <f t="shared" si="3"/>
        <v>0.4</v>
      </c>
      <c r="H84" s="169">
        <f t="shared" si="3"/>
        <v>0.01</v>
      </c>
      <c r="I84" s="4" t="str">
        <f t="shared" si="3"/>
        <v>% reduction in fuel use</v>
      </c>
      <c r="J84" s="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4" s="4" t="str">
        <f t="shared" si="3"/>
        <v>architectural-design.html#rnd</v>
      </c>
      <c r="L84" s="4" t="str">
        <f t="shared" si="3"/>
        <v>research-and-development.html</v>
      </c>
    </row>
    <row r="85" spans="1:13" ht="80">
      <c r="A85" s="4" t="str">
        <f t="shared" ref="A85:B87" si="4">A$83</f>
        <v>Research and Development</v>
      </c>
      <c r="B85" s="4" t="str">
        <f t="shared" si="4"/>
        <v>Fuel Use Reduction</v>
      </c>
      <c r="C85" s="1" t="s">
        <v>312</v>
      </c>
      <c r="D85" s="4" t="str">
        <f t="shared" si="3"/>
        <v>R&amp;D Fuel Use Reductions</v>
      </c>
      <c r="E85" s="1" t="s">
        <v>3364</v>
      </c>
      <c r="F85" s="169">
        <f t="shared" si="3"/>
        <v>0</v>
      </c>
      <c r="G85" s="169">
        <f t="shared" si="3"/>
        <v>0.4</v>
      </c>
      <c r="H85" s="169">
        <f t="shared" si="3"/>
        <v>0.01</v>
      </c>
      <c r="I85" s="4" t="str">
        <f t="shared" si="3"/>
        <v>% reduction in fuel use</v>
      </c>
      <c r="J85" s="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5" s="4" t="str">
        <f t="shared" si="3"/>
        <v>architectural-design.html#rnd</v>
      </c>
      <c r="L85" s="4" t="str">
        <f t="shared" si="3"/>
        <v>research-and-development.html</v>
      </c>
    </row>
    <row r="86" spans="1:13" ht="80">
      <c r="A86" s="4" t="str">
        <f t="shared" si="4"/>
        <v>Research and Development</v>
      </c>
      <c r="B86" s="4" t="str">
        <f t="shared" si="4"/>
        <v>Fuel Use Reduction</v>
      </c>
      <c r="C86" s="1" t="s">
        <v>313</v>
      </c>
      <c r="D86" s="4" t="str">
        <f t="shared" si="3"/>
        <v>R&amp;D Fuel Use Reductions</v>
      </c>
      <c r="E86" s="1" t="s">
        <v>3365</v>
      </c>
      <c r="F86" s="169">
        <f t="shared" si="3"/>
        <v>0</v>
      </c>
      <c r="G86" s="169">
        <f t="shared" si="3"/>
        <v>0.4</v>
      </c>
      <c r="H86" s="169">
        <f t="shared" si="3"/>
        <v>0.01</v>
      </c>
      <c r="I86" s="4" t="str">
        <f t="shared" si="3"/>
        <v>% reduction in fuel use</v>
      </c>
      <c r="J86" s="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6" s="4" t="str">
        <f t="shared" si="3"/>
        <v>architectural-design.html#rnd</v>
      </c>
      <c r="L86" s="4" t="str">
        <f t="shared" si="3"/>
        <v>research-and-development.html</v>
      </c>
    </row>
    <row r="87" spans="1:13" ht="80">
      <c r="A87" s="4" t="str">
        <f t="shared" si="4"/>
        <v>Research and Development</v>
      </c>
      <c r="B87" s="4" t="str">
        <f t="shared" si="4"/>
        <v>Fuel Use Reduction</v>
      </c>
      <c r="C87" s="1" t="s">
        <v>314</v>
      </c>
      <c r="D87" s="4" t="str">
        <f t="shared" si="3"/>
        <v>R&amp;D Fuel Use Reductions</v>
      </c>
      <c r="E87" s="1" t="s">
        <v>3366</v>
      </c>
      <c r="F87" s="169">
        <f t="shared" si="3"/>
        <v>0</v>
      </c>
      <c r="G87" s="169">
        <f t="shared" si="3"/>
        <v>0.4</v>
      </c>
      <c r="H87" s="169">
        <f t="shared" si="3"/>
        <v>0.01</v>
      </c>
      <c r="I87" s="4" t="str">
        <f t="shared" si="3"/>
        <v>% reduction in fuel use</v>
      </c>
      <c r="J87" s="4"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87" s="4" t="str">
        <f t="shared" si="3"/>
        <v>architectural-design.html#rnd</v>
      </c>
      <c r="L87" s="4" t="str">
        <f t="shared" si="3"/>
        <v>research-and-development.html</v>
      </c>
    </row>
    <row r="88" spans="1:13" ht="48">
      <c r="A88" s="1" t="s">
        <v>2913</v>
      </c>
      <c r="B88" s="1" t="s">
        <v>2914</v>
      </c>
      <c r="C88" s="1" t="s">
        <v>2918</v>
      </c>
      <c r="D88" s="208"/>
      <c r="E88" s="1" t="s">
        <v>2915</v>
      </c>
      <c r="F88" s="206">
        <v>-0.08</v>
      </c>
      <c r="G88" s="206">
        <v>0.02</v>
      </c>
      <c r="H88" s="207">
        <v>1E-3</v>
      </c>
      <c r="I88" s="1" t="s">
        <v>2922</v>
      </c>
      <c r="J88" s="1" t="s">
        <v>3141</v>
      </c>
      <c r="K88" s="1"/>
      <c r="L88" s="1"/>
      <c r="M88" s="370" t="s">
        <v>2916</v>
      </c>
    </row>
    <row r="89" spans="1:13" ht="128">
      <c r="A89" s="1" t="s">
        <v>3055</v>
      </c>
      <c r="B89" s="1" t="s">
        <v>3056</v>
      </c>
      <c r="C89" s="1" t="s">
        <v>3063</v>
      </c>
      <c r="D89" s="208"/>
      <c r="E89" s="1" t="s">
        <v>3103</v>
      </c>
      <c r="F89" s="1">
        <v>0</v>
      </c>
      <c r="G89" s="1">
        <v>10</v>
      </c>
      <c r="H89" s="1">
        <v>1</v>
      </c>
      <c r="I89" s="1" t="s">
        <v>3030</v>
      </c>
      <c r="J89" s="1" t="s">
        <v>3351</v>
      </c>
      <c r="K89" s="1" t="s">
        <v>3031</v>
      </c>
    </row>
    <row r="90" spans="1:13" ht="128">
      <c r="A90" s="1" t="s">
        <v>3055</v>
      </c>
      <c r="B90" s="1" t="s">
        <v>3057</v>
      </c>
      <c r="C90" s="1" t="s">
        <v>3064</v>
      </c>
      <c r="D90" s="208"/>
      <c r="E90" s="1" t="s">
        <v>3104</v>
      </c>
      <c r="F90" s="1">
        <v>0</v>
      </c>
      <c r="G90" s="1">
        <v>10</v>
      </c>
      <c r="H90" s="1">
        <v>1</v>
      </c>
      <c r="I90" s="1" t="s">
        <v>3030</v>
      </c>
      <c r="J90" s="4" t="str">
        <f>J$89</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0" s="4" t="str">
        <f t="shared" ref="K90:K97" si="5">K$89</f>
        <v>io-model.html</v>
      </c>
    </row>
    <row r="91" spans="1:13" ht="128">
      <c r="A91" s="1" t="s">
        <v>3055</v>
      </c>
      <c r="B91" s="1" t="s">
        <v>480</v>
      </c>
      <c r="C91" s="1" t="s">
        <v>3065</v>
      </c>
      <c r="D91" s="208"/>
      <c r="E91" s="1" t="s">
        <v>3105</v>
      </c>
      <c r="F91" s="1">
        <v>0</v>
      </c>
      <c r="G91" s="1">
        <v>10</v>
      </c>
      <c r="H91" s="1">
        <v>1</v>
      </c>
      <c r="I91" s="1" t="s">
        <v>3030</v>
      </c>
      <c r="J91" s="4" t="str">
        <f t="shared" ref="J91:J97" si="6">J$89</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1" s="4" t="str">
        <f t="shared" si="5"/>
        <v>io-model.html</v>
      </c>
    </row>
    <row r="92" spans="1:13" ht="128">
      <c r="A92" s="1" t="s">
        <v>3055</v>
      </c>
      <c r="B92" s="1" t="s">
        <v>3058</v>
      </c>
      <c r="C92" s="1" t="s">
        <v>3066</v>
      </c>
      <c r="D92" s="208"/>
      <c r="E92" s="1" t="s">
        <v>3106</v>
      </c>
      <c r="F92" s="1">
        <v>0</v>
      </c>
      <c r="G92" s="1">
        <v>10</v>
      </c>
      <c r="H92" s="1">
        <v>1</v>
      </c>
      <c r="I92" s="1" t="s">
        <v>3030</v>
      </c>
      <c r="J92"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2" s="4" t="str">
        <f t="shared" si="5"/>
        <v>io-model.html</v>
      </c>
    </row>
    <row r="93" spans="1:13" ht="128">
      <c r="A93" s="1" t="s">
        <v>3055</v>
      </c>
      <c r="B93" s="1" t="s">
        <v>3059</v>
      </c>
      <c r="C93" s="1" t="s">
        <v>3067</v>
      </c>
      <c r="D93" s="208"/>
      <c r="E93" s="1" t="s">
        <v>3107</v>
      </c>
      <c r="F93" s="1">
        <v>0</v>
      </c>
      <c r="G93" s="1">
        <v>10</v>
      </c>
      <c r="H93" s="1">
        <v>1</v>
      </c>
      <c r="I93" s="1" t="s">
        <v>3030</v>
      </c>
      <c r="J93"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3" s="4" t="str">
        <f t="shared" si="5"/>
        <v>io-model.html</v>
      </c>
    </row>
    <row r="94" spans="1:13" ht="128">
      <c r="A94" s="1" t="s">
        <v>3055</v>
      </c>
      <c r="B94" s="1" t="s">
        <v>278</v>
      </c>
      <c r="C94" s="1" t="s">
        <v>3068</v>
      </c>
      <c r="D94" s="208"/>
      <c r="E94" s="1" t="s">
        <v>3108</v>
      </c>
      <c r="F94" s="1">
        <v>0</v>
      </c>
      <c r="G94" s="1">
        <v>10</v>
      </c>
      <c r="H94" s="1">
        <v>1</v>
      </c>
      <c r="I94" s="1" t="s">
        <v>3030</v>
      </c>
      <c r="J94"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4" s="4" t="str">
        <f t="shared" si="5"/>
        <v>io-model.html</v>
      </c>
    </row>
    <row r="95" spans="1:13" ht="128">
      <c r="A95" s="1" t="s">
        <v>3055</v>
      </c>
      <c r="B95" s="1" t="s">
        <v>3060</v>
      </c>
      <c r="C95" s="1" t="s">
        <v>3069</v>
      </c>
      <c r="D95" s="208"/>
      <c r="E95" s="1" t="s">
        <v>3109</v>
      </c>
      <c r="F95" s="1">
        <v>0</v>
      </c>
      <c r="G95" s="1">
        <v>10</v>
      </c>
      <c r="H95" s="1">
        <v>1</v>
      </c>
      <c r="I95" s="1" t="s">
        <v>3030</v>
      </c>
      <c r="J95"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5" s="4" t="str">
        <f t="shared" si="5"/>
        <v>io-model.html</v>
      </c>
    </row>
    <row r="96" spans="1:13" ht="128">
      <c r="A96" s="1" t="s">
        <v>3055</v>
      </c>
      <c r="B96" s="1" t="s">
        <v>3061</v>
      </c>
      <c r="C96" s="1" t="s">
        <v>3070</v>
      </c>
      <c r="D96" s="208"/>
      <c r="E96" s="1" t="s">
        <v>3110</v>
      </c>
      <c r="F96" s="1">
        <v>0</v>
      </c>
      <c r="G96" s="1">
        <v>10</v>
      </c>
      <c r="H96" s="1">
        <v>1</v>
      </c>
      <c r="I96" s="1" t="s">
        <v>3030</v>
      </c>
      <c r="J96"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6" s="4" t="str">
        <f t="shared" si="5"/>
        <v>io-model.html</v>
      </c>
    </row>
    <row r="97" spans="1:11" ht="128">
      <c r="A97" s="1" t="s">
        <v>3055</v>
      </c>
      <c r="B97" s="1" t="s">
        <v>3062</v>
      </c>
      <c r="C97" s="1" t="s">
        <v>3071</v>
      </c>
      <c r="D97" s="208"/>
      <c r="E97" s="1" t="s">
        <v>3111</v>
      </c>
      <c r="F97" s="1">
        <v>0</v>
      </c>
      <c r="G97" s="1">
        <v>10</v>
      </c>
      <c r="H97" s="1">
        <v>1</v>
      </c>
      <c r="I97" s="1" t="s">
        <v>3030</v>
      </c>
      <c r="J97" s="4" t="str">
        <f t="shared" si="6"/>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K97" s="4" t="str">
        <f t="shared" si="5"/>
        <v>io-model.html</v>
      </c>
    </row>
    <row r="98" spans="1:11">
      <c r="E98" s="1"/>
    </row>
  </sheetData>
  <hyperlinks>
    <hyperlink ref="N58" r:id="rId1" display="https://www.fas.org/sgp/crs/misc/R40562.pdf, p.3, paragraph 1" xr:uid="{23E0E810-C8CC-450A-97A6-F2B401C557B7}"/>
  </hyperlinks>
  <pageMargins left="0.7" right="0.7" top="0.75" bottom="0.75" header="0.3" footer="0.3"/>
  <pageSetup orientation="portrait" horizontalDpi="0" verticalDpi="0"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28"/>
  <sheetViews>
    <sheetView topLeftCell="E1" zoomScaleNormal="100" workbookViewId="0">
      <pane ySplit="1" topLeftCell="A1044" activePane="bottomLeft" state="frozen"/>
      <selection pane="bottomLeft" activeCell="I1049" sqref="I1049:I1064"/>
    </sheetView>
  </sheetViews>
  <sheetFormatPr baseColWidth="10" defaultColWidth="9.1640625" defaultRowHeight="15"/>
  <cols>
    <col min="1" max="1" width="30" style="1" customWidth="1"/>
    <col min="2" max="2" width="41.5" style="1" customWidth="1"/>
    <col min="3" max="3" width="59.83203125" style="275" customWidth="1"/>
    <col min="4" max="4" width="45.5" style="1" customWidth="1"/>
    <col min="5" max="5" width="38.5" style="1" customWidth="1"/>
    <col min="6" max="6" width="47.5" style="1" customWidth="1"/>
    <col min="7" max="7" width="38.5" style="1" customWidth="1"/>
    <col min="8" max="8" width="19.5" style="43" customWidth="1"/>
    <col min="9" max="9" width="21.5" style="1" customWidth="1"/>
    <col min="10" max="10" width="19.5" style="279" customWidth="1"/>
    <col min="11" max="11" width="29.1640625" style="1" customWidth="1"/>
    <col min="12" max="12" width="19" style="1" customWidth="1"/>
    <col min="13" max="14" width="19.1640625" style="1" customWidth="1"/>
    <col min="15" max="15" width="28.5" style="1" customWidth="1"/>
    <col min="16" max="16" width="79.5" style="1" customWidth="1"/>
    <col min="17" max="17" width="53.5" style="1" customWidth="1"/>
    <col min="18" max="18" width="45.5" style="2" customWidth="1"/>
    <col min="19" max="16384" width="9.1640625" style="1"/>
  </cols>
  <sheetData>
    <row r="1" spans="1:18" ht="16">
      <c r="A1" s="282" t="s">
        <v>3</v>
      </c>
      <c r="B1" s="282" t="s">
        <v>0</v>
      </c>
      <c r="C1" s="286" t="s">
        <v>1</v>
      </c>
      <c r="D1" s="280" t="s">
        <v>37</v>
      </c>
      <c r="E1" s="280" t="s">
        <v>38</v>
      </c>
      <c r="F1" s="280" t="s">
        <v>83</v>
      </c>
      <c r="G1" s="280" t="s">
        <v>84</v>
      </c>
      <c r="H1" s="281" t="s">
        <v>479</v>
      </c>
      <c r="I1" s="280" t="s">
        <v>69</v>
      </c>
      <c r="J1" s="283" t="s">
        <v>364</v>
      </c>
      <c r="K1" s="282" t="s">
        <v>2292</v>
      </c>
      <c r="L1" s="282" t="s">
        <v>70</v>
      </c>
      <c r="M1" s="282" t="s">
        <v>71</v>
      </c>
      <c r="N1" s="282" t="s">
        <v>82</v>
      </c>
      <c r="O1" s="282" t="s">
        <v>30</v>
      </c>
      <c r="P1" s="282" t="s">
        <v>2</v>
      </c>
      <c r="Q1" s="282" t="s">
        <v>463</v>
      </c>
      <c r="R1" s="282" t="s">
        <v>196</v>
      </c>
    </row>
    <row r="2" spans="1:18" s="2" customFormat="1" ht="16">
      <c r="A2" s="272" t="str">
        <f>INDEX('Policy Characteristics'!A:A,MATCH($C2,'Policy Characteristics'!$C:$C,0))</f>
        <v>Transportation</v>
      </c>
      <c r="B2" s="272" t="str">
        <f>INDEX('Policy Characteristics'!B:B,MATCH($C2,'Policy Characteristics'!$C:$C,0))</f>
        <v>Conventional Pollutant Standards</v>
      </c>
      <c r="C2" s="273" t="s">
        <v>2426</v>
      </c>
      <c r="D2" s="2" t="s">
        <v>39</v>
      </c>
      <c r="E2" s="2" t="s">
        <v>2248</v>
      </c>
      <c r="F2" s="2" t="s">
        <v>39</v>
      </c>
      <c r="G2" s="2" t="s">
        <v>2473</v>
      </c>
      <c r="H2" s="46">
        <v>300</v>
      </c>
      <c r="I2" s="44" t="s">
        <v>45</v>
      </c>
      <c r="J2" s="274" t="str">
        <f>INDEX('Policy Characteristics'!D:D,MATCH($C2,'Policy Characteristics'!$C:$C,0))</f>
        <v>Conventional Pollutant Standard</v>
      </c>
      <c r="K2" s="272" t="str">
        <f>INDEX('Policy Characteristics'!E:E,MATCH($C2,'Policy Characteristics'!$C:$C,0))</f>
        <v>trans reduce regulated pollutants</v>
      </c>
      <c r="L2" s="285">
        <f>INDEX('Policy Characteristics'!F:F,MATCH($C2,'Policy Characteristics'!$C:$C,0))</f>
        <v>0</v>
      </c>
      <c r="M2" s="285">
        <f>INDEX('Policy Characteristics'!G:G,MATCH($C2,'Policy Characteristics'!$C:$C,0))</f>
        <v>1</v>
      </c>
      <c r="N2" s="285">
        <f>INDEX('Policy Characteristics'!H:H,MATCH($C2,'Policy Characteristics'!$C:$C,0))</f>
        <v>0.02</v>
      </c>
      <c r="O2" s="272" t="str">
        <f>INDEX('Policy Characteristics'!I:I,MATCH($C2,'Policy Characteristics'!$C:$C,0))</f>
        <v>% reduction in emissions</v>
      </c>
      <c r="P2" s="272" t="str">
        <f>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 s="272" t="str">
        <f>INDEX('Policy Characteristics'!K:K,MATCH($C2,'Policy Characteristics'!$C:$C,0))</f>
        <v>transportation-sector-main.html#conv-pol-stds</v>
      </c>
      <c r="R2" s="272" t="str">
        <f>INDEX('Policy Characteristics'!L:L,MATCH($C2,'Policy Characteristics'!$C:$C,0))</f>
        <v>conventional-pollutant-standards.html</v>
      </c>
    </row>
    <row r="3" spans="1:18" s="2" customFormat="1" ht="16">
      <c r="A3" s="272" t="str">
        <f>INDEX('Policy Characteristics'!A:A,MATCH($C3,'Policy Characteristics'!$C:$C,0))</f>
        <v>Transportation</v>
      </c>
      <c r="B3" s="272" t="str">
        <f>INDEX('Policy Characteristics'!B:B,MATCH($C3,'Policy Characteristics'!$C:$C,0))</f>
        <v>Conventional Pollutant Standards</v>
      </c>
      <c r="C3" s="274" t="str">
        <f t="shared" ref="C3:C22" si="0">C$2</f>
        <v>Percentage Reduction of Separately Regulated Pollutants</v>
      </c>
      <c r="D3" s="2" t="s">
        <v>39</v>
      </c>
      <c r="E3" s="2" t="s">
        <v>511</v>
      </c>
      <c r="F3" s="2" t="s">
        <v>39</v>
      </c>
      <c r="G3" s="2" t="s">
        <v>511</v>
      </c>
      <c r="H3" s="46">
        <v>301</v>
      </c>
      <c r="I3" s="44" t="s">
        <v>45</v>
      </c>
      <c r="J3" s="274" t="str">
        <f>INDEX('Policy Characteristics'!D:D,MATCH($C3,'Policy Characteristics'!$C:$C,0))</f>
        <v>Conventional Pollutant Standard</v>
      </c>
      <c r="K3" s="272" t="str">
        <f>INDEX('Policy Characteristics'!E:E,MATCH($C3,'Policy Characteristics'!$C:$C,0))</f>
        <v>trans reduce regulated pollutants</v>
      </c>
      <c r="L3" s="285">
        <f>INDEX('Policy Characteristics'!F:F,MATCH($C3,'Policy Characteristics'!$C:$C,0))</f>
        <v>0</v>
      </c>
      <c r="M3" s="285">
        <f>INDEX('Policy Characteristics'!G:G,MATCH($C3,'Policy Characteristics'!$C:$C,0))</f>
        <v>1</v>
      </c>
      <c r="N3" s="285">
        <f>INDEX('Policy Characteristics'!H:H,MATCH($C3,'Policy Characteristics'!$C:$C,0))</f>
        <v>0.02</v>
      </c>
      <c r="O3" s="272" t="str">
        <f>INDEX('Policy Characteristics'!I:I,MATCH($C3,'Policy Characteristics'!$C:$C,0))</f>
        <v>% reduction in emissions</v>
      </c>
      <c r="P3" s="272" t="str">
        <f>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 s="272" t="str">
        <f>INDEX('Policy Characteristics'!K:K,MATCH($C3,'Policy Characteristics'!$C:$C,0))</f>
        <v>transportation-sector-main.html#conv-pol-stds</v>
      </c>
      <c r="R3" s="272" t="str">
        <f>INDEX('Policy Characteristics'!L:L,MATCH($C3,'Policy Characteristics'!$C:$C,0))</f>
        <v>conventional-pollutant-standards.html</v>
      </c>
    </row>
    <row r="4" spans="1:18" s="2" customFormat="1" ht="16">
      <c r="A4" s="272" t="str">
        <f>INDEX('Policy Characteristics'!A:A,MATCH($C4,'Policy Characteristics'!$C:$C,0))</f>
        <v>Transportation</v>
      </c>
      <c r="B4" s="272" t="str">
        <f>INDEX('Policy Characteristics'!B:B,MATCH($C4,'Policy Characteristics'!$C:$C,0))</f>
        <v>Conventional Pollutant Standards</v>
      </c>
      <c r="C4" s="274" t="str">
        <f t="shared" si="0"/>
        <v>Percentage Reduction of Separately Regulated Pollutants</v>
      </c>
      <c r="D4" s="2" t="s">
        <v>39</v>
      </c>
      <c r="E4" s="2" t="s">
        <v>2251</v>
      </c>
      <c r="F4" s="2" t="s">
        <v>39</v>
      </c>
      <c r="G4" s="2" t="s">
        <v>2251</v>
      </c>
      <c r="H4" s="46">
        <v>302</v>
      </c>
      <c r="I4" s="44" t="s">
        <v>45</v>
      </c>
      <c r="J4" s="274" t="str">
        <f>INDEX('Policy Characteristics'!D:D,MATCH($C4,'Policy Characteristics'!$C:$C,0))</f>
        <v>Conventional Pollutant Standard</v>
      </c>
      <c r="K4" s="272" t="str">
        <f>INDEX('Policy Characteristics'!E:E,MATCH($C4,'Policy Characteristics'!$C:$C,0))</f>
        <v>trans reduce regulated pollutants</v>
      </c>
      <c r="L4" s="285">
        <f>INDEX('Policy Characteristics'!F:F,MATCH($C4,'Policy Characteristics'!$C:$C,0))</f>
        <v>0</v>
      </c>
      <c r="M4" s="285">
        <f>INDEX('Policy Characteristics'!G:G,MATCH($C4,'Policy Characteristics'!$C:$C,0))</f>
        <v>1</v>
      </c>
      <c r="N4" s="285">
        <f>INDEX('Policy Characteristics'!H:H,MATCH($C4,'Policy Characteristics'!$C:$C,0))</f>
        <v>0.02</v>
      </c>
      <c r="O4" s="272" t="str">
        <f>INDEX('Policy Characteristics'!I:I,MATCH($C4,'Policy Characteristics'!$C:$C,0))</f>
        <v>% reduction in emissions</v>
      </c>
      <c r="P4" s="272" t="str">
        <f>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 s="272" t="str">
        <f>INDEX('Policy Characteristics'!K:K,MATCH($C4,'Policy Characteristics'!$C:$C,0))</f>
        <v>transportation-sector-main.html#conv-pol-stds</v>
      </c>
      <c r="R4" s="272" t="str">
        <f>INDEX('Policy Characteristics'!L:L,MATCH($C4,'Policy Characteristics'!$C:$C,0))</f>
        <v>conventional-pollutant-standards.html</v>
      </c>
    </row>
    <row r="5" spans="1:18" s="2" customFormat="1" ht="16">
      <c r="A5" s="272" t="str">
        <f>INDEX('Policy Characteristics'!A:A,MATCH($C5,'Policy Characteristics'!$C:$C,0))</f>
        <v>Transportation</v>
      </c>
      <c r="B5" s="272" t="str">
        <f>INDEX('Policy Characteristics'!B:B,MATCH($C5,'Policy Characteristics'!$C:$C,0))</f>
        <v>Conventional Pollutant Standards</v>
      </c>
      <c r="C5" s="274" t="str">
        <f t="shared" si="0"/>
        <v>Percentage Reduction of Separately Regulated Pollutants</v>
      </c>
      <c r="D5" s="2" t="s">
        <v>39</v>
      </c>
      <c r="E5" s="2" t="s">
        <v>2253</v>
      </c>
      <c r="F5" s="2" t="s">
        <v>39</v>
      </c>
      <c r="G5" s="2" t="s">
        <v>2253</v>
      </c>
      <c r="H5" s="46">
        <v>303</v>
      </c>
      <c r="I5" s="44" t="s">
        <v>45</v>
      </c>
      <c r="J5" s="274" t="str">
        <f>INDEX('Policy Characteristics'!D:D,MATCH($C5,'Policy Characteristics'!$C:$C,0))</f>
        <v>Conventional Pollutant Standard</v>
      </c>
      <c r="K5" s="272" t="str">
        <f>INDEX('Policy Characteristics'!E:E,MATCH($C5,'Policy Characteristics'!$C:$C,0))</f>
        <v>trans reduce regulated pollutants</v>
      </c>
      <c r="L5" s="285">
        <f>INDEX('Policy Characteristics'!F:F,MATCH($C5,'Policy Characteristics'!$C:$C,0))</f>
        <v>0</v>
      </c>
      <c r="M5" s="285">
        <f>INDEX('Policy Characteristics'!G:G,MATCH($C5,'Policy Characteristics'!$C:$C,0))</f>
        <v>1</v>
      </c>
      <c r="N5" s="285">
        <f>INDEX('Policy Characteristics'!H:H,MATCH($C5,'Policy Characteristics'!$C:$C,0))</f>
        <v>0.02</v>
      </c>
      <c r="O5" s="272" t="str">
        <f>INDEX('Policy Characteristics'!I:I,MATCH($C5,'Policy Characteristics'!$C:$C,0))</f>
        <v>% reduction in emissions</v>
      </c>
      <c r="P5" s="272" t="str">
        <f>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 s="272" t="str">
        <f>INDEX('Policy Characteristics'!K:K,MATCH($C5,'Policy Characteristics'!$C:$C,0))</f>
        <v>transportation-sector-main.html#conv-pol-stds</v>
      </c>
      <c r="R5" s="272" t="str">
        <f>INDEX('Policy Characteristics'!L:L,MATCH($C5,'Policy Characteristics'!$C:$C,0))</f>
        <v>conventional-pollutant-standards.html</v>
      </c>
    </row>
    <row r="6" spans="1:18" s="2" customFormat="1" ht="16">
      <c r="A6" s="272" t="str">
        <f>INDEX('Policy Characteristics'!A:A,MATCH($C6,'Policy Characteristics'!$C:$C,0))</f>
        <v>Transportation</v>
      </c>
      <c r="B6" s="272" t="str">
        <f>INDEX('Policy Characteristics'!B:B,MATCH($C6,'Policy Characteristics'!$C:$C,0))</f>
        <v>Conventional Pollutant Standards</v>
      </c>
      <c r="C6" s="274" t="str">
        <f t="shared" si="0"/>
        <v>Percentage Reduction of Separately Regulated Pollutants</v>
      </c>
      <c r="D6" s="2" t="s">
        <v>39</v>
      </c>
      <c r="E6" s="2" t="s">
        <v>2255</v>
      </c>
      <c r="F6" s="2" t="s">
        <v>39</v>
      </c>
      <c r="G6" s="2" t="s">
        <v>2349</v>
      </c>
      <c r="H6" s="46">
        <v>304</v>
      </c>
      <c r="I6" s="44" t="s">
        <v>45</v>
      </c>
      <c r="J6" s="274" t="str">
        <f>INDEX('Policy Characteristics'!D:D,MATCH($C6,'Policy Characteristics'!$C:$C,0))</f>
        <v>Conventional Pollutant Standard</v>
      </c>
      <c r="K6" s="272" t="str">
        <f>INDEX('Policy Characteristics'!E:E,MATCH($C6,'Policy Characteristics'!$C:$C,0))</f>
        <v>trans reduce regulated pollutants</v>
      </c>
      <c r="L6" s="285">
        <f>INDEX('Policy Characteristics'!F:F,MATCH($C6,'Policy Characteristics'!$C:$C,0))</f>
        <v>0</v>
      </c>
      <c r="M6" s="285">
        <f>INDEX('Policy Characteristics'!G:G,MATCH($C6,'Policy Characteristics'!$C:$C,0))</f>
        <v>1</v>
      </c>
      <c r="N6" s="285">
        <f>INDEX('Policy Characteristics'!H:H,MATCH($C6,'Policy Characteristics'!$C:$C,0))</f>
        <v>0.02</v>
      </c>
      <c r="O6" s="272" t="str">
        <f>INDEX('Policy Characteristics'!I:I,MATCH($C6,'Policy Characteristics'!$C:$C,0))</f>
        <v>% reduction in emissions</v>
      </c>
      <c r="P6" s="272" t="str">
        <f>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6" s="272" t="str">
        <f>INDEX('Policy Characteristics'!K:K,MATCH($C6,'Policy Characteristics'!$C:$C,0))</f>
        <v>transportation-sector-main.html#conv-pol-stds</v>
      </c>
      <c r="R6" s="272" t="str">
        <f>INDEX('Policy Characteristics'!L:L,MATCH($C6,'Policy Characteristics'!$C:$C,0))</f>
        <v>conventional-pollutant-standards.html</v>
      </c>
    </row>
    <row r="7" spans="1:18" s="2" customFormat="1" ht="16">
      <c r="A7" s="272" t="str">
        <f>INDEX('Policy Characteristics'!A:A,MATCH($C7,'Policy Characteristics'!$C:$C,0))</f>
        <v>Transportation</v>
      </c>
      <c r="B7" s="272" t="str">
        <f>INDEX('Policy Characteristics'!B:B,MATCH($C7,'Policy Characteristics'!$C:$C,0))</f>
        <v>Conventional Pollutant Standards</v>
      </c>
      <c r="C7" s="274" t="str">
        <f t="shared" si="0"/>
        <v>Percentage Reduction of Separately Regulated Pollutants</v>
      </c>
      <c r="D7" s="2" t="s">
        <v>39</v>
      </c>
      <c r="E7" s="2" t="s">
        <v>2256</v>
      </c>
      <c r="F7" s="2" t="s">
        <v>39</v>
      </c>
      <c r="G7" s="2" t="s">
        <v>2256</v>
      </c>
      <c r="H7" s="46">
        <v>305</v>
      </c>
      <c r="I7" s="44" t="s">
        <v>45</v>
      </c>
      <c r="J7" s="274" t="str">
        <f>INDEX('Policy Characteristics'!D:D,MATCH($C7,'Policy Characteristics'!$C:$C,0))</f>
        <v>Conventional Pollutant Standard</v>
      </c>
      <c r="K7" s="272" t="str">
        <f>INDEX('Policy Characteristics'!E:E,MATCH($C7,'Policy Characteristics'!$C:$C,0))</f>
        <v>trans reduce regulated pollutants</v>
      </c>
      <c r="L7" s="285">
        <f>INDEX('Policy Characteristics'!F:F,MATCH($C7,'Policy Characteristics'!$C:$C,0))</f>
        <v>0</v>
      </c>
      <c r="M7" s="285">
        <f>INDEX('Policy Characteristics'!G:G,MATCH($C7,'Policy Characteristics'!$C:$C,0))</f>
        <v>1</v>
      </c>
      <c r="N7" s="285">
        <f>INDEX('Policy Characteristics'!H:H,MATCH($C7,'Policy Characteristics'!$C:$C,0))</f>
        <v>0.02</v>
      </c>
      <c r="O7" s="272" t="str">
        <f>INDEX('Policy Characteristics'!I:I,MATCH($C7,'Policy Characteristics'!$C:$C,0))</f>
        <v>% reduction in emissions</v>
      </c>
      <c r="P7" s="272" t="str">
        <f>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7" s="272" t="str">
        <f>INDEX('Policy Characteristics'!K:K,MATCH($C7,'Policy Characteristics'!$C:$C,0))</f>
        <v>transportation-sector-main.html#conv-pol-stds</v>
      </c>
      <c r="R7" s="272" t="str">
        <f>INDEX('Policy Characteristics'!L:L,MATCH($C7,'Policy Characteristics'!$C:$C,0))</f>
        <v>conventional-pollutant-standards.html</v>
      </c>
    </row>
    <row r="8" spans="1:18" s="2" customFormat="1" ht="16">
      <c r="A8" s="272" t="str">
        <f>IF(ISBLANK(INDEX('Policy Characteristics'!A:A,MATCH($C8,'Policy Characteristics'!$C:$C,0))),"",INDEX('Policy Characteristics'!A:A,MATCH($C8,'Policy Characteristics'!$C:$C,0)))</f>
        <v>Transportation</v>
      </c>
      <c r="B8" s="272" t="str">
        <f>IF(ISBLANK(INDEX('Policy Characteristics'!B:B,MATCH($C8,'Policy Characteristics'!$C:$C,0))),"",INDEX('Policy Characteristics'!B:B,MATCH($C8,'Policy Characteristics'!$C:$C,0)))</f>
        <v>Conventional Pollutant Standards</v>
      </c>
      <c r="C8" s="274" t="str">
        <f t="shared" si="0"/>
        <v>Percentage Reduction of Separately Regulated Pollutants</v>
      </c>
      <c r="D8" s="2" t="s">
        <v>39</v>
      </c>
      <c r="E8" s="2" t="s">
        <v>2258</v>
      </c>
      <c r="F8" s="2" t="s">
        <v>39</v>
      </c>
      <c r="G8" s="2" t="s">
        <v>2258</v>
      </c>
      <c r="H8" s="46">
        <v>306</v>
      </c>
      <c r="I8" s="44" t="s">
        <v>45</v>
      </c>
      <c r="J8" s="274" t="str">
        <f>INDEX('Policy Characteristics'!D:D,MATCH($C8,'Policy Characteristics'!$C:$C,0))</f>
        <v>Conventional Pollutant Standard</v>
      </c>
      <c r="K8" s="272" t="str">
        <f>INDEX('Policy Characteristics'!E:E,MATCH($C8,'Policy Characteristics'!$C:$C,0))</f>
        <v>trans reduce regulated pollutants</v>
      </c>
      <c r="L8" s="285">
        <f>INDEX('Policy Characteristics'!F:F,MATCH($C8,'Policy Characteristics'!$C:$C,0))</f>
        <v>0</v>
      </c>
      <c r="M8" s="285">
        <f>INDEX('Policy Characteristics'!G:G,MATCH($C8,'Policy Characteristics'!$C:$C,0))</f>
        <v>1</v>
      </c>
      <c r="N8" s="285">
        <f>INDEX('Policy Characteristics'!H:H,MATCH($C8,'Policy Characteristics'!$C:$C,0))</f>
        <v>0.02</v>
      </c>
      <c r="O8" s="272" t="str">
        <f>INDEX('Policy Characteristics'!I:I,MATCH($C8,'Policy Characteristics'!$C:$C,0))</f>
        <v>% reduction in emissions</v>
      </c>
      <c r="P8" s="272" t="str">
        <f>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8" s="272" t="str">
        <f>INDEX('Policy Characteristics'!K:K,MATCH($C8,'Policy Characteristics'!$C:$C,0))</f>
        <v>transportation-sector-main.html#conv-pol-stds</v>
      </c>
      <c r="R8" s="272" t="str">
        <f>INDEX('Policy Characteristics'!L:L,MATCH($C8,'Policy Characteristics'!$C:$C,0))</f>
        <v>conventional-pollutant-standards.html</v>
      </c>
    </row>
    <row r="9" spans="1:18" s="2" customFormat="1" ht="16">
      <c r="A9" s="272" t="str">
        <f>IF(ISBLANK(INDEX('Policy Characteristics'!A:A,MATCH($C9,'Policy Characteristics'!$C:$C,0))),"",INDEX('Policy Characteristics'!A:A,MATCH($C9,'Policy Characteristics'!$C:$C,0)))</f>
        <v>Transportation</v>
      </c>
      <c r="B9" s="272" t="str">
        <f>IF(ISBLANK(INDEX('Policy Characteristics'!B:B,MATCH($C9,'Policy Characteristics'!$C:$C,0))),"",INDEX('Policy Characteristics'!B:B,MATCH($C9,'Policy Characteristics'!$C:$C,0)))</f>
        <v>Conventional Pollutant Standards</v>
      </c>
      <c r="C9" s="274" t="str">
        <f t="shared" si="0"/>
        <v>Percentage Reduction of Separately Regulated Pollutants</v>
      </c>
      <c r="D9" s="2" t="s">
        <v>39</v>
      </c>
      <c r="E9" s="2" t="s">
        <v>2260</v>
      </c>
      <c r="F9" s="2" t="s">
        <v>39</v>
      </c>
      <c r="G9" s="2" t="s">
        <v>2260</v>
      </c>
      <c r="H9" s="46">
        <v>307</v>
      </c>
      <c r="I9" s="44" t="s">
        <v>45</v>
      </c>
      <c r="J9" s="274" t="str">
        <f>INDEX('Policy Characteristics'!D:D,MATCH($C9,'Policy Characteristics'!$C:$C,0))</f>
        <v>Conventional Pollutant Standard</v>
      </c>
      <c r="K9" s="272" t="str">
        <f>INDEX('Policy Characteristics'!E:E,MATCH($C9,'Policy Characteristics'!$C:$C,0))</f>
        <v>trans reduce regulated pollutants</v>
      </c>
      <c r="L9" s="285">
        <f>INDEX('Policy Characteristics'!F:F,MATCH($C9,'Policy Characteristics'!$C:$C,0))</f>
        <v>0</v>
      </c>
      <c r="M9" s="285">
        <f>INDEX('Policy Characteristics'!G:G,MATCH($C9,'Policy Characteristics'!$C:$C,0))</f>
        <v>1</v>
      </c>
      <c r="N9" s="285">
        <f>INDEX('Policy Characteristics'!H:H,MATCH($C9,'Policy Characteristics'!$C:$C,0))</f>
        <v>0.02</v>
      </c>
      <c r="O9" s="272" t="str">
        <f>INDEX('Policy Characteristics'!I:I,MATCH($C9,'Policy Characteristics'!$C:$C,0))</f>
        <v>% reduction in emissions</v>
      </c>
      <c r="P9" s="272" t="str">
        <f>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9" s="272" t="str">
        <f>INDEX('Policy Characteristics'!K:K,MATCH($C9,'Policy Characteristics'!$C:$C,0))</f>
        <v>transportation-sector-main.html#conv-pol-stds</v>
      </c>
      <c r="R9" s="272" t="str">
        <f>INDEX('Policy Characteristics'!L:L,MATCH($C9,'Policy Characteristics'!$C:$C,0))</f>
        <v>conventional-pollutant-standards.html</v>
      </c>
    </row>
    <row r="10" spans="1:18" s="2" customFormat="1" ht="16">
      <c r="A10" s="272" t="str">
        <f>IF(ISBLANK(INDEX('Policy Characteristics'!A:A,MATCH($C10,'Policy Characteristics'!$C:$C,0))),"",INDEX('Policy Characteristics'!A:A,MATCH($C10,'Policy Characteristics'!$C:$C,0)))</f>
        <v>Transportation</v>
      </c>
      <c r="B10" s="272" t="str">
        <f>IF(ISBLANK(INDEX('Policy Characteristics'!B:B,MATCH($C10,'Policy Characteristics'!$C:$C,0))),"",INDEX('Policy Characteristics'!B:B,MATCH($C10,'Policy Characteristics'!$C:$C,0)))</f>
        <v>Conventional Pollutant Standards</v>
      </c>
      <c r="C10" s="274" t="str">
        <f t="shared" si="0"/>
        <v>Percentage Reduction of Separately Regulated Pollutants</v>
      </c>
      <c r="D10" s="2" t="s">
        <v>39</v>
      </c>
      <c r="E10" s="2" t="s">
        <v>2262</v>
      </c>
      <c r="F10" s="2" t="s">
        <v>39</v>
      </c>
      <c r="G10" s="2" t="s">
        <v>2262</v>
      </c>
      <c r="H10" s="46">
        <v>308</v>
      </c>
      <c r="I10" s="6" t="s">
        <v>46</v>
      </c>
      <c r="J10" s="274" t="str">
        <f>INDEX('Policy Characteristics'!D:D,MATCH($C10,'Policy Characteristics'!$C:$C,0))</f>
        <v>Conventional Pollutant Standard</v>
      </c>
      <c r="K10" s="272" t="str">
        <f>INDEX('Policy Characteristics'!E:E,MATCH($C10,'Policy Characteristics'!$C:$C,0))</f>
        <v>trans reduce regulated pollutants</v>
      </c>
      <c r="L10" s="285">
        <f>INDEX('Policy Characteristics'!F:F,MATCH($C10,'Policy Characteristics'!$C:$C,0))</f>
        <v>0</v>
      </c>
      <c r="M10" s="285">
        <f>INDEX('Policy Characteristics'!G:G,MATCH($C10,'Policy Characteristics'!$C:$C,0))</f>
        <v>1</v>
      </c>
      <c r="N10" s="285">
        <f>INDEX('Policy Characteristics'!H:H,MATCH($C10,'Policy Characteristics'!$C:$C,0))</f>
        <v>0.02</v>
      </c>
      <c r="O10" s="272" t="str">
        <f>INDEX('Policy Characteristics'!I:I,MATCH($C10,'Policy Characteristics'!$C:$C,0))</f>
        <v>% reduction in emissions</v>
      </c>
      <c r="P10" s="272" t="str">
        <f>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0" s="272" t="str">
        <f>INDEX('Policy Characteristics'!K:K,MATCH($C10,'Policy Characteristics'!$C:$C,0))</f>
        <v>transportation-sector-main.html#conv-pol-stds</v>
      </c>
      <c r="R10" s="272" t="str">
        <f>INDEX('Policy Characteristics'!L:L,MATCH($C10,'Policy Characteristics'!$C:$C,0))</f>
        <v>conventional-pollutant-standards.html</v>
      </c>
    </row>
    <row r="11" spans="1:18" s="2" customFormat="1" ht="16">
      <c r="A11" s="272" t="str">
        <f>IF(ISBLANK(INDEX('Policy Characteristics'!A:A,MATCH($C11,'Policy Characteristics'!$C:$C,0))),"",INDEX('Policy Characteristics'!A:A,MATCH($C11,'Policy Characteristics'!$C:$C,0)))</f>
        <v>Transportation</v>
      </c>
      <c r="B11" s="272" t="str">
        <f>IF(ISBLANK(INDEX('Policy Characteristics'!B:B,MATCH($C11,'Policy Characteristics'!$C:$C,0))),"",INDEX('Policy Characteristics'!B:B,MATCH($C11,'Policy Characteristics'!$C:$C,0)))</f>
        <v>Conventional Pollutant Standards</v>
      </c>
      <c r="C11" s="274" t="str">
        <f t="shared" si="0"/>
        <v>Percentage Reduction of Separately Regulated Pollutants</v>
      </c>
      <c r="D11" s="2" t="s">
        <v>39</v>
      </c>
      <c r="E11" s="2" t="s">
        <v>2264</v>
      </c>
      <c r="F11" s="2" t="s">
        <v>39</v>
      </c>
      <c r="G11" s="2" t="s">
        <v>2264</v>
      </c>
      <c r="H11" s="46">
        <v>309</v>
      </c>
      <c r="I11" s="6" t="s">
        <v>46</v>
      </c>
      <c r="J11" s="274" t="str">
        <f>INDEX('Policy Characteristics'!D:D,MATCH($C11,'Policy Characteristics'!$C:$C,0))</f>
        <v>Conventional Pollutant Standard</v>
      </c>
      <c r="K11" s="272" t="str">
        <f>INDEX('Policy Characteristics'!E:E,MATCH($C11,'Policy Characteristics'!$C:$C,0))</f>
        <v>trans reduce regulated pollutants</v>
      </c>
      <c r="L11" s="285">
        <f>INDEX('Policy Characteristics'!F:F,MATCH($C11,'Policy Characteristics'!$C:$C,0))</f>
        <v>0</v>
      </c>
      <c r="M11" s="285">
        <f>INDEX('Policy Characteristics'!G:G,MATCH($C11,'Policy Characteristics'!$C:$C,0))</f>
        <v>1</v>
      </c>
      <c r="N11" s="285">
        <f>INDEX('Policy Characteristics'!H:H,MATCH($C11,'Policy Characteristics'!$C:$C,0))</f>
        <v>0.02</v>
      </c>
      <c r="O11" s="272" t="str">
        <f>INDEX('Policy Characteristics'!I:I,MATCH($C11,'Policy Characteristics'!$C:$C,0))</f>
        <v>% reduction in emissions</v>
      </c>
      <c r="P11" s="272" t="str">
        <f>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1" s="272" t="str">
        <f>INDEX('Policy Characteristics'!K:K,MATCH($C11,'Policy Characteristics'!$C:$C,0))</f>
        <v>transportation-sector-main.html#conv-pol-stds</v>
      </c>
      <c r="R11" s="272" t="str">
        <f>INDEX('Policy Characteristics'!L:L,MATCH($C11,'Policy Characteristics'!$C:$C,0))</f>
        <v>conventional-pollutant-standards.html</v>
      </c>
    </row>
    <row r="12" spans="1:18" s="2" customFormat="1" ht="16">
      <c r="A12" s="272" t="str">
        <f>IF(ISBLANK(INDEX('Policy Characteristics'!A:A,MATCH($C12,'Policy Characteristics'!$C:$C,0))),"",INDEX('Policy Characteristics'!A:A,MATCH($C12,'Policy Characteristics'!$C:$C,0)))</f>
        <v>Transportation</v>
      </c>
      <c r="B12" s="272" t="str">
        <f>IF(ISBLANK(INDEX('Policy Characteristics'!B:B,MATCH($C12,'Policy Characteristics'!$C:$C,0))),"",INDEX('Policy Characteristics'!B:B,MATCH($C12,'Policy Characteristics'!$C:$C,0)))</f>
        <v>Conventional Pollutant Standards</v>
      </c>
      <c r="C12" s="274" t="str">
        <f t="shared" si="0"/>
        <v>Percentage Reduction of Separately Regulated Pollutants</v>
      </c>
      <c r="D12" s="2" t="s">
        <v>40</v>
      </c>
      <c r="E12" s="2" t="s">
        <v>2248</v>
      </c>
      <c r="F12" s="2" t="s">
        <v>40</v>
      </c>
      <c r="G12" s="2" t="s">
        <v>2473</v>
      </c>
      <c r="H12" s="46">
        <v>310</v>
      </c>
      <c r="I12" s="44" t="s">
        <v>45</v>
      </c>
      <c r="J12" s="274" t="str">
        <f>INDEX('Policy Characteristics'!D:D,MATCH($C12,'Policy Characteristics'!$C:$C,0))</f>
        <v>Conventional Pollutant Standard</v>
      </c>
      <c r="K12" s="272" t="str">
        <f>INDEX('Policy Characteristics'!E:E,MATCH($C12,'Policy Characteristics'!$C:$C,0))</f>
        <v>trans reduce regulated pollutants</v>
      </c>
      <c r="L12" s="285">
        <f>INDEX('Policy Characteristics'!F:F,MATCH($C12,'Policy Characteristics'!$C:$C,0))</f>
        <v>0</v>
      </c>
      <c r="M12" s="285">
        <f>INDEX('Policy Characteristics'!G:G,MATCH($C12,'Policy Characteristics'!$C:$C,0))</f>
        <v>1</v>
      </c>
      <c r="N12" s="285">
        <f>INDEX('Policy Characteristics'!H:H,MATCH($C12,'Policy Characteristics'!$C:$C,0))</f>
        <v>0.02</v>
      </c>
      <c r="O12" s="272" t="str">
        <f>INDEX('Policy Characteristics'!I:I,MATCH($C12,'Policy Characteristics'!$C:$C,0))</f>
        <v>% reduction in emissions</v>
      </c>
      <c r="P12" s="272" t="str">
        <f>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2" s="272" t="str">
        <f>INDEX('Policy Characteristics'!K:K,MATCH($C12,'Policy Characteristics'!$C:$C,0))</f>
        <v>transportation-sector-main.html#conv-pol-stds</v>
      </c>
      <c r="R12" s="272" t="str">
        <f>INDEX('Policy Characteristics'!L:L,MATCH($C12,'Policy Characteristics'!$C:$C,0))</f>
        <v>conventional-pollutant-standards.html</v>
      </c>
    </row>
    <row r="13" spans="1:18" s="2" customFormat="1" ht="16">
      <c r="A13" s="272" t="str">
        <f>IF(ISBLANK(INDEX('Policy Characteristics'!A:A,MATCH($C13,'Policy Characteristics'!$C:$C,0))),"",INDEX('Policy Characteristics'!A:A,MATCH($C13,'Policy Characteristics'!$C:$C,0)))</f>
        <v>Transportation</v>
      </c>
      <c r="B13" s="272" t="str">
        <f>IF(ISBLANK(INDEX('Policy Characteristics'!B:B,MATCH($C13,'Policy Characteristics'!$C:$C,0))),"",INDEX('Policy Characteristics'!B:B,MATCH($C13,'Policy Characteristics'!$C:$C,0)))</f>
        <v>Conventional Pollutant Standards</v>
      </c>
      <c r="C13" s="274" t="str">
        <f t="shared" si="0"/>
        <v>Percentage Reduction of Separately Regulated Pollutants</v>
      </c>
      <c r="D13" s="2" t="s">
        <v>40</v>
      </c>
      <c r="E13" s="2" t="s">
        <v>511</v>
      </c>
      <c r="F13" s="2" t="s">
        <v>40</v>
      </c>
      <c r="G13" s="2" t="s">
        <v>511</v>
      </c>
      <c r="H13" s="46">
        <v>311</v>
      </c>
      <c r="I13" s="44" t="s">
        <v>45</v>
      </c>
      <c r="J13" s="274" t="str">
        <f>INDEX('Policy Characteristics'!D:D,MATCH($C13,'Policy Characteristics'!$C:$C,0))</f>
        <v>Conventional Pollutant Standard</v>
      </c>
      <c r="K13" s="272" t="str">
        <f>INDEX('Policy Characteristics'!E:E,MATCH($C13,'Policy Characteristics'!$C:$C,0))</f>
        <v>trans reduce regulated pollutants</v>
      </c>
      <c r="L13" s="285">
        <f>INDEX('Policy Characteristics'!F:F,MATCH($C13,'Policy Characteristics'!$C:$C,0))</f>
        <v>0</v>
      </c>
      <c r="M13" s="285">
        <f>INDEX('Policy Characteristics'!G:G,MATCH($C13,'Policy Characteristics'!$C:$C,0))</f>
        <v>1</v>
      </c>
      <c r="N13" s="285">
        <f>INDEX('Policy Characteristics'!H:H,MATCH($C13,'Policy Characteristics'!$C:$C,0))</f>
        <v>0.02</v>
      </c>
      <c r="O13" s="272" t="str">
        <f>INDEX('Policy Characteristics'!I:I,MATCH($C13,'Policy Characteristics'!$C:$C,0))</f>
        <v>% reduction in emissions</v>
      </c>
      <c r="P13" s="272" t="str">
        <f>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3" s="272" t="str">
        <f>INDEX('Policy Characteristics'!K:K,MATCH($C13,'Policy Characteristics'!$C:$C,0))</f>
        <v>transportation-sector-main.html#conv-pol-stds</v>
      </c>
      <c r="R13" s="272" t="str">
        <f>INDEX('Policy Characteristics'!L:L,MATCH($C13,'Policy Characteristics'!$C:$C,0))</f>
        <v>conventional-pollutant-standards.html</v>
      </c>
    </row>
    <row r="14" spans="1:18" s="2" customFormat="1" ht="16">
      <c r="A14" s="272" t="str">
        <f>IF(ISBLANK(INDEX('Policy Characteristics'!A:A,MATCH($C14,'Policy Characteristics'!$C:$C,0))),"",INDEX('Policy Characteristics'!A:A,MATCH($C14,'Policy Characteristics'!$C:$C,0)))</f>
        <v>Transportation</v>
      </c>
      <c r="B14" s="272" t="str">
        <f>IF(ISBLANK(INDEX('Policy Characteristics'!B:B,MATCH($C14,'Policy Characteristics'!$C:$C,0))),"",INDEX('Policy Characteristics'!B:B,MATCH($C14,'Policy Characteristics'!$C:$C,0)))</f>
        <v>Conventional Pollutant Standards</v>
      </c>
      <c r="C14" s="274" t="str">
        <f t="shared" si="0"/>
        <v>Percentage Reduction of Separately Regulated Pollutants</v>
      </c>
      <c r="D14" s="2" t="s">
        <v>40</v>
      </c>
      <c r="E14" s="2" t="s">
        <v>2251</v>
      </c>
      <c r="F14" s="2" t="s">
        <v>40</v>
      </c>
      <c r="G14" s="2" t="s">
        <v>2251</v>
      </c>
      <c r="H14" s="46">
        <v>312</v>
      </c>
      <c r="I14" s="44" t="s">
        <v>45</v>
      </c>
      <c r="J14" s="274" t="str">
        <f>IF(ISBLANK(INDEX('Policy Characteristics'!D:D,MATCH($C14,'Policy Characteristics'!$C:$C,0))),"",INDEX('Policy Characteristics'!D:D,MATCH($C14,'Policy Characteristics'!$C:$C,0)))</f>
        <v>Conventional Pollutant Standard</v>
      </c>
      <c r="K14" s="272" t="str">
        <f>IF(ISBLANK(INDEX('Policy Characteristics'!E:E,MATCH($C14,'Policy Characteristics'!$C:$C,0))),"",INDEX('Policy Characteristics'!E:E,MATCH($C14,'Policy Characteristics'!$C:$C,0)))</f>
        <v>trans reduce regulated pollutants</v>
      </c>
      <c r="L14" s="285">
        <f>IF(ISBLANK(INDEX('Policy Characteristics'!F:F,MATCH($C14,'Policy Characteristics'!$C:$C,0))),"",INDEX('Policy Characteristics'!F:F,MATCH($C14,'Policy Characteristics'!$C:$C,0)))</f>
        <v>0</v>
      </c>
      <c r="M14" s="285">
        <f>IF(ISBLANK(INDEX('Policy Characteristics'!G:G,MATCH($C14,'Policy Characteristics'!$C:$C,0))),"",INDEX('Policy Characteristics'!G:G,MATCH($C14,'Policy Characteristics'!$C:$C,0)))</f>
        <v>1</v>
      </c>
      <c r="N14" s="285">
        <f>IF(ISBLANK(INDEX('Policy Characteristics'!H:H,MATCH($C14,'Policy Characteristics'!$C:$C,0))),"",INDEX('Policy Characteristics'!H:H,MATCH($C14,'Policy Characteristics'!$C:$C,0)))</f>
        <v>0.02</v>
      </c>
      <c r="O14" s="272" t="str">
        <f>IF(ISBLANK(INDEX('Policy Characteristics'!I:I,MATCH($C14,'Policy Characteristics'!$C:$C,0))),"",INDEX('Policy Characteristics'!I:I,MATCH($C14,'Policy Characteristics'!$C:$C,0)))</f>
        <v>% reduction in emissions</v>
      </c>
      <c r="P14" s="272"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4" s="272" t="str">
        <f>IF(ISBLANK(INDEX('Policy Characteristics'!K:K,MATCH($C14,'Policy Characteristics'!$C:$C,0))),"",INDEX('Policy Characteristics'!K:K,MATCH($C14,'Policy Characteristics'!$C:$C,0)))</f>
        <v>transportation-sector-main.html#conv-pol-stds</v>
      </c>
      <c r="R14" s="272" t="str">
        <f>IF(ISBLANK(INDEX('Policy Characteristics'!L:L,MATCH($C14,'Policy Characteristics'!$C:$C,0))),"",INDEX('Policy Characteristics'!L:L,MATCH($C14,'Policy Characteristics'!$C:$C,0)))</f>
        <v>conventional-pollutant-standards.html</v>
      </c>
    </row>
    <row r="15" spans="1:18" s="2" customFormat="1" ht="16">
      <c r="A15" s="272" t="str">
        <f>IF(ISBLANK(INDEX('Policy Characteristics'!A:A,MATCH($C15,'Policy Characteristics'!$C:$C,0))),"",INDEX('Policy Characteristics'!A:A,MATCH($C15,'Policy Characteristics'!$C:$C,0)))</f>
        <v>Transportation</v>
      </c>
      <c r="B15" s="272" t="str">
        <f>IF(ISBLANK(INDEX('Policy Characteristics'!B:B,MATCH($C15,'Policy Characteristics'!$C:$C,0))),"",INDEX('Policy Characteristics'!B:B,MATCH($C15,'Policy Characteristics'!$C:$C,0)))</f>
        <v>Conventional Pollutant Standards</v>
      </c>
      <c r="C15" s="274" t="str">
        <f t="shared" si="0"/>
        <v>Percentage Reduction of Separately Regulated Pollutants</v>
      </c>
      <c r="D15" s="2" t="s">
        <v>40</v>
      </c>
      <c r="E15" s="2" t="s">
        <v>2253</v>
      </c>
      <c r="F15" s="2" t="s">
        <v>40</v>
      </c>
      <c r="G15" s="2" t="s">
        <v>2253</v>
      </c>
      <c r="H15" s="46">
        <v>313</v>
      </c>
      <c r="I15" s="44" t="s">
        <v>45</v>
      </c>
      <c r="J15" s="274" t="str">
        <f>IF(ISBLANK(INDEX('Policy Characteristics'!D:D,MATCH($C15,'Policy Characteristics'!$C:$C,0))),"",INDEX('Policy Characteristics'!D:D,MATCH($C15,'Policy Characteristics'!$C:$C,0)))</f>
        <v>Conventional Pollutant Standard</v>
      </c>
      <c r="K15" s="272" t="str">
        <f>IF(ISBLANK(INDEX('Policy Characteristics'!E:E,MATCH($C15,'Policy Characteristics'!$C:$C,0))),"",INDEX('Policy Characteristics'!E:E,MATCH($C15,'Policy Characteristics'!$C:$C,0)))</f>
        <v>trans reduce regulated pollutants</v>
      </c>
      <c r="L15" s="285">
        <f>IF(ISBLANK(INDEX('Policy Characteristics'!F:F,MATCH($C15,'Policy Characteristics'!$C:$C,0))),"",INDEX('Policy Characteristics'!F:F,MATCH($C15,'Policy Characteristics'!$C:$C,0)))</f>
        <v>0</v>
      </c>
      <c r="M15" s="285">
        <f>IF(ISBLANK(INDEX('Policy Characteristics'!G:G,MATCH($C15,'Policy Characteristics'!$C:$C,0))),"",INDEX('Policy Characteristics'!G:G,MATCH($C15,'Policy Characteristics'!$C:$C,0)))</f>
        <v>1</v>
      </c>
      <c r="N15" s="285">
        <f>IF(ISBLANK(INDEX('Policy Characteristics'!H:H,MATCH($C15,'Policy Characteristics'!$C:$C,0))),"",INDEX('Policy Characteristics'!H:H,MATCH($C15,'Policy Characteristics'!$C:$C,0)))</f>
        <v>0.02</v>
      </c>
      <c r="O15" s="272" t="str">
        <f>IF(ISBLANK(INDEX('Policy Characteristics'!I:I,MATCH($C15,'Policy Characteristics'!$C:$C,0))),"",INDEX('Policy Characteristics'!I:I,MATCH($C15,'Policy Characteristics'!$C:$C,0)))</f>
        <v>% reduction in emissions</v>
      </c>
      <c r="P15" s="272"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5" s="272" t="str">
        <f>IF(ISBLANK(INDEX('Policy Characteristics'!K:K,MATCH($C15,'Policy Characteristics'!$C:$C,0))),"",INDEX('Policy Characteristics'!K:K,MATCH($C15,'Policy Characteristics'!$C:$C,0)))</f>
        <v>transportation-sector-main.html#conv-pol-stds</v>
      </c>
      <c r="R15" s="272" t="str">
        <f>IF(ISBLANK(INDEX('Policy Characteristics'!L:L,MATCH($C15,'Policy Characteristics'!$C:$C,0))),"",INDEX('Policy Characteristics'!L:L,MATCH($C15,'Policy Characteristics'!$C:$C,0)))</f>
        <v>conventional-pollutant-standards.html</v>
      </c>
    </row>
    <row r="16" spans="1:18" s="2" customFormat="1" ht="16">
      <c r="A16" s="272" t="str">
        <f>IF(ISBLANK(INDEX('Policy Characteristics'!A:A,MATCH($C16,'Policy Characteristics'!$C:$C,0))),"",INDEX('Policy Characteristics'!A:A,MATCH($C16,'Policy Characteristics'!$C:$C,0)))</f>
        <v>Transportation</v>
      </c>
      <c r="B16" s="272" t="str">
        <f>IF(ISBLANK(INDEX('Policy Characteristics'!B:B,MATCH($C16,'Policy Characteristics'!$C:$C,0))),"",INDEX('Policy Characteristics'!B:B,MATCH($C16,'Policy Characteristics'!$C:$C,0)))</f>
        <v>Conventional Pollutant Standards</v>
      </c>
      <c r="C16" s="274" t="str">
        <f t="shared" si="0"/>
        <v>Percentage Reduction of Separately Regulated Pollutants</v>
      </c>
      <c r="D16" s="2" t="s">
        <v>40</v>
      </c>
      <c r="E16" s="2" t="s">
        <v>2255</v>
      </c>
      <c r="F16" s="2" t="s">
        <v>40</v>
      </c>
      <c r="G16" s="2" t="s">
        <v>2349</v>
      </c>
      <c r="H16" s="46">
        <v>314</v>
      </c>
      <c r="I16" s="44" t="s">
        <v>45</v>
      </c>
      <c r="J16" s="274" t="str">
        <f>IF(ISBLANK(INDEX('Policy Characteristics'!D:D,MATCH($C16,'Policy Characteristics'!$C:$C,0))),"",INDEX('Policy Characteristics'!D:D,MATCH($C16,'Policy Characteristics'!$C:$C,0)))</f>
        <v>Conventional Pollutant Standard</v>
      </c>
      <c r="K16" s="272" t="str">
        <f>IF(ISBLANK(INDEX('Policy Characteristics'!E:E,MATCH($C16,'Policy Characteristics'!$C:$C,0))),"",INDEX('Policy Characteristics'!E:E,MATCH($C16,'Policy Characteristics'!$C:$C,0)))</f>
        <v>trans reduce regulated pollutants</v>
      </c>
      <c r="L16" s="285">
        <f>IF(ISBLANK(INDEX('Policy Characteristics'!F:F,MATCH($C16,'Policy Characteristics'!$C:$C,0))),"",INDEX('Policy Characteristics'!F:F,MATCH($C16,'Policy Characteristics'!$C:$C,0)))</f>
        <v>0</v>
      </c>
      <c r="M16" s="285">
        <f>IF(ISBLANK(INDEX('Policy Characteristics'!G:G,MATCH($C16,'Policy Characteristics'!$C:$C,0))),"",INDEX('Policy Characteristics'!G:G,MATCH($C16,'Policy Characteristics'!$C:$C,0)))</f>
        <v>1</v>
      </c>
      <c r="N16" s="285">
        <f>IF(ISBLANK(INDEX('Policy Characteristics'!H:H,MATCH($C16,'Policy Characteristics'!$C:$C,0))),"",INDEX('Policy Characteristics'!H:H,MATCH($C16,'Policy Characteristics'!$C:$C,0)))</f>
        <v>0.02</v>
      </c>
      <c r="O16" s="272" t="str">
        <f>IF(ISBLANK(INDEX('Policy Characteristics'!I:I,MATCH($C16,'Policy Characteristics'!$C:$C,0))),"",INDEX('Policy Characteristics'!I:I,MATCH($C16,'Policy Characteristics'!$C:$C,0)))</f>
        <v>% reduction in emissions</v>
      </c>
      <c r="P16" s="272"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6" s="272" t="str">
        <f>IF(ISBLANK(INDEX('Policy Characteristics'!K:K,MATCH($C16,'Policy Characteristics'!$C:$C,0))),"",INDEX('Policy Characteristics'!K:K,MATCH($C16,'Policy Characteristics'!$C:$C,0)))</f>
        <v>transportation-sector-main.html#conv-pol-stds</v>
      </c>
      <c r="R16" s="272" t="str">
        <f>IF(ISBLANK(INDEX('Policy Characteristics'!L:L,MATCH($C16,'Policy Characteristics'!$C:$C,0))),"",INDEX('Policy Characteristics'!L:L,MATCH($C16,'Policy Characteristics'!$C:$C,0)))</f>
        <v>conventional-pollutant-standards.html</v>
      </c>
    </row>
    <row r="17" spans="1:18" s="2" customFormat="1" ht="16">
      <c r="A17" s="272" t="str">
        <f>IF(ISBLANK(INDEX('Policy Characteristics'!A:A,MATCH($C17,'Policy Characteristics'!$C:$C,0))),"",INDEX('Policy Characteristics'!A:A,MATCH($C17,'Policy Characteristics'!$C:$C,0)))</f>
        <v>Transportation</v>
      </c>
      <c r="B17" s="272" t="str">
        <f>IF(ISBLANK(INDEX('Policy Characteristics'!B:B,MATCH($C17,'Policy Characteristics'!$C:$C,0))),"",INDEX('Policy Characteristics'!B:B,MATCH($C17,'Policy Characteristics'!$C:$C,0)))</f>
        <v>Conventional Pollutant Standards</v>
      </c>
      <c r="C17" s="274" t="str">
        <f t="shared" si="0"/>
        <v>Percentage Reduction of Separately Regulated Pollutants</v>
      </c>
      <c r="D17" s="2" t="s">
        <v>40</v>
      </c>
      <c r="E17" s="2" t="s">
        <v>2256</v>
      </c>
      <c r="F17" s="2" t="s">
        <v>40</v>
      </c>
      <c r="G17" s="2" t="s">
        <v>2256</v>
      </c>
      <c r="H17" s="46">
        <v>315</v>
      </c>
      <c r="I17" s="44" t="s">
        <v>45</v>
      </c>
      <c r="J17" s="274" t="str">
        <f>IF(ISBLANK(INDEX('Policy Characteristics'!D:D,MATCH($C17,'Policy Characteristics'!$C:$C,0))),"",INDEX('Policy Characteristics'!D:D,MATCH($C17,'Policy Characteristics'!$C:$C,0)))</f>
        <v>Conventional Pollutant Standard</v>
      </c>
      <c r="K17" s="272" t="str">
        <f>IF(ISBLANK(INDEX('Policy Characteristics'!E:E,MATCH($C17,'Policy Characteristics'!$C:$C,0))),"",INDEX('Policy Characteristics'!E:E,MATCH($C17,'Policy Characteristics'!$C:$C,0)))</f>
        <v>trans reduce regulated pollutants</v>
      </c>
      <c r="L17" s="285">
        <f>IF(ISBLANK(INDEX('Policy Characteristics'!F:F,MATCH($C17,'Policy Characteristics'!$C:$C,0))),"",INDEX('Policy Characteristics'!F:F,MATCH($C17,'Policy Characteristics'!$C:$C,0)))</f>
        <v>0</v>
      </c>
      <c r="M17" s="285">
        <f>IF(ISBLANK(INDEX('Policy Characteristics'!G:G,MATCH($C17,'Policy Characteristics'!$C:$C,0))),"",INDEX('Policy Characteristics'!G:G,MATCH($C17,'Policy Characteristics'!$C:$C,0)))</f>
        <v>1</v>
      </c>
      <c r="N17" s="285">
        <f>IF(ISBLANK(INDEX('Policy Characteristics'!H:H,MATCH($C17,'Policy Characteristics'!$C:$C,0))),"",INDEX('Policy Characteristics'!H:H,MATCH($C17,'Policy Characteristics'!$C:$C,0)))</f>
        <v>0.02</v>
      </c>
      <c r="O17" s="272" t="str">
        <f>IF(ISBLANK(INDEX('Policy Characteristics'!I:I,MATCH($C17,'Policy Characteristics'!$C:$C,0))),"",INDEX('Policy Characteristics'!I:I,MATCH($C17,'Policy Characteristics'!$C:$C,0)))</f>
        <v>% reduction in emissions</v>
      </c>
      <c r="P17" s="272"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7" s="272" t="str">
        <f>IF(ISBLANK(INDEX('Policy Characteristics'!K:K,MATCH($C17,'Policy Characteristics'!$C:$C,0))),"",INDEX('Policy Characteristics'!K:K,MATCH($C17,'Policy Characteristics'!$C:$C,0)))</f>
        <v>transportation-sector-main.html#conv-pol-stds</v>
      </c>
      <c r="R17" s="272" t="str">
        <f>IF(ISBLANK(INDEX('Policy Characteristics'!L:L,MATCH($C17,'Policy Characteristics'!$C:$C,0))),"",INDEX('Policy Characteristics'!L:L,MATCH($C17,'Policy Characteristics'!$C:$C,0)))</f>
        <v>conventional-pollutant-standards.html</v>
      </c>
    </row>
    <row r="18" spans="1:18" s="2" customFormat="1" ht="16">
      <c r="A18" s="272" t="str">
        <f>IF(ISBLANK(INDEX('Policy Characteristics'!A:A,MATCH($C18,'Policy Characteristics'!$C:$C,0))),"",INDEX('Policy Characteristics'!A:A,MATCH($C18,'Policy Characteristics'!$C:$C,0)))</f>
        <v>Transportation</v>
      </c>
      <c r="B18" s="272" t="str">
        <f>IF(ISBLANK(INDEX('Policy Characteristics'!B:B,MATCH($C18,'Policy Characteristics'!$C:$C,0))),"",INDEX('Policy Characteristics'!B:B,MATCH($C18,'Policy Characteristics'!$C:$C,0)))</f>
        <v>Conventional Pollutant Standards</v>
      </c>
      <c r="C18" s="274" t="str">
        <f t="shared" si="0"/>
        <v>Percentage Reduction of Separately Regulated Pollutants</v>
      </c>
      <c r="D18" s="2" t="s">
        <v>40</v>
      </c>
      <c r="E18" s="2" t="s">
        <v>2258</v>
      </c>
      <c r="F18" s="2" t="s">
        <v>40</v>
      </c>
      <c r="G18" s="2" t="s">
        <v>2258</v>
      </c>
      <c r="H18" s="46">
        <v>316</v>
      </c>
      <c r="I18" s="44" t="s">
        <v>45</v>
      </c>
      <c r="J18" s="274" t="str">
        <f>IF(ISBLANK(INDEX('Policy Characteristics'!D:D,MATCH($C18,'Policy Characteristics'!$C:$C,0))),"",INDEX('Policy Characteristics'!D:D,MATCH($C18,'Policy Characteristics'!$C:$C,0)))</f>
        <v>Conventional Pollutant Standard</v>
      </c>
      <c r="K18" s="272" t="str">
        <f>IF(ISBLANK(INDEX('Policy Characteristics'!E:E,MATCH($C18,'Policy Characteristics'!$C:$C,0))),"",INDEX('Policy Characteristics'!E:E,MATCH($C18,'Policy Characteristics'!$C:$C,0)))</f>
        <v>trans reduce regulated pollutants</v>
      </c>
      <c r="L18" s="285">
        <f>IF(ISBLANK(INDEX('Policy Characteristics'!F:F,MATCH($C18,'Policy Characteristics'!$C:$C,0))),"",INDEX('Policy Characteristics'!F:F,MATCH($C18,'Policy Characteristics'!$C:$C,0)))</f>
        <v>0</v>
      </c>
      <c r="M18" s="285">
        <f>IF(ISBLANK(INDEX('Policy Characteristics'!G:G,MATCH($C18,'Policy Characteristics'!$C:$C,0))),"",INDEX('Policy Characteristics'!G:G,MATCH($C18,'Policy Characteristics'!$C:$C,0)))</f>
        <v>1</v>
      </c>
      <c r="N18" s="285">
        <f>IF(ISBLANK(INDEX('Policy Characteristics'!H:H,MATCH($C18,'Policy Characteristics'!$C:$C,0))),"",INDEX('Policy Characteristics'!H:H,MATCH($C18,'Policy Characteristics'!$C:$C,0)))</f>
        <v>0.02</v>
      </c>
      <c r="O18" s="272" t="str">
        <f>IF(ISBLANK(INDEX('Policy Characteristics'!I:I,MATCH($C18,'Policy Characteristics'!$C:$C,0))),"",INDEX('Policy Characteristics'!I:I,MATCH($C18,'Policy Characteristics'!$C:$C,0)))</f>
        <v>% reduction in emissions</v>
      </c>
      <c r="P18" s="272"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8" s="272" t="str">
        <f>IF(ISBLANK(INDEX('Policy Characteristics'!K:K,MATCH($C18,'Policy Characteristics'!$C:$C,0))),"",INDEX('Policy Characteristics'!K:K,MATCH($C18,'Policy Characteristics'!$C:$C,0)))</f>
        <v>transportation-sector-main.html#conv-pol-stds</v>
      </c>
      <c r="R18" s="272" t="str">
        <f>IF(ISBLANK(INDEX('Policy Characteristics'!L:L,MATCH($C18,'Policy Characteristics'!$C:$C,0))),"",INDEX('Policy Characteristics'!L:L,MATCH($C18,'Policy Characteristics'!$C:$C,0)))</f>
        <v>conventional-pollutant-standards.html</v>
      </c>
    </row>
    <row r="19" spans="1:18" s="2" customFormat="1" ht="16">
      <c r="A19" s="272" t="str">
        <f>IF(ISBLANK(INDEX('Policy Characteristics'!A:A,MATCH($C19,'Policy Characteristics'!$C:$C,0))),"",INDEX('Policy Characteristics'!A:A,MATCH($C19,'Policy Characteristics'!$C:$C,0)))</f>
        <v>Transportation</v>
      </c>
      <c r="B19" s="272" t="str">
        <f>IF(ISBLANK(INDEX('Policy Characteristics'!B:B,MATCH($C19,'Policy Characteristics'!$C:$C,0))),"",INDEX('Policy Characteristics'!B:B,MATCH($C19,'Policy Characteristics'!$C:$C,0)))</f>
        <v>Conventional Pollutant Standards</v>
      </c>
      <c r="C19" s="274" t="str">
        <f t="shared" si="0"/>
        <v>Percentage Reduction of Separately Regulated Pollutants</v>
      </c>
      <c r="D19" s="2" t="s">
        <v>40</v>
      </c>
      <c r="E19" s="2" t="s">
        <v>2260</v>
      </c>
      <c r="F19" s="2" t="s">
        <v>40</v>
      </c>
      <c r="G19" s="2" t="s">
        <v>2260</v>
      </c>
      <c r="H19" s="46">
        <v>317</v>
      </c>
      <c r="I19" s="44" t="s">
        <v>45</v>
      </c>
      <c r="J19" s="274" t="str">
        <f>IF(ISBLANK(INDEX('Policy Characteristics'!D:D,MATCH($C19,'Policy Characteristics'!$C:$C,0))),"",INDEX('Policy Characteristics'!D:D,MATCH($C19,'Policy Characteristics'!$C:$C,0)))</f>
        <v>Conventional Pollutant Standard</v>
      </c>
      <c r="K19" s="272" t="str">
        <f>IF(ISBLANK(INDEX('Policy Characteristics'!E:E,MATCH($C19,'Policy Characteristics'!$C:$C,0))),"",INDEX('Policy Characteristics'!E:E,MATCH($C19,'Policy Characteristics'!$C:$C,0)))</f>
        <v>trans reduce regulated pollutants</v>
      </c>
      <c r="L19" s="285">
        <f>IF(ISBLANK(INDEX('Policy Characteristics'!F:F,MATCH($C19,'Policy Characteristics'!$C:$C,0))),"",INDEX('Policy Characteristics'!F:F,MATCH($C19,'Policy Characteristics'!$C:$C,0)))</f>
        <v>0</v>
      </c>
      <c r="M19" s="285">
        <f>IF(ISBLANK(INDEX('Policy Characteristics'!G:G,MATCH($C19,'Policy Characteristics'!$C:$C,0))),"",INDEX('Policy Characteristics'!G:G,MATCH($C19,'Policy Characteristics'!$C:$C,0)))</f>
        <v>1</v>
      </c>
      <c r="N19" s="285">
        <f>IF(ISBLANK(INDEX('Policy Characteristics'!H:H,MATCH($C19,'Policy Characteristics'!$C:$C,0))),"",INDEX('Policy Characteristics'!H:H,MATCH($C19,'Policy Characteristics'!$C:$C,0)))</f>
        <v>0.02</v>
      </c>
      <c r="O19" s="272" t="str">
        <f>IF(ISBLANK(INDEX('Policy Characteristics'!I:I,MATCH($C19,'Policy Characteristics'!$C:$C,0))),"",INDEX('Policy Characteristics'!I:I,MATCH($C19,'Policy Characteristics'!$C:$C,0)))</f>
        <v>% reduction in emissions</v>
      </c>
      <c r="P19" s="272"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19" s="272" t="str">
        <f>IF(ISBLANK(INDEX('Policy Characteristics'!K:K,MATCH($C19,'Policy Characteristics'!$C:$C,0))),"",INDEX('Policy Characteristics'!K:K,MATCH($C19,'Policy Characteristics'!$C:$C,0)))</f>
        <v>transportation-sector-main.html#conv-pol-stds</v>
      </c>
      <c r="R19" s="272" t="str">
        <f>IF(ISBLANK(INDEX('Policy Characteristics'!L:L,MATCH($C19,'Policy Characteristics'!$C:$C,0))),"",INDEX('Policy Characteristics'!L:L,MATCH($C19,'Policy Characteristics'!$C:$C,0)))</f>
        <v>conventional-pollutant-standards.html</v>
      </c>
    </row>
    <row r="20" spans="1:18" s="2" customFormat="1" ht="16">
      <c r="A20" s="272" t="str">
        <f>IF(ISBLANK(INDEX('Policy Characteristics'!A:A,MATCH($C20,'Policy Characteristics'!$C:$C,0))),"",INDEX('Policy Characteristics'!A:A,MATCH($C20,'Policy Characteristics'!$C:$C,0)))</f>
        <v>Transportation</v>
      </c>
      <c r="B20" s="272" t="str">
        <f>IF(ISBLANK(INDEX('Policy Characteristics'!B:B,MATCH($C20,'Policy Characteristics'!$C:$C,0))),"",INDEX('Policy Characteristics'!B:B,MATCH($C20,'Policy Characteristics'!$C:$C,0)))</f>
        <v>Conventional Pollutant Standards</v>
      </c>
      <c r="C20" s="274" t="str">
        <f t="shared" si="0"/>
        <v>Percentage Reduction of Separately Regulated Pollutants</v>
      </c>
      <c r="D20" s="2" t="s">
        <v>40</v>
      </c>
      <c r="E20" s="2" t="s">
        <v>2262</v>
      </c>
      <c r="F20" s="2" t="s">
        <v>40</v>
      </c>
      <c r="G20" s="2" t="s">
        <v>2262</v>
      </c>
      <c r="H20" s="46">
        <v>318</v>
      </c>
      <c r="I20" s="6" t="s">
        <v>46</v>
      </c>
      <c r="J20" s="274" t="str">
        <f>IF(ISBLANK(INDEX('Policy Characteristics'!D:D,MATCH($C20,'Policy Characteristics'!$C:$C,0))),"",INDEX('Policy Characteristics'!D:D,MATCH($C20,'Policy Characteristics'!$C:$C,0)))</f>
        <v>Conventional Pollutant Standard</v>
      </c>
      <c r="K20" s="272" t="str">
        <f>IF(ISBLANK(INDEX('Policy Characteristics'!E:E,MATCH($C20,'Policy Characteristics'!$C:$C,0))),"",INDEX('Policy Characteristics'!E:E,MATCH($C20,'Policy Characteristics'!$C:$C,0)))</f>
        <v>trans reduce regulated pollutants</v>
      </c>
      <c r="L20" s="285">
        <f>IF(ISBLANK(INDEX('Policy Characteristics'!F:F,MATCH($C20,'Policy Characteristics'!$C:$C,0))),"",INDEX('Policy Characteristics'!F:F,MATCH($C20,'Policy Characteristics'!$C:$C,0)))</f>
        <v>0</v>
      </c>
      <c r="M20" s="285">
        <f>IF(ISBLANK(INDEX('Policy Characteristics'!G:G,MATCH($C20,'Policy Characteristics'!$C:$C,0))),"",INDEX('Policy Characteristics'!G:G,MATCH($C20,'Policy Characteristics'!$C:$C,0)))</f>
        <v>1</v>
      </c>
      <c r="N20" s="285">
        <f>IF(ISBLANK(INDEX('Policy Characteristics'!H:H,MATCH($C20,'Policy Characteristics'!$C:$C,0))),"",INDEX('Policy Characteristics'!H:H,MATCH($C20,'Policy Characteristics'!$C:$C,0)))</f>
        <v>0.02</v>
      </c>
      <c r="O20" s="272" t="str">
        <f>IF(ISBLANK(INDEX('Policy Characteristics'!I:I,MATCH($C20,'Policy Characteristics'!$C:$C,0))),"",INDEX('Policy Characteristics'!I:I,MATCH($C20,'Policy Characteristics'!$C:$C,0)))</f>
        <v>% reduction in emissions</v>
      </c>
      <c r="P20" s="272"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0" s="272" t="str">
        <f>IF(ISBLANK(INDEX('Policy Characteristics'!K:K,MATCH($C20,'Policy Characteristics'!$C:$C,0))),"",INDEX('Policy Characteristics'!K:K,MATCH($C20,'Policy Characteristics'!$C:$C,0)))</f>
        <v>transportation-sector-main.html#conv-pol-stds</v>
      </c>
      <c r="R20" s="272" t="str">
        <f>IF(ISBLANK(INDEX('Policy Characteristics'!L:L,MATCH($C20,'Policy Characteristics'!$C:$C,0))),"",INDEX('Policy Characteristics'!L:L,MATCH($C20,'Policy Characteristics'!$C:$C,0)))</f>
        <v>conventional-pollutant-standards.html</v>
      </c>
    </row>
    <row r="21" spans="1:18" s="2" customFormat="1" ht="16">
      <c r="A21" s="272" t="str">
        <f>IF(ISBLANK(INDEX('Policy Characteristics'!A:A,MATCH($C21,'Policy Characteristics'!$C:$C,0))),"",INDEX('Policy Characteristics'!A:A,MATCH($C21,'Policy Characteristics'!$C:$C,0)))</f>
        <v>Transportation</v>
      </c>
      <c r="B21" s="272" t="str">
        <f>IF(ISBLANK(INDEX('Policy Characteristics'!B:B,MATCH($C21,'Policy Characteristics'!$C:$C,0))),"",INDEX('Policy Characteristics'!B:B,MATCH($C21,'Policy Characteristics'!$C:$C,0)))</f>
        <v>Conventional Pollutant Standards</v>
      </c>
      <c r="C21" s="274" t="str">
        <f t="shared" si="0"/>
        <v>Percentage Reduction of Separately Regulated Pollutants</v>
      </c>
      <c r="D21" s="2" t="s">
        <v>40</v>
      </c>
      <c r="E21" s="2" t="s">
        <v>2264</v>
      </c>
      <c r="F21" s="2" t="s">
        <v>40</v>
      </c>
      <c r="G21" s="2" t="s">
        <v>2264</v>
      </c>
      <c r="H21" s="46">
        <v>319</v>
      </c>
      <c r="I21" s="6" t="s">
        <v>46</v>
      </c>
      <c r="J21" s="274" t="str">
        <f>IF(ISBLANK(INDEX('Policy Characteristics'!D:D,MATCH($C21,'Policy Characteristics'!$C:$C,0))),"",INDEX('Policy Characteristics'!D:D,MATCH($C21,'Policy Characteristics'!$C:$C,0)))</f>
        <v>Conventional Pollutant Standard</v>
      </c>
      <c r="K21" s="272" t="str">
        <f>IF(ISBLANK(INDEX('Policy Characteristics'!E:E,MATCH($C21,'Policy Characteristics'!$C:$C,0))),"",INDEX('Policy Characteristics'!E:E,MATCH($C21,'Policy Characteristics'!$C:$C,0)))</f>
        <v>trans reduce regulated pollutants</v>
      </c>
      <c r="L21" s="285">
        <f>IF(ISBLANK(INDEX('Policy Characteristics'!F:F,MATCH($C21,'Policy Characteristics'!$C:$C,0))),"",INDEX('Policy Characteristics'!F:F,MATCH($C21,'Policy Characteristics'!$C:$C,0)))</f>
        <v>0</v>
      </c>
      <c r="M21" s="285">
        <f>IF(ISBLANK(INDEX('Policy Characteristics'!G:G,MATCH($C21,'Policy Characteristics'!$C:$C,0))),"",INDEX('Policy Characteristics'!G:G,MATCH($C21,'Policy Characteristics'!$C:$C,0)))</f>
        <v>1</v>
      </c>
      <c r="N21" s="285">
        <f>IF(ISBLANK(INDEX('Policy Characteristics'!H:H,MATCH($C21,'Policy Characteristics'!$C:$C,0))),"",INDEX('Policy Characteristics'!H:H,MATCH($C21,'Policy Characteristics'!$C:$C,0)))</f>
        <v>0.02</v>
      </c>
      <c r="O21" s="272" t="str">
        <f>IF(ISBLANK(INDEX('Policy Characteristics'!I:I,MATCH($C21,'Policy Characteristics'!$C:$C,0))),"",INDEX('Policy Characteristics'!I:I,MATCH($C21,'Policy Characteristics'!$C:$C,0)))</f>
        <v>% reduction in emissions</v>
      </c>
      <c r="P21" s="272"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1" s="272" t="str">
        <f>IF(ISBLANK(INDEX('Policy Characteristics'!K:K,MATCH($C21,'Policy Characteristics'!$C:$C,0))),"",INDEX('Policy Characteristics'!K:K,MATCH($C21,'Policy Characteristics'!$C:$C,0)))</f>
        <v>transportation-sector-main.html#conv-pol-stds</v>
      </c>
      <c r="R21" s="272" t="str">
        <f>IF(ISBLANK(INDEX('Policy Characteristics'!L:L,MATCH($C21,'Policy Characteristics'!$C:$C,0))),"",INDEX('Policy Characteristics'!L:L,MATCH($C21,'Policy Characteristics'!$C:$C,0)))</f>
        <v>conventional-pollutant-standards.html</v>
      </c>
    </row>
    <row r="22" spans="1:18" s="2" customFormat="1" ht="16">
      <c r="A22" s="272" t="str">
        <f>IF(ISBLANK(INDEX('Policy Characteristics'!A:A,MATCH($C22,'Policy Characteristics'!$C:$C,0))),"",INDEX('Policy Characteristics'!A:A,MATCH($C22,'Policy Characteristics'!$C:$C,0)))</f>
        <v>Transportation</v>
      </c>
      <c r="B22" s="272" t="str">
        <f>IF(ISBLANK(INDEX('Policy Characteristics'!B:B,MATCH($C22,'Policy Characteristics'!$C:$C,0))),"",INDEX('Policy Characteristics'!B:B,MATCH($C22,'Policy Characteristics'!$C:$C,0)))</f>
        <v>Conventional Pollutant Standards</v>
      </c>
      <c r="C22" s="274" t="str">
        <f t="shared" si="0"/>
        <v>Percentage Reduction of Separately Regulated Pollutants</v>
      </c>
      <c r="D22" s="2" t="s">
        <v>41</v>
      </c>
      <c r="E22" s="2" t="s">
        <v>2248</v>
      </c>
      <c r="F22" s="2" t="s">
        <v>41</v>
      </c>
      <c r="G22" s="2" t="s">
        <v>2473</v>
      </c>
      <c r="H22" s="46">
        <v>320</v>
      </c>
      <c r="I22" s="44" t="s">
        <v>45</v>
      </c>
      <c r="J22" s="274" t="str">
        <f>IF(ISBLANK(INDEX('Policy Characteristics'!D:D,MATCH($C22,'Policy Characteristics'!$C:$C,0))),"",INDEX('Policy Characteristics'!D:D,MATCH($C22,'Policy Characteristics'!$C:$C,0)))</f>
        <v>Conventional Pollutant Standard</v>
      </c>
      <c r="K22" s="272" t="str">
        <f>IF(ISBLANK(INDEX('Policy Characteristics'!E:E,MATCH($C22,'Policy Characteristics'!$C:$C,0))),"",INDEX('Policy Characteristics'!E:E,MATCH($C22,'Policy Characteristics'!$C:$C,0)))</f>
        <v>trans reduce regulated pollutants</v>
      </c>
      <c r="L22" s="285">
        <f>IF(ISBLANK(INDEX('Policy Characteristics'!F:F,MATCH($C22,'Policy Characteristics'!$C:$C,0))),"",INDEX('Policy Characteristics'!F:F,MATCH($C22,'Policy Characteristics'!$C:$C,0)))</f>
        <v>0</v>
      </c>
      <c r="M22" s="285">
        <f>IF(ISBLANK(INDEX('Policy Characteristics'!G:G,MATCH($C22,'Policy Characteristics'!$C:$C,0))),"",INDEX('Policy Characteristics'!G:G,MATCH($C22,'Policy Characteristics'!$C:$C,0)))</f>
        <v>1</v>
      </c>
      <c r="N22" s="285">
        <f>IF(ISBLANK(INDEX('Policy Characteristics'!H:H,MATCH($C22,'Policy Characteristics'!$C:$C,0))),"",INDEX('Policy Characteristics'!H:H,MATCH($C22,'Policy Characteristics'!$C:$C,0)))</f>
        <v>0.02</v>
      </c>
      <c r="O22" s="272" t="str">
        <f>IF(ISBLANK(INDEX('Policy Characteristics'!I:I,MATCH($C22,'Policy Characteristics'!$C:$C,0))),"",INDEX('Policy Characteristics'!I:I,MATCH($C22,'Policy Characteristics'!$C:$C,0)))</f>
        <v>% reduction in emissions</v>
      </c>
      <c r="P22" s="272"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2" s="272" t="str">
        <f>IF(ISBLANK(INDEX('Policy Characteristics'!K:K,MATCH($C22,'Policy Characteristics'!$C:$C,0))),"",INDEX('Policy Characteristics'!K:K,MATCH($C22,'Policy Characteristics'!$C:$C,0)))</f>
        <v>transportation-sector-main.html#conv-pol-stds</v>
      </c>
      <c r="R22" s="272" t="str">
        <f>IF(ISBLANK(INDEX('Policy Characteristics'!L:L,MATCH($C22,'Policy Characteristics'!$C:$C,0))),"",INDEX('Policy Characteristics'!L:L,MATCH($C22,'Policy Characteristics'!$C:$C,0)))</f>
        <v>conventional-pollutant-standards.html</v>
      </c>
    </row>
    <row r="23" spans="1:18" s="2" customFormat="1" ht="16">
      <c r="A23" s="272" t="str">
        <f>IF(ISBLANK(INDEX('Policy Characteristics'!A:A,MATCH($C23,'Policy Characteristics'!$C:$C,0))),"",INDEX('Policy Characteristics'!A:A,MATCH($C23,'Policy Characteristics'!$C:$C,0)))</f>
        <v>Transportation</v>
      </c>
      <c r="B23" s="272" t="str">
        <f>IF(ISBLANK(INDEX('Policy Characteristics'!B:B,MATCH($C23,'Policy Characteristics'!$C:$C,0))),"",INDEX('Policy Characteristics'!B:B,MATCH($C23,'Policy Characteristics'!$C:$C,0)))</f>
        <v>Conventional Pollutant Standards</v>
      </c>
      <c r="C23" s="274" t="str">
        <f t="shared" ref="C23:C32" si="1">C$2</f>
        <v>Percentage Reduction of Separately Regulated Pollutants</v>
      </c>
      <c r="D23" s="2" t="s">
        <v>41</v>
      </c>
      <c r="E23" s="2" t="s">
        <v>511</v>
      </c>
      <c r="F23" s="2" t="s">
        <v>41</v>
      </c>
      <c r="G23" s="2" t="s">
        <v>511</v>
      </c>
      <c r="H23" s="46">
        <v>321</v>
      </c>
      <c r="I23" s="6" t="s">
        <v>46</v>
      </c>
      <c r="J23" s="274" t="str">
        <f>IF(ISBLANK(INDEX('Policy Characteristics'!D:D,MATCH($C23,'Policy Characteristics'!$C:$C,0))),"",INDEX('Policy Characteristics'!D:D,MATCH($C23,'Policy Characteristics'!$C:$C,0)))</f>
        <v>Conventional Pollutant Standard</v>
      </c>
      <c r="K23" s="272" t="str">
        <f>IF(ISBLANK(INDEX('Policy Characteristics'!E:E,MATCH($C23,'Policy Characteristics'!$C:$C,0))),"",INDEX('Policy Characteristics'!E:E,MATCH($C23,'Policy Characteristics'!$C:$C,0)))</f>
        <v>trans reduce regulated pollutants</v>
      </c>
      <c r="L23" s="285">
        <f>IF(ISBLANK(INDEX('Policy Characteristics'!F:F,MATCH($C23,'Policy Characteristics'!$C:$C,0))),"",INDEX('Policy Characteristics'!F:F,MATCH($C23,'Policy Characteristics'!$C:$C,0)))</f>
        <v>0</v>
      </c>
      <c r="M23" s="285">
        <f>IF(ISBLANK(INDEX('Policy Characteristics'!G:G,MATCH($C23,'Policy Characteristics'!$C:$C,0))),"",INDEX('Policy Characteristics'!G:G,MATCH($C23,'Policy Characteristics'!$C:$C,0)))</f>
        <v>1</v>
      </c>
      <c r="N23" s="285">
        <f>IF(ISBLANK(INDEX('Policy Characteristics'!H:H,MATCH($C23,'Policy Characteristics'!$C:$C,0))),"",INDEX('Policy Characteristics'!H:H,MATCH($C23,'Policy Characteristics'!$C:$C,0)))</f>
        <v>0.02</v>
      </c>
      <c r="O23" s="272" t="str">
        <f>IF(ISBLANK(INDEX('Policy Characteristics'!I:I,MATCH($C23,'Policy Characteristics'!$C:$C,0))),"",INDEX('Policy Characteristics'!I:I,MATCH($C23,'Policy Characteristics'!$C:$C,0)))</f>
        <v>% reduction in emissions</v>
      </c>
      <c r="P23" s="272"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3" s="272" t="str">
        <f>IF(ISBLANK(INDEX('Policy Characteristics'!K:K,MATCH($C23,'Policy Characteristics'!$C:$C,0))),"",INDEX('Policy Characteristics'!K:K,MATCH($C23,'Policy Characteristics'!$C:$C,0)))</f>
        <v>transportation-sector-main.html#conv-pol-stds</v>
      </c>
      <c r="R23" s="272" t="str">
        <f>IF(ISBLANK(INDEX('Policy Characteristics'!L:L,MATCH($C23,'Policy Characteristics'!$C:$C,0))),"",INDEX('Policy Characteristics'!L:L,MATCH($C23,'Policy Characteristics'!$C:$C,0)))</f>
        <v>conventional-pollutant-standards.html</v>
      </c>
    </row>
    <row r="24" spans="1:18" s="2" customFormat="1" ht="16">
      <c r="A24" s="272" t="str">
        <f>IF(ISBLANK(INDEX('Policy Characteristics'!A:A,MATCH($C24,'Policy Characteristics'!$C:$C,0))),"",INDEX('Policy Characteristics'!A:A,MATCH($C24,'Policy Characteristics'!$C:$C,0)))</f>
        <v>Transportation</v>
      </c>
      <c r="B24" s="272" t="str">
        <f>IF(ISBLANK(INDEX('Policy Characteristics'!B:B,MATCH($C24,'Policy Characteristics'!$C:$C,0))),"",INDEX('Policy Characteristics'!B:B,MATCH($C24,'Policy Characteristics'!$C:$C,0)))</f>
        <v>Conventional Pollutant Standards</v>
      </c>
      <c r="C24" s="274" t="str">
        <f t="shared" si="1"/>
        <v>Percentage Reduction of Separately Regulated Pollutants</v>
      </c>
      <c r="D24" s="2" t="s">
        <v>41</v>
      </c>
      <c r="E24" s="2" t="s">
        <v>2251</v>
      </c>
      <c r="F24" s="2" t="s">
        <v>41</v>
      </c>
      <c r="G24" s="2" t="s">
        <v>2251</v>
      </c>
      <c r="H24" s="46">
        <v>322</v>
      </c>
      <c r="I24" s="44" t="s">
        <v>45</v>
      </c>
      <c r="J24" s="274" t="str">
        <f>IF(ISBLANK(INDEX('Policy Characteristics'!D:D,MATCH($C24,'Policy Characteristics'!$C:$C,0))),"",INDEX('Policy Characteristics'!D:D,MATCH($C24,'Policy Characteristics'!$C:$C,0)))</f>
        <v>Conventional Pollutant Standard</v>
      </c>
      <c r="K24" s="272" t="str">
        <f>IF(ISBLANK(INDEX('Policy Characteristics'!E:E,MATCH($C24,'Policy Characteristics'!$C:$C,0))),"",INDEX('Policy Characteristics'!E:E,MATCH($C24,'Policy Characteristics'!$C:$C,0)))</f>
        <v>trans reduce regulated pollutants</v>
      </c>
      <c r="L24" s="285">
        <f>IF(ISBLANK(INDEX('Policy Characteristics'!F:F,MATCH($C24,'Policy Characteristics'!$C:$C,0))),"",INDEX('Policy Characteristics'!F:F,MATCH($C24,'Policy Characteristics'!$C:$C,0)))</f>
        <v>0</v>
      </c>
      <c r="M24" s="285">
        <f>IF(ISBLANK(INDEX('Policy Characteristics'!G:G,MATCH($C24,'Policy Characteristics'!$C:$C,0))),"",INDEX('Policy Characteristics'!G:G,MATCH($C24,'Policy Characteristics'!$C:$C,0)))</f>
        <v>1</v>
      </c>
      <c r="N24" s="285">
        <f>IF(ISBLANK(INDEX('Policy Characteristics'!H:H,MATCH($C24,'Policy Characteristics'!$C:$C,0))),"",INDEX('Policy Characteristics'!H:H,MATCH($C24,'Policy Characteristics'!$C:$C,0)))</f>
        <v>0.02</v>
      </c>
      <c r="O24" s="272" t="str">
        <f>IF(ISBLANK(INDEX('Policy Characteristics'!I:I,MATCH($C24,'Policy Characteristics'!$C:$C,0))),"",INDEX('Policy Characteristics'!I:I,MATCH($C24,'Policy Characteristics'!$C:$C,0)))</f>
        <v>% reduction in emissions</v>
      </c>
      <c r="P24" s="272"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4" s="272" t="str">
        <f>IF(ISBLANK(INDEX('Policy Characteristics'!K:K,MATCH($C24,'Policy Characteristics'!$C:$C,0))),"",INDEX('Policy Characteristics'!K:K,MATCH($C24,'Policy Characteristics'!$C:$C,0)))</f>
        <v>transportation-sector-main.html#conv-pol-stds</v>
      </c>
      <c r="R24" s="272" t="str">
        <f>IF(ISBLANK(INDEX('Policy Characteristics'!L:L,MATCH($C24,'Policy Characteristics'!$C:$C,0))),"",INDEX('Policy Characteristics'!L:L,MATCH($C24,'Policy Characteristics'!$C:$C,0)))</f>
        <v>conventional-pollutant-standards.html</v>
      </c>
    </row>
    <row r="25" spans="1:18" s="2" customFormat="1" ht="16">
      <c r="A25" s="272" t="str">
        <f>IF(ISBLANK(INDEX('Policy Characteristics'!A:A,MATCH($C25,'Policy Characteristics'!$C:$C,0))),"",INDEX('Policy Characteristics'!A:A,MATCH($C25,'Policy Characteristics'!$C:$C,0)))</f>
        <v>Transportation</v>
      </c>
      <c r="B25" s="272" t="str">
        <f>IF(ISBLANK(INDEX('Policy Characteristics'!B:B,MATCH($C25,'Policy Characteristics'!$C:$C,0))),"",INDEX('Policy Characteristics'!B:B,MATCH($C25,'Policy Characteristics'!$C:$C,0)))</f>
        <v>Conventional Pollutant Standards</v>
      </c>
      <c r="C25" s="274" t="str">
        <f t="shared" si="1"/>
        <v>Percentage Reduction of Separately Regulated Pollutants</v>
      </c>
      <c r="D25" s="2" t="s">
        <v>41</v>
      </c>
      <c r="E25" s="2" t="s">
        <v>2253</v>
      </c>
      <c r="F25" s="2" t="s">
        <v>41</v>
      </c>
      <c r="G25" s="2" t="s">
        <v>2253</v>
      </c>
      <c r="H25" s="46">
        <v>323</v>
      </c>
      <c r="I25" s="6" t="s">
        <v>46</v>
      </c>
      <c r="J25" s="274" t="str">
        <f>IF(ISBLANK(INDEX('Policy Characteristics'!D:D,MATCH($C25,'Policy Characteristics'!$C:$C,0))),"",INDEX('Policy Characteristics'!D:D,MATCH($C25,'Policy Characteristics'!$C:$C,0)))</f>
        <v>Conventional Pollutant Standard</v>
      </c>
      <c r="K25" s="272" t="str">
        <f>IF(ISBLANK(INDEX('Policy Characteristics'!E:E,MATCH($C25,'Policy Characteristics'!$C:$C,0))),"",INDEX('Policy Characteristics'!E:E,MATCH($C25,'Policy Characteristics'!$C:$C,0)))</f>
        <v>trans reduce regulated pollutants</v>
      </c>
      <c r="L25" s="285">
        <f>IF(ISBLANK(INDEX('Policy Characteristics'!F:F,MATCH($C25,'Policy Characteristics'!$C:$C,0))),"",INDEX('Policy Characteristics'!F:F,MATCH($C25,'Policy Characteristics'!$C:$C,0)))</f>
        <v>0</v>
      </c>
      <c r="M25" s="285">
        <f>IF(ISBLANK(INDEX('Policy Characteristics'!G:G,MATCH($C25,'Policy Characteristics'!$C:$C,0))),"",INDEX('Policy Characteristics'!G:G,MATCH($C25,'Policy Characteristics'!$C:$C,0)))</f>
        <v>1</v>
      </c>
      <c r="N25" s="285">
        <f>IF(ISBLANK(INDEX('Policy Characteristics'!H:H,MATCH($C25,'Policy Characteristics'!$C:$C,0))),"",INDEX('Policy Characteristics'!H:H,MATCH($C25,'Policy Characteristics'!$C:$C,0)))</f>
        <v>0.02</v>
      </c>
      <c r="O25" s="272" t="str">
        <f>IF(ISBLANK(INDEX('Policy Characteristics'!I:I,MATCH($C25,'Policy Characteristics'!$C:$C,0))),"",INDEX('Policy Characteristics'!I:I,MATCH($C25,'Policy Characteristics'!$C:$C,0)))</f>
        <v>% reduction in emissions</v>
      </c>
      <c r="P25" s="272"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5" s="272" t="str">
        <f>IF(ISBLANK(INDEX('Policy Characteristics'!K:K,MATCH($C25,'Policy Characteristics'!$C:$C,0))),"",INDEX('Policy Characteristics'!K:K,MATCH($C25,'Policy Characteristics'!$C:$C,0)))</f>
        <v>transportation-sector-main.html#conv-pol-stds</v>
      </c>
      <c r="R25" s="272" t="str">
        <f>IF(ISBLANK(INDEX('Policy Characteristics'!L:L,MATCH($C25,'Policy Characteristics'!$C:$C,0))),"",INDEX('Policy Characteristics'!L:L,MATCH($C25,'Policy Characteristics'!$C:$C,0)))</f>
        <v>conventional-pollutant-standards.html</v>
      </c>
    </row>
    <row r="26" spans="1:18" s="2" customFormat="1" ht="16">
      <c r="A26" s="272" t="str">
        <f>IF(ISBLANK(INDEX('Policy Characteristics'!A:A,MATCH($C26,'Policy Characteristics'!$C:$C,0))),"",INDEX('Policy Characteristics'!A:A,MATCH($C26,'Policy Characteristics'!$C:$C,0)))</f>
        <v>Transportation</v>
      </c>
      <c r="B26" s="272" t="str">
        <f>IF(ISBLANK(INDEX('Policy Characteristics'!B:B,MATCH($C26,'Policy Characteristics'!$C:$C,0))),"",INDEX('Policy Characteristics'!B:B,MATCH($C26,'Policy Characteristics'!$C:$C,0)))</f>
        <v>Conventional Pollutant Standards</v>
      </c>
      <c r="C26" s="274" t="str">
        <f t="shared" si="1"/>
        <v>Percentage Reduction of Separately Regulated Pollutants</v>
      </c>
      <c r="D26" s="2" t="s">
        <v>41</v>
      </c>
      <c r="E26" s="2" t="s">
        <v>2255</v>
      </c>
      <c r="F26" s="2" t="s">
        <v>41</v>
      </c>
      <c r="G26" s="2" t="s">
        <v>2349</v>
      </c>
      <c r="H26" s="46">
        <v>324</v>
      </c>
      <c r="I26" s="6" t="s">
        <v>46</v>
      </c>
      <c r="J26" s="274" t="str">
        <f>IF(ISBLANK(INDEX('Policy Characteristics'!D:D,MATCH($C26,'Policy Characteristics'!$C:$C,0))),"",INDEX('Policy Characteristics'!D:D,MATCH($C26,'Policy Characteristics'!$C:$C,0)))</f>
        <v>Conventional Pollutant Standard</v>
      </c>
      <c r="K26" s="272" t="str">
        <f>IF(ISBLANK(INDEX('Policy Characteristics'!E:E,MATCH($C26,'Policy Characteristics'!$C:$C,0))),"",INDEX('Policy Characteristics'!E:E,MATCH($C26,'Policy Characteristics'!$C:$C,0)))</f>
        <v>trans reduce regulated pollutants</v>
      </c>
      <c r="L26" s="285">
        <f>IF(ISBLANK(INDEX('Policy Characteristics'!F:F,MATCH($C26,'Policy Characteristics'!$C:$C,0))),"",INDEX('Policy Characteristics'!F:F,MATCH($C26,'Policy Characteristics'!$C:$C,0)))</f>
        <v>0</v>
      </c>
      <c r="M26" s="285">
        <f>IF(ISBLANK(INDEX('Policy Characteristics'!G:G,MATCH($C26,'Policy Characteristics'!$C:$C,0))),"",INDEX('Policy Characteristics'!G:G,MATCH($C26,'Policy Characteristics'!$C:$C,0)))</f>
        <v>1</v>
      </c>
      <c r="N26" s="285">
        <f>IF(ISBLANK(INDEX('Policy Characteristics'!H:H,MATCH($C26,'Policy Characteristics'!$C:$C,0))),"",INDEX('Policy Characteristics'!H:H,MATCH($C26,'Policy Characteristics'!$C:$C,0)))</f>
        <v>0.02</v>
      </c>
      <c r="O26" s="272" t="str">
        <f>IF(ISBLANK(INDEX('Policy Characteristics'!I:I,MATCH($C26,'Policy Characteristics'!$C:$C,0))),"",INDEX('Policy Characteristics'!I:I,MATCH($C26,'Policy Characteristics'!$C:$C,0)))</f>
        <v>% reduction in emissions</v>
      </c>
      <c r="P26" s="272"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6" s="272" t="str">
        <f>IF(ISBLANK(INDEX('Policy Characteristics'!K:K,MATCH($C26,'Policy Characteristics'!$C:$C,0))),"",INDEX('Policy Characteristics'!K:K,MATCH($C26,'Policy Characteristics'!$C:$C,0)))</f>
        <v>transportation-sector-main.html#conv-pol-stds</v>
      </c>
      <c r="R26" s="272" t="str">
        <f>IF(ISBLANK(INDEX('Policy Characteristics'!L:L,MATCH($C26,'Policy Characteristics'!$C:$C,0))),"",INDEX('Policy Characteristics'!L:L,MATCH($C26,'Policy Characteristics'!$C:$C,0)))</f>
        <v>conventional-pollutant-standards.html</v>
      </c>
    </row>
    <row r="27" spans="1:18" s="2" customFormat="1" ht="16">
      <c r="A27" s="272" t="str">
        <f>IF(ISBLANK(INDEX('Policy Characteristics'!A:A,MATCH($C27,'Policy Characteristics'!$C:$C,0))),"",INDEX('Policy Characteristics'!A:A,MATCH($C27,'Policy Characteristics'!$C:$C,0)))</f>
        <v>Transportation</v>
      </c>
      <c r="B27" s="272" t="str">
        <f>IF(ISBLANK(INDEX('Policy Characteristics'!B:B,MATCH($C27,'Policy Characteristics'!$C:$C,0))),"",INDEX('Policy Characteristics'!B:B,MATCH($C27,'Policy Characteristics'!$C:$C,0)))</f>
        <v>Conventional Pollutant Standards</v>
      </c>
      <c r="C27" s="274" t="str">
        <f t="shared" si="1"/>
        <v>Percentage Reduction of Separately Regulated Pollutants</v>
      </c>
      <c r="D27" s="2" t="s">
        <v>41</v>
      </c>
      <c r="E27" s="2" t="s">
        <v>2256</v>
      </c>
      <c r="F27" s="2" t="s">
        <v>41</v>
      </c>
      <c r="G27" s="2" t="s">
        <v>2256</v>
      </c>
      <c r="H27" s="46">
        <v>325</v>
      </c>
      <c r="I27" s="6" t="s">
        <v>46</v>
      </c>
      <c r="J27" s="274" t="str">
        <f>IF(ISBLANK(INDEX('Policy Characteristics'!D:D,MATCH($C27,'Policy Characteristics'!$C:$C,0))),"",INDEX('Policy Characteristics'!D:D,MATCH($C27,'Policy Characteristics'!$C:$C,0)))</f>
        <v>Conventional Pollutant Standard</v>
      </c>
      <c r="K27" s="272" t="str">
        <f>IF(ISBLANK(INDEX('Policy Characteristics'!E:E,MATCH($C27,'Policy Characteristics'!$C:$C,0))),"",INDEX('Policy Characteristics'!E:E,MATCH($C27,'Policy Characteristics'!$C:$C,0)))</f>
        <v>trans reduce regulated pollutants</v>
      </c>
      <c r="L27" s="285">
        <f>IF(ISBLANK(INDEX('Policy Characteristics'!F:F,MATCH($C27,'Policy Characteristics'!$C:$C,0))),"",INDEX('Policy Characteristics'!F:F,MATCH($C27,'Policy Characteristics'!$C:$C,0)))</f>
        <v>0</v>
      </c>
      <c r="M27" s="285">
        <f>IF(ISBLANK(INDEX('Policy Characteristics'!G:G,MATCH($C27,'Policy Characteristics'!$C:$C,0))),"",INDEX('Policy Characteristics'!G:G,MATCH($C27,'Policy Characteristics'!$C:$C,0)))</f>
        <v>1</v>
      </c>
      <c r="N27" s="285">
        <f>IF(ISBLANK(INDEX('Policy Characteristics'!H:H,MATCH($C27,'Policy Characteristics'!$C:$C,0))),"",INDEX('Policy Characteristics'!H:H,MATCH($C27,'Policy Characteristics'!$C:$C,0)))</f>
        <v>0.02</v>
      </c>
      <c r="O27" s="272" t="str">
        <f>IF(ISBLANK(INDEX('Policy Characteristics'!I:I,MATCH($C27,'Policy Characteristics'!$C:$C,0))),"",INDEX('Policy Characteristics'!I:I,MATCH($C27,'Policy Characteristics'!$C:$C,0)))</f>
        <v>% reduction in emissions</v>
      </c>
      <c r="P27" s="272"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7" s="272" t="str">
        <f>IF(ISBLANK(INDEX('Policy Characteristics'!K:K,MATCH($C27,'Policy Characteristics'!$C:$C,0))),"",INDEX('Policy Characteristics'!K:K,MATCH($C27,'Policy Characteristics'!$C:$C,0)))</f>
        <v>transportation-sector-main.html#conv-pol-stds</v>
      </c>
      <c r="R27" s="272" t="str">
        <f>IF(ISBLANK(INDEX('Policy Characteristics'!L:L,MATCH($C27,'Policy Characteristics'!$C:$C,0))),"",INDEX('Policy Characteristics'!L:L,MATCH($C27,'Policy Characteristics'!$C:$C,0)))</f>
        <v>conventional-pollutant-standards.html</v>
      </c>
    </row>
    <row r="28" spans="1:18" s="2" customFormat="1" ht="16">
      <c r="A28" s="272" t="str">
        <f>IF(ISBLANK(INDEX('Policy Characteristics'!A:A,MATCH($C28,'Policy Characteristics'!$C:$C,0))),"",INDEX('Policy Characteristics'!A:A,MATCH($C28,'Policy Characteristics'!$C:$C,0)))</f>
        <v>Transportation</v>
      </c>
      <c r="B28" s="272" t="str">
        <f>IF(ISBLANK(INDEX('Policy Characteristics'!B:B,MATCH($C28,'Policy Characteristics'!$C:$C,0))),"",INDEX('Policy Characteristics'!B:B,MATCH($C28,'Policy Characteristics'!$C:$C,0)))</f>
        <v>Conventional Pollutant Standards</v>
      </c>
      <c r="C28" s="274" t="str">
        <f t="shared" si="1"/>
        <v>Percentage Reduction of Separately Regulated Pollutants</v>
      </c>
      <c r="D28" s="2" t="s">
        <v>41</v>
      </c>
      <c r="E28" s="2" t="s">
        <v>2258</v>
      </c>
      <c r="F28" s="2" t="s">
        <v>41</v>
      </c>
      <c r="G28" s="2" t="s">
        <v>2258</v>
      </c>
      <c r="H28" s="46">
        <v>326</v>
      </c>
      <c r="I28" s="6" t="s">
        <v>46</v>
      </c>
      <c r="J28" s="274" t="str">
        <f>IF(ISBLANK(INDEX('Policy Characteristics'!D:D,MATCH($C28,'Policy Characteristics'!$C:$C,0))),"",INDEX('Policy Characteristics'!D:D,MATCH($C28,'Policy Characteristics'!$C:$C,0)))</f>
        <v>Conventional Pollutant Standard</v>
      </c>
      <c r="K28" s="272" t="str">
        <f>IF(ISBLANK(INDEX('Policy Characteristics'!E:E,MATCH($C28,'Policy Characteristics'!$C:$C,0))),"",INDEX('Policy Characteristics'!E:E,MATCH($C28,'Policy Characteristics'!$C:$C,0)))</f>
        <v>trans reduce regulated pollutants</v>
      </c>
      <c r="L28" s="285">
        <f>IF(ISBLANK(INDEX('Policy Characteristics'!F:F,MATCH($C28,'Policy Characteristics'!$C:$C,0))),"",INDEX('Policy Characteristics'!F:F,MATCH($C28,'Policy Characteristics'!$C:$C,0)))</f>
        <v>0</v>
      </c>
      <c r="M28" s="285">
        <f>IF(ISBLANK(INDEX('Policy Characteristics'!G:G,MATCH($C28,'Policy Characteristics'!$C:$C,0))),"",INDEX('Policy Characteristics'!G:G,MATCH($C28,'Policy Characteristics'!$C:$C,0)))</f>
        <v>1</v>
      </c>
      <c r="N28" s="285">
        <f>IF(ISBLANK(INDEX('Policy Characteristics'!H:H,MATCH($C28,'Policy Characteristics'!$C:$C,0))),"",INDEX('Policy Characteristics'!H:H,MATCH($C28,'Policy Characteristics'!$C:$C,0)))</f>
        <v>0.02</v>
      </c>
      <c r="O28" s="272" t="str">
        <f>IF(ISBLANK(INDEX('Policy Characteristics'!I:I,MATCH($C28,'Policy Characteristics'!$C:$C,0))),"",INDEX('Policy Characteristics'!I:I,MATCH($C28,'Policy Characteristics'!$C:$C,0)))</f>
        <v>% reduction in emissions</v>
      </c>
      <c r="P28" s="272"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8" s="272" t="str">
        <f>IF(ISBLANK(INDEX('Policy Characteristics'!K:K,MATCH($C28,'Policy Characteristics'!$C:$C,0))),"",INDEX('Policy Characteristics'!K:K,MATCH($C28,'Policy Characteristics'!$C:$C,0)))</f>
        <v>transportation-sector-main.html#conv-pol-stds</v>
      </c>
      <c r="R28" s="272" t="str">
        <f>IF(ISBLANK(INDEX('Policy Characteristics'!L:L,MATCH($C28,'Policy Characteristics'!$C:$C,0))),"",INDEX('Policy Characteristics'!L:L,MATCH($C28,'Policy Characteristics'!$C:$C,0)))</f>
        <v>conventional-pollutant-standards.html</v>
      </c>
    </row>
    <row r="29" spans="1:18" s="2" customFormat="1" ht="16">
      <c r="A29" s="272" t="str">
        <f>IF(ISBLANK(INDEX('Policy Characteristics'!A:A,MATCH($C29,'Policy Characteristics'!$C:$C,0))),"",INDEX('Policy Characteristics'!A:A,MATCH($C29,'Policy Characteristics'!$C:$C,0)))</f>
        <v>Transportation</v>
      </c>
      <c r="B29" s="272" t="str">
        <f>IF(ISBLANK(INDEX('Policy Characteristics'!B:B,MATCH($C29,'Policy Characteristics'!$C:$C,0))),"",INDEX('Policy Characteristics'!B:B,MATCH($C29,'Policy Characteristics'!$C:$C,0)))</f>
        <v>Conventional Pollutant Standards</v>
      </c>
      <c r="C29" s="274" t="str">
        <f t="shared" si="1"/>
        <v>Percentage Reduction of Separately Regulated Pollutants</v>
      </c>
      <c r="D29" s="2" t="s">
        <v>41</v>
      </c>
      <c r="E29" s="2" t="s">
        <v>2260</v>
      </c>
      <c r="F29" s="2" t="s">
        <v>41</v>
      </c>
      <c r="G29" s="2" t="s">
        <v>2260</v>
      </c>
      <c r="H29" s="46">
        <v>327</v>
      </c>
      <c r="I29" s="6" t="s">
        <v>46</v>
      </c>
      <c r="J29" s="274" t="str">
        <f>IF(ISBLANK(INDEX('Policy Characteristics'!D:D,MATCH($C29,'Policy Characteristics'!$C:$C,0))),"",INDEX('Policy Characteristics'!D:D,MATCH($C29,'Policy Characteristics'!$C:$C,0)))</f>
        <v>Conventional Pollutant Standard</v>
      </c>
      <c r="K29" s="272" t="str">
        <f>IF(ISBLANK(INDEX('Policy Characteristics'!E:E,MATCH($C29,'Policy Characteristics'!$C:$C,0))),"",INDEX('Policy Characteristics'!E:E,MATCH($C29,'Policy Characteristics'!$C:$C,0)))</f>
        <v>trans reduce regulated pollutants</v>
      </c>
      <c r="L29" s="285">
        <f>IF(ISBLANK(INDEX('Policy Characteristics'!F:F,MATCH($C29,'Policy Characteristics'!$C:$C,0))),"",INDEX('Policy Characteristics'!F:F,MATCH($C29,'Policy Characteristics'!$C:$C,0)))</f>
        <v>0</v>
      </c>
      <c r="M29" s="285">
        <f>IF(ISBLANK(INDEX('Policy Characteristics'!G:G,MATCH($C29,'Policy Characteristics'!$C:$C,0))),"",INDEX('Policy Characteristics'!G:G,MATCH($C29,'Policy Characteristics'!$C:$C,0)))</f>
        <v>1</v>
      </c>
      <c r="N29" s="285">
        <f>IF(ISBLANK(INDEX('Policy Characteristics'!H:H,MATCH($C29,'Policy Characteristics'!$C:$C,0))),"",INDEX('Policy Characteristics'!H:H,MATCH($C29,'Policy Characteristics'!$C:$C,0)))</f>
        <v>0.02</v>
      </c>
      <c r="O29" s="272" t="str">
        <f>IF(ISBLANK(INDEX('Policy Characteristics'!I:I,MATCH($C29,'Policy Characteristics'!$C:$C,0))),"",INDEX('Policy Characteristics'!I:I,MATCH($C29,'Policy Characteristics'!$C:$C,0)))</f>
        <v>% reduction in emissions</v>
      </c>
      <c r="P29" s="272"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29" s="272" t="str">
        <f>IF(ISBLANK(INDEX('Policy Characteristics'!K:K,MATCH($C29,'Policy Characteristics'!$C:$C,0))),"",INDEX('Policy Characteristics'!K:K,MATCH($C29,'Policy Characteristics'!$C:$C,0)))</f>
        <v>transportation-sector-main.html#conv-pol-stds</v>
      </c>
      <c r="R29" s="272" t="str">
        <f>IF(ISBLANK(INDEX('Policy Characteristics'!L:L,MATCH($C29,'Policy Characteristics'!$C:$C,0))),"",INDEX('Policy Characteristics'!L:L,MATCH($C29,'Policy Characteristics'!$C:$C,0)))</f>
        <v>conventional-pollutant-standards.html</v>
      </c>
    </row>
    <row r="30" spans="1:18" s="2" customFormat="1" ht="16">
      <c r="A30" s="272" t="str">
        <f>IF(ISBLANK(INDEX('Policy Characteristics'!A:A,MATCH($C30,'Policy Characteristics'!$C:$C,0))),"",INDEX('Policy Characteristics'!A:A,MATCH($C30,'Policy Characteristics'!$C:$C,0)))</f>
        <v>Transportation</v>
      </c>
      <c r="B30" s="272" t="str">
        <f>IF(ISBLANK(INDEX('Policy Characteristics'!B:B,MATCH($C30,'Policy Characteristics'!$C:$C,0))),"",INDEX('Policy Characteristics'!B:B,MATCH($C30,'Policy Characteristics'!$C:$C,0)))</f>
        <v>Conventional Pollutant Standards</v>
      </c>
      <c r="C30" s="274" t="str">
        <f t="shared" si="1"/>
        <v>Percentage Reduction of Separately Regulated Pollutants</v>
      </c>
      <c r="D30" s="2" t="s">
        <v>41</v>
      </c>
      <c r="E30" s="2" t="s">
        <v>2262</v>
      </c>
      <c r="F30" s="2" t="s">
        <v>41</v>
      </c>
      <c r="G30" s="2" t="s">
        <v>2262</v>
      </c>
      <c r="H30" s="46">
        <v>328</v>
      </c>
      <c r="I30" s="6" t="s">
        <v>46</v>
      </c>
      <c r="J30" s="274" t="str">
        <f>IF(ISBLANK(INDEX('Policy Characteristics'!D:D,MATCH($C30,'Policy Characteristics'!$C:$C,0))),"",INDEX('Policy Characteristics'!D:D,MATCH($C30,'Policy Characteristics'!$C:$C,0)))</f>
        <v>Conventional Pollutant Standard</v>
      </c>
      <c r="K30" s="272" t="str">
        <f>IF(ISBLANK(INDEX('Policy Characteristics'!E:E,MATCH($C30,'Policy Characteristics'!$C:$C,0))),"",INDEX('Policy Characteristics'!E:E,MATCH($C30,'Policy Characteristics'!$C:$C,0)))</f>
        <v>trans reduce regulated pollutants</v>
      </c>
      <c r="L30" s="285">
        <f>IF(ISBLANK(INDEX('Policy Characteristics'!F:F,MATCH($C30,'Policy Characteristics'!$C:$C,0))),"",INDEX('Policy Characteristics'!F:F,MATCH($C30,'Policy Characteristics'!$C:$C,0)))</f>
        <v>0</v>
      </c>
      <c r="M30" s="285">
        <f>IF(ISBLANK(INDEX('Policy Characteristics'!G:G,MATCH($C30,'Policy Characteristics'!$C:$C,0))),"",INDEX('Policy Characteristics'!G:G,MATCH($C30,'Policy Characteristics'!$C:$C,0)))</f>
        <v>1</v>
      </c>
      <c r="N30" s="285">
        <f>IF(ISBLANK(INDEX('Policy Characteristics'!H:H,MATCH($C30,'Policy Characteristics'!$C:$C,0))),"",INDEX('Policy Characteristics'!H:H,MATCH($C30,'Policy Characteristics'!$C:$C,0)))</f>
        <v>0.02</v>
      </c>
      <c r="O30" s="272" t="str">
        <f>IF(ISBLANK(INDEX('Policy Characteristics'!I:I,MATCH($C30,'Policy Characteristics'!$C:$C,0))),"",INDEX('Policy Characteristics'!I:I,MATCH($C30,'Policy Characteristics'!$C:$C,0)))</f>
        <v>% reduction in emissions</v>
      </c>
      <c r="P30" s="272"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0" s="272" t="str">
        <f>IF(ISBLANK(INDEX('Policy Characteristics'!K:K,MATCH($C30,'Policy Characteristics'!$C:$C,0))),"",INDEX('Policy Characteristics'!K:K,MATCH($C30,'Policy Characteristics'!$C:$C,0)))</f>
        <v>transportation-sector-main.html#conv-pol-stds</v>
      </c>
      <c r="R30" s="272" t="str">
        <f>IF(ISBLANK(INDEX('Policy Characteristics'!L:L,MATCH($C30,'Policy Characteristics'!$C:$C,0))),"",INDEX('Policy Characteristics'!L:L,MATCH($C30,'Policy Characteristics'!$C:$C,0)))</f>
        <v>conventional-pollutant-standards.html</v>
      </c>
    </row>
    <row r="31" spans="1:18" s="2" customFormat="1" ht="16">
      <c r="A31" s="272" t="str">
        <f>IF(ISBLANK(INDEX('Policy Characteristics'!A:A,MATCH($C31,'Policy Characteristics'!$C:$C,0))),"",INDEX('Policy Characteristics'!A:A,MATCH($C31,'Policy Characteristics'!$C:$C,0)))</f>
        <v>Transportation</v>
      </c>
      <c r="B31" s="272" t="str">
        <f>IF(ISBLANK(INDEX('Policy Characteristics'!B:B,MATCH($C31,'Policy Characteristics'!$C:$C,0))),"",INDEX('Policy Characteristics'!B:B,MATCH($C31,'Policy Characteristics'!$C:$C,0)))</f>
        <v>Conventional Pollutant Standards</v>
      </c>
      <c r="C31" s="274" t="str">
        <f t="shared" si="1"/>
        <v>Percentage Reduction of Separately Regulated Pollutants</v>
      </c>
      <c r="D31" s="2" t="s">
        <v>41</v>
      </c>
      <c r="E31" s="2" t="s">
        <v>2264</v>
      </c>
      <c r="F31" s="2" t="s">
        <v>41</v>
      </c>
      <c r="G31" s="2" t="s">
        <v>2264</v>
      </c>
      <c r="H31" s="46">
        <v>329</v>
      </c>
      <c r="I31" s="6" t="s">
        <v>46</v>
      </c>
      <c r="J31" s="274" t="str">
        <f>IF(ISBLANK(INDEX('Policy Characteristics'!D:D,MATCH($C31,'Policy Characteristics'!$C:$C,0))),"",INDEX('Policy Characteristics'!D:D,MATCH($C31,'Policy Characteristics'!$C:$C,0)))</f>
        <v>Conventional Pollutant Standard</v>
      </c>
      <c r="K31" s="272" t="str">
        <f>IF(ISBLANK(INDEX('Policy Characteristics'!E:E,MATCH($C31,'Policy Characteristics'!$C:$C,0))),"",INDEX('Policy Characteristics'!E:E,MATCH($C31,'Policy Characteristics'!$C:$C,0)))</f>
        <v>trans reduce regulated pollutants</v>
      </c>
      <c r="L31" s="285">
        <f>IF(ISBLANK(INDEX('Policy Characteristics'!F:F,MATCH($C31,'Policy Characteristics'!$C:$C,0))),"",INDEX('Policy Characteristics'!F:F,MATCH($C31,'Policy Characteristics'!$C:$C,0)))</f>
        <v>0</v>
      </c>
      <c r="M31" s="285">
        <f>IF(ISBLANK(INDEX('Policy Characteristics'!G:G,MATCH($C31,'Policy Characteristics'!$C:$C,0))),"",INDEX('Policy Characteristics'!G:G,MATCH($C31,'Policy Characteristics'!$C:$C,0)))</f>
        <v>1</v>
      </c>
      <c r="N31" s="285">
        <f>IF(ISBLANK(INDEX('Policy Characteristics'!H:H,MATCH($C31,'Policy Characteristics'!$C:$C,0))),"",INDEX('Policy Characteristics'!H:H,MATCH($C31,'Policy Characteristics'!$C:$C,0)))</f>
        <v>0.02</v>
      </c>
      <c r="O31" s="272" t="str">
        <f>IF(ISBLANK(INDEX('Policy Characteristics'!I:I,MATCH($C31,'Policy Characteristics'!$C:$C,0))),"",INDEX('Policy Characteristics'!I:I,MATCH($C31,'Policy Characteristics'!$C:$C,0)))</f>
        <v>% reduction in emissions</v>
      </c>
      <c r="P31" s="272"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1" s="272" t="str">
        <f>IF(ISBLANK(INDEX('Policy Characteristics'!K:K,MATCH($C31,'Policy Characteristics'!$C:$C,0))),"",INDEX('Policy Characteristics'!K:K,MATCH($C31,'Policy Characteristics'!$C:$C,0)))</f>
        <v>transportation-sector-main.html#conv-pol-stds</v>
      </c>
      <c r="R31" s="272" t="str">
        <f>IF(ISBLANK(INDEX('Policy Characteristics'!L:L,MATCH($C31,'Policy Characteristics'!$C:$C,0))),"",INDEX('Policy Characteristics'!L:L,MATCH($C31,'Policy Characteristics'!$C:$C,0)))</f>
        <v>conventional-pollutant-standards.html</v>
      </c>
    </row>
    <row r="32" spans="1:18" s="2" customFormat="1" ht="16">
      <c r="A32" s="272" t="str">
        <f>IF(ISBLANK(INDEX('Policy Characteristics'!A:A,MATCH($C32,'Policy Characteristics'!$C:$C,0))),"",INDEX('Policy Characteristics'!A:A,MATCH($C32,'Policy Characteristics'!$C:$C,0)))</f>
        <v>Transportation</v>
      </c>
      <c r="B32" s="272" t="str">
        <f>IF(ISBLANK(INDEX('Policy Characteristics'!B:B,MATCH($C32,'Policy Characteristics'!$C:$C,0))),"",INDEX('Policy Characteristics'!B:B,MATCH($C32,'Policy Characteristics'!$C:$C,0)))</f>
        <v>Conventional Pollutant Standards</v>
      </c>
      <c r="C32" s="274" t="str">
        <f t="shared" si="1"/>
        <v>Percentage Reduction of Separately Regulated Pollutants</v>
      </c>
      <c r="D32" s="2" t="s">
        <v>42</v>
      </c>
      <c r="E32" s="2" t="s">
        <v>2248</v>
      </c>
      <c r="F32" s="2" t="s">
        <v>42</v>
      </c>
      <c r="G32" s="2" t="s">
        <v>2473</v>
      </c>
      <c r="H32" s="46">
        <v>330</v>
      </c>
      <c r="I32" s="44" t="s">
        <v>45</v>
      </c>
      <c r="J32" s="274" t="str">
        <f>IF(ISBLANK(INDEX('Policy Characteristics'!D:D,MATCH($C32,'Policy Characteristics'!$C:$C,0))),"",INDEX('Policy Characteristics'!D:D,MATCH($C32,'Policy Characteristics'!$C:$C,0)))</f>
        <v>Conventional Pollutant Standard</v>
      </c>
      <c r="K32" s="272" t="str">
        <f>IF(ISBLANK(INDEX('Policy Characteristics'!E:E,MATCH($C32,'Policy Characteristics'!$C:$C,0))),"",INDEX('Policy Characteristics'!E:E,MATCH($C32,'Policy Characteristics'!$C:$C,0)))</f>
        <v>trans reduce regulated pollutants</v>
      </c>
      <c r="L32" s="285">
        <f>IF(ISBLANK(INDEX('Policy Characteristics'!F:F,MATCH($C32,'Policy Characteristics'!$C:$C,0))),"",INDEX('Policy Characteristics'!F:F,MATCH($C32,'Policy Characteristics'!$C:$C,0)))</f>
        <v>0</v>
      </c>
      <c r="M32" s="285">
        <f>IF(ISBLANK(INDEX('Policy Characteristics'!G:G,MATCH($C32,'Policy Characteristics'!$C:$C,0))),"",INDEX('Policy Characteristics'!G:G,MATCH($C32,'Policy Characteristics'!$C:$C,0)))</f>
        <v>1</v>
      </c>
      <c r="N32" s="285">
        <f>IF(ISBLANK(INDEX('Policy Characteristics'!H:H,MATCH($C32,'Policy Characteristics'!$C:$C,0))),"",INDEX('Policy Characteristics'!H:H,MATCH($C32,'Policy Characteristics'!$C:$C,0)))</f>
        <v>0.02</v>
      </c>
      <c r="O32" s="272" t="str">
        <f>IF(ISBLANK(INDEX('Policy Characteristics'!I:I,MATCH($C32,'Policy Characteristics'!$C:$C,0))),"",INDEX('Policy Characteristics'!I:I,MATCH($C32,'Policy Characteristics'!$C:$C,0)))</f>
        <v>% reduction in emissions</v>
      </c>
      <c r="P32" s="272"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2" s="272" t="str">
        <f>IF(ISBLANK(INDEX('Policy Characteristics'!K:K,MATCH($C32,'Policy Characteristics'!$C:$C,0))),"",INDEX('Policy Characteristics'!K:K,MATCH($C32,'Policy Characteristics'!$C:$C,0)))</f>
        <v>transportation-sector-main.html#conv-pol-stds</v>
      </c>
      <c r="R32" s="272" t="str">
        <f>IF(ISBLANK(INDEX('Policy Characteristics'!L:L,MATCH($C32,'Policy Characteristics'!$C:$C,0))),"",INDEX('Policy Characteristics'!L:L,MATCH($C32,'Policy Characteristics'!$C:$C,0)))</f>
        <v>conventional-pollutant-standards.html</v>
      </c>
    </row>
    <row r="33" spans="1:18" s="2" customFormat="1" ht="16">
      <c r="A33" s="272" t="str">
        <f>IF(ISBLANK(INDEX('Policy Characteristics'!A:A,MATCH($C33,'Policy Characteristics'!$C:$C,0))),"",INDEX('Policy Characteristics'!A:A,MATCH($C33,'Policy Characteristics'!$C:$C,0)))</f>
        <v>Transportation</v>
      </c>
      <c r="B33" s="272" t="str">
        <f>IF(ISBLANK(INDEX('Policy Characteristics'!B:B,MATCH($C33,'Policy Characteristics'!$C:$C,0))),"",INDEX('Policy Characteristics'!B:B,MATCH($C33,'Policy Characteristics'!$C:$C,0)))</f>
        <v>Conventional Pollutant Standards</v>
      </c>
      <c r="C33" s="274" t="str">
        <f t="shared" ref="C33:C61" si="2">C$2</f>
        <v>Percentage Reduction of Separately Regulated Pollutants</v>
      </c>
      <c r="D33" s="2" t="s">
        <v>42</v>
      </c>
      <c r="E33" s="2" t="s">
        <v>511</v>
      </c>
      <c r="F33" s="2" t="s">
        <v>42</v>
      </c>
      <c r="G33" s="2" t="s">
        <v>511</v>
      </c>
      <c r="H33" s="46">
        <v>331</v>
      </c>
      <c r="I33" s="44" t="s">
        <v>45</v>
      </c>
      <c r="J33" s="274" t="str">
        <f>IF(ISBLANK(INDEX('Policy Characteristics'!D:D,MATCH($C33,'Policy Characteristics'!$C:$C,0))),"",INDEX('Policy Characteristics'!D:D,MATCH($C33,'Policy Characteristics'!$C:$C,0)))</f>
        <v>Conventional Pollutant Standard</v>
      </c>
      <c r="K33" s="272" t="str">
        <f>IF(ISBLANK(INDEX('Policy Characteristics'!E:E,MATCH($C33,'Policy Characteristics'!$C:$C,0))),"",INDEX('Policy Characteristics'!E:E,MATCH($C33,'Policy Characteristics'!$C:$C,0)))</f>
        <v>trans reduce regulated pollutants</v>
      </c>
      <c r="L33" s="285">
        <f>IF(ISBLANK(INDEX('Policy Characteristics'!F:F,MATCH($C33,'Policy Characteristics'!$C:$C,0))),"",INDEX('Policy Characteristics'!F:F,MATCH($C33,'Policy Characteristics'!$C:$C,0)))</f>
        <v>0</v>
      </c>
      <c r="M33" s="285">
        <f>IF(ISBLANK(INDEX('Policy Characteristics'!G:G,MATCH($C33,'Policy Characteristics'!$C:$C,0))),"",INDEX('Policy Characteristics'!G:G,MATCH($C33,'Policy Characteristics'!$C:$C,0)))</f>
        <v>1</v>
      </c>
      <c r="N33" s="285">
        <f>IF(ISBLANK(INDEX('Policy Characteristics'!H:H,MATCH($C33,'Policy Characteristics'!$C:$C,0))),"",INDEX('Policy Characteristics'!H:H,MATCH($C33,'Policy Characteristics'!$C:$C,0)))</f>
        <v>0.02</v>
      </c>
      <c r="O33" s="272" t="str">
        <f>IF(ISBLANK(INDEX('Policy Characteristics'!I:I,MATCH($C33,'Policy Characteristics'!$C:$C,0))),"",INDEX('Policy Characteristics'!I:I,MATCH($C33,'Policy Characteristics'!$C:$C,0)))</f>
        <v>% reduction in emissions</v>
      </c>
      <c r="P33" s="272"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3" s="272" t="str">
        <f>IF(ISBLANK(INDEX('Policy Characteristics'!K:K,MATCH($C33,'Policy Characteristics'!$C:$C,0))),"",INDEX('Policy Characteristics'!K:K,MATCH($C33,'Policy Characteristics'!$C:$C,0)))</f>
        <v>transportation-sector-main.html#conv-pol-stds</v>
      </c>
      <c r="R33" s="272" t="str">
        <f>IF(ISBLANK(INDEX('Policy Characteristics'!L:L,MATCH($C33,'Policy Characteristics'!$C:$C,0))),"",INDEX('Policy Characteristics'!L:L,MATCH($C33,'Policy Characteristics'!$C:$C,0)))</f>
        <v>conventional-pollutant-standards.html</v>
      </c>
    </row>
    <row r="34" spans="1:18" s="2" customFormat="1" ht="16">
      <c r="A34" s="272" t="str">
        <f>IF(ISBLANK(INDEX('Policy Characteristics'!A:A,MATCH($C34,'Policy Characteristics'!$C:$C,0))),"",INDEX('Policy Characteristics'!A:A,MATCH($C34,'Policy Characteristics'!$C:$C,0)))</f>
        <v>Transportation</v>
      </c>
      <c r="B34" s="272" t="str">
        <f>IF(ISBLANK(INDEX('Policy Characteristics'!B:B,MATCH($C34,'Policy Characteristics'!$C:$C,0))),"",INDEX('Policy Characteristics'!B:B,MATCH($C34,'Policy Characteristics'!$C:$C,0)))</f>
        <v>Conventional Pollutant Standards</v>
      </c>
      <c r="C34" s="274" t="str">
        <f t="shared" si="2"/>
        <v>Percentage Reduction of Separately Regulated Pollutants</v>
      </c>
      <c r="D34" s="2" t="s">
        <v>42</v>
      </c>
      <c r="E34" s="2" t="s">
        <v>2251</v>
      </c>
      <c r="F34" s="2" t="s">
        <v>42</v>
      </c>
      <c r="G34" s="2" t="s">
        <v>2251</v>
      </c>
      <c r="H34" s="46">
        <v>332</v>
      </c>
      <c r="I34" s="44" t="s">
        <v>45</v>
      </c>
      <c r="J34" s="274" t="str">
        <f>IF(ISBLANK(INDEX('Policy Characteristics'!D:D,MATCH($C34,'Policy Characteristics'!$C:$C,0))),"",INDEX('Policy Characteristics'!D:D,MATCH($C34,'Policy Characteristics'!$C:$C,0)))</f>
        <v>Conventional Pollutant Standard</v>
      </c>
      <c r="K34" s="272" t="str">
        <f>IF(ISBLANK(INDEX('Policy Characteristics'!E:E,MATCH($C34,'Policy Characteristics'!$C:$C,0))),"",INDEX('Policy Characteristics'!E:E,MATCH($C34,'Policy Characteristics'!$C:$C,0)))</f>
        <v>trans reduce regulated pollutants</v>
      </c>
      <c r="L34" s="285">
        <f>IF(ISBLANK(INDEX('Policy Characteristics'!F:F,MATCH($C34,'Policy Characteristics'!$C:$C,0))),"",INDEX('Policy Characteristics'!F:F,MATCH($C34,'Policy Characteristics'!$C:$C,0)))</f>
        <v>0</v>
      </c>
      <c r="M34" s="285">
        <f>IF(ISBLANK(INDEX('Policy Characteristics'!G:G,MATCH($C34,'Policy Characteristics'!$C:$C,0))),"",INDEX('Policy Characteristics'!G:G,MATCH($C34,'Policy Characteristics'!$C:$C,0)))</f>
        <v>1</v>
      </c>
      <c r="N34" s="285">
        <f>IF(ISBLANK(INDEX('Policy Characteristics'!H:H,MATCH($C34,'Policy Characteristics'!$C:$C,0))),"",INDEX('Policy Characteristics'!H:H,MATCH($C34,'Policy Characteristics'!$C:$C,0)))</f>
        <v>0.02</v>
      </c>
      <c r="O34" s="272" t="str">
        <f>IF(ISBLANK(INDEX('Policy Characteristics'!I:I,MATCH($C34,'Policy Characteristics'!$C:$C,0))),"",INDEX('Policy Characteristics'!I:I,MATCH($C34,'Policy Characteristics'!$C:$C,0)))</f>
        <v>% reduction in emissions</v>
      </c>
      <c r="P34" s="272"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4" s="272" t="str">
        <f>IF(ISBLANK(INDEX('Policy Characteristics'!K:K,MATCH($C34,'Policy Characteristics'!$C:$C,0))),"",INDEX('Policy Characteristics'!K:K,MATCH($C34,'Policy Characteristics'!$C:$C,0)))</f>
        <v>transportation-sector-main.html#conv-pol-stds</v>
      </c>
      <c r="R34" s="272" t="str">
        <f>IF(ISBLANK(INDEX('Policy Characteristics'!L:L,MATCH($C34,'Policy Characteristics'!$C:$C,0))),"",INDEX('Policy Characteristics'!L:L,MATCH($C34,'Policy Characteristics'!$C:$C,0)))</f>
        <v>conventional-pollutant-standards.html</v>
      </c>
    </row>
    <row r="35" spans="1:18" s="2" customFormat="1" ht="16">
      <c r="A35" s="272" t="str">
        <f>IF(ISBLANK(INDEX('Policy Characteristics'!A:A,MATCH($C35,'Policy Characteristics'!$C:$C,0))),"",INDEX('Policy Characteristics'!A:A,MATCH($C35,'Policy Characteristics'!$C:$C,0)))</f>
        <v>Transportation</v>
      </c>
      <c r="B35" s="272" t="str">
        <f>IF(ISBLANK(INDEX('Policy Characteristics'!B:B,MATCH($C35,'Policy Characteristics'!$C:$C,0))),"",INDEX('Policy Characteristics'!B:B,MATCH($C35,'Policy Characteristics'!$C:$C,0)))</f>
        <v>Conventional Pollutant Standards</v>
      </c>
      <c r="C35" s="274" t="str">
        <f t="shared" si="2"/>
        <v>Percentage Reduction of Separately Regulated Pollutants</v>
      </c>
      <c r="D35" s="2" t="s">
        <v>42</v>
      </c>
      <c r="E35" s="2" t="s">
        <v>2253</v>
      </c>
      <c r="F35" s="2" t="s">
        <v>42</v>
      </c>
      <c r="G35" s="2" t="s">
        <v>2253</v>
      </c>
      <c r="H35" s="46">
        <v>333</v>
      </c>
      <c r="I35" s="44" t="s">
        <v>45</v>
      </c>
      <c r="J35" s="274" t="str">
        <f>IF(ISBLANK(INDEX('Policy Characteristics'!D:D,MATCH($C35,'Policy Characteristics'!$C:$C,0))),"",INDEX('Policy Characteristics'!D:D,MATCH($C35,'Policy Characteristics'!$C:$C,0)))</f>
        <v>Conventional Pollutant Standard</v>
      </c>
      <c r="K35" s="272" t="str">
        <f>IF(ISBLANK(INDEX('Policy Characteristics'!E:E,MATCH($C35,'Policy Characteristics'!$C:$C,0))),"",INDEX('Policy Characteristics'!E:E,MATCH($C35,'Policy Characteristics'!$C:$C,0)))</f>
        <v>trans reduce regulated pollutants</v>
      </c>
      <c r="L35" s="285">
        <f>IF(ISBLANK(INDEX('Policy Characteristics'!F:F,MATCH($C35,'Policy Characteristics'!$C:$C,0))),"",INDEX('Policy Characteristics'!F:F,MATCH($C35,'Policy Characteristics'!$C:$C,0)))</f>
        <v>0</v>
      </c>
      <c r="M35" s="285">
        <f>IF(ISBLANK(INDEX('Policy Characteristics'!G:G,MATCH($C35,'Policy Characteristics'!$C:$C,0))),"",INDEX('Policy Characteristics'!G:G,MATCH($C35,'Policy Characteristics'!$C:$C,0)))</f>
        <v>1</v>
      </c>
      <c r="N35" s="285">
        <f>IF(ISBLANK(INDEX('Policy Characteristics'!H:H,MATCH($C35,'Policy Characteristics'!$C:$C,0))),"",INDEX('Policy Characteristics'!H:H,MATCH($C35,'Policy Characteristics'!$C:$C,0)))</f>
        <v>0.02</v>
      </c>
      <c r="O35" s="272" t="str">
        <f>IF(ISBLANK(INDEX('Policy Characteristics'!I:I,MATCH($C35,'Policy Characteristics'!$C:$C,0))),"",INDEX('Policy Characteristics'!I:I,MATCH($C35,'Policy Characteristics'!$C:$C,0)))</f>
        <v>% reduction in emissions</v>
      </c>
      <c r="P35" s="272"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5" s="272" t="str">
        <f>IF(ISBLANK(INDEX('Policy Characteristics'!K:K,MATCH($C35,'Policy Characteristics'!$C:$C,0))),"",INDEX('Policy Characteristics'!K:K,MATCH($C35,'Policy Characteristics'!$C:$C,0)))</f>
        <v>transportation-sector-main.html#conv-pol-stds</v>
      </c>
      <c r="R35" s="272" t="str">
        <f>IF(ISBLANK(INDEX('Policy Characteristics'!L:L,MATCH($C35,'Policy Characteristics'!$C:$C,0))),"",INDEX('Policy Characteristics'!L:L,MATCH($C35,'Policy Characteristics'!$C:$C,0)))</f>
        <v>conventional-pollutant-standards.html</v>
      </c>
    </row>
    <row r="36" spans="1:18" s="2" customFormat="1" ht="16">
      <c r="A36" s="272" t="str">
        <f>IF(ISBLANK(INDEX('Policy Characteristics'!A:A,MATCH($C36,'Policy Characteristics'!$C:$C,0))),"",INDEX('Policy Characteristics'!A:A,MATCH($C36,'Policy Characteristics'!$C:$C,0)))</f>
        <v>Transportation</v>
      </c>
      <c r="B36" s="272" t="str">
        <f>IF(ISBLANK(INDEX('Policy Characteristics'!B:B,MATCH($C36,'Policy Characteristics'!$C:$C,0))),"",INDEX('Policy Characteristics'!B:B,MATCH($C36,'Policy Characteristics'!$C:$C,0)))</f>
        <v>Conventional Pollutant Standards</v>
      </c>
      <c r="C36" s="274" t="str">
        <f t="shared" si="2"/>
        <v>Percentage Reduction of Separately Regulated Pollutants</v>
      </c>
      <c r="D36" s="2" t="s">
        <v>42</v>
      </c>
      <c r="E36" s="2" t="s">
        <v>2255</v>
      </c>
      <c r="F36" s="2" t="s">
        <v>42</v>
      </c>
      <c r="G36" s="2" t="s">
        <v>2349</v>
      </c>
      <c r="H36" s="46">
        <v>334</v>
      </c>
      <c r="I36" s="44" t="s">
        <v>45</v>
      </c>
      <c r="J36" s="274" t="str">
        <f>IF(ISBLANK(INDEX('Policy Characteristics'!D:D,MATCH($C36,'Policy Characteristics'!$C:$C,0))),"",INDEX('Policy Characteristics'!D:D,MATCH($C36,'Policy Characteristics'!$C:$C,0)))</f>
        <v>Conventional Pollutant Standard</v>
      </c>
      <c r="K36" s="272" t="str">
        <f>IF(ISBLANK(INDEX('Policy Characteristics'!E:E,MATCH($C36,'Policy Characteristics'!$C:$C,0))),"",INDEX('Policy Characteristics'!E:E,MATCH($C36,'Policy Characteristics'!$C:$C,0)))</f>
        <v>trans reduce regulated pollutants</v>
      </c>
      <c r="L36" s="285">
        <f>IF(ISBLANK(INDEX('Policy Characteristics'!F:F,MATCH($C36,'Policy Characteristics'!$C:$C,0))),"",INDEX('Policy Characteristics'!F:F,MATCH($C36,'Policy Characteristics'!$C:$C,0)))</f>
        <v>0</v>
      </c>
      <c r="M36" s="285">
        <f>IF(ISBLANK(INDEX('Policy Characteristics'!G:G,MATCH($C36,'Policy Characteristics'!$C:$C,0))),"",INDEX('Policy Characteristics'!G:G,MATCH($C36,'Policy Characteristics'!$C:$C,0)))</f>
        <v>1</v>
      </c>
      <c r="N36" s="285">
        <f>IF(ISBLANK(INDEX('Policy Characteristics'!H:H,MATCH($C36,'Policy Characteristics'!$C:$C,0))),"",INDEX('Policy Characteristics'!H:H,MATCH($C36,'Policy Characteristics'!$C:$C,0)))</f>
        <v>0.02</v>
      </c>
      <c r="O36" s="272" t="str">
        <f>IF(ISBLANK(INDEX('Policy Characteristics'!I:I,MATCH($C36,'Policy Characteristics'!$C:$C,0))),"",INDEX('Policy Characteristics'!I:I,MATCH($C36,'Policy Characteristics'!$C:$C,0)))</f>
        <v>% reduction in emissions</v>
      </c>
      <c r="P36" s="272"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6" s="272" t="str">
        <f>IF(ISBLANK(INDEX('Policy Characteristics'!K:K,MATCH($C36,'Policy Characteristics'!$C:$C,0))),"",INDEX('Policy Characteristics'!K:K,MATCH($C36,'Policy Characteristics'!$C:$C,0)))</f>
        <v>transportation-sector-main.html#conv-pol-stds</v>
      </c>
      <c r="R36" s="272" t="str">
        <f>IF(ISBLANK(INDEX('Policy Characteristics'!L:L,MATCH($C36,'Policy Characteristics'!$C:$C,0))),"",INDEX('Policy Characteristics'!L:L,MATCH($C36,'Policy Characteristics'!$C:$C,0)))</f>
        <v>conventional-pollutant-standards.html</v>
      </c>
    </row>
    <row r="37" spans="1:18" s="2" customFormat="1" ht="16">
      <c r="A37" s="272" t="str">
        <f>IF(ISBLANK(INDEX('Policy Characteristics'!A:A,MATCH($C37,'Policy Characteristics'!$C:$C,0))),"",INDEX('Policy Characteristics'!A:A,MATCH($C37,'Policy Characteristics'!$C:$C,0)))</f>
        <v>Transportation</v>
      </c>
      <c r="B37" s="272" t="str">
        <f>IF(ISBLANK(INDEX('Policy Characteristics'!B:B,MATCH($C37,'Policy Characteristics'!$C:$C,0))),"",INDEX('Policy Characteristics'!B:B,MATCH($C37,'Policy Characteristics'!$C:$C,0)))</f>
        <v>Conventional Pollutant Standards</v>
      </c>
      <c r="C37" s="274" t="str">
        <f t="shared" si="2"/>
        <v>Percentage Reduction of Separately Regulated Pollutants</v>
      </c>
      <c r="D37" s="2" t="s">
        <v>42</v>
      </c>
      <c r="E37" s="2" t="s">
        <v>2256</v>
      </c>
      <c r="F37" s="2" t="s">
        <v>42</v>
      </c>
      <c r="G37" s="2" t="s">
        <v>2256</v>
      </c>
      <c r="H37" s="46">
        <v>335</v>
      </c>
      <c r="I37" s="6" t="s">
        <v>46</v>
      </c>
      <c r="J37" s="274" t="str">
        <f>IF(ISBLANK(INDEX('Policy Characteristics'!D:D,MATCH($C37,'Policy Characteristics'!$C:$C,0))),"",INDEX('Policy Characteristics'!D:D,MATCH($C37,'Policy Characteristics'!$C:$C,0)))</f>
        <v>Conventional Pollutant Standard</v>
      </c>
      <c r="K37" s="272" t="str">
        <f>IF(ISBLANK(INDEX('Policy Characteristics'!E:E,MATCH($C37,'Policy Characteristics'!$C:$C,0))),"",INDEX('Policy Characteristics'!E:E,MATCH($C37,'Policy Characteristics'!$C:$C,0)))</f>
        <v>trans reduce regulated pollutants</v>
      </c>
      <c r="L37" s="285">
        <f>IF(ISBLANK(INDEX('Policy Characteristics'!F:F,MATCH($C37,'Policy Characteristics'!$C:$C,0))),"",INDEX('Policy Characteristics'!F:F,MATCH($C37,'Policy Characteristics'!$C:$C,0)))</f>
        <v>0</v>
      </c>
      <c r="M37" s="285">
        <f>IF(ISBLANK(INDEX('Policy Characteristics'!G:G,MATCH($C37,'Policy Characteristics'!$C:$C,0))),"",INDEX('Policy Characteristics'!G:G,MATCH($C37,'Policy Characteristics'!$C:$C,0)))</f>
        <v>1</v>
      </c>
      <c r="N37" s="285">
        <f>IF(ISBLANK(INDEX('Policy Characteristics'!H:H,MATCH($C37,'Policy Characteristics'!$C:$C,0))),"",INDEX('Policy Characteristics'!H:H,MATCH($C37,'Policy Characteristics'!$C:$C,0)))</f>
        <v>0.02</v>
      </c>
      <c r="O37" s="272" t="str">
        <f>IF(ISBLANK(INDEX('Policy Characteristics'!I:I,MATCH($C37,'Policy Characteristics'!$C:$C,0))),"",INDEX('Policy Characteristics'!I:I,MATCH($C37,'Policy Characteristics'!$C:$C,0)))</f>
        <v>% reduction in emissions</v>
      </c>
      <c r="P37" s="272"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7" s="272" t="str">
        <f>IF(ISBLANK(INDEX('Policy Characteristics'!K:K,MATCH($C37,'Policy Characteristics'!$C:$C,0))),"",INDEX('Policy Characteristics'!K:K,MATCH($C37,'Policy Characteristics'!$C:$C,0)))</f>
        <v>transportation-sector-main.html#conv-pol-stds</v>
      </c>
      <c r="R37" s="272" t="str">
        <f>IF(ISBLANK(INDEX('Policy Characteristics'!L:L,MATCH($C37,'Policy Characteristics'!$C:$C,0))),"",INDEX('Policy Characteristics'!L:L,MATCH($C37,'Policy Characteristics'!$C:$C,0)))</f>
        <v>conventional-pollutant-standards.html</v>
      </c>
    </row>
    <row r="38" spans="1:18" s="2" customFormat="1" ht="16">
      <c r="A38" s="272" t="str">
        <f>IF(ISBLANK(INDEX('Policy Characteristics'!A:A,MATCH($C38,'Policy Characteristics'!$C:$C,0))),"",INDEX('Policy Characteristics'!A:A,MATCH($C38,'Policy Characteristics'!$C:$C,0)))</f>
        <v>Transportation</v>
      </c>
      <c r="B38" s="272" t="str">
        <f>IF(ISBLANK(INDEX('Policy Characteristics'!B:B,MATCH($C38,'Policy Characteristics'!$C:$C,0))),"",INDEX('Policy Characteristics'!B:B,MATCH($C38,'Policy Characteristics'!$C:$C,0)))</f>
        <v>Conventional Pollutant Standards</v>
      </c>
      <c r="C38" s="274" t="str">
        <f t="shared" si="2"/>
        <v>Percentage Reduction of Separately Regulated Pollutants</v>
      </c>
      <c r="D38" s="2" t="s">
        <v>42</v>
      </c>
      <c r="E38" s="2" t="s">
        <v>2258</v>
      </c>
      <c r="F38" s="2" t="s">
        <v>42</v>
      </c>
      <c r="G38" s="2" t="s">
        <v>2258</v>
      </c>
      <c r="H38" s="46">
        <v>336</v>
      </c>
      <c r="I38" s="44" t="s">
        <v>45</v>
      </c>
      <c r="J38" s="274" t="str">
        <f>IF(ISBLANK(INDEX('Policy Characteristics'!D:D,MATCH($C38,'Policy Characteristics'!$C:$C,0))),"",INDEX('Policy Characteristics'!D:D,MATCH($C38,'Policy Characteristics'!$C:$C,0)))</f>
        <v>Conventional Pollutant Standard</v>
      </c>
      <c r="K38" s="272" t="str">
        <f>IF(ISBLANK(INDEX('Policy Characteristics'!E:E,MATCH($C38,'Policy Characteristics'!$C:$C,0))),"",INDEX('Policy Characteristics'!E:E,MATCH($C38,'Policy Characteristics'!$C:$C,0)))</f>
        <v>trans reduce regulated pollutants</v>
      </c>
      <c r="L38" s="285">
        <f>IF(ISBLANK(INDEX('Policy Characteristics'!F:F,MATCH($C38,'Policy Characteristics'!$C:$C,0))),"",INDEX('Policy Characteristics'!F:F,MATCH($C38,'Policy Characteristics'!$C:$C,0)))</f>
        <v>0</v>
      </c>
      <c r="M38" s="285">
        <f>IF(ISBLANK(INDEX('Policy Characteristics'!G:G,MATCH($C38,'Policy Characteristics'!$C:$C,0))),"",INDEX('Policy Characteristics'!G:G,MATCH($C38,'Policy Characteristics'!$C:$C,0)))</f>
        <v>1</v>
      </c>
      <c r="N38" s="285">
        <f>IF(ISBLANK(INDEX('Policy Characteristics'!H:H,MATCH($C38,'Policy Characteristics'!$C:$C,0))),"",INDEX('Policy Characteristics'!H:H,MATCH($C38,'Policy Characteristics'!$C:$C,0)))</f>
        <v>0.02</v>
      </c>
      <c r="O38" s="272" t="str">
        <f>IF(ISBLANK(INDEX('Policy Characteristics'!I:I,MATCH($C38,'Policy Characteristics'!$C:$C,0))),"",INDEX('Policy Characteristics'!I:I,MATCH($C38,'Policy Characteristics'!$C:$C,0)))</f>
        <v>% reduction in emissions</v>
      </c>
      <c r="P38" s="272"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8" s="272" t="str">
        <f>IF(ISBLANK(INDEX('Policy Characteristics'!K:K,MATCH($C38,'Policy Characteristics'!$C:$C,0))),"",INDEX('Policy Characteristics'!K:K,MATCH($C38,'Policy Characteristics'!$C:$C,0)))</f>
        <v>transportation-sector-main.html#conv-pol-stds</v>
      </c>
      <c r="R38" s="272" t="str">
        <f>IF(ISBLANK(INDEX('Policy Characteristics'!L:L,MATCH($C38,'Policy Characteristics'!$C:$C,0))),"",INDEX('Policy Characteristics'!L:L,MATCH($C38,'Policy Characteristics'!$C:$C,0)))</f>
        <v>conventional-pollutant-standards.html</v>
      </c>
    </row>
    <row r="39" spans="1:18" s="2" customFormat="1" ht="16">
      <c r="A39" s="272" t="str">
        <f>IF(ISBLANK(INDEX('Policy Characteristics'!A:A,MATCH($C39,'Policy Characteristics'!$C:$C,0))),"",INDEX('Policy Characteristics'!A:A,MATCH($C39,'Policy Characteristics'!$C:$C,0)))</f>
        <v>Transportation</v>
      </c>
      <c r="B39" s="272" t="str">
        <f>IF(ISBLANK(INDEX('Policy Characteristics'!B:B,MATCH($C39,'Policy Characteristics'!$C:$C,0))),"",INDEX('Policy Characteristics'!B:B,MATCH($C39,'Policy Characteristics'!$C:$C,0)))</f>
        <v>Conventional Pollutant Standards</v>
      </c>
      <c r="C39" s="274" t="str">
        <f t="shared" si="2"/>
        <v>Percentage Reduction of Separately Regulated Pollutants</v>
      </c>
      <c r="D39" s="2" t="s">
        <v>42</v>
      </c>
      <c r="E39" s="2" t="s">
        <v>2260</v>
      </c>
      <c r="F39" s="2" t="s">
        <v>42</v>
      </c>
      <c r="G39" s="2" t="s">
        <v>2260</v>
      </c>
      <c r="H39" s="46">
        <v>337</v>
      </c>
      <c r="I39" s="44" t="s">
        <v>45</v>
      </c>
      <c r="J39" s="274" t="str">
        <f>IF(ISBLANK(INDEX('Policy Characteristics'!D:D,MATCH($C39,'Policy Characteristics'!$C:$C,0))),"",INDEX('Policy Characteristics'!D:D,MATCH($C39,'Policy Characteristics'!$C:$C,0)))</f>
        <v>Conventional Pollutant Standard</v>
      </c>
      <c r="K39" s="272" t="str">
        <f>IF(ISBLANK(INDEX('Policy Characteristics'!E:E,MATCH($C39,'Policy Characteristics'!$C:$C,0))),"",INDEX('Policy Characteristics'!E:E,MATCH($C39,'Policy Characteristics'!$C:$C,0)))</f>
        <v>trans reduce regulated pollutants</v>
      </c>
      <c r="L39" s="285">
        <f>IF(ISBLANK(INDEX('Policy Characteristics'!F:F,MATCH($C39,'Policy Characteristics'!$C:$C,0))),"",INDEX('Policy Characteristics'!F:F,MATCH($C39,'Policy Characteristics'!$C:$C,0)))</f>
        <v>0</v>
      </c>
      <c r="M39" s="285">
        <f>IF(ISBLANK(INDEX('Policy Characteristics'!G:G,MATCH($C39,'Policy Characteristics'!$C:$C,0))),"",INDEX('Policy Characteristics'!G:G,MATCH($C39,'Policy Characteristics'!$C:$C,0)))</f>
        <v>1</v>
      </c>
      <c r="N39" s="285">
        <f>IF(ISBLANK(INDEX('Policy Characteristics'!H:H,MATCH($C39,'Policy Characteristics'!$C:$C,0))),"",INDEX('Policy Characteristics'!H:H,MATCH($C39,'Policy Characteristics'!$C:$C,0)))</f>
        <v>0.02</v>
      </c>
      <c r="O39" s="272" t="str">
        <f>IF(ISBLANK(INDEX('Policy Characteristics'!I:I,MATCH($C39,'Policy Characteristics'!$C:$C,0))),"",INDEX('Policy Characteristics'!I:I,MATCH($C39,'Policy Characteristics'!$C:$C,0)))</f>
        <v>% reduction in emissions</v>
      </c>
      <c r="P39" s="272"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39" s="272" t="str">
        <f>IF(ISBLANK(INDEX('Policy Characteristics'!K:K,MATCH($C39,'Policy Characteristics'!$C:$C,0))),"",INDEX('Policy Characteristics'!K:K,MATCH($C39,'Policy Characteristics'!$C:$C,0)))</f>
        <v>transportation-sector-main.html#conv-pol-stds</v>
      </c>
      <c r="R39" s="272" t="str">
        <f>IF(ISBLANK(INDEX('Policy Characteristics'!L:L,MATCH($C39,'Policy Characteristics'!$C:$C,0))),"",INDEX('Policy Characteristics'!L:L,MATCH($C39,'Policy Characteristics'!$C:$C,0)))</f>
        <v>conventional-pollutant-standards.html</v>
      </c>
    </row>
    <row r="40" spans="1:18" s="2" customFormat="1" ht="16">
      <c r="A40" s="272" t="str">
        <f>IF(ISBLANK(INDEX('Policy Characteristics'!A:A,MATCH($C40,'Policy Characteristics'!$C:$C,0))),"",INDEX('Policy Characteristics'!A:A,MATCH($C40,'Policy Characteristics'!$C:$C,0)))</f>
        <v>Transportation</v>
      </c>
      <c r="B40" s="272" t="str">
        <f>IF(ISBLANK(INDEX('Policy Characteristics'!B:B,MATCH($C40,'Policy Characteristics'!$C:$C,0))),"",INDEX('Policy Characteristics'!B:B,MATCH($C40,'Policy Characteristics'!$C:$C,0)))</f>
        <v>Conventional Pollutant Standards</v>
      </c>
      <c r="C40" s="274" t="str">
        <f t="shared" si="2"/>
        <v>Percentage Reduction of Separately Regulated Pollutants</v>
      </c>
      <c r="D40" s="2" t="s">
        <v>42</v>
      </c>
      <c r="E40" s="2" t="s">
        <v>2262</v>
      </c>
      <c r="F40" s="2" t="s">
        <v>42</v>
      </c>
      <c r="G40" s="2" t="s">
        <v>2262</v>
      </c>
      <c r="H40" s="46">
        <v>338</v>
      </c>
      <c r="I40" s="6" t="s">
        <v>46</v>
      </c>
      <c r="J40" s="274" t="str">
        <f>IF(ISBLANK(INDEX('Policy Characteristics'!D:D,MATCH($C40,'Policy Characteristics'!$C:$C,0))),"",INDEX('Policy Characteristics'!D:D,MATCH($C40,'Policy Characteristics'!$C:$C,0)))</f>
        <v>Conventional Pollutant Standard</v>
      </c>
      <c r="K40" s="272" t="str">
        <f>IF(ISBLANK(INDEX('Policy Characteristics'!E:E,MATCH($C40,'Policy Characteristics'!$C:$C,0))),"",INDEX('Policy Characteristics'!E:E,MATCH($C40,'Policy Characteristics'!$C:$C,0)))</f>
        <v>trans reduce regulated pollutants</v>
      </c>
      <c r="L40" s="285">
        <f>IF(ISBLANK(INDEX('Policy Characteristics'!F:F,MATCH($C40,'Policy Characteristics'!$C:$C,0))),"",INDEX('Policy Characteristics'!F:F,MATCH($C40,'Policy Characteristics'!$C:$C,0)))</f>
        <v>0</v>
      </c>
      <c r="M40" s="285">
        <f>IF(ISBLANK(INDEX('Policy Characteristics'!G:G,MATCH($C40,'Policy Characteristics'!$C:$C,0))),"",INDEX('Policy Characteristics'!G:G,MATCH($C40,'Policy Characteristics'!$C:$C,0)))</f>
        <v>1</v>
      </c>
      <c r="N40" s="285">
        <f>IF(ISBLANK(INDEX('Policy Characteristics'!H:H,MATCH($C40,'Policy Characteristics'!$C:$C,0))),"",INDEX('Policy Characteristics'!H:H,MATCH($C40,'Policy Characteristics'!$C:$C,0)))</f>
        <v>0.02</v>
      </c>
      <c r="O40" s="272" t="str">
        <f>IF(ISBLANK(INDEX('Policy Characteristics'!I:I,MATCH($C40,'Policy Characteristics'!$C:$C,0))),"",INDEX('Policy Characteristics'!I:I,MATCH($C40,'Policy Characteristics'!$C:$C,0)))</f>
        <v>% reduction in emissions</v>
      </c>
      <c r="P40" s="272"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0" s="272" t="str">
        <f>IF(ISBLANK(INDEX('Policy Characteristics'!K:K,MATCH($C40,'Policy Characteristics'!$C:$C,0))),"",INDEX('Policy Characteristics'!K:K,MATCH($C40,'Policy Characteristics'!$C:$C,0)))</f>
        <v>transportation-sector-main.html#conv-pol-stds</v>
      </c>
      <c r="R40" s="272" t="str">
        <f>IF(ISBLANK(INDEX('Policy Characteristics'!L:L,MATCH($C40,'Policy Characteristics'!$C:$C,0))),"",INDEX('Policy Characteristics'!L:L,MATCH($C40,'Policy Characteristics'!$C:$C,0)))</f>
        <v>conventional-pollutant-standards.html</v>
      </c>
    </row>
    <row r="41" spans="1:18" s="2" customFormat="1" ht="16">
      <c r="A41" s="272" t="str">
        <f>IF(ISBLANK(INDEX('Policy Characteristics'!A:A,MATCH($C41,'Policy Characteristics'!$C:$C,0))),"",INDEX('Policy Characteristics'!A:A,MATCH($C41,'Policy Characteristics'!$C:$C,0)))</f>
        <v>Transportation</v>
      </c>
      <c r="B41" s="272" t="str">
        <f>IF(ISBLANK(INDEX('Policy Characteristics'!B:B,MATCH($C41,'Policy Characteristics'!$C:$C,0))),"",INDEX('Policy Characteristics'!B:B,MATCH($C41,'Policy Characteristics'!$C:$C,0)))</f>
        <v>Conventional Pollutant Standards</v>
      </c>
      <c r="C41" s="274" t="str">
        <f t="shared" si="2"/>
        <v>Percentage Reduction of Separately Regulated Pollutants</v>
      </c>
      <c r="D41" s="2" t="s">
        <v>42</v>
      </c>
      <c r="E41" s="2" t="s">
        <v>2264</v>
      </c>
      <c r="F41" s="2" t="s">
        <v>42</v>
      </c>
      <c r="G41" s="2" t="s">
        <v>2264</v>
      </c>
      <c r="H41" s="46">
        <v>339</v>
      </c>
      <c r="I41" s="6" t="s">
        <v>46</v>
      </c>
      <c r="J41" s="274" t="str">
        <f>IF(ISBLANK(INDEX('Policy Characteristics'!D:D,MATCH($C41,'Policy Characteristics'!$C:$C,0))),"",INDEX('Policy Characteristics'!D:D,MATCH($C41,'Policy Characteristics'!$C:$C,0)))</f>
        <v>Conventional Pollutant Standard</v>
      </c>
      <c r="K41" s="272" t="str">
        <f>IF(ISBLANK(INDEX('Policy Characteristics'!E:E,MATCH($C41,'Policy Characteristics'!$C:$C,0))),"",INDEX('Policy Characteristics'!E:E,MATCH($C41,'Policy Characteristics'!$C:$C,0)))</f>
        <v>trans reduce regulated pollutants</v>
      </c>
      <c r="L41" s="285">
        <f>IF(ISBLANK(INDEX('Policy Characteristics'!F:F,MATCH($C41,'Policy Characteristics'!$C:$C,0))),"",INDEX('Policy Characteristics'!F:F,MATCH($C41,'Policy Characteristics'!$C:$C,0)))</f>
        <v>0</v>
      </c>
      <c r="M41" s="285">
        <f>IF(ISBLANK(INDEX('Policy Characteristics'!G:G,MATCH($C41,'Policy Characteristics'!$C:$C,0))),"",INDEX('Policy Characteristics'!G:G,MATCH($C41,'Policy Characteristics'!$C:$C,0)))</f>
        <v>1</v>
      </c>
      <c r="N41" s="285">
        <f>IF(ISBLANK(INDEX('Policy Characteristics'!H:H,MATCH($C41,'Policy Characteristics'!$C:$C,0))),"",INDEX('Policy Characteristics'!H:H,MATCH($C41,'Policy Characteristics'!$C:$C,0)))</f>
        <v>0.02</v>
      </c>
      <c r="O41" s="272" t="str">
        <f>IF(ISBLANK(INDEX('Policy Characteristics'!I:I,MATCH($C41,'Policy Characteristics'!$C:$C,0))),"",INDEX('Policy Characteristics'!I:I,MATCH($C41,'Policy Characteristics'!$C:$C,0)))</f>
        <v>% reduction in emissions</v>
      </c>
      <c r="P41" s="272"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1" s="272" t="str">
        <f>IF(ISBLANK(INDEX('Policy Characteristics'!K:K,MATCH($C41,'Policy Characteristics'!$C:$C,0))),"",INDEX('Policy Characteristics'!K:K,MATCH($C41,'Policy Characteristics'!$C:$C,0)))</f>
        <v>transportation-sector-main.html#conv-pol-stds</v>
      </c>
      <c r="R41" s="272" t="str">
        <f>IF(ISBLANK(INDEX('Policy Characteristics'!L:L,MATCH($C41,'Policy Characteristics'!$C:$C,0))),"",INDEX('Policy Characteristics'!L:L,MATCH($C41,'Policy Characteristics'!$C:$C,0)))</f>
        <v>conventional-pollutant-standards.html</v>
      </c>
    </row>
    <row r="42" spans="1:18" s="2" customFormat="1" ht="16">
      <c r="A42" s="272" t="str">
        <f>IF(ISBLANK(INDEX('Policy Characteristics'!A:A,MATCH($C42,'Policy Characteristics'!$C:$C,0))),"",INDEX('Policy Characteristics'!A:A,MATCH($C42,'Policy Characteristics'!$C:$C,0)))</f>
        <v>Transportation</v>
      </c>
      <c r="B42" s="272" t="str">
        <f>IF(ISBLANK(INDEX('Policy Characteristics'!B:B,MATCH($C42,'Policy Characteristics'!$C:$C,0))),"",INDEX('Policy Characteristics'!B:B,MATCH($C42,'Policy Characteristics'!$C:$C,0)))</f>
        <v>Conventional Pollutant Standards</v>
      </c>
      <c r="C42" s="274" t="str">
        <f t="shared" si="2"/>
        <v>Percentage Reduction of Separately Regulated Pollutants</v>
      </c>
      <c r="D42" s="2" t="s">
        <v>43</v>
      </c>
      <c r="E42" s="2" t="s">
        <v>2248</v>
      </c>
      <c r="F42" s="2" t="s">
        <v>43</v>
      </c>
      <c r="G42" s="2" t="s">
        <v>2473</v>
      </c>
      <c r="H42" s="46">
        <v>340</v>
      </c>
      <c r="I42" s="44" t="s">
        <v>45</v>
      </c>
      <c r="J42" s="274" t="str">
        <f>IF(ISBLANK(INDEX('Policy Characteristics'!D:D,MATCH($C42,'Policy Characteristics'!$C:$C,0))),"",INDEX('Policy Characteristics'!D:D,MATCH($C42,'Policy Characteristics'!$C:$C,0)))</f>
        <v>Conventional Pollutant Standard</v>
      </c>
      <c r="K42" s="272" t="str">
        <f>IF(ISBLANK(INDEX('Policy Characteristics'!E:E,MATCH($C42,'Policy Characteristics'!$C:$C,0))),"",INDEX('Policy Characteristics'!E:E,MATCH($C42,'Policy Characteristics'!$C:$C,0)))</f>
        <v>trans reduce regulated pollutants</v>
      </c>
      <c r="L42" s="285">
        <f>IF(ISBLANK(INDEX('Policy Characteristics'!F:F,MATCH($C42,'Policy Characteristics'!$C:$C,0))),"",INDEX('Policy Characteristics'!F:F,MATCH($C42,'Policy Characteristics'!$C:$C,0)))</f>
        <v>0</v>
      </c>
      <c r="M42" s="285">
        <f>IF(ISBLANK(INDEX('Policy Characteristics'!G:G,MATCH($C42,'Policy Characteristics'!$C:$C,0))),"",INDEX('Policy Characteristics'!G:G,MATCH($C42,'Policy Characteristics'!$C:$C,0)))</f>
        <v>1</v>
      </c>
      <c r="N42" s="285">
        <f>IF(ISBLANK(INDEX('Policy Characteristics'!H:H,MATCH($C42,'Policy Characteristics'!$C:$C,0))),"",INDEX('Policy Characteristics'!H:H,MATCH($C42,'Policy Characteristics'!$C:$C,0)))</f>
        <v>0.02</v>
      </c>
      <c r="O42" s="272" t="str">
        <f>IF(ISBLANK(INDEX('Policy Characteristics'!I:I,MATCH($C42,'Policy Characteristics'!$C:$C,0))),"",INDEX('Policy Characteristics'!I:I,MATCH($C42,'Policy Characteristics'!$C:$C,0)))</f>
        <v>% reduction in emissions</v>
      </c>
      <c r="P42" s="272"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2" s="272" t="str">
        <f>IF(ISBLANK(INDEX('Policy Characteristics'!K:K,MATCH($C42,'Policy Characteristics'!$C:$C,0))),"",INDEX('Policy Characteristics'!K:K,MATCH($C42,'Policy Characteristics'!$C:$C,0)))</f>
        <v>transportation-sector-main.html#conv-pol-stds</v>
      </c>
      <c r="R42" s="272" t="str">
        <f>IF(ISBLANK(INDEX('Policy Characteristics'!L:L,MATCH($C42,'Policy Characteristics'!$C:$C,0))),"",INDEX('Policy Characteristics'!L:L,MATCH($C42,'Policy Characteristics'!$C:$C,0)))</f>
        <v>conventional-pollutant-standards.html</v>
      </c>
    </row>
    <row r="43" spans="1:18" s="2" customFormat="1" ht="16">
      <c r="A43" s="272" t="str">
        <f>IF(ISBLANK(INDEX('Policy Characteristics'!A:A,MATCH($C43,'Policy Characteristics'!$C:$C,0))),"",INDEX('Policy Characteristics'!A:A,MATCH($C43,'Policy Characteristics'!$C:$C,0)))</f>
        <v>Transportation</v>
      </c>
      <c r="B43" s="272" t="str">
        <f>IF(ISBLANK(INDEX('Policy Characteristics'!B:B,MATCH($C43,'Policy Characteristics'!$C:$C,0))),"",INDEX('Policy Characteristics'!B:B,MATCH($C43,'Policy Characteristics'!$C:$C,0)))</f>
        <v>Conventional Pollutant Standards</v>
      </c>
      <c r="C43" s="274" t="str">
        <f t="shared" si="2"/>
        <v>Percentage Reduction of Separately Regulated Pollutants</v>
      </c>
      <c r="D43" s="2" t="s">
        <v>43</v>
      </c>
      <c r="E43" s="2" t="s">
        <v>511</v>
      </c>
      <c r="F43" s="2" t="s">
        <v>43</v>
      </c>
      <c r="G43" s="2" t="s">
        <v>511</v>
      </c>
      <c r="H43" s="46">
        <v>341</v>
      </c>
      <c r="I43" s="44" t="s">
        <v>45</v>
      </c>
      <c r="J43" s="274" t="str">
        <f>IF(ISBLANK(INDEX('Policy Characteristics'!D:D,MATCH($C43,'Policy Characteristics'!$C:$C,0))),"",INDEX('Policy Characteristics'!D:D,MATCH($C43,'Policy Characteristics'!$C:$C,0)))</f>
        <v>Conventional Pollutant Standard</v>
      </c>
      <c r="K43" s="272" t="str">
        <f>IF(ISBLANK(INDEX('Policy Characteristics'!E:E,MATCH($C43,'Policy Characteristics'!$C:$C,0))),"",INDEX('Policy Characteristics'!E:E,MATCH($C43,'Policy Characteristics'!$C:$C,0)))</f>
        <v>trans reduce regulated pollutants</v>
      </c>
      <c r="L43" s="285">
        <f>IF(ISBLANK(INDEX('Policy Characteristics'!F:F,MATCH($C43,'Policy Characteristics'!$C:$C,0))),"",INDEX('Policy Characteristics'!F:F,MATCH($C43,'Policy Characteristics'!$C:$C,0)))</f>
        <v>0</v>
      </c>
      <c r="M43" s="285">
        <f>IF(ISBLANK(INDEX('Policy Characteristics'!G:G,MATCH($C43,'Policy Characteristics'!$C:$C,0))),"",INDEX('Policy Characteristics'!G:G,MATCH($C43,'Policy Characteristics'!$C:$C,0)))</f>
        <v>1</v>
      </c>
      <c r="N43" s="285">
        <f>IF(ISBLANK(INDEX('Policy Characteristics'!H:H,MATCH($C43,'Policy Characteristics'!$C:$C,0))),"",INDEX('Policy Characteristics'!H:H,MATCH($C43,'Policy Characteristics'!$C:$C,0)))</f>
        <v>0.02</v>
      </c>
      <c r="O43" s="272" t="str">
        <f>IF(ISBLANK(INDEX('Policy Characteristics'!I:I,MATCH($C43,'Policy Characteristics'!$C:$C,0))),"",INDEX('Policy Characteristics'!I:I,MATCH($C43,'Policy Characteristics'!$C:$C,0)))</f>
        <v>% reduction in emissions</v>
      </c>
      <c r="P43" s="272"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3" s="272" t="str">
        <f>IF(ISBLANK(INDEX('Policy Characteristics'!K:K,MATCH($C43,'Policy Characteristics'!$C:$C,0))),"",INDEX('Policy Characteristics'!K:K,MATCH($C43,'Policy Characteristics'!$C:$C,0)))</f>
        <v>transportation-sector-main.html#conv-pol-stds</v>
      </c>
      <c r="R43" s="272" t="str">
        <f>IF(ISBLANK(INDEX('Policy Characteristics'!L:L,MATCH($C43,'Policy Characteristics'!$C:$C,0))),"",INDEX('Policy Characteristics'!L:L,MATCH($C43,'Policy Characteristics'!$C:$C,0)))</f>
        <v>conventional-pollutant-standards.html</v>
      </c>
    </row>
    <row r="44" spans="1:18" s="2" customFormat="1" ht="16">
      <c r="A44" s="272" t="str">
        <f>IF(ISBLANK(INDEX('Policy Characteristics'!A:A,MATCH($C44,'Policy Characteristics'!$C:$C,0))),"",INDEX('Policy Characteristics'!A:A,MATCH($C44,'Policy Characteristics'!$C:$C,0)))</f>
        <v>Transportation</v>
      </c>
      <c r="B44" s="272" t="str">
        <f>IF(ISBLANK(INDEX('Policy Characteristics'!B:B,MATCH($C44,'Policy Characteristics'!$C:$C,0))),"",INDEX('Policy Characteristics'!B:B,MATCH($C44,'Policy Characteristics'!$C:$C,0)))</f>
        <v>Conventional Pollutant Standards</v>
      </c>
      <c r="C44" s="274" t="str">
        <f t="shared" si="2"/>
        <v>Percentage Reduction of Separately Regulated Pollutants</v>
      </c>
      <c r="D44" s="2" t="s">
        <v>43</v>
      </c>
      <c r="E44" s="2" t="s">
        <v>2251</v>
      </c>
      <c r="F44" s="2" t="s">
        <v>43</v>
      </c>
      <c r="G44" s="2" t="s">
        <v>2251</v>
      </c>
      <c r="H44" s="46">
        <v>342</v>
      </c>
      <c r="I44" s="44" t="s">
        <v>45</v>
      </c>
      <c r="J44" s="274" t="str">
        <f>IF(ISBLANK(INDEX('Policy Characteristics'!D:D,MATCH($C44,'Policy Characteristics'!$C:$C,0))),"",INDEX('Policy Characteristics'!D:D,MATCH($C44,'Policy Characteristics'!$C:$C,0)))</f>
        <v>Conventional Pollutant Standard</v>
      </c>
      <c r="K44" s="272" t="str">
        <f>IF(ISBLANK(INDEX('Policy Characteristics'!E:E,MATCH($C44,'Policy Characteristics'!$C:$C,0))),"",INDEX('Policy Characteristics'!E:E,MATCH($C44,'Policy Characteristics'!$C:$C,0)))</f>
        <v>trans reduce regulated pollutants</v>
      </c>
      <c r="L44" s="285">
        <f>IF(ISBLANK(INDEX('Policy Characteristics'!F:F,MATCH($C44,'Policy Characteristics'!$C:$C,0))),"",INDEX('Policy Characteristics'!F:F,MATCH($C44,'Policy Characteristics'!$C:$C,0)))</f>
        <v>0</v>
      </c>
      <c r="M44" s="285">
        <f>IF(ISBLANK(INDEX('Policy Characteristics'!G:G,MATCH($C44,'Policy Characteristics'!$C:$C,0))),"",INDEX('Policy Characteristics'!G:G,MATCH($C44,'Policy Characteristics'!$C:$C,0)))</f>
        <v>1</v>
      </c>
      <c r="N44" s="285">
        <f>IF(ISBLANK(INDEX('Policy Characteristics'!H:H,MATCH($C44,'Policy Characteristics'!$C:$C,0))),"",INDEX('Policy Characteristics'!H:H,MATCH($C44,'Policy Characteristics'!$C:$C,0)))</f>
        <v>0.02</v>
      </c>
      <c r="O44" s="272" t="str">
        <f>IF(ISBLANK(INDEX('Policy Characteristics'!I:I,MATCH($C44,'Policy Characteristics'!$C:$C,0))),"",INDEX('Policy Characteristics'!I:I,MATCH($C44,'Policy Characteristics'!$C:$C,0)))</f>
        <v>% reduction in emissions</v>
      </c>
      <c r="P44" s="272"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4" s="272" t="str">
        <f>IF(ISBLANK(INDEX('Policy Characteristics'!K:K,MATCH($C44,'Policy Characteristics'!$C:$C,0))),"",INDEX('Policy Characteristics'!K:K,MATCH($C44,'Policy Characteristics'!$C:$C,0)))</f>
        <v>transportation-sector-main.html#conv-pol-stds</v>
      </c>
      <c r="R44" s="272" t="str">
        <f>IF(ISBLANK(INDEX('Policy Characteristics'!L:L,MATCH($C44,'Policy Characteristics'!$C:$C,0))),"",INDEX('Policy Characteristics'!L:L,MATCH($C44,'Policy Characteristics'!$C:$C,0)))</f>
        <v>conventional-pollutant-standards.html</v>
      </c>
    </row>
    <row r="45" spans="1:18" s="2" customFormat="1" ht="16">
      <c r="A45" s="272" t="str">
        <f>IF(ISBLANK(INDEX('Policy Characteristics'!A:A,MATCH($C45,'Policy Characteristics'!$C:$C,0))),"",INDEX('Policy Characteristics'!A:A,MATCH($C45,'Policy Characteristics'!$C:$C,0)))</f>
        <v>Transportation</v>
      </c>
      <c r="B45" s="272" t="str">
        <f>IF(ISBLANK(INDEX('Policy Characteristics'!B:B,MATCH($C45,'Policy Characteristics'!$C:$C,0))),"",INDEX('Policy Characteristics'!B:B,MATCH($C45,'Policy Characteristics'!$C:$C,0)))</f>
        <v>Conventional Pollutant Standards</v>
      </c>
      <c r="C45" s="274" t="str">
        <f t="shared" si="2"/>
        <v>Percentage Reduction of Separately Regulated Pollutants</v>
      </c>
      <c r="D45" s="2" t="s">
        <v>43</v>
      </c>
      <c r="E45" s="2" t="s">
        <v>2253</v>
      </c>
      <c r="F45" s="2" t="s">
        <v>43</v>
      </c>
      <c r="G45" s="2" t="s">
        <v>2253</v>
      </c>
      <c r="H45" s="46">
        <v>343</v>
      </c>
      <c r="I45" s="44" t="s">
        <v>45</v>
      </c>
      <c r="J45" s="274" t="str">
        <f>IF(ISBLANK(INDEX('Policy Characteristics'!D:D,MATCH($C45,'Policy Characteristics'!$C:$C,0))),"",INDEX('Policy Characteristics'!D:D,MATCH($C45,'Policy Characteristics'!$C:$C,0)))</f>
        <v>Conventional Pollutant Standard</v>
      </c>
      <c r="K45" s="272" t="str">
        <f>IF(ISBLANK(INDEX('Policy Characteristics'!E:E,MATCH($C45,'Policy Characteristics'!$C:$C,0))),"",INDEX('Policy Characteristics'!E:E,MATCH($C45,'Policy Characteristics'!$C:$C,0)))</f>
        <v>trans reduce regulated pollutants</v>
      </c>
      <c r="L45" s="285">
        <f>IF(ISBLANK(INDEX('Policy Characteristics'!F:F,MATCH($C45,'Policy Characteristics'!$C:$C,0))),"",INDEX('Policy Characteristics'!F:F,MATCH($C45,'Policy Characteristics'!$C:$C,0)))</f>
        <v>0</v>
      </c>
      <c r="M45" s="285">
        <f>IF(ISBLANK(INDEX('Policy Characteristics'!G:G,MATCH($C45,'Policy Characteristics'!$C:$C,0))),"",INDEX('Policy Characteristics'!G:G,MATCH($C45,'Policy Characteristics'!$C:$C,0)))</f>
        <v>1</v>
      </c>
      <c r="N45" s="285">
        <f>IF(ISBLANK(INDEX('Policy Characteristics'!H:H,MATCH($C45,'Policy Characteristics'!$C:$C,0))),"",INDEX('Policy Characteristics'!H:H,MATCH($C45,'Policy Characteristics'!$C:$C,0)))</f>
        <v>0.02</v>
      </c>
      <c r="O45" s="272" t="str">
        <f>IF(ISBLANK(INDEX('Policy Characteristics'!I:I,MATCH($C45,'Policy Characteristics'!$C:$C,0))),"",INDEX('Policy Characteristics'!I:I,MATCH($C45,'Policy Characteristics'!$C:$C,0)))</f>
        <v>% reduction in emissions</v>
      </c>
      <c r="P45" s="272"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5" s="272" t="str">
        <f>IF(ISBLANK(INDEX('Policy Characteristics'!K:K,MATCH($C45,'Policy Characteristics'!$C:$C,0))),"",INDEX('Policy Characteristics'!K:K,MATCH($C45,'Policy Characteristics'!$C:$C,0)))</f>
        <v>transportation-sector-main.html#conv-pol-stds</v>
      </c>
      <c r="R45" s="272" t="str">
        <f>IF(ISBLANK(INDEX('Policy Characteristics'!L:L,MATCH($C45,'Policy Characteristics'!$C:$C,0))),"",INDEX('Policy Characteristics'!L:L,MATCH($C45,'Policy Characteristics'!$C:$C,0)))</f>
        <v>conventional-pollutant-standards.html</v>
      </c>
    </row>
    <row r="46" spans="1:18" s="2" customFormat="1" ht="16">
      <c r="A46" s="272" t="str">
        <f>IF(ISBLANK(INDEX('Policy Characteristics'!A:A,MATCH($C46,'Policy Characteristics'!$C:$C,0))),"",INDEX('Policy Characteristics'!A:A,MATCH($C46,'Policy Characteristics'!$C:$C,0)))</f>
        <v>Transportation</v>
      </c>
      <c r="B46" s="272" t="str">
        <f>IF(ISBLANK(INDEX('Policy Characteristics'!B:B,MATCH($C46,'Policy Characteristics'!$C:$C,0))),"",INDEX('Policy Characteristics'!B:B,MATCH($C46,'Policy Characteristics'!$C:$C,0)))</f>
        <v>Conventional Pollutant Standards</v>
      </c>
      <c r="C46" s="274" t="str">
        <f t="shared" si="2"/>
        <v>Percentage Reduction of Separately Regulated Pollutants</v>
      </c>
      <c r="D46" s="2" t="s">
        <v>43</v>
      </c>
      <c r="E46" s="2" t="s">
        <v>2255</v>
      </c>
      <c r="F46" s="2" t="s">
        <v>43</v>
      </c>
      <c r="G46" s="2" t="s">
        <v>2349</v>
      </c>
      <c r="H46" s="46">
        <v>344</v>
      </c>
      <c r="I46" s="44" t="s">
        <v>45</v>
      </c>
      <c r="J46" s="274" t="str">
        <f>IF(ISBLANK(INDEX('Policy Characteristics'!D:D,MATCH($C46,'Policy Characteristics'!$C:$C,0))),"",INDEX('Policy Characteristics'!D:D,MATCH($C46,'Policy Characteristics'!$C:$C,0)))</f>
        <v>Conventional Pollutant Standard</v>
      </c>
      <c r="K46" s="272" t="str">
        <f>IF(ISBLANK(INDEX('Policy Characteristics'!E:E,MATCH($C46,'Policy Characteristics'!$C:$C,0))),"",INDEX('Policy Characteristics'!E:E,MATCH($C46,'Policy Characteristics'!$C:$C,0)))</f>
        <v>trans reduce regulated pollutants</v>
      </c>
      <c r="L46" s="285">
        <f>IF(ISBLANK(INDEX('Policy Characteristics'!F:F,MATCH($C46,'Policy Characteristics'!$C:$C,0))),"",INDEX('Policy Characteristics'!F:F,MATCH($C46,'Policy Characteristics'!$C:$C,0)))</f>
        <v>0</v>
      </c>
      <c r="M46" s="285">
        <f>IF(ISBLANK(INDEX('Policy Characteristics'!G:G,MATCH($C46,'Policy Characteristics'!$C:$C,0))),"",INDEX('Policy Characteristics'!G:G,MATCH($C46,'Policy Characteristics'!$C:$C,0)))</f>
        <v>1</v>
      </c>
      <c r="N46" s="285">
        <f>IF(ISBLANK(INDEX('Policy Characteristics'!H:H,MATCH($C46,'Policy Characteristics'!$C:$C,0))),"",INDEX('Policy Characteristics'!H:H,MATCH($C46,'Policy Characteristics'!$C:$C,0)))</f>
        <v>0.02</v>
      </c>
      <c r="O46" s="272" t="str">
        <f>IF(ISBLANK(INDEX('Policy Characteristics'!I:I,MATCH($C46,'Policy Characteristics'!$C:$C,0))),"",INDEX('Policy Characteristics'!I:I,MATCH($C46,'Policy Characteristics'!$C:$C,0)))</f>
        <v>% reduction in emissions</v>
      </c>
      <c r="P46" s="272"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6" s="272" t="str">
        <f>IF(ISBLANK(INDEX('Policy Characteristics'!K:K,MATCH($C46,'Policy Characteristics'!$C:$C,0))),"",INDEX('Policy Characteristics'!K:K,MATCH($C46,'Policy Characteristics'!$C:$C,0)))</f>
        <v>transportation-sector-main.html#conv-pol-stds</v>
      </c>
      <c r="R46" s="272" t="str">
        <f>IF(ISBLANK(INDEX('Policy Characteristics'!L:L,MATCH($C46,'Policy Characteristics'!$C:$C,0))),"",INDEX('Policy Characteristics'!L:L,MATCH($C46,'Policy Characteristics'!$C:$C,0)))</f>
        <v>conventional-pollutant-standards.html</v>
      </c>
    </row>
    <row r="47" spans="1:18" s="2" customFormat="1" ht="16">
      <c r="A47" s="272" t="str">
        <f>IF(ISBLANK(INDEX('Policy Characteristics'!A:A,MATCH($C47,'Policy Characteristics'!$C:$C,0))),"",INDEX('Policy Characteristics'!A:A,MATCH($C47,'Policy Characteristics'!$C:$C,0)))</f>
        <v>Transportation</v>
      </c>
      <c r="B47" s="272" t="str">
        <f>IF(ISBLANK(INDEX('Policy Characteristics'!B:B,MATCH($C47,'Policy Characteristics'!$C:$C,0))),"",INDEX('Policy Characteristics'!B:B,MATCH($C47,'Policy Characteristics'!$C:$C,0)))</f>
        <v>Conventional Pollutant Standards</v>
      </c>
      <c r="C47" s="274" t="str">
        <f t="shared" si="2"/>
        <v>Percentage Reduction of Separately Regulated Pollutants</v>
      </c>
      <c r="D47" s="2" t="s">
        <v>43</v>
      </c>
      <c r="E47" s="2" t="s">
        <v>2256</v>
      </c>
      <c r="F47" s="2" t="s">
        <v>43</v>
      </c>
      <c r="G47" s="2" t="s">
        <v>2256</v>
      </c>
      <c r="H47" s="46">
        <v>345</v>
      </c>
      <c r="I47" s="6" t="s">
        <v>46</v>
      </c>
      <c r="J47" s="274" t="str">
        <f>IF(ISBLANK(INDEX('Policy Characteristics'!D:D,MATCH($C47,'Policy Characteristics'!$C:$C,0))),"",INDEX('Policy Characteristics'!D:D,MATCH($C47,'Policy Characteristics'!$C:$C,0)))</f>
        <v>Conventional Pollutant Standard</v>
      </c>
      <c r="K47" s="272" t="str">
        <f>IF(ISBLANK(INDEX('Policy Characteristics'!E:E,MATCH($C47,'Policy Characteristics'!$C:$C,0))),"",INDEX('Policy Characteristics'!E:E,MATCH($C47,'Policy Characteristics'!$C:$C,0)))</f>
        <v>trans reduce regulated pollutants</v>
      </c>
      <c r="L47" s="285">
        <f>IF(ISBLANK(INDEX('Policy Characteristics'!F:F,MATCH($C47,'Policy Characteristics'!$C:$C,0))),"",INDEX('Policy Characteristics'!F:F,MATCH($C47,'Policy Characteristics'!$C:$C,0)))</f>
        <v>0</v>
      </c>
      <c r="M47" s="285">
        <f>IF(ISBLANK(INDEX('Policy Characteristics'!G:G,MATCH($C47,'Policy Characteristics'!$C:$C,0))),"",INDEX('Policy Characteristics'!G:G,MATCH($C47,'Policy Characteristics'!$C:$C,0)))</f>
        <v>1</v>
      </c>
      <c r="N47" s="285">
        <f>IF(ISBLANK(INDEX('Policy Characteristics'!H:H,MATCH($C47,'Policy Characteristics'!$C:$C,0))),"",INDEX('Policy Characteristics'!H:H,MATCH($C47,'Policy Characteristics'!$C:$C,0)))</f>
        <v>0.02</v>
      </c>
      <c r="O47" s="272" t="str">
        <f>IF(ISBLANK(INDEX('Policy Characteristics'!I:I,MATCH($C47,'Policy Characteristics'!$C:$C,0))),"",INDEX('Policy Characteristics'!I:I,MATCH($C47,'Policy Characteristics'!$C:$C,0)))</f>
        <v>% reduction in emissions</v>
      </c>
      <c r="P47" s="272"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7" s="272" t="str">
        <f>IF(ISBLANK(INDEX('Policy Characteristics'!K:K,MATCH($C47,'Policy Characteristics'!$C:$C,0))),"",INDEX('Policy Characteristics'!K:K,MATCH($C47,'Policy Characteristics'!$C:$C,0)))</f>
        <v>transportation-sector-main.html#conv-pol-stds</v>
      </c>
      <c r="R47" s="272" t="str">
        <f>IF(ISBLANK(INDEX('Policy Characteristics'!L:L,MATCH($C47,'Policy Characteristics'!$C:$C,0))),"",INDEX('Policy Characteristics'!L:L,MATCH($C47,'Policy Characteristics'!$C:$C,0)))</f>
        <v>conventional-pollutant-standards.html</v>
      </c>
    </row>
    <row r="48" spans="1:18" s="2" customFormat="1" ht="16">
      <c r="A48" s="272" t="str">
        <f>IF(ISBLANK(INDEX('Policy Characteristics'!A:A,MATCH($C48,'Policy Characteristics'!$C:$C,0))),"",INDEX('Policy Characteristics'!A:A,MATCH($C48,'Policy Characteristics'!$C:$C,0)))</f>
        <v>Transportation</v>
      </c>
      <c r="B48" s="272" t="str">
        <f>IF(ISBLANK(INDEX('Policy Characteristics'!B:B,MATCH($C48,'Policy Characteristics'!$C:$C,0))),"",INDEX('Policy Characteristics'!B:B,MATCH($C48,'Policy Characteristics'!$C:$C,0)))</f>
        <v>Conventional Pollutant Standards</v>
      </c>
      <c r="C48" s="274" t="str">
        <f t="shared" si="2"/>
        <v>Percentage Reduction of Separately Regulated Pollutants</v>
      </c>
      <c r="D48" s="2" t="s">
        <v>43</v>
      </c>
      <c r="E48" s="2" t="s">
        <v>2258</v>
      </c>
      <c r="F48" s="2" t="s">
        <v>43</v>
      </c>
      <c r="G48" s="2" t="s">
        <v>2258</v>
      </c>
      <c r="H48" s="46">
        <v>346</v>
      </c>
      <c r="I48" s="44" t="s">
        <v>45</v>
      </c>
      <c r="J48" s="274" t="str">
        <f>IF(ISBLANK(INDEX('Policy Characteristics'!D:D,MATCH($C48,'Policy Characteristics'!$C:$C,0))),"",INDEX('Policy Characteristics'!D:D,MATCH($C48,'Policy Characteristics'!$C:$C,0)))</f>
        <v>Conventional Pollutant Standard</v>
      </c>
      <c r="K48" s="272" t="str">
        <f>IF(ISBLANK(INDEX('Policy Characteristics'!E:E,MATCH($C48,'Policy Characteristics'!$C:$C,0))),"",INDEX('Policy Characteristics'!E:E,MATCH($C48,'Policy Characteristics'!$C:$C,0)))</f>
        <v>trans reduce regulated pollutants</v>
      </c>
      <c r="L48" s="285">
        <f>IF(ISBLANK(INDEX('Policy Characteristics'!F:F,MATCH($C48,'Policy Characteristics'!$C:$C,0))),"",INDEX('Policy Characteristics'!F:F,MATCH($C48,'Policy Characteristics'!$C:$C,0)))</f>
        <v>0</v>
      </c>
      <c r="M48" s="285">
        <f>IF(ISBLANK(INDEX('Policy Characteristics'!G:G,MATCH($C48,'Policy Characteristics'!$C:$C,0))),"",INDEX('Policy Characteristics'!G:G,MATCH($C48,'Policy Characteristics'!$C:$C,0)))</f>
        <v>1</v>
      </c>
      <c r="N48" s="285">
        <f>IF(ISBLANK(INDEX('Policy Characteristics'!H:H,MATCH($C48,'Policy Characteristics'!$C:$C,0))),"",INDEX('Policy Characteristics'!H:H,MATCH($C48,'Policy Characteristics'!$C:$C,0)))</f>
        <v>0.02</v>
      </c>
      <c r="O48" s="272" t="str">
        <f>IF(ISBLANK(INDEX('Policy Characteristics'!I:I,MATCH($C48,'Policy Characteristics'!$C:$C,0))),"",INDEX('Policy Characteristics'!I:I,MATCH($C48,'Policy Characteristics'!$C:$C,0)))</f>
        <v>% reduction in emissions</v>
      </c>
      <c r="P48" s="272"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8" s="272" t="str">
        <f>IF(ISBLANK(INDEX('Policy Characteristics'!K:K,MATCH($C48,'Policy Characteristics'!$C:$C,0))),"",INDEX('Policy Characteristics'!K:K,MATCH($C48,'Policy Characteristics'!$C:$C,0)))</f>
        <v>transportation-sector-main.html#conv-pol-stds</v>
      </c>
      <c r="R48" s="272" t="str">
        <f>IF(ISBLANK(INDEX('Policy Characteristics'!L:L,MATCH($C48,'Policy Characteristics'!$C:$C,0))),"",INDEX('Policy Characteristics'!L:L,MATCH($C48,'Policy Characteristics'!$C:$C,0)))</f>
        <v>conventional-pollutant-standards.html</v>
      </c>
    </row>
    <row r="49" spans="1:18" s="2" customFormat="1" ht="16">
      <c r="A49" s="272" t="str">
        <f>IF(ISBLANK(INDEX('Policy Characteristics'!A:A,MATCH($C49,'Policy Characteristics'!$C:$C,0))),"",INDEX('Policy Characteristics'!A:A,MATCH($C49,'Policy Characteristics'!$C:$C,0)))</f>
        <v>Transportation</v>
      </c>
      <c r="B49" s="272" t="str">
        <f>IF(ISBLANK(INDEX('Policy Characteristics'!B:B,MATCH($C49,'Policy Characteristics'!$C:$C,0))),"",INDEX('Policy Characteristics'!B:B,MATCH($C49,'Policy Characteristics'!$C:$C,0)))</f>
        <v>Conventional Pollutant Standards</v>
      </c>
      <c r="C49" s="274" t="str">
        <f t="shared" si="2"/>
        <v>Percentage Reduction of Separately Regulated Pollutants</v>
      </c>
      <c r="D49" s="2" t="s">
        <v>43</v>
      </c>
      <c r="E49" s="2" t="s">
        <v>2260</v>
      </c>
      <c r="F49" s="2" t="s">
        <v>43</v>
      </c>
      <c r="G49" s="2" t="s">
        <v>2260</v>
      </c>
      <c r="H49" s="46">
        <v>347</v>
      </c>
      <c r="I49" s="44" t="s">
        <v>45</v>
      </c>
      <c r="J49" s="274" t="str">
        <f>IF(ISBLANK(INDEX('Policy Characteristics'!D:D,MATCH($C49,'Policy Characteristics'!$C:$C,0))),"",INDEX('Policy Characteristics'!D:D,MATCH($C49,'Policy Characteristics'!$C:$C,0)))</f>
        <v>Conventional Pollutant Standard</v>
      </c>
      <c r="K49" s="272" t="str">
        <f>IF(ISBLANK(INDEX('Policy Characteristics'!E:E,MATCH($C49,'Policy Characteristics'!$C:$C,0))),"",INDEX('Policy Characteristics'!E:E,MATCH($C49,'Policy Characteristics'!$C:$C,0)))</f>
        <v>trans reduce regulated pollutants</v>
      </c>
      <c r="L49" s="285">
        <f>IF(ISBLANK(INDEX('Policy Characteristics'!F:F,MATCH($C49,'Policy Characteristics'!$C:$C,0))),"",INDEX('Policy Characteristics'!F:F,MATCH($C49,'Policy Characteristics'!$C:$C,0)))</f>
        <v>0</v>
      </c>
      <c r="M49" s="285">
        <f>IF(ISBLANK(INDEX('Policy Characteristics'!G:G,MATCH($C49,'Policy Characteristics'!$C:$C,0))),"",INDEX('Policy Characteristics'!G:G,MATCH($C49,'Policy Characteristics'!$C:$C,0)))</f>
        <v>1</v>
      </c>
      <c r="N49" s="285">
        <f>IF(ISBLANK(INDEX('Policy Characteristics'!H:H,MATCH($C49,'Policy Characteristics'!$C:$C,0))),"",INDEX('Policy Characteristics'!H:H,MATCH($C49,'Policy Characteristics'!$C:$C,0)))</f>
        <v>0.02</v>
      </c>
      <c r="O49" s="272" t="str">
        <f>IF(ISBLANK(INDEX('Policy Characteristics'!I:I,MATCH($C49,'Policy Characteristics'!$C:$C,0))),"",INDEX('Policy Characteristics'!I:I,MATCH($C49,'Policy Characteristics'!$C:$C,0)))</f>
        <v>% reduction in emissions</v>
      </c>
      <c r="P49" s="272"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49" s="272" t="str">
        <f>IF(ISBLANK(INDEX('Policy Characteristics'!K:K,MATCH($C49,'Policy Characteristics'!$C:$C,0))),"",INDEX('Policy Characteristics'!K:K,MATCH($C49,'Policy Characteristics'!$C:$C,0)))</f>
        <v>transportation-sector-main.html#conv-pol-stds</v>
      </c>
      <c r="R49" s="272" t="str">
        <f>IF(ISBLANK(INDEX('Policy Characteristics'!L:L,MATCH($C49,'Policy Characteristics'!$C:$C,0))),"",INDEX('Policy Characteristics'!L:L,MATCH($C49,'Policy Characteristics'!$C:$C,0)))</f>
        <v>conventional-pollutant-standards.html</v>
      </c>
    </row>
    <row r="50" spans="1:18" s="2" customFormat="1" ht="16">
      <c r="A50" s="272" t="str">
        <f>IF(ISBLANK(INDEX('Policy Characteristics'!A:A,MATCH($C50,'Policy Characteristics'!$C:$C,0))),"",INDEX('Policy Characteristics'!A:A,MATCH($C50,'Policy Characteristics'!$C:$C,0)))</f>
        <v>Transportation</v>
      </c>
      <c r="B50" s="272" t="str">
        <f>IF(ISBLANK(INDEX('Policy Characteristics'!B:B,MATCH($C50,'Policy Characteristics'!$C:$C,0))),"",INDEX('Policy Characteristics'!B:B,MATCH($C50,'Policy Characteristics'!$C:$C,0)))</f>
        <v>Conventional Pollutant Standards</v>
      </c>
      <c r="C50" s="274" t="str">
        <f t="shared" si="2"/>
        <v>Percentage Reduction of Separately Regulated Pollutants</v>
      </c>
      <c r="D50" s="2" t="s">
        <v>43</v>
      </c>
      <c r="E50" s="2" t="s">
        <v>2262</v>
      </c>
      <c r="F50" s="2" t="s">
        <v>43</v>
      </c>
      <c r="G50" s="2" t="s">
        <v>2262</v>
      </c>
      <c r="H50" s="46">
        <v>348</v>
      </c>
      <c r="I50" s="6" t="s">
        <v>46</v>
      </c>
      <c r="J50" s="274" t="str">
        <f>IF(ISBLANK(INDEX('Policy Characteristics'!D:D,MATCH($C50,'Policy Characteristics'!$C:$C,0))),"",INDEX('Policy Characteristics'!D:D,MATCH($C50,'Policy Characteristics'!$C:$C,0)))</f>
        <v>Conventional Pollutant Standard</v>
      </c>
      <c r="K50" s="272" t="str">
        <f>IF(ISBLANK(INDEX('Policy Characteristics'!E:E,MATCH($C50,'Policy Characteristics'!$C:$C,0))),"",INDEX('Policy Characteristics'!E:E,MATCH($C50,'Policy Characteristics'!$C:$C,0)))</f>
        <v>trans reduce regulated pollutants</v>
      </c>
      <c r="L50" s="285">
        <f>IF(ISBLANK(INDEX('Policy Characteristics'!F:F,MATCH($C50,'Policy Characteristics'!$C:$C,0))),"",INDEX('Policy Characteristics'!F:F,MATCH($C50,'Policy Characteristics'!$C:$C,0)))</f>
        <v>0</v>
      </c>
      <c r="M50" s="285">
        <f>IF(ISBLANK(INDEX('Policy Characteristics'!G:G,MATCH($C50,'Policy Characteristics'!$C:$C,0))),"",INDEX('Policy Characteristics'!G:G,MATCH($C50,'Policy Characteristics'!$C:$C,0)))</f>
        <v>1</v>
      </c>
      <c r="N50" s="285">
        <f>IF(ISBLANK(INDEX('Policy Characteristics'!H:H,MATCH($C50,'Policy Characteristics'!$C:$C,0))),"",INDEX('Policy Characteristics'!H:H,MATCH($C50,'Policy Characteristics'!$C:$C,0)))</f>
        <v>0.02</v>
      </c>
      <c r="O50" s="272" t="str">
        <f>IF(ISBLANK(INDEX('Policy Characteristics'!I:I,MATCH($C50,'Policy Characteristics'!$C:$C,0))),"",INDEX('Policy Characteristics'!I:I,MATCH($C50,'Policy Characteristics'!$C:$C,0)))</f>
        <v>% reduction in emissions</v>
      </c>
      <c r="P50" s="272"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0" s="272" t="str">
        <f>IF(ISBLANK(INDEX('Policy Characteristics'!K:K,MATCH($C50,'Policy Characteristics'!$C:$C,0))),"",INDEX('Policy Characteristics'!K:K,MATCH($C50,'Policy Characteristics'!$C:$C,0)))</f>
        <v>transportation-sector-main.html#conv-pol-stds</v>
      </c>
      <c r="R50" s="272" t="str">
        <f>IF(ISBLANK(INDEX('Policy Characteristics'!L:L,MATCH($C50,'Policy Characteristics'!$C:$C,0))),"",INDEX('Policy Characteristics'!L:L,MATCH($C50,'Policy Characteristics'!$C:$C,0)))</f>
        <v>conventional-pollutant-standards.html</v>
      </c>
    </row>
    <row r="51" spans="1:18" s="2" customFormat="1" ht="16">
      <c r="A51" s="272" t="str">
        <f>IF(ISBLANK(INDEX('Policy Characteristics'!A:A,MATCH($C51,'Policy Characteristics'!$C:$C,0))),"",INDEX('Policy Characteristics'!A:A,MATCH($C51,'Policy Characteristics'!$C:$C,0)))</f>
        <v>Transportation</v>
      </c>
      <c r="B51" s="272" t="str">
        <f>IF(ISBLANK(INDEX('Policy Characteristics'!B:B,MATCH($C51,'Policy Characteristics'!$C:$C,0))),"",INDEX('Policy Characteristics'!B:B,MATCH($C51,'Policy Characteristics'!$C:$C,0)))</f>
        <v>Conventional Pollutant Standards</v>
      </c>
      <c r="C51" s="274" t="str">
        <f t="shared" si="2"/>
        <v>Percentage Reduction of Separately Regulated Pollutants</v>
      </c>
      <c r="D51" s="2" t="s">
        <v>43</v>
      </c>
      <c r="E51" s="2" t="s">
        <v>2264</v>
      </c>
      <c r="F51" s="2" t="s">
        <v>43</v>
      </c>
      <c r="G51" s="2" t="s">
        <v>2264</v>
      </c>
      <c r="H51" s="46">
        <v>349</v>
      </c>
      <c r="I51" s="6" t="s">
        <v>46</v>
      </c>
      <c r="J51" s="274" t="str">
        <f>IF(ISBLANK(INDEX('Policy Characteristics'!D:D,MATCH($C51,'Policy Characteristics'!$C:$C,0))),"",INDEX('Policy Characteristics'!D:D,MATCH($C51,'Policy Characteristics'!$C:$C,0)))</f>
        <v>Conventional Pollutant Standard</v>
      </c>
      <c r="K51" s="272" t="str">
        <f>IF(ISBLANK(INDEX('Policy Characteristics'!E:E,MATCH($C51,'Policy Characteristics'!$C:$C,0))),"",INDEX('Policy Characteristics'!E:E,MATCH($C51,'Policy Characteristics'!$C:$C,0)))</f>
        <v>trans reduce regulated pollutants</v>
      </c>
      <c r="L51" s="285">
        <f>IF(ISBLANK(INDEX('Policy Characteristics'!F:F,MATCH($C51,'Policy Characteristics'!$C:$C,0))),"",INDEX('Policy Characteristics'!F:F,MATCH($C51,'Policy Characteristics'!$C:$C,0)))</f>
        <v>0</v>
      </c>
      <c r="M51" s="285">
        <f>IF(ISBLANK(INDEX('Policy Characteristics'!G:G,MATCH($C51,'Policy Characteristics'!$C:$C,0))),"",INDEX('Policy Characteristics'!G:G,MATCH($C51,'Policy Characteristics'!$C:$C,0)))</f>
        <v>1</v>
      </c>
      <c r="N51" s="285">
        <f>IF(ISBLANK(INDEX('Policy Characteristics'!H:H,MATCH($C51,'Policy Characteristics'!$C:$C,0))),"",INDEX('Policy Characteristics'!H:H,MATCH($C51,'Policy Characteristics'!$C:$C,0)))</f>
        <v>0.02</v>
      </c>
      <c r="O51" s="272" t="str">
        <f>IF(ISBLANK(INDEX('Policy Characteristics'!I:I,MATCH($C51,'Policy Characteristics'!$C:$C,0))),"",INDEX('Policy Characteristics'!I:I,MATCH($C51,'Policy Characteristics'!$C:$C,0)))</f>
        <v>% reduction in emissions</v>
      </c>
      <c r="P51" s="272"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1" s="272" t="str">
        <f>IF(ISBLANK(INDEX('Policy Characteristics'!K:K,MATCH($C51,'Policy Characteristics'!$C:$C,0))),"",INDEX('Policy Characteristics'!K:K,MATCH($C51,'Policy Characteristics'!$C:$C,0)))</f>
        <v>transportation-sector-main.html#conv-pol-stds</v>
      </c>
      <c r="R51" s="272" t="str">
        <f>IF(ISBLANK(INDEX('Policy Characteristics'!L:L,MATCH($C51,'Policy Characteristics'!$C:$C,0))),"",INDEX('Policy Characteristics'!L:L,MATCH($C51,'Policy Characteristics'!$C:$C,0)))</f>
        <v>conventional-pollutant-standards.html</v>
      </c>
    </row>
    <row r="52" spans="1:18" s="2" customFormat="1" ht="16">
      <c r="A52" s="272" t="str">
        <f>IF(ISBLANK(INDEX('Policy Characteristics'!A:A,MATCH($C52,'Policy Characteristics'!$C:$C,0))),"",INDEX('Policy Characteristics'!A:A,MATCH($C52,'Policy Characteristics'!$C:$C,0)))</f>
        <v>Transportation</v>
      </c>
      <c r="B52" s="272" t="str">
        <f>IF(ISBLANK(INDEX('Policy Characteristics'!B:B,MATCH($C52,'Policy Characteristics'!$C:$C,0))),"",INDEX('Policy Characteristics'!B:B,MATCH($C52,'Policy Characteristics'!$C:$C,0)))</f>
        <v>Conventional Pollutant Standards</v>
      </c>
      <c r="C52" s="274" t="str">
        <f t="shared" si="2"/>
        <v>Percentage Reduction of Separately Regulated Pollutants</v>
      </c>
      <c r="D52" s="2" t="s">
        <v>116</v>
      </c>
      <c r="E52" s="2" t="s">
        <v>2248</v>
      </c>
      <c r="F52" s="2" t="s">
        <v>116</v>
      </c>
      <c r="G52" s="2" t="s">
        <v>2473</v>
      </c>
      <c r="H52" s="46">
        <v>350</v>
      </c>
      <c r="I52" s="44" t="s">
        <v>45</v>
      </c>
      <c r="J52" s="274" t="str">
        <f>IF(ISBLANK(INDEX('Policy Characteristics'!D:D,MATCH($C52,'Policy Characteristics'!$C:$C,0))),"",INDEX('Policy Characteristics'!D:D,MATCH($C52,'Policy Characteristics'!$C:$C,0)))</f>
        <v>Conventional Pollutant Standard</v>
      </c>
      <c r="K52" s="272" t="str">
        <f>IF(ISBLANK(INDEX('Policy Characteristics'!E:E,MATCH($C52,'Policy Characteristics'!$C:$C,0))),"",INDEX('Policy Characteristics'!E:E,MATCH($C52,'Policy Characteristics'!$C:$C,0)))</f>
        <v>trans reduce regulated pollutants</v>
      </c>
      <c r="L52" s="285">
        <f>IF(ISBLANK(INDEX('Policy Characteristics'!F:F,MATCH($C52,'Policy Characteristics'!$C:$C,0))),"",INDEX('Policy Characteristics'!F:F,MATCH($C52,'Policy Characteristics'!$C:$C,0)))</f>
        <v>0</v>
      </c>
      <c r="M52" s="285">
        <f>IF(ISBLANK(INDEX('Policy Characteristics'!G:G,MATCH($C52,'Policy Characteristics'!$C:$C,0))),"",INDEX('Policy Characteristics'!G:G,MATCH($C52,'Policy Characteristics'!$C:$C,0)))</f>
        <v>1</v>
      </c>
      <c r="N52" s="285">
        <f>IF(ISBLANK(INDEX('Policy Characteristics'!H:H,MATCH($C52,'Policy Characteristics'!$C:$C,0))),"",INDEX('Policy Characteristics'!H:H,MATCH($C52,'Policy Characteristics'!$C:$C,0)))</f>
        <v>0.02</v>
      </c>
      <c r="O52" s="272" t="str">
        <f>IF(ISBLANK(INDEX('Policy Characteristics'!I:I,MATCH($C52,'Policy Characteristics'!$C:$C,0))),"",INDEX('Policy Characteristics'!I:I,MATCH($C52,'Policy Characteristics'!$C:$C,0)))</f>
        <v>% reduction in emissions</v>
      </c>
      <c r="P52" s="272"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2" s="272" t="str">
        <f>IF(ISBLANK(INDEX('Policy Characteristics'!K:K,MATCH($C52,'Policy Characteristics'!$C:$C,0))),"",INDEX('Policy Characteristics'!K:K,MATCH($C52,'Policy Characteristics'!$C:$C,0)))</f>
        <v>transportation-sector-main.html#conv-pol-stds</v>
      </c>
      <c r="R52" s="272" t="str">
        <f>IF(ISBLANK(INDEX('Policy Characteristics'!L:L,MATCH($C52,'Policy Characteristics'!$C:$C,0))),"",INDEX('Policy Characteristics'!L:L,MATCH($C52,'Policy Characteristics'!$C:$C,0)))</f>
        <v>conventional-pollutant-standards.html</v>
      </c>
    </row>
    <row r="53" spans="1:18" s="2" customFormat="1" ht="16">
      <c r="A53" s="272" t="str">
        <f>IF(ISBLANK(INDEX('Policy Characteristics'!A:A,MATCH($C53,'Policy Characteristics'!$C:$C,0))),"",INDEX('Policy Characteristics'!A:A,MATCH($C53,'Policy Characteristics'!$C:$C,0)))</f>
        <v>Transportation</v>
      </c>
      <c r="B53" s="272" t="str">
        <f>IF(ISBLANK(INDEX('Policy Characteristics'!B:B,MATCH($C53,'Policy Characteristics'!$C:$C,0))),"",INDEX('Policy Characteristics'!B:B,MATCH($C53,'Policy Characteristics'!$C:$C,0)))</f>
        <v>Conventional Pollutant Standards</v>
      </c>
      <c r="C53" s="274" t="str">
        <f t="shared" si="2"/>
        <v>Percentage Reduction of Separately Regulated Pollutants</v>
      </c>
      <c r="D53" s="2" t="s">
        <v>116</v>
      </c>
      <c r="E53" s="2" t="s">
        <v>511</v>
      </c>
      <c r="F53" s="2" t="s">
        <v>116</v>
      </c>
      <c r="G53" s="2" t="s">
        <v>511</v>
      </c>
      <c r="H53" s="46">
        <v>351</v>
      </c>
      <c r="I53" s="44" t="s">
        <v>45</v>
      </c>
      <c r="J53" s="274" t="str">
        <f>IF(ISBLANK(INDEX('Policy Characteristics'!D:D,MATCH($C53,'Policy Characteristics'!$C:$C,0))),"",INDEX('Policy Characteristics'!D:D,MATCH($C53,'Policy Characteristics'!$C:$C,0)))</f>
        <v>Conventional Pollutant Standard</v>
      </c>
      <c r="K53" s="272" t="str">
        <f>IF(ISBLANK(INDEX('Policy Characteristics'!E:E,MATCH($C53,'Policy Characteristics'!$C:$C,0))),"",INDEX('Policy Characteristics'!E:E,MATCH($C53,'Policy Characteristics'!$C:$C,0)))</f>
        <v>trans reduce regulated pollutants</v>
      </c>
      <c r="L53" s="285">
        <f>IF(ISBLANK(INDEX('Policy Characteristics'!F:F,MATCH($C53,'Policy Characteristics'!$C:$C,0))),"",INDEX('Policy Characteristics'!F:F,MATCH($C53,'Policy Characteristics'!$C:$C,0)))</f>
        <v>0</v>
      </c>
      <c r="M53" s="285">
        <f>IF(ISBLANK(INDEX('Policy Characteristics'!G:G,MATCH($C53,'Policy Characteristics'!$C:$C,0))),"",INDEX('Policy Characteristics'!G:G,MATCH($C53,'Policy Characteristics'!$C:$C,0)))</f>
        <v>1</v>
      </c>
      <c r="N53" s="285">
        <f>IF(ISBLANK(INDEX('Policy Characteristics'!H:H,MATCH($C53,'Policy Characteristics'!$C:$C,0))),"",INDEX('Policy Characteristics'!H:H,MATCH($C53,'Policy Characteristics'!$C:$C,0)))</f>
        <v>0.02</v>
      </c>
      <c r="O53" s="272" t="str">
        <f>IF(ISBLANK(INDEX('Policy Characteristics'!I:I,MATCH($C53,'Policy Characteristics'!$C:$C,0))),"",INDEX('Policy Characteristics'!I:I,MATCH($C53,'Policy Characteristics'!$C:$C,0)))</f>
        <v>% reduction in emissions</v>
      </c>
      <c r="P53" s="272"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3" s="272" t="str">
        <f>IF(ISBLANK(INDEX('Policy Characteristics'!K:K,MATCH($C53,'Policy Characteristics'!$C:$C,0))),"",INDEX('Policy Characteristics'!K:K,MATCH($C53,'Policy Characteristics'!$C:$C,0)))</f>
        <v>transportation-sector-main.html#conv-pol-stds</v>
      </c>
      <c r="R53" s="272" t="str">
        <f>IF(ISBLANK(INDEX('Policy Characteristics'!L:L,MATCH($C53,'Policy Characteristics'!$C:$C,0))),"",INDEX('Policy Characteristics'!L:L,MATCH($C53,'Policy Characteristics'!$C:$C,0)))</f>
        <v>conventional-pollutant-standards.html</v>
      </c>
    </row>
    <row r="54" spans="1:18" s="2" customFormat="1" ht="16">
      <c r="A54" s="272" t="str">
        <f>IF(ISBLANK(INDEX('Policy Characteristics'!A:A,MATCH($C54,'Policy Characteristics'!$C:$C,0))),"",INDEX('Policy Characteristics'!A:A,MATCH($C54,'Policy Characteristics'!$C:$C,0)))</f>
        <v>Transportation</v>
      </c>
      <c r="B54" s="272" t="str">
        <f>IF(ISBLANK(INDEX('Policy Characteristics'!B:B,MATCH($C54,'Policy Characteristics'!$C:$C,0))),"",INDEX('Policy Characteristics'!B:B,MATCH($C54,'Policy Characteristics'!$C:$C,0)))</f>
        <v>Conventional Pollutant Standards</v>
      </c>
      <c r="C54" s="274" t="str">
        <f t="shared" si="2"/>
        <v>Percentage Reduction of Separately Regulated Pollutants</v>
      </c>
      <c r="D54" s="2" t="s">
        <v>116</v>
      </c>
      <c r="E54" s="2" t="s">
        <v>2251</v>
      </c>
      <c r="F54" s="2" t="s">
        <v>116</v>
      </c>
      <c r="G54" s="2" t="s">
        <v>2251</v>
      </c>
      <c r="H54" s="46">
        <v>352</v>
      </c>
      <c r="I54" s="44" t="s">
        <v>45</v>
      </c>
      <c r="J54" s="274" t="str">
        <f>IF(ISBLANK(INDEX('Policy Characteristics'!D:D,MATCH($C54,'Policy Characteristics'!$C:$C,0))),"",INDEX('Policy Characteristics'!D:D,MATCH($C54,'Policy Characteristics'!$C:$C,0)))</f>
        <v>Conventional Pollutant Standard</v>
      </c>
      <c r="K54" s="272" t="str">
        <f>IF(ISBLANK(INDEX('Policy Characteristics'!E:E,MATCH($C54,'Policy Characteristics'!$C:$C,0))),"",INDEX('Policy Characteristics'!E:E,MATCH($C54,'Policy Characteristics'!$C:$C,0)))</f>
        <v>trans reduce regulated pollutants</v>
      </c>
      <c r="L54" s="285">
        <f>IF(ISBLANK(INDEX('Policy Characteristics'!F:F,MATCH($C54,'Policy Characteristics'!$C:$C,0))),"",INDEX('Policy Characteristics'!F:F,MATCH($C54,'Policy Characteristics'!$C:$C,0)))</f>
        <v>0</v>
      </c>
      <c r="M54" s="285">
        <f>IF(ISBLANK(INDEX('Policy Characteristics'!G:G,MATCH($C54,'Policy Characteristics'!$C:$C,0))),"",INDEX('Policy Characteristics'!G:G,MATCH($C54,'Policy Characteristics'!$C:$C,0)))</f>
        <v>1</v>
      </c>
      <c r="N54" s="285">
        <f>IF(ISBLANK(INDEX('Policy Characteristics'!H:H,MATCH($C54,'Policy Characteristics'!$C:$C,0))),"",INDEX('Policy Characteristics'!H:H,MATCH($C54,'Policy Characteristics'!$C:$C,0)))</f>
        <v>0.02</v>
      </c>
      <c r="O54" s="272" t="str">
        <f>IF(ISBLANK(INDEX('Policy Characteristics'!I:I,MATCH($C54,'Policy Characteristics'!$C:$C,0))),"",INDEX('Policy Characteristics'!I:I,MATCH($C54,'Policy Characteristics'!$C:$C,0)))</f>
        <v>% reduction in emissions</v>
      </c>
      <c r="P54" s="272"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4" s="272" t="str">
        <f>IF(ISBLANK(INDEX('Policy Characteristics'!K:K,MATCH($C54,'Policy Characteristics'!$C:$C,0))),"",INDEX('Policy Characteristics'!K:K,MATCH($C54,'Policy Characteristics'!$C:$C,0)))</f>
        <v>transportation-sector-main.html#conv-pol-stds</v>
      </c>
      <c r="R54" s="272" t="str">
        <f>IF(ISBLANK(INDEX('Policy Characteristics'!L:L,MATCH($C54,'Policy Characteristics'!$C:$C,0))),"",INDEX('Policy Characteristics'!L:L,MATCH($C54,'Policy Characteristics'!$C:$C,0)))</f>
        <v>conventional-pollutant-standards.html</v>
      </c>
    </row>
    <row r="55" spans="1:18" s="2" customFormat="1" ht="16">
      <c r="A55" s="272" t="str">
        <f>IF(ISBLANK(INDEX('Policy Characteristics'!A:A,MATCH($C55,'Policy Characteristics'!$C:$C,0))),"",INDEX('Policy Characteristics'!A:A,MATCH($C55,'Policy Characteristics'!$C:$C,0)))</f>
        <v>Transportation</v>
      </c>
      <c r="B55" s="272" t="str">
        <f>IF(ISBLANK(INDEX('Policy Characteristics'!B:B,MATCH($C55,'Policy Characteristics'!$C:$C,0))),"",INDEX('Policy Characteristics'!B:B,MATCH($C55,'Policy Characteristics'!$C:$C,0)))</f>
        <v>Conventional Pollutant Standards</v>
      </c>
      <c r="C55" s="274" t="str">
        <f t="shared" si="2"/>
        <v>Percentage Reduction of Separately Regulated Pollutants</v>
      </c>
      <c r="D55" s="2" t="s">
        <v>116</v>
      </c>
      <c r="E55" s="2" t="s">
        <v>2253</v>
      </c>
      <c r="F55" s="2" t="s">
        <v>116</v>
      </c>
      <c r="G55" s="2" t="s">
        <v>2253</v>
      </c>
      <c r="H55" s="46">
        <v>353</v>
      </c>
      <c r="I55" s="44" t="s">
        <v>45</v>
      </c>
      <c r="J55" s="274" t="str">
        <f>IF(ISBLANK(INDEX('Policy Characteristics'!D:D,MATCH($C55,'Policy Characteristics'!$C:$C,0))),"",INDEX('Policy Characteristics'!D:D,MATCH($C55,'Policy Characteristics'!$C:$C,0)))</f>
        <v>Conventional Pollutant Standard</v>
      </c>
      <c r="K55" s="272" t="str">
        <f>IF(ISBLANK(INDEX('Policy Characteristics'!E:E,MATCH($C55,'Policy Characteristics'!$C:$C,0))),"",INDEX('Policy Characteristics'!E:E,MATCH($C55,'Policy Characteristics'!$C:$C,0)))</f>
        <v>trans reduce regulated pollutants</v>
      </c>
      <c r="L55" s="285">
        <f>IF(ISBLANK(INDEX('Policy Characteristics'!F:F,MATCH($C55,'Policy Characteristics'!$C:$C,0))),"",INDEX('Policy Characteristics'!F:F,MATCH($C55,'Policy Characteristics'!$C:$C,0)))</f>
        <v>0</v>
      </c>
      <c r="M55" s="285">
        <f>IF(ISBLANK(INDEX('Policy Characteristics'!G:G,MATCH($C55,'Policy Characteristics'!$C:$C,0))),"",INDEX('Policy Characteristics'!G:G,MATCH($C55,'Policy Characteristics'!$C:$C,0)))</f>
        <v>1</v>
      </c>
      <c r="N55" s="285">
        <f>IF(ISBLANK(INDEX('Policy Characteristics'!H:H,MATCH($C55,'Policy Characteristics'!$C:$C,0))),"",INDEX('Policy Characteristics'!H:H,MATCH($C55,'Policy Characteristics'!$C:$C,0)))</f>
        <v>0.02</v>
      </c>
      <c r="O55" s="272" t="str">
        <f>IF(ISBLANK(INDEX('Policy Characteristics'!I:I,MATCH($C55,'Policy Characteristics'!$C:$C,0))),"",INDEX('Policy Characteristics'!I:I,MATCH($C55,'Policy Characteristics'!$C:$C,0)))</f>
        <v>% reduction in emissions</v>
      </c>
      <c r="P55" s="272"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5" s="272" t="str">
        <f>IF(ISBLANK(INDEX('Policy Characteristics'!K:K,MATCH($C55,'Policy Characteristics'!$C:$C,0))),"",INDEX('Policy Characteristics'!K:K,MATCH($C55,'Policy Characteristics'!$C:$C,0)))</f>
        <v>transportation-sector-main.html#conv-pol-stds</v>
      </c>
      <c r="R55" s="272" t="str">
        <f>IF(ISBLANK(INDEX('Policy Characteristics'!L:L,MATCH($C55,'Policy Characteristics'!$C:$C,0))),"",INDEX('Policy Characteristics'!L:L,MATCH($C55,'Policy Characteristics'!$C:$C,0)))</f>
        <v>conventional-pollutant-standards.html</v>
      </c>
    </row>
    <row r="56" spans="1:18" s="2" customFormat="1" ht="16">
      <c r="A56" s="272" t="str">
        <f>IF(ISBLANK(INDEX('Policy Characteristics'!A:A,MATCH($C56,'Policy Characteristics'!$C:$C,0))),"",INDEX('Policy Characteristics'!A:A,MATCH($C56,'Policy Characteristics'!$C:$C,0)))</f>
        <v>Transportation</v>
      </c>
      <c r="B56" s="272" t="str">
        <f>IF(ISBLANK(INDEX('Policy Characteristics'!B:B,MATCH($C56,'Policy Characteristics'!$C:$C,0))),"",INDEX('Policy Characteristics'!B:B,MATCH($C56,'Policy Characteristics'!$C:$C,0)))</f>
        <v>Conventional Pollutant Standards</v>
      </c>
      <c r="C56" s="274" t="str">
        <f t="shared" si="2"/>
        <v>Percentage Reduction of Separately Regulated Pollutants</v>
      </c>
      <c r="D56" s="2" t="s">
        <v>116</v>
      </c>
      <c r="E56" s="2" t="s">
        <v>2255</v>
      </c>
      <c r="F56" s="2" t="s">
        <v>116</v>
      </c>
      <c r="G56" s="2" t="s">
        <v>2349</v>
      </c>
      <c r="H56" s="46">
        <v>354</v>
      </c>
      <c r="I56" s="44" t="s">
        <v>45</v>
      </c>
      <c r="J56" s="274" t="str">
        <f>IF(ISBLANK(INDEX('Policy Characteristics'!D:D,MATCH($C56,'Policy Characteristics'!$C:$C,0))),"",INDEX('Policy Characteristics'!D:D,MATCH($C56,'Policy Characteristics'!$C:$C,0)))</f>
        <v>Conventional Pollutant Standard</v>
      </c>
      <c r="K56" s="272" t="str">
        <f>IF(ISBLANK(INDEX('Policy Characteristics'!E:E,MATCH($C56,'Policy Characteristics'!$C:$C,0))),"",INDEX('Policy Characteristics'!E:E,MATCH($C56,'Policy Characteristics'!$C:$C,0)))</f>
        <v>trans reduce regulated pollutants</v>
      </c>
      <c r="L56" s="285">
        <f>IF(ISBLANK(INDEX('Policy Characteristics'!F:F,MATCH($C56,'Policy Characteristics'!$C:$C,0))),"",INDEX('Policy Characteristics'!F:F,MATCH($C56,'Policy Characteristics'!$C:$C,0)))</f>
        <v>0</v>
      </c>
      <c r="M56" s="285">
        <f>IF(ISBLANK(INDEX('Policy Characteristics'!G:G,MATCH($C56,'Policy Characteristics'!$C:$C,0))),"",INDEX('Policy Characteristics'!G:G,MATCH($C56,'Policy Characteristics'!$C:$C,0)))</f>
        <v>1</v>
      </c>
      <c r="N56" s="285">
        <f>IF(ISBLANK(INDEX('Policy Characteristics'!H:H,MATCH($C56,'Policy Characteristics'!$C:$C,0))),"",INDEX('Policy Characteristics'!H:H,MATCH($C56,'Policy Characteristics'!$C:$C,0)))</f>
        <v>0.02</v>
      </c>
      <c r="O56" s="272" t="str">
        <f>IF(ISBLANK(INDEX('Policy Characteristics'!I:I,MATCH($C56,'Policy Characteristics'!$C:$C,0))),"",INDEX('Policy Characteristics'!I:I,MATCH($C56,'Policy Characteristics'!$C:$C,0)))</f>
        <v>% reduction in emissions</v>
      </c>
      <c r="P56" s="272"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6" s="272" t="str">
        <f>IF(ISBLANK(INDEX('Policy Characteristics'!K:K,MATCH($C56,'Policy Characteristics'!$C:$C,0))),"",INDEX('Policy Characteristics'!K:K,MATCH($C56,'Policy Characteristics'!$C:$C,0)))</f>
        <v>transportation-sector-main.html#conv-pol-stds</v>
      </c>
      <c r="R56" s="272" t="str">
        <f>IF(ISBLANK(INDEX('Policy Characteristics'!L:L,MATCH($C56,'Policy Characteristics'!$C:$C,0))),"",INDEX('Policy Characteristics'!L:L,MATCH($C56,'Policy Characteristics'!$C:$C,0)))</f>
        <v>conventional-pollutant-standards.html</v>
      </c>
    </row>
    <row r="57" spans="1:18" s="2" customFormat="1" ht="16">
      <c r="A57" s="272" t="str">
        <f>IF(ISBLANK(INDEX('Policy Characteristics'!A:A,MATCH($C57,'Policy Characteristics'!$C:$C,0))),"",INDEX('Policy Characteristics'!A:A,MATCH($C57,'Policy Characteristics'!$C:$C,0)))</f>
        <v>Transportation</v>
      </c>
      <c r="B57" s="272" t="str">
        <f>IF(ISBLANK(INDEX('Policy Characteristics'!B:B,MATCH($C57,'Policy Characteristics'!$C:$C,0))),"",INDEX('Policy Characteristics'!B:B,MATCH($C57,'Policy Characteristics'!$C:$C,0)))</f>
        <v>Conventional Pollutant Standards</v>
      </c>
      <c r="C57" s="274" t="str">
        <f t="shared" si="2"/>
        <v>Percentage Reduction of Separately Regulated Pollutants</v>
      </c>
      <c r="D57" s="2" t="s">
        <v>116</v>
      </c>
      <c r="E57" s="2" t="s">
        <v>2256</v>
      </c>
      <c r="F57" s="2" t="s">
        <v>116</v>
      </c>
      <c r="G57" s="2" t="s">
        <v>2256</v>
      </c>
      <c r="H57" s="46">
        <v>355</v>
      </c>
      <c r="I57" s="44" t="s">
        <v>45</v>
      </c>
      <c r="J57" s="274" t="str">
        <f>IF(ISBLANK(INDEX('Policy Characteristics'!D:D,MATCH($C57,'Policy Characteristics'!$C:$C,0))),"",INDEX('Policy Characteristics'!D:D,MATCH($C57,'Policy Characteristics'!$C:$C,0)))</f>
        <v>Conventional Pollutant Standard</v>
      </c>
      <c r="K57" s="272" t="str">
        <f>IF(ISBLANK(INDEX('Policy Characteristics'!E:E,MATCH($C57,'Policy Characteristics'!$C:$C,0))),"",INDEX('Policy Characteristics'!E:E,MATCH($C57,'Policy Characteristics'!$C:$C,0)))</f>
        <v>trans reduce regulated pollutants</v>
      </c>
      <c r="L57" s="285">
        <f>IF(ISBLANK(INDEX('Policy Characteristics'!F:F,MATCH($C57,'Policy Characteristics'!$C:$C,0))),"",INDEX('Policy Characteristics'!F:F,MATCH($C57,'Policy Characteristics'!$C:$C,0)))</f>
        <v>0</v>
      </c>
      <c r="M57" s="285">
        <f>IF(ISBLANK(INDEX('Policy Characteristics'!G:G,MATCH($C57,'Policy Characteristics'!$C:$C,0))),"",INDEX('Policy Characteristics'!G:G,MATCH($C57,'Policy Characteristics'!$C:$C,0)))</f>
        <v>1</v>
      </c>
      <c r="N57" s="285">
        <f>IF(ISBLANK(INDEX('Policy Characteristics'!H:H,MATCH($C57,'Policy Characteristics'!$C:$C,0))),"",INDEX('Policy Characteristics'!H:H,MATCH($C57,'Policy Characteristics'!$C:$C,0)))</f>
        <v>0.02</v>
      </c>
      <c r="O57" s="272" t="str">
        <f>IF(ISBLANK(INDEX('Policy Characteristics'!I:I,MATCH($C57,'Policy Characteristics'!$C:$C,0))),"",INDEX('Policy Characteristics'!I:I,MATCH($C57,'Policy Characteristics'!$C:$C,0)))</f>
        <v>% reduction in emissions</v>
      </c>
      <c r="P57" s="272"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7" s="272" t="str">
        <f>IF(ISBLANK(INDEX('Policy Characteristics'!K:K,MATCH($C57,'Policy Characteristics'!$C:$C,0))),"",INDEX('Policy Characteristics'!K:K,MATCH($C57,'Policy Characteristics'!$C:$C,0)))</f>
        <v>transportation-sector-main.html#conv-pol-stds</v>
      </c>
      <c r="R57" s="272" t="str">
        <f>IF(ISBLANK(INDEX('Policy Characteristics'!L:L,MATCH($C57,'Policy Characteristics'!$C:$C,0))),"",INDEX('Policy Characteristics'!L:L,MATCH($C57,'Policy Characteristics'!$C:$C,0)))</f>
        <v>conventional-pollutant-standards.html</v>
      </c>
    </row>
    <row r="58" spans="1:18" s="2" customFormat="1" ht="16">
      <c r="A58" s="272" t="str">
        <f>IF(ISBLANK(INDEX('Policy Characteristics'!A:A,MATCH($C58,'Policy Characteristics'!$C:$C,0))),"",INDEX('Policy Characteristics'!A:A,MATCH($C58,'Policy Characteristics'!$C:$C,0)))</f>
        <v>Transportation</v>
      </c>
      <c r="B58" s="272" t="str">
        <f>IF(ISBLANK(INDEX('Policy Characteristics'!B:B,MATCH($C58,'Policy Characteristics'!$C:$C,0))),"",INDEX('Policy Characteristics'!B:B,MATCH($C58,'Policy Characteristics'!$C:$C,0)))</f>
        <v>Conventional Pollutant Standards</v>
      </c>
      <c r="C58" s="274" t="str">
        <f t="shared" si="2"/>
        <v>Percentage Reduction of Separately Regulated Pollutants</v>
      </c>
      <c r="D58" s="2" t="s">
        <v>116</v>
      </c>
      <c r="E58" s="2" t="s">
        <v>2258</v>
      </c>
      <c r="F58" s="2" t="s">
        <v>116</v>
      </c>
      <c r="G58" s="2" t="s">
        <v>2258</v>
      </c>
      <c r="H58" s="46">
        <v>356</v>
      </c>
      <c r="I58" s="44" t="s">
        <v>45</v>
      </c>
      <c r="J58" s="274" t="str">
        <f>IF(ISBLANK(INDEX('Policy Characteristics'!D:D,MATCH($C58,'Policy Characteristics'!$C:$C,0))),"",INDEX('Policy Characteristics'!D:D,MATCH($C58,'Policy Characteristics'!$C:$C,0)))</f>
        <v>Conventional Pollutant Standard</v>
      </c>
      <c r="K58" s="272" t="str">
        <f>IF(ISBLANK(INDEX('Policy Characteristics'!E:E,MATCH($C58,'Policy Characteristics'!$C:$C,0))),"",INDEX('Policy Characteristics'!E:E,MATCH($C58,'Policy Characteristics'!$C:$C,0)))</f>
        <v>trans reduce regulated pollutants</v>
      </c>
      <c r="L58" s="285">
        <f>IF(ISBLANK(INDEX('Policy Characteristics'!F:F,MATCH($C58,'Policy Characteristics'!$C:$C,0))),"",INDEX('Policy Characteristics'!F:F,MATCH($C58,'Policy Characteristics'!$C:$C,0)))</f>
        <v>0</v>
      </c>
      <c r="M58" s="285">
        <f>IF(ISBLANK(INDEX('Policy Characteristics'!G:G,MATCH($C58,'Policy Characteristics'!$C:$C,0))),"",INDEX('Policy Characteristics'!G:G,MATCH($C58,'Policy Characteristics'!$C:$C,0)))</f>
        <v>1</v>
      </c>
      <c r="N58" s="285">
        <f>IF(ISBLANK(INDEX('Policy Characteristics'!H:H,MATCH($C58,'Policy Characteristics'!$C:$C,0))),"",INDEX('Policy Characteristics'!H:H,MATCH($C58,'Policy Characteristics'!$C:$C,0)))</f>
        <v>0.02</v>
      </c>
      <c r="O58" s="272" t="str">
        <f>IF(ISBLANK(INDEX('Policy Characteristics'!I:I,MATCH($C58,'Policy Characteristics'!$C:$C,0))),"",INDEX('Policy Characteristics'!I:I,MATCH($C58,'Policy Characteristics'!$C:$C,0)))</f>
        <v>% reduction in emissions</v>
      </c>
      <c r="P58" s="272"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8" s="272" t="str">
        <f>IF(ISBLANK(INDEX('Policy Characteristics'!K:K,MATCH($C58,'Policy Characteristics'!$C:$C,0))),"",INDEX('Policy Characteristics'!K:K,MATCH($C58,'Policy Characteristics'!$C:$C,0)))</f>
        <v>transportation-sector-main.html#conv-pol-stds</v>
      </c>
      <c r="R58" s="272" t="str">
        <f>IF(ISBLANK(INDEX('Policy Characteristics'!L:L,MATCH($C58,'Policy Characteristics'!$C:$C,0))),"",INDEX('Policy Characteristics'!L:L,MATCH($C58,'Policy Characteristics'!$C:$C,0)))</f>
        <v>conventional-pollutant-standards.html</v>
      </c>
    </row>
    <row r="59" spans="1:18" s="2" customFormat="1" ht="16">
      <c r="A59" s="272" t="str">
        <f>IF(ISBLANK(INDEX('Policy Characteristics'!A:A,MATCH($C59,'Policy Characteristics'!$C:$C,0))),"",INDEX('Policy Characteristics'!A:A,MATCH($C59,'Policy Characteristics'!$C:$C,0)))</f>
        <v>Transportation</v>
      </c>
      <c r="B59" s="272" t="str">
        <f>IF(ISBLANK(INDEX('Policy Characteristics'!B:B,MATCH($C59,'Policy Characteristics'!$C:$C,0))),"",INDEX('Policy Characteristics'!B:B,MATCH($C59,'Policy Characteristics'!$C:$C,0)))</f>
        <v>Conventional Pollutant Standards</v>
      </c>
      <c r="C59" s="274" t="str">
        <f t="shared" si="2"/>
        <v>Percentage Reduction of Separately Regulated Pollutants</v>
      </c>
      <c r="D59" s="2" t="s">
        <v>116</v>
      </c>
      <c r="E59" s="2" t="s">
        <v>2260</v>
      </c>
      <c r="F59" s="2" t="s">
        <v>116</v>
      </c>
      <c r="G59" s="2" t="s">
        <v>2260</v>
      </c>
      <c r="H59" s="46">
        <v>357</v>
      </c>
      <c r="I59" s="44" t="s">
        <v>45</v>
      </c>
      <c r="J59" s="274" t="str">
        <f>IF(ISBLANK(INDEX('Policy Characteristics'!D:D,MATCH($C59,'Policy Characteristics'!$C:$C,0))),"",INDEX('Policy Characteristics'!D:D,MATCH($C59,'Policy Characteristics'!$C:$C,0)))</f>
        <v>Conventional Pollutant Standard</v>
      </c>
      <c r="K59" s="272" t="str">
        <f>IF(ISBLANK(INDEX('Policy Characteristics'!E:E,MATCH($C59,'Policy Characteristics'!$C:$C,0))),"",INDEX('Policy Characteristics'!E:E,MATCH($C59,'Policy Characteristics'!$C:$C,0)))</f>
        <v>trans reduce regulated pollutants</v>
      </c>
      <c r="L59" s="285">
        <f>IF(ISBLANK(INDEX('Policy Characteristics'!F:F,MATCH($C59,'Policy Characteristics'!$C:$C,0))),"",INDEX('Policy Characteristics'!F:F,MATCH($C59,'Policy Characteristics'!$C:$C,0)))</f>
        <v>0</v>
      </c>
      <c r="M59" s="285">
        <f>IF(ISBLANK(INDEX('Policy Characteristics'!G:G,MATCH($C59,'Policy Characteristics'!$C:$C,0))),"",INDEX('Policy Characteristics'!G:G,MATCH($C59,'Policy Characteristics'!$C:$C,0)))</f>
        <v>1</v>
      </c>
      <c r="N59" s="285">
        <f>IF(ISBLANK(INDEX('Policy Characteristics'!H:H,MATCH($C59,'Policy Characteristics'!$C:$C,0))),"",INDEX('Policy Characteristics'!H:H,MATCH($C59,'Policy Characteristics'!$C:$C,0)))</f>
        <v>0.02</v>
      </c>
      <c r="O59" s="272" t="str">
        <f>IF(ISBLANK(INDEX('Policy Characteristics'!I:I,MATCH($C59,'Policy Characteristics'!$C:$C,0))),"",INDEX('Policy Characteristics'!I:I,MATCH($C59,'Policy Characteristics'!$C:$C,0)))</f>
        <v>% reduction in emissions</v>
      </c>
      <c r="P59" s="272"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59" s="272" t="str">
        <f>IF(ISBLANK(INDEX('Policy Characteristics'!K:K,MATCH($C59,'Policy Characteristics'!$C:$C,0))),"",INDEX('Policy Characteristics'!K:K,MATCH($C59,'Policy Characteristics'!$C:$C,0)))</f>
        <v>transportation-sector-main.html#conv-pol-stds</v>
      </c>
      <c r="R59" s="272" t="str">
        <f>IF(ISBLANK(INDEX('Policy Characteristics'!L:L,MATCH($C59,'Policy Characteristics'!$C:$C,0))),"",INDEX('Policy Characteristics'!L:L,MATCH($C59,'Policy Characteristics'!$C:$C,0)))</f>
        <v>conventional-pollutant-standards.html</v>
      </c>
    </row>
    <row r="60" spans="1:18" s="2" customFormat="1" ht="16">
      <c r="A60" s="272" t="str">
        <f>IF(ISBLANK(INDEX('Policy Characteristics'!A:A,MATCH($C60,'Policy Characteristics'!$C:$C,0))),"",INDEX('Policy Characteristics'!A:A,MATCH($C60,'Policy Characteristics'!$C:$C,0)))</f>
        <v>Transportation</v>
      </c>
      <c r="B60" s="272" t="str">
        <f>IF(ISBLANK(INDEX('Policy Characteristics'!B:B,MATCH($C60,'Policy Characteristics'!$C:$C,0))),"",INDEX('Policy Characteristics'!B:B,MATCH($C60,'Policy Characteristics'!$C:$C,0)))</f>
        <v>Conventional Pollutant Standards</v>
      </c>
      <c r="C60" s="274" t="str">
        <f t="shared" si="2"/>
        <v>Percentage Reduction of Separately Regulated Pollutants</v>
      </c>
      <c r="D60" s="2" t="s">
        <v>116</v>
      </c>
      <c r="E60" s="2" t="s">
        <v>2262</v>
      </c>
      <c r="F60" s="2" t="s">
        <v>116</v>
      </c>
      <c r="G60" s="2" t="s">
        <v>2262</v>
      </c>
      <c r="H60" s="46">
        <v>358</v>
      </c>
      <c r="I60" s="6" t="s">
        <v>46</v>
      </c>
      <c r="J60" s="274" t="str">
        <f>IF(ISBLANK(INDEX('Policy Characteristics'!D:D,MATCH($C60,'Policy Characteristics'!$C:$C,0))),"",INDEX('Policy Characteristics'!D:D,MATCH($C60,'Policy Characteristics'!$C:$C,0)))</f>
        <v>Conventional Pollutant Standard</v>
      </c>
      <c r="K60" s="272" t="str">
        <f>IF(ISBLANK(INDEX('Policy Characteristics'!E:E,MATCH($C60,'Policy Characteristics'!$C:$C,0))),"",INDEX('Policy Characteristics'!E:E,MATCH($C60,'Policy Characteristics'!$C:$C,0)))</f>
        <v>trans reduce regulated pollutants</v>
      </c>
      <c r="L60" s="285">
        <f>IF(ISBLANK(INDEX('Policy Characteristics'!F:F,MATCH($C60,'Policy Characteristics'!$C:$C,0))),"",INDEX('Policy Characteristics'!F:F,MATCH($C60,'Policy Characteristics'!$C:$C,0)))</f>
        <v>0</v>
      </c>
      <c r="M60" s="285">
        <f>IF(ISBLANK(INDEX('Policy Characteristics'!G:G,MATCH($C60,'Policy Characteristics'!$C:$C,0))),"",INDEX('Policy Characteristics'!G:G,MATCH($C60,'Policy Characteristics'!$C:$C,0)))</f>
        <v>1</v>
      </c>
      <c r="N60" s="285">
        <f>IF(ISBLANK(INDEX('Policy Characteristics'!H:H,MATCH($C60,'Policy Characteristics'!$C:$C,0))),"",INDEX('Policy Characteristics'!H:H,MATCH($C60,'Policy Characteristics'!$C:$C,0)))</f>
        <v>0.02</v>
      </c>
      <c r="O60" s="272" t="str">
        <f>IF(ISBLANK(INDEX('Policy Characteristics'!I:I,MATCH($C60,'Policy Characteristics'!$C:$C,0))),"",INDEX('Policy Characteristics'!I:I,MATCH($C60,'Policy Characteristics'!$C:$C,0)))</f>
        <v>% reduction in emissions</v>
      </c>
      <c r="P60" s="272"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60" s="272" t="str">
        <f>IF(ISBLANK(INDEX('Policy Characteristics'!K:K,MATCH($C60,'Policy Characteristics'!$C:$C,0))),"",INDEX('Policy Characteristics'!K:K,MATCH($C60,'Policy Characteristics'!$C:$C,0)))</f>
        <v>transportation-sector-main.html#conv-pol-stds</v>
      </c>
      <c r="R60" s="272" t="str">
        <f>IF(ISBLANK(INDEX('Policy Characteristics'!L:L,MATCH($C60,'Policy Characteristics'!$C:$C,0))),"",INDEX('Policy Characteristics'!L:L,MATCH($C60,'Policy Characteristics'!$C:$C,0)))</f>
        <v>conventional-pollutant-standards.html</v>
      </c>
    </row>
    <row r="61" spans="1:18" s="2" customFormat="1" ht="16">
      <c r="A61" s="272" t="str">
        <f>IF(ISBLANK(INDEX('Policy Characteristics'!A:A,MATCH($C61,'Policy Characteristics'!$C:$C,0))),"",INDEX('Policy Characteristics'!A:A,MATCH($C61,'Policy Characteristics'!$C:$C,0)))</f>
        <v>Transportation</v>
      </c>
      <c r="B61" s="272" t="str">
        <f>IF(ISBLANK(INDEX('Policy Characteristics'!B:B,MATCH($C61,'Policy Characteristics'!$C:$C,0))),"",INDEX('Policy Characteristics'!B:B,MATCH($C61,'Policy Characteristics'!$C:$C,0)))</f>
        <v>Conventional Pollutant Standards</v>
      </c>
      <c r="C61" s="274" t="str">
        <f t="shared" si="2"/>
        <v>Percentage Reduction of Separately Regulated Pollutants</v>
      </c>
      <c r="D61" s="2" t="s">
        <v>116</v>
      </c>
      <c r="E61" s="2" t="s">
        <v>2264</v>
      </c>
      <c r="F61" s="2" t="s">
        <v>116</v>
      </c>
      <c r="G61" s="2" t="s">
        <v>2264</v>
      </c>
      <c r="H61" s="46">
        <v>359</v>
      </c>
      <c r="I61" s="6" t="s">
        <v>46</v>
      </c>
      <c r="J61" s="274" t="str">
        <f>IF(ISBLANK(INDEX('Policy Characteristics'!D:D,MATCH($C61,'Policy Characteristics'!$C:$C,0))),"",INDEX('Policy Characteristics'!D:D,MATCH($C61,'Policy Characteristics'!$C:$C,0)))</f>
        <v>Conventional Pollutant Standard</v>
      </c>
      <c r="K61" s="272" t="str">
        <f>IF(ISBLANK(INDEX('Policy Characteristics'!E:E,MATCH($C61,'Policy Characteristics'!$C:$C,0))),"",INDEX('Policy Characteristics'!E:E,MATCH($C61,'Policy Characteristics'!$C:$C,0)))</f>
        <v>trans reduce regulated pollutants</v>
      </c>
      <c r="L61" s="285">
        <f>IF(ISBLANK(INDEX('Policy Characteristics'!F:F,MATCH($C61,'Policy Characteristics'!$C:$C,0))),"",INDEX('Policy Characteristics'!F:F,MATCH($C61,'Policy Characteristics'!$C:$C,0)))</f>
        <v>0</v>
      </c>
      <c r="M61" s="285">
        <f>IF(ISBLANK(INDEX('Policy Characteristics'!G:G,MATCH($C61,'Policy Characteristics'!$C:$C,0))),"",INDEX('Policy Characteristics'!G:G,MATCH($C61,'Policy Characteristics'!$C:$C,0)))</f>
        <v>1</v>
      </c>
      <c r="N61" s="285">
        <f>IF(ISBLANK(INDEX('Policy Characteristics'!H:H,MATCH($C61,'Policy Characteristics'!$C:$C,0))),"",INDEX('Policy Characteristics'!H:H,MATCH($C61,'Policy Characteristics'!$C:$C,0)))</f>
        <v>0.02</v>
      </c>
      <c r="O61" s="272" t="str">
        <f>IF(ISBLANK(INDEX('Policy Characteristics'!I:I,MATCH($C61,'Policy Characteristics'!$C:$C,0))),"",INDEX('Policy Characteristics'!I:I,MATCH($C61,'Policy Characteristics'!$C:$C,0)))</f>
        <v>% reduction in emissions</v>
      </c>
      <c r="P61" s="272"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Mexico has multiple regions with serious air quality concerns from fossil fuel combustion. ProAire (local air quality programs) have been deployed in major cities with some strong measures like those deployed for the Mexico City metropolitan area (strengthening air quality standards, re-zoning industrial areas, emissions registry and inventory, semi-annual vehicle inspections and limits to vehicle use).</v>
      </c>
      <c r="Q61" s="272" t="str">
        <f>IF(ISBLANK(INDEX('Policy Characteristics'!K:K,MATCH($C61,'Policy Characteristics'!$C:$C,0))),"",INDEX('Policy Characteristics'!K:K,MATCH($C61,'Policy Characteristics'!$C:$C,0)))</f>
        <v>transportation-sector-main.html#conv-pol-stds</v>
      </c>
      <c r="R61" s="272" t="str">
        <f>IF(ISBLANK(INDEX('Policy Characteristics'!L:L,MATCH($C61,'Policy Characteristics'!$C:$C,0))),"",INDEX('Policy Characteristics'!L:L,MATCH($C61,'Policy Characteristics'!$C:$C,0)))</f>
        <v>conventional-pollutant-standards.html</v>
      </c>
    </row>
    <row r="62" spans="1:18" s="2" customFormat="1" ht="16">
      <c r="A62" s="272" t="str">
        <f>IF(ISBLANK(INDEX('Policy Characteristics'!A:A,MATCH($C62,'Policy Characteristics'!$C:$C,0))),"",INDEX('Policy Characteristics'!A:A,MATCH($C62,'Policy Characteristics'!$C:$C,0)))</f>
        <v>Transportation</v>
      </c>
      <c r="B62" s="272" t="str">
        <f>IF(ISBLANK(INDEX('Policy Characteristics'!B:B,MATCH($C62,'Policy Characteristics'!$C:$C,0))),"",INDEX('Policy Characteristics'!B:B,MATCH($C62,'Policy Characteristics'!$C:$C,0)))</f>
        <v>Electric Vehicle Charger Deployment</v>
      </c>
      <c r="C62" s="273" t="s">
        <v>2506</v>
      </c>
      <c r="H62" s="46">
        <v>360</v>
      </c>
      <c r="I62" s="6" t="s">
        <v>45</v>
      </c>
      <c r="J62" s="274" t="str">
        <f>IF(ISBLANK(INDEX('Policy Characteristics'!D:D,MATCH($C62,'Policy Characteristics'!$C:$C,0))),"",INDEX('Policy Characteristics'!D:D,MATCH($C62,'Policy Characteristics'!$C:$C,0)))</f>
        <v>EV Charger Deployment</v>
      </c>
      <c r="K62" s="272" t="str">
        <f>IF(ISBLANK(INDEX('Policy Characteristics'!E:E,MATCH($C62,'Policy Characteristics'!$C:$C,0))),"",INDEX('Policy Characteristics'!E:E,MATCH($C62,'Policy Characteristics'!$C:$C,0)))</f>
        <v>trans EV charger deployment</v>
      </c>
      <c r="L62" s="272">
        <f>IF(ISBLANK(INDEX('Policy Characteristics'!F:F,MATCH($C62,'Policy Characteristics'!$C:$C,0))),"",INDEX('Policy Characteristics'!F:F,MATCH($C62,'Policy Characteristics'!$C:$C,0)))</f>
        <v>0</v>
      </c>
      <c r="M62" s="272">
        <f>IF(ISBLANK(INDEX('Policy Characteristics'!G:G,MATCH($C62,'Policy Characteristics'!$C:$C,0))),"",INDEX('Policy Characteristics'!G:G,MATCH($C62,'Policy Characteristics'!$C:$C,0)))</f>
        <v>300</v>
      </c>
      <c r="N62" s="272">
        <f>IF(ISBLANK(INDEX('Policy Characteristics'!H:H,MATCH($C62,'Policy Characteristics'!$C:$C,0))),"",INDEX('Policy Characteristics'!H:H,MATCH($C62,'Policy Characteristics'!$C:$C,0)))</f>
        <v>5</v>
      </c>
      <c r="O62" s="272" t="str">
        <f>IF(ISBLANK(INDEX('Policy Characteristics'!I:I,MATCH($C62,'Policy Characteristics'!$C:$C,0))),"",INDEX('Policy Characteristics'!I:I,MATCH($C62,'Policy Characteristics'!$C:$C,0)))</f>
        <v>chargers / 100k pop</v>
      </c>
      <c r="P62" s="272" t="str">
        <f>IF(ISBLANK(INDEX('Policy Characteristics'!J:J,MATCH($C62,'Policy Characteristics'!$C:$C,0))),"",INDEX('Policy Characteristics'!J:J,MATCH($C62,'Policy Characteristics'!$C:$C,0)))</f>
        <v>**Description:** This policy represents increasing the deployment of EV charging stations, including DC Fast and Level 2 charging stations.  It is set in chargers per 100,000 people (cumulative, not per year), additional to chargers in the Reference case. This policy lever does not have an effect on energy use/emissions/deployment. It is meant to account for the costs of additional charging infrastructure.   // **Guidance for setting values:** As of Mar 2019, the U.S. had 63,000 chargers, just under 20 chargers per 100k pop.  In 2016, the U.S. had 111,076 gas stations with an average of 8 fuel pumps each, or 275 pumps per 100k pop.  Therefore, a lever setting of 255 would cause the population density of EV chargers to equal the 2016 population density of fuel pumps.</v>
      </c>
      <c r="Q62" s="272" t="str">
        <f>IF(ISBLANK(INDEX('Policy Characteristics'!K:K,MATCH($C62,'Policy Characteristics'!$C:$C,0))),"",INDEX('Policy Characteristics'!K:K,MATCH($C62,'Policy Characteristics'!$C:$C,0)))</f>
        <v/>
      </c>
      <c r="R62" s="272" t="str">
        <f>IF(ISBLANK(INDEX('Policy Characteristics'!L:L,MATCH($C62,'Policy Characteristics'!$C:$C,0))),"",INDEX('Policy Characteristics'!L:L,MATCH($C62,'Policy Characteristics'!$C:$C,0)))</f>
        <v>ev-charger-deployment.html</v>
      </c>
    </row>
    <row r="63" spans="1:18" s="2" customFormat="1" ht="16">
      <c r="A63" s="272" t="str">
        <f>IF(ISBLANK(INDEX('Policy Characteristics'!A:A,MATCH($C63,'Policy Characteristics'!$C:$C,0))),"",INDEX('Policy Characteristics'!A:A,MATCH($C63,'Policy Characteristics'!$C:$C,0)))</f>
        <v>Transportation</v>
      </c>
      <c r="B63" s="272" t="str">
        <f>IF(ISBLANK(INDEX('Policy Characteristics'!B:B,MATCH($C63,'Policy Characteristics'!$C:$C,0))),"",INDEX('Policy Characteristics'!B:B,MATCH($C63,'Policy Characteristics'!$C:$C,0)))</f>
        <v>Electric Vehicle Range &amp; Charging Time</v>
      </c>
      <c r="C63" s="273" t="s">
        <v>2502</v>
      </c>
      <c r="D63" s="44"/>
      <c r="E63" s="44"/>
      <c r="F63" s="44"/>
      <c r="G63" s="44"/>
      <c r="H63" s="46">
        <v>361</v>
      </c>
      <c r="I63" s="44" t="s">
        <v>45</v>
      </c>
      <c r="J63" s="274" t="str">
        <f>IF(ISBLANK(INDEX('Policy Characteristics'!D:D,MATCH($C63,'Policy Characteristics'!$C:$C,0))),"",INDEX('Policy Characteristics'!D:D,MATCH($C63,'Policy Characteristics'!$C:$C,0)))</f>
        <v>EV Range &amp; Charging Time</v>
      </c>
      <c r="K63" s="272" t="str">
        <f>IF(ISBLANK(INDEX('Policy Characteristics'!E:E,MATCH($C63,'Policy Characteristics'!$C:$C,0))),"",INDEX('Policy Characteristics'!E:E,MATCH($C63,'Policy Characteristics'!$C:$C,0)))</f>
        <v>trans reduce EV range anxiety and charging time</v>
      </c>
      <c r="L63" s="285">
        <f>IF(ISBLANK(INDEX('Policy Characteristics'!F:F,MATCH($C63,'Policy Characteristics'!$C:$C,0))),"",INDEX('Policy Characteristics'!F:F,MATCH($C63,'Policy Characteristics'!$C:$C,0)))</f>
        <v>0</v>
      </c>
      <c r="M63" s="285">
        <f>IF(ISBLANK(INDEX('Policy Characteristics'!G:G,MATCH($C63,'Policy Characteristics'!$C:$C,0))),"",INDEX('Policy Characteristics'!G:G,MATCH($C63,'Policy Characteristics'!$C:$C,0)))</f>
        <v>1</v>
      </c>
      <c r="N63" s="285">
        <f>IF(ISBLANK(INDEX('Policy Characteristics'!H:H,MATCH($C63,'Policy Characteristics'!$C:$C,0))),"",INDEX('Policy Characteristics'!H:H,MATCH($C63,'Policy Characteristics'!$C:$C,0)))</f>
        <v>0.02</v>
      </c>
      <c r="O63" s="272" t="str">
        <f>IF(ISBLANK(INDEX('Policy Characteristics'!I:I,MATCH($C63,'Policy Characteristics'!$C:$C,0))),"",INDEX('Policy Characteristics'!I:I,MATCH($C63,'Policy Characteristics'!$C:$C,0)))</f>
        <v>% reduction in concern</v>
      </c>
      <c r="P63" s="272" t="str">
        <f>IF(ISBLANK(INDEX('Policy Characteristics'!J:J,MATCH($C63,'Policy Characteristics'!$C:$C,0))),"",INDEX('Policy Characteristics'!J:J,MATCH($C63,'Policy Characteristics'!$C:$C,0)))</f>
        <v>**Description:**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 U.S. model year 2017 all-electric (not hybrid) vehicles had ranges from 58 to 335 miles (median 114 miles), and the typical charging time was 0.5 hours (with a DC Fast charger) or 3.5 hours (with a Level 2 charger).</v>
      </c>
      <c r="Q63" s="272" t="str">
        <f>IF(ISBLANK(INDEX('Policy Characteristics'!K:K,MATCH($C63,'Policy Characteristics'!$C:$C,0))),"",INDEX('Policy Characteristics'!K:K,MATCH($C63,'Policy Characteristics'!$C:$C,0)))</f>
        <v/>
      </c>
      <c r="R63" s="272" t="str">
        <f>IF(ISBLANK(INDEX('Policy Characteristics'!L:L,MATCH($C63,'Policy Characteristics'!$C:$C,0))),"",INDEX('Policy Characteristics'!L:L,MATCH($C63,'Policy Characteristics'!$C:$C,0)))</f>
        <v>reduce-range-anxiety-charging-time.html</v>
      </c>
    </row>
    <row r="64" spans="1:18" s="2" customFormat="1" ht="16">
      <c r="A64" s="272" t="str">
        <f>IF(ISBLANK(INDEX('Policy Characteristics'!A:A,MATCH($C64,'Policy Characteristics'!$C:$C,0))),"",INDEX('Policy Characteristics'!A:A,MATCH($C64,'Policy Characteristics'!$C:$C,0)))</f>
        <v>Transportation</v>
      </c>
      <c r="B64" s="272" t="str">
        <f>IF(ISBLANK(INDEX('Policy Characteristics'!B:B,MATCH($C64,'Policy Characteristics'!$C:$C,0))),"",INDEX('Policy Characteristics'!B:B,MATCH($C64,'Policy Characteristics'!$C:$C,0)))</f>
        <v>Electric Vehicle Sales Standard</v>
      </c>
      <c r="C64" s="273" t="s">
        <v>487</v>
      </c>
      <c r="D64" s="44" t="s">
        <v>47</v>
      </c>
      <c r="E64" s="44" t="s">
        <v>39</v>
      </c>
      <c r="F64" s="44" t="s">
        <v>85</v>
      </c>
      <c r="G64" s="44" t="s">
        <v>39</v>
      </c>
      <c r="H64" s="46">
        <v>186</v>
      </c>
      <c r="I64" s="44" t="s">
        <v>45</v>
      </c>
      <c r="J64" s="274" t="str">
        <f>IF(ISBLANK(INDEX('Policy Characteristics'!D:D,MATCH($C64,'Policy Characteristics'!$C:$C,0))),"",INDEX('Policy Characteristics'!D:D,MATCH($C64,'Policy Characteristics'!$C:$C,0)))</f>
        <v>EV Sales Standard</v>
      </c>
      <c r="K64" s="272" t="str">
        <f>IF(ISBLANK(INDEX('Policy Characteristics'!E:E,MATCH($C64,'Policy Characteristics'!$C:$C,0))),"",INDEX('Policy Characteristics'!E:E,MATCH($C64,'Policy Characteristics'!$C:$C,0)))</f>
        <v>trans EV minimum</v>
      </c>
      <c r="L64" s="285">
        <f>IF(ISBLANK(INDEX('Policy Characteristics'!F:F,MATCH($C64,'Policy Characteristics'!$C:$C,0))),"",INDEX('Policy Characteristics'!F:F,MATCH($C64,'Policy Characteristics'!$C:$C,0)))</f>
        <v>0</v>
      </c>
      <c r="M64" s="285">
        <f>IF(ISBLANK(INDEX('Policy Characteristics'!G:G,MATCH($C64,'Policy Characteristics'!$C:$C,0))),"",INDEX('Policy Characteristics'!G:G,MATCH($C64,'Policy Characteristics'!$C:$C,0)))</f>
        <v>1</v>
      </c>
      <c r="N64" s="285">
        <f>IF(ISBLANK(INDEX('Policy Characteristics'!H:H,MATCH($C64,'Policy Characteristics'!$C:$C,0))),"",INDEX('Policy Characteristics'!H:H,MATCH($C64,'Policy Characteristics'!$C:$C,0)))</f>
        <v>0.01</v>
      </c>
      <c r="O64" s="272" t="str">
        <f>IF(ISBLANK(INDEX('Policy Characteristics'!I:I,MATCH($C64,'Policy Characteristics'!$C:$C,0))),"",INDEX('Policy Characteristics'!I:I,MATCH($C64,'Policy Characteristics'!$C:$C,0)))</f>
        <v>% of new vehicles sold</v>
      </c>
      <c r="P64" s="272" t="str">
        <f>IF(ISBLANK(INDEX('Policy Characteristics'!J:J,MATCH($C64,'Policy Characteristics'!$C:$C,0))),"",INDEX('Policy Characteristics'!J:J,MATCH($C64,'Policy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4" s="272" t="str">
        <f>IF(ISBLANK(INDEX('Policy Characteristics'!K:K,MATCH($C64,'Policy Characteristics'!$C:$C,0))),"",INDEX('Policy Characteristics'!K:K,MATCH($C64,'Policy Characteristics'!$C:$C,0)))</f>
        <v>transportation-sector-main.html#ev-mandate</v>
      </c>
      <c r="R64" s="272" t="str">
        <f>IF(ISBLANK(INDEX('Policy Characteristics'!L:L,MATCH($C64,'Policy Characteristics'!$C:$C,0))),"",INDEX('Policy Characteristics'!L:L,MATCH($C64,'Policy Characteristics'!$C:$C,0)))</f>
        <v>ev-mandate.html</v>
      </c>
    </row>
    <row r="65" spans="1:18" s="2" customFormat="1" ht="16">
      <c r="A65" s="272" t="str">
        <f>IF(ISBLANK(INDEX('Policy Characteristics'!A:A,MATCH($C65,'Policy Characteristics'!$C:$C,0))),"",INDEX('Policy Characteristics'!A:A,MATCH($C65,'Policy Characteristics'!$C:$C,0)))</f>
        <v>Transportation</v>
      </c>
      <c r="B65" s="272" t="str">
        <f>IF(ISBLANK(INDEX('Policy Characteristics'!B:B,MATCH($C65,'Policy Characteristics'!$C:$C,0))),"",INDEX('Policy Characteristics'!B:B,MATCH($C65,'Policy Characteristics'!$C:$C,0)))</f>
        <v>Electric Vehicle Sales Standard</v>
      </c>
      <c r="C65" s="274" t="str">
        <f t="shared" ref="C65:C75" si="3">C$64</f>
        <v>Additional Minimum Required EV Sales Percentage</v>
      </c>
      <c r="D65" s="2" t="s">
        <v>44</v>
      </c>
      <c r="E65" s="2" t="s">
        <v>39</v>
      </c>
      <c r="F65" s="2" t="s">
        <v>86</v>
      </c>
      <c r="G65" s="2" t="s">
        <v>39</v>
      </c>
      <c r="H65" s="46">
        <v>203</v>
      </c>
      <c r="I65" s="6" t="s">
        <v>45</v>
      </c>
      <c r="J65" s="274" t="str">
        <f>IF(ISBLANK(INDEX('Policy Characteristics'!D:D,MATCH($C65,'Policy Characteristics'!$C:$C,0))),"",INDEX('Policy Characteristics'!D:D,MATCH($C65,'Policy Characteristics'!$C:$C,0)))</f>
        <v>EV Sales Standard</v>
      </c>
      <c r="K65" s="272" t="str">
        <f>IF(ISBLANK(INDEX('Policy Characteristics'!E:E,MATCH($C65,'Policy Characteristics'!$C:$C,0))),"",INDEX('Policy Characteristics'!E:E,MATCH($C65,'Policy Characteristics'!$C:$C,0)))</f>
        <v>trans EV minimum</v>
      </c>
      <c r="L65" s="285">
        <f>IF(ISBLANK(INDEX('Policy Characteristics'!F:F,MATCH($C65,'Policy Characteristics'!$C:$C,0))),"",INDEX('Policy Characteristics'!F:F,MATCH($C65,'Policy Characteristics'!$C:$C,0)))</f>
        <v>0</v>
      </c>
      <c r="M65" s="285">
        <f>IF(ISBLANK(INDEX('Policy Characteristics'!G:G,MATCH($C65,'Policy Characteristics'!$C:$C,0))),"",INDEX('Policy Characteristics'!G:G,MATCH($C65,'Policy Characteristics'!$C:$C,0)))</f>
        <v>1</v>
      </c>
      <c r="N65" s="285">
        <f>IF(ISBLANK(INDEX('Policy Characteristics'!H:H,MATCH($C65,'Policy Characteristics'!$C:$C,0))),"",INDEX('Policy Characteristics'!H:H,MATCH($C65,'Policy Characteristics'!$C:$C,0)))</f>
        <v>0.01</v>
      </c>
      <c r="O65" s="272" t="str">
        <f>IF(ISBLANK(INDEX('Policy Characteristics'!I:I,MATCH($C65,'Policy Characteristics'!$C:$C,0))),"",INDEX('Policy Characteristics'!I:I,MATCH($C65,'Policy Characteristics'!$C:$C,0)))</f>
        <v>% of new vehicles sold</v>
      </c>
      <c r="P65" s="272" t="str">
        <f>IF(ISBLANK(INDEX('Policy Characteristics'!J:J,MATCH($C65,'Policy Characteristics'!$C:$C,0))),"",INDEX('Policy Characteristics'!J:J,MATCH($C65,'Policy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5" s="272" t="str">
        <f>IF(ISBLANK(INDEX('Policy Characteristics'!K:K,MATCH($C65,'Policy Characteristics'!$C:$C,0))),"",INDEX('Policy Characteristics'!K:K,MATCH($C65,'Policy Characteristics'!$C:$C,0)))</f>
        <v>transportation-sector-main.html#ev-mandate</v>
      </c>
      <c r="R65" s="272" t="str">
        <f>IF(ISBLANK(INDEX('Policy Characteristics'!L:L,MATCH($C65,'Policy Characteristics'!$C:$C,0))),"",INDEX('Policy Characteristics'!L:L,MATCH($C65,'Policy Characteristics'!$C:$C,0)))</f>
        <v>ev-mandate.html</v>
      </c>
    </row>
    <row r="66" spans="1:18" s="2" customFormat="1" ht="16">
      <c r="A66" s="272" t="str">
        <f>IF(ISBLANK(INDEX('Policy Characteristics'!A:A,MATCH($C66,'Policy Characteristics'!$C:$C,0))),"",INDEX('Policy Characteristics'!A:A,MATCH($C66,'Policy Characteristics'!$C:$C,0)))</f>
        <v>Transportation</v>
      </c>
      <c r="B66" s="272" t="str">
        <f>IF(ISBLANK(INDEX('Policy Characteristics'!B:B,MATCH($C66,'Policy Characteristics'!$C:$C,0))),"",INDEX('Policy Characteristics'!B:B,MATCH($C66,'Policy Characteristics'!$C:$C,0)))</f>
        <v>Electric Vehicle Sales Standard</v>
      </c>
      <c r="C66" s="274" t="str">
        <f t="shared" si="3"/>
        <v>Additional Minimum Required EV Sales Percentage</v>
      </c>
      <c r="D66" s="2" t="s">
        <v>47</v>
      </c>
      <c r="E66" s="2" t="s">
        <v>40</v>
      </c>
      <c r="F66" s="2" t="s">
        <v>85</v>
      </c>
      <c r="G66" s="2" t="s">
        <v>40</v>
      </c>
      <c r="H66" s="46">
        <v>187</v>
      </c>
      <c r="I66" s="44" t="s">
        <v>45</v>
      </c>
      <c r="J66" s="274" t="str">
        <f>IF(ISBLANK(INDEX('Policy Characteristics'!D:D,MATCH($C66,'Policy Characteristics'!$C:$C,0))),"",INDEX('Policy Characteristics'!D:D,MATCH($C66,'Policy Characteristics'!$C:$C,0)))</f>
        <v>EV Sales Standard</v>
      </c>
      <c r="K66" s="272" t="str">
        <f>IF(ISBLANK(INDEX('Policy Characteristics'!E:E,MATCH($C66,'Policy Characteristics'!$C:$C,0))),"",INDEX('Policy Characteristics'!E:E,MATCH($C66,'Policy Characteristics'!$C:$C,0)))</f>
        <v>trans EV minimum</v>
      </c>
      <c r="L66" s="285">
        <f>IF(ISBLANK(INDEX('Policy Characteristics'!F:F,MATCH($C66,'Policy Characteristics'!$C:$C,0))),"",INDEX('Policy Characteristics'!F:F,MATCH($C66,'Policy Characteristics'!$C:$C,0)))</f>
        <v>0</v>
      </c>
      <c r="M66" s="285">
        <f>IF(ISBLANK(INDEX('Policy Characteristics'!G:G,MATCH($C66,'Policy Characteristics'!$C:$C,0))),"",INDEX('Policy Characteristics'!G:G,MATCH($C66,'Policy Characteristics'!$C:$C,0)))</f>
        <v>1</v>
      </c>
      <c r="N66" s="285">
        <f>IF(ISBLANK(INDEX('Policy Characteristics'!H:H,MATCH($C66,'Policy Characteristics'!$C:$C,0))),"",INDEX('Policy Characteristics'!H:H,MATCH($C66,'Policy Characteristics'!$C:$C,0)))</f>
        <v>0.01</v>
      </c>
      <c r="O66" s="272" t="str">
        <f>IF(ISBLANK(INDEX('Policy Characteristics'!I:I,MATCH($C66,'Policy Characteristics'!$C:$C,0))),"",INDEX('Policy Characteristics'!I:I,MATCH($C66,'Policy Characteristics'!$C:$C,0)))</f>
        <v>% of new vehicles sold</v>
      </c>
      <c r="P66" s="272" t="str">
        <f>IF(ISBLANK(INDEX('Policy Characteristics'!J:J,MATCH($C66,'Policy Characteristics'!$C:$C,0))),"",INDEX('Policy Characteristics'!J:J,MATCH($C66,'Policy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6" s="272" t="str">
        <f>IF(ISBLANK(INDEX('Policy Characteristics'!K:K,MATCH($C66,'Policy Characteristics'!$C:$C,0))),"",INDEX('Policy Characteristics'!K:K,MATCH($C66,'Policy Characteristics'!$C:$C,0)))</f>
        <v>transportation-sector-main.html#ev-mandate</v>
      </c>
      <c r="R66" s="272" t="str">
        <f>IF(ISBLANK(INDEX('Policy Characteristics'!L:L,MATCH($C66,'Policy Characteristics'!$C:$C,0))),"",INDEX('Policy Characteristics'!L:L,MATCH($C66,'Policy Characteristics'!$C:$C,0)))</f>
        <v>ev-mandate.html</v>
      </c>
    </row>
    <row r="67" spans="1:18" s="2" customFormat="1" ht="16">
      <c r="A67" s="272" t="str">
        <f>IF(ISBLANK(INDEX('Policy Characteristics'!A:A,MATCH($C67,'Policy Characteristics'!$C:$C,0))),"",INDEX('Policy Characteristics'!A:A,MATCH($C67,'Policy Characteristics'!$C:$C,0)))</f>
        <v>Transportation</v>
      </c>
      <c r="B67" s="272" t="str">
        <f>IF(ISBLANK(INDEX('Policy Characteristics'!B:B,MATCH($C67,'Policy Characteristics'!$C:$C,0))),"",INDEX('Policy Characteristics'!B:B,MATCH($C67,'Policy Characteristics'!$C:$C,0)))</f>
        <v>Electric Vehicle Sales Standard</v>
      </c>
      <c r="C67" s="274" t="str">
        <f t="shared" si="3"/>
        <v>Additional Minimum Required EV Sales Percentage</v>
      </c>
      <c r="D67" s="2" t="s">
        <v>44</v>
      </c>
      <c r="E67" s="2" t="s">
        <v>40</v>
      </c>
      <c r="F67" s="2" t="s">
        <v>86</v>
      </c>
      <c r="G67" s="2" t="s">
        <v>40</v>
      </c>
      <c r="H67" s="46">
        <v>191</v>
      </c>
      <c r="I67" s="44" t="s">
        <v>45</v>
      </c>
      <c r="J67" s="274" t="str">
        <f>IF(ISBLANK(INDEX('Policy Characteristics'!D:D,MATCH($C67,'Policy Characteristics'!$C:$C,0))),"",INDEX('Policy Characteristics'!D:D,MATCH($C67,'Policy Characteristics'!$C:$C,0)))</f>
        <v>EV Sales Standard</v>
      </c>
      <c r="K67" s="272" t="str">
        <f>IF(ISBLANK(INDEX('Policy Characteristics'!E:E,MATCH($C67,'Policy Characteristics'!$C:$C,0))),"",INDEX('Policy Characteristics'!E:E,MATCH($C67,'Policy Characteristics'!$C:$C,0)))</f>
        <v>trans EV minimum</v>
      </c>
      <c r="L67" s="285">
        <f>IF(ISBLANK(INDEX('Policy Characteristics'!F:F,MATCH($C67,'Policy Characteristics'!$C:$C,0))),"",INDEX('Policy Characteristics'!F:F,MATCH($C67,'Policy Characteristics'!$C:$C,0)))</f>
        <v>0</v>
      </c>
      <c r="M67" s="285">
        <f>IF(ISBLANK(INDEX('Policy Characteristics'!G:G,MATCH($C67,'Policy Characteristics'!$C:$C,0))),"",INDEX('Policy Characteristics'!G:G,MATCH($C67,'Policy Characteristics'!$C:$C,0)))</f>
        <v>1</v>
      </c>
      <c r="N67" s="285">
        <f>IF(ISBLANK(INDEX('Policy Characteristics'!H:H,MATCH($C67,'Policy Characteristics'!$C:$C,0))),"",INDEX('Policy Characteristics'!H:H,MATCH($C67,'Policy Characteristics'!$C:$C,0)))</f>
        <v>0.01</v>
      </c>
      <c r="O67" s="272" t="str">
        <f>IF(ISBLANK(INDEX('Policy Characteristics'!I:I,MATCH($C67,'Policy Characteristics'!$C:$C,0))),"",INDEX('Policy Characteristics'!I:I,MATCH($C67,'Policy Characteristics'!$C:$C,0)))</f>
        <v>% of new vehicles sold</v>
      </c>
      <c r="P67" s="272" t="str">
        <f>IF(ISBLANK(INDEX('Policy Characteristics'!J:J,MATCH($C67,'Policy Characteristics'!$C:$C,0))),"",INDEX('Policy Characteristics'!J:J,MATCH($C67,'Policy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7" s="272" t="str">
        <f>IF(ISBLANK(INDEX('Policy Characteristics'!K:K,MATCH($C67,'Policy Characteristics'!$C:$C,0))),"",INDEX('Policy Characteristics'!K:K,MATCH($C67,'Policy Characteristics'!$C:$C,0)))</f>
        <v>transportation-sector-main.html#ev-mandate</v>
      </c>
      <c r="R67" s="272" t="str">
        <f>IF(ISBLANK(INDEX('Policy Characteristics'!L:L,MATCH($C67,'Policy Characteristics'!$C:$C,0))),"",INDEX('Policy Characteristics'!L:L,MATCH($C67,'Policy Characteristics'!$C:$C,0)))</f>
        <v>ev-mandate.html</v>
      </c>
    </row>
    <row r="68" spans="1:18" s="2" customFormat="1" ht="16">
      <c r="A68" s="272" t="str">
        <f>IF(ISBLANK(INDEX('Policy Characteristics'!A:A,MATCH($C68,'Policy Characteristics'!$C:$C,0))),"",INDEX('Policy Characteristics'!A:A,MATCH($C68,'Policy Characteristics'!$C:$C,0)))</f>
        <v>Transportation</v>
      </c>
      <c r="B68" s="272" t="str">
        <f>IF(ISBLANK(INDEX('Policy Characteristics'!B:B,MATCH($C68,'Policy Characteristics'!$C:$C,0))),"",INDEX('Policy Characteristics'!B:B,MATCH($C68,'Policy Characteristics'!$C:$C,0)))</f>
        <v>Electric Vehicle Sales Standard</v>
      </c>
      <c r="C68" s="274" t="str">
        <f t="shared" si="3"/>
        <v>Additional Minimum Required EV Sales Percentage</v>
      </c>
      <c r="D68" s="2" t="s">
        <v>47</v>
      </c>
      <c r="E68" s="2" t="s">
        <v>41</v>
      </c>
      <c r="F68" s="2" t="s">
        <v>85</v>
      </c>
      <c r="G68" s="2" t="s">
        <v>87</v>
      </c>
      <c r="H68" s="46">
        <v>496</v>
      </c>
      <c r="I68" s="44" t="s">
        <v>45</v>
      </c>
      <c r="J68" s="274" t="str">
        <f>IF(ISBLANK(INDEX('Policy Characteristics'!D:D,MATCH($C68,'Policy Characteristics'!$C:$C,0))),"",INDEX('Policy Characteristics'!D:D,MATCH($C68,'Policy Characteristics'!$C:$C,0)))</f>
        <v>EV Sales Standard</v>
      </c>
      <c r="K68" s="272" t="str">
        <f>IF(ISBLANK(INDEX('Policy Characteristics'!E:E,MATCH($C68,'Policy Characteristics'!$C:$C,0))),"",INDEX('Policy Characteristics'!E:E,MATCH($C68,'Policy Characteristics'!$C:$C,0)))</f>
        <v>trans EV minimum</v>
      </c>
      <c r="L68" s="285">
        <f>IF(ISBLANK(INDEX('Policy Characteristics'!F:F,MATCH($C68,'Policy Characteristics'!$C:$C,0))),"",INDEX('Policy Characteristics'!F:F,MATCH($C68,'Policy Characteristics'!$C:$C,0)))</f>
        <v>0</v>
      </c>
      <c r="M68" s="285">
        <f>IF(ISBLANK(INDEX('Policy Characteristics'!G:G,MATCH($C68,'Policy Characteristics'!$C:$C,0))),"",INDEX('Policy Characteristics'!G:G,MATCH($C68,'Policy Characteristics'!$C:$C,0)))</f>
        <v>1</v>
      </c>
      <c r="N68" s="285">
        <f>IF(ISBLANK(INDEX('Policy Characteristics'!H:H,MATCH($C68,'Policy Characteristics'!$C:$C,0))),"",INDEX('Policy Characteristics'!H:H,MATCH($C68,'Policy Characteristics'!$C:$C,0)))</f>
        <v>0.01</v>
      </c>
      <c r="O68" s="272" t="str">
        <f>IF(ISBLANK(INDEX('Policy Characteristics'!I:I,MATCH($C68,'Policy Characteristics'!$C:$C,0))),"",INDEX('Policy Characteristics'!I:I,MATCH($C68,'Policy Characteristics'!$C:$C,0)))</f>
        <v>% of new vehicles sold</v>
      </c>
      <c r="P68" s="272" t="str">
        <f>IF(ISBLANK(INDEX('Policy Characteristics'!J:J,MATCH($C68,'Policy Characteristics'!$C:$C,0))),"",INDEX('Policy Characteristics'!J:J,MATCH($C68,'Policy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8" s="272" t="str">
        <f>IF(ISBLANK(INDEX('Policy Characteristics'!K:K,MATCH($C68,'Policy Characteristics'!$C:$C,0))),"",INDEX('Policy Characteristics'!K:K,MATCH($C68,'Policy Characteristics'!$C:$C,0)))</f>
        <v>transportation-sector-main.html#ev-mandate</v>
      </c>
      <c r="R68" s="272" t="str">
        <f>IF(ISBLANK(INDEX('Policy Characteristics'!L:L,MATCH($C68,'Policy Characteristics'!$C:$C,0))),"",INDEX('Policy Characteristics'!L:L,MATCH($C68,'Policy Characteristics'!$C:$C,0)))</f>
        <v>ev-mandate.html</v>
      </c>
    </row>
    <row r="69" spans="1:18" s="2" customFormat="1" ht="16">
      <c r="A69" s="272" t="str">
        <f>IF(ISBLANK(INDEX('Policy Characteristics'!A:A,MATCH($C69,'Policy Characteristics'!$C:$C,0))),"",INDEX('Policy Characteristics'!A:A,MATCH($C69,'Policy Characteristics'!$C:$C,0)))</f>
        <v>Transportation</v>
      </c>
      <c r="B69" s="272" t="str">
        <f>IF(ISBLANK(INDEX('Policy Characteristics'!B:B,MATCH($C69,'Policy Characteristics'!$C:$C,0))),"",INDEX('Policy Characteristics'!B:B,MATCH($C69,'Policy Characteristics'!$C:$C,0)))</f>
        <v>Electric Vehicle Sales Standard</v>
      </c>
      <c r="C69" s="274" t="str">
        <f t="shared" si="3"/>
        <v>Additional Minimum Required EV Sales Percentage</v>
      </c>
      <c r="D69" s="2" t="s">
        <v>44</v>
      </c>
      <c r="E69" s="2" t="s">
        <v>41</v>
      </c>
      <c r="F69" s="2" t="s">
        <v>86</v>
      </c>
      <c r="G69" s="2" t="s">
        <v>87</v>
      </c>
      <c r="H69" s="46">
        <v>497</v>
      </c>
      <c r="I69" s="44" t="s">
        <v>45</v>
      </c>
      <c r="J69" s="274" t="str">
        <f>IF(ISBLANK(INDEX('Policy Characteristics'!D:D,MATCH($C69,'Policy Characteristics'!$C:$C,0))),"",INDEX('Policy Characteristics'!D:D,MATCH($C69,'Policy Characteristics'!$C:$C,0)))</f>
        <v>EV Sales Standard</v>
      </c>
      <c r="K69" s="272" t="str">
        <f>IF(ISBLANK(INDEX('Policy Characteristics'!E:E,MATCH($C69,'Policy Characteristics'!$C:$C,0))),"",INDEX('Policy Characteristics'!E:E,MATCH($C69,'Policy Characteristics'!$C:$C,0)))</f>
        <v>trans EV minimum</v>
      </c>
      <c r="L69" s="285">
        <f>IF(ISBLANK(INDEX('Policy Characteristics'!F:F,MATCH($C69,'Policy Characteristics'!$C:$C,0))),"",INDEX('Policy Characteristics'!F:F,MATCH($C69,'Policy Characteristics'!$C:$C,0)))</f>
        <v>0</v>
      </c>
      <c r="M69" s="285">
        <f>IF(ISBLANK(INDEX('Policy Characteristics'!G:G,MATCH($C69,'Policy Characteristics'!$C:$C,0))),"",INDEX('Policy Characteristics'!G:G,MATCH($C69,'Policy Characteristics'!$C:$C,0)))</f>
        <v>1</v>
      </c>
      <c r="N69" s="285">
        <f>IF(ISBLANK(INDEX('Policy Characteristics'!H:H,MATCH($C69,'Policy Characteristics'!$C:$C,0))),"",INDEX('Policy Characteristics'!H:H,MATCH($C69,'Policy Characteristics'!$C:$C,0)))</f>
        <v>0.01</v>
      </c>
      <c r="O69" s="272" t="str">
        <f>IF(ISBLANK(INDEX('Policy Characteristics'!I:I,MATCH($C69,'Policy Characteristics'!$C:$C,0))),"",INDEX('Policy Characteristics'!I:I,MATCH($C69,'Policy Characteristics'!$C:$C,0)))</f>
        <v>% of new vehicles sold</v>
      </c>
      <c r="P69" s="272" t="str">
        <f>IF(ISBLANK(INDEX('Policy Characteristics'!J:J,MATCH($C69,'Policy Characteristics'!$C:$C,0))),"",INDEX('Policy Characteristics'!J:J,MATCH($C69,'Policy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69" s="272" t="str">
        <f>IF(ISBLANK(INDEX('Policy Characteristics'!K:K,MATCH($C69,'Policy Characteristics'!$C:$C,0))),"",INDEX('Policy Characteristics'!K:K,MATCH($C69,'Policy Characteristics'!$C:$C,0)))</f>
        <v>transportation-sector-main.html#ev-mandate</v>
      </c>
      <c r="R69" s="272" t="str">
        <f>IF(ISBLANK(INDEX('Policy Characteristics'!L:L,MATCH($C69,'Policy Characteristics'!$C:$C,0))),"",INDEX('Policy Characteristics'!L:L,MATCH($C69,'Policy Characteristics'!$C:$C,0)))</f>
        <v>ev-mandate.html</v>
      </c>
    </row>
    <row r="70" spans="1:18" s="2" customFormat="1" ht="16">
      <c r="A70" s="272" t="str">
        <f>IF(ISBLANK(INDEX('Policy Characteristics'!A:A,MATCH($C70,'Policy Characteristics'!$C:$C,0))),"",INDEX('Policy Characteristics'!A:A,MATCH($C70,'Policy Characteristics'!$C:$C,0)))</f>
        <v>Transportation</v>
      </c>
      <c r="B70" s="272" t="str">
        <f>IF(ISBLANK(INDEX('Policy Characteristics'!B:B,MATCH($C70,'Policy Characteristics'!$C:$C,0))),"",INDEX('Policy Characteristics'!B:B,MATCH($C70,'Policy Characteristics'!$C:$C,0)))</f>
        <v>Electric Vehicle Sales Standard</v>
      </c>
      <c r="C70" s="274" t="str">
        <f t="shared" si="3"/>
        <v>Additional Minimum Required EV Sales Percentage</v>
      </c>
      <c r="D70" s="2" t="s">
        <v>47</v>
      </c>
      <c r="E70" s="2" t="s">
        <v>42</v>
      </c>
      <c r="F70" s="2" t="s">
        <v>85</v>
      </c>
      <c r="G70" s="2" t="s">
        <v>88</v>
      </c>
      <c r="H70" s="46">
        <v>498</v>
      </c>
      <c r="I70" s="44" t="s">
        <v>45</v>
      </c>
      <c r="J70" s="274" t="str">
        <f>IF(ISBLANK(INDEX('Policy Characteristics'!D:D,MATCH($C70,'Policy Characteristics'!$C:$C,0))),"",INDEX('Policy Characteristics'!D:D,MATCH($C70,'Policy Characteristics'!$C:$C,0)))</f>
        <v>EV Sales Standard</v>
      </c>
      <c r="K70" s="272" t="str">
        <f>IF(ISBLANK(INDEX('Policy Characteristics'!E:E,MATCH($C70,'Policy Characteristics'!$C:$C,0))),"",INDEX('Policy Characteristics'!E:E,MATCH($C70,'Policy Characteristics'!$C:$C,0)))</f>
        <v>trans EV minimum</v>
      </c>
      <c r="L70" s="285">
        <f>IF(ISBLANK(INDEX('Policy Characteristics'!F:F,MATCH($C70,'Policy Characteristics'!$C:$C,0))),"",INDEX('Policy Characteristics'!F:F,MATCH($C70,'Policy Characteristics'!$C:$C,0)))</f>
        <v>0</v>
      </c>
      <c r="M70" s="285">
        <f>IF(ISBLANK(INDEX('Policy Characteristics'!G:G,MATCH($C70,'Policy Characteristics'!$C:$C,0))),"",INDEX('Policy Characteristics'!G:G,MATCH($C70,'Policy Characteristics'!$C:$C,0)))</f>
        <v>1</v>
      </c>
      <c r="N70" s="285">
        <f>IF(ISBLANK(INDEX('Policy Characteristics'!H:H,MATCH($C70,'Policy Characteristics'!$C:$C,0))),"",INDEX('Policy Characteristics'!H:H,MATCH($C70,'Policy Characteristics'!$C:$C,0)))</f>
        <v>0.01</v>
      </c>
      <c r="O70" s="272" t="str">
        <f>IF(ISBLANK(INDEX('Policy Characteristics'!I:I,MATCH($C70,'Policy Characteristics'!$C:$C,0))),"",INDEX('Policy Characteristics'!I:I,MATCH($C70,'Policy Characteristics'!$C:$C,0)))</f>
        <v>% of new vehicles sold</v>
      </c>
      <c r="P70" s="272" t="str">
        <f>IF(ISBLANK(INDEX('Policy Characteristics'!J:J,MATCH($C70,'Policy Characteristics'!$C:$C,0))),"",INDEX('Policy Characteristics'!J:J,MATCH($C70,'Policy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0" s="272" t="str">
        <f>IF(ISBLANK(INDEX('Policy Characteristics'!K:K,MATCH($C70,'Policy Characteristics'!$C:$C,0))),"",INDEX('Policy Characteristics'!K:K,MATCH($C70,'Policy Characteristics'!$C:$C,0)))</f>
        <v>transportation-sector-main.html#ev-mandate</v>
      </c>
      <c r="R70" s="272" t="str">
        <f>IF(ISBLANK(INDEX('Policy Characteristics'!L:L,MATCH($C70,'Policy Characteristics'!$C:$C,0))),"",INDEX('Policy Characteristics'!L:L,MATCH($C70,'Policy Characteristics'!$C:$C,0)))</f>
        <v>ev-mandate.html</v>
      </c>
    </row>
    <row r="71" spans="1:18" s="2" customFormat="1" ht="16">
      <c r="A71" s="272" t="str">
        <f>IF(ISBLANK(INDEX('Policy Characteristics'!A:A,MATCH($C71,'Policy Characteristics'!$C:$C,0))),"",INDEX('Policy Characteristics'!A:A,MATCH($C71,'Policy Characteristics'!$C:$C,0)))</f>
        <v>Transportation</v>
      </c>
      <c r="B71" s="272" t="str">
        <f>IF(ISBLANK(INDEX('Policy Characteristics'!B:B,MATCH($C71,'Policy Characteristics'!$C:$C,0))),"",INDEX('Policy Characteristics'!B:B,MATCH($C71,'Policy Characteristics'!$C:$C,0)))</f>
        <v>Electric Vehicle Sales Standard</v>
      </c>
      <c r="C71" s="274" t="str">
        <f t="shared" si="3"/>
        <v>Additional Minimum Required EV Sales Percentage</v>
      </c>
      <c r="D71" s="2" t="s">
        <v>44</v>
      </c>
      <c r="E71" s="2" t="s">
        <v>42</v>
      </c>
      <c r="F71" s="2" t="s">
        <v>86</v>
      </c>
      <c r="G71" s="2" t="s">
        <v>88</v>
      </c>
      <c r="H71" s="46">
        <v>499</v>
      </c>
      <c r="I71" s="44" t="s">
        <v>45</v>
      </c>
      <c r="J71" s="274" t="str">
        <f>IF(ISBLANK(INDEX('Policy Characteristics'!D:D,MATCH($C71,'Policy Characteristics'!$C:$C,0))),"",INDEX('Policy Characteristics'!D:D,MATCH($C71,'Policy Characteristics'!$C:$C,0)))</f>
        <v>EV Sales Standard</v>
      </c>
      <c r="K71" s="272" t="str">
        <f>IF(ISBLANK(INDEX('Policy Characteristics'!E:E,MATCH($C71,'Policy Characteristics'!$C:$C,0))),"",INDEX('Policy Characteristics'!E:E,MATCH($C71,'Policy Characteristics'!$C:$C,0)))</f>
        <v>trans EV minimum</v>
      </c>
      <c r="L71" s="285">
        <f>IF(ISBLANK(INDEX('Policy Characteristics'!F:F,MATCH($C71,'Policy Characteristics'!$C:$C,0))),"",INDEX('Policy Characteristics'!F:F,MATCH($C71,'Policy Characteristics'!$C:$C,0)))</f>
        <v>0</v>
      </c>
      <c r="M71" s="285">
        <f>IF(ISBLANK(INDEX('Policy Characteristics'!G:G,MATCH($C71,'Policy Characteristics'!$C:$C,0))),"",INDEX('Policy Characteristics'!G:G,MATCH($C71,'Policy Characteristics'!$C:$C,0)))</f>
        <v>1</v>
      </c>
      <c r="N71" s="285">
        <f>IF(ISBLANK(INDEX('Policy Characteristics'!H:H,MATCH($C71,'Policy Characteristics'!$C:$C,0))),"",INDEX('Policy Characteristics'!H:H,MATCH($C71,'Policy Characteristics'!$C:$C,0)))</f>
        <v>0.01</v>
      </c>
      <c r="O71" s="272" t="str">
        <f>IF(ISBLANK(INDEX('Policy Characteristics'!I:I,MATCH($C71,'Policy Characteristics'!$C:$C,0))),"",INDEX('Policy Characteristics'!I:I,MATCH($C71,'Policy Characteristics'!$C:$C,0)))</f>
        <v>% of new vehicles sold</v>
      </c>
      <c r="P71" s="272" t="str">
        <f>IF(ISBLANK(INDEX('Policy Characteristics'!J:J,MATCH($C71,'Policy Characteristics'!$C:$C,0))),"",INDEX('Policy Characteristics'!J:J,MATCH($C71,'Policy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1" s="272" t="str">
        <f>IF(ISBLANK(INDEX('Policy Characteristics'!K:K,MATCH($C71,'Policy Characteristics'!$C:$C,0))),"",INDEX('Policy Characteristics'!K:K,MATCH($C71,'Policy Characteristics'!$C:$C,0)))</f>
        <v>transportation-sector-main.html#ev-mandate</v>
      </c>
      <c r="R71" s="272" t="str">
        <f>IF(ISBLANK(INDEX('Policy Characteristics'!L:L,MATCH($C71,'Policy Characteristics'!$C:$C,0))),"",INDEX('Policy Characteristics'!L:L,MATCH($C71,'Policy Characteristics'!$C:$C,0)))</f>
        <v>ev-mandate.html</v>
      </c>
    </row>
    <row r="72" spans="1:18" s="2" customFormat="1" ht="16">
      <c r="A72" s="272" t="str">
        <f>IF(ISBLANK(INDEX('Policy Characteristics'!A:A,MATCH($C72,'Policy Characteristics'!$C:$C,0))),"",INDEX('Policy Characteristics'!A:A,MATCH($C72,'Policy Characteristics'!$C:$C,0)))</f>
        <v>Transportation</v>
      </c>
      <c r="B72" s="272" t="str">
        <f>IF(ISBLANK(INDEX('Policy Characteristics'!B:B,MATCH($C72,'Policy Characteristics'!$C:$C,0))),"",INDEX('Policy Characteristics'!B:B,MATCH($C72,'Policy Characteristics'!$C:$C,0)))</f>
        <v>Electric Vehicle Sales Standard</v>
      </c>
      <c r="C72" s="274" t="str">
        <f t="shared" si="3"/>
        <v>Additional Minimum Required EV Sales Percentage</v>
      </c>
      <c r="D72" s="2" t="s">
        <v>47</v>
      </c>
      <c r="E72" s="2" t="s">
        <v>43</v>
      </c>
      <c r="F72" s="2" t="s">
        <v>85</v>
      </c>
      <c r="G72" s="2" t="s">
        <v>89</v>
      </c>
      <c r="H72" s="46">
        <v>500</v>
      </c>
      <c r="I72" s="44" t="s">
        <v>45</v>
      </c>
      <c r="J72" s="274" t="str">
        <f>IF(ISBLANK(INDEX('Policy Characteristics'!D:D,MATCH($C72,'Policy Characteristics'!$C:$C,0))),"",INDEX('Policy Characteristics'!D:D,MATCH($C72,'Policy Characteristics'!$C:$C,0)))</f>
        <v>EV Sales Standard</v>
      </c>
      <c r="K72" s="272" t="str">
        <f>IF(ISBLANK(INDEX('Policy Characteristics'!E:E,MATCH($C72,'Policy Characteristics'!$C:$C,0))),"",INDEX('Policy Characteristics'!E:E,MATCH($C72,'Policy Characteristics'!$C:$C,0)))</f>
        <v>trans EV minimum</v>
      </c>
      <c r="L72" s="285">
        <f>IF(ISBLANK(INDEX('Policy Characteristics'!F:F,MATCH($C72,'Policy Characteristics'!$C:$C,0))),"",INDEX('Policy Characteristics'!F:F,MATCH($C72,'Policy Characteristics'!$C:$C,0)))</f>
        <v>0</v>
      </c>
      <c r="M72" s="285">
        <f>IF(ISBLANK(INDEX('Policy Characteristics'!G:G,MATCH($C72,'Policy Characteristics'!$C:$C,0))),"",INDEX('Policy Characteristics'!G:G,MATCH($C72,'Policy Characteristics'!$C:$C,0)))</f>
        <v>1</v>
      </c>
      <c r="N72" s="285">
        <f>IF(ISBLANK(INDEX('Policy Characteristics'!H:H,MATCH($C72,'Policy Characteristics'!$C:$C,0))),"",INDEX('Policy Characteristics'!H:H,MATCH($C72,'Policy Characteristics'!$C:$C,0)))</f>
        <v>0.01</v>
      </c>
      <c r="O72" s="272" t="str">
        <f>IF(ISBLANK(INDEX('Policy Characteristics'!I:I,MATCH($C72,'Policy Characteristics'!$C:$C,0))),"",INDEX('Policy Characteristics'!I:I,MATCH($C72,'Policy Characteristics'!$C:$C,0)))</f>
        <v>% of new vehicles sold</v>
      </c>
      <c r="P72" s="272" t="str">
        <f>IF(ISBLANK(INDEX('Policy Characteristics'!J:J,MATCH($C72,'Policy Characteristics'!$C:$C,0))),"",INDEX('Policy Characteristics'!J:J,MATCH($C72,'Policy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2" s="272" t="str">
        <f>IF(ISBLANK(INDEX('Policy Characteristics'!K:K,MATCH($C72,'Policy Characteristics'!$C:$C,0))),"",INDEX('Policy Characteristics'!K:K,MATCH($C72,'Policy Characteristics'!$C:$C,0)))</f>
        <v>transportation-sector-main.html#ev-mandate</v>
      </c>
      <c r="R72" s="272" t="str">
        <f>IF(ISBLANK(INDEX('Policy Characteristics'!L:L,MATCH($C72,'Policy Characteristics'!$C:$C,0))),"",INDEX('Policy Characteristics'!L:L,MATCH($C72,'Policy Characteristics'!$C:$C,0)))</f>
        <v>ev-mandate.html</v>
      </c>
    </row>
    <row r="73" spans="1:18" s="2" customFormat="1" ht="16">
      <c r="A73" s="272" t="str">
        <f>IF(ISBLANK(INDEX('Policy Characteristics'!A:A,MATCH($C73,'Policy Characteristics'!$C:$C,0))),"",INDEX('Policy Characteristics'!A:A,MATCH($C73,'Policy Characteristics'!$C:$C,0)))</f>
        <v>Transportation</v>
      </c>
      <c r="B73" s="272" t="str">
        <f>IF(ISBLANK(INDEX('Policy Characteristics'!B:B,MATCH($C73,'Policy Characteristics'!$C:$C,0))),"",INDEX('Policy Characteristics'!B:B,MATCH($C73,'Policy Characteristics'!$C:$C,0)))</f>
        <v>Electric Vehicle Sales Standard</v>
      </c>
      <c r="C73" s="274" t="str">
        <f t="shared" si="3"/>
        <v>Additional Minimum Required EV Sales Percentage</v>
      </c>
      <c r="D73" s="2" t="s">
        <v>44</v>
      </c>
      <c r="E73" s="2" t="s">
        <v>43</v>
      </c>
      <c r="F73" s="2" t="s">
        <v>86</v>
      </c>
      <c r="G73" s="2" t="s">
        <v>89</v>
      </c>
      <c r="H73" s="46">
        <v>501</v>
      </c>
      <c r="I73" s="44" t="s">
        <v>45</v>
      </c>
      <c r="J73" s="274" t="str">
        <f>IF(ISBLANK(INDEX('Policy Characteristics'!D:D,MATCH($C73,'Policy Characteristics'!$C:$C,0))),"",INDEX('Policy Characteristics'!D:D,MATCH($C73,'Policy Characteristics'!$C:$C,0)))</f>
        <v>EV Sales Standard</v>
      </c>
      <c r="K73" s="272" t="str">
        <f>IF(ISBLANK(INDEX('Policy Characteristics'!E:E,MATCH($C73,'Policy Characteristics'!$C:$C,0))),"",INDEX('Policy Characteristics'!E:E,MATCH($C73,'Policy Characteristics'!$C:$C,0)))</f>
        <v>trans EV minimum</v>
      </c>
      <c r="L73" s="285">
        <f>IF(ISBLANK(INDEX('Policy Characteristics'!F:F,MATCH($C73,'Policy Characteristics'!$C:$C,0))),"",INDEX('Policy Characteristics'!F:F,MATCH($C73,'Policy Characteristics'!$C:$C,0)))</f>
        <v>0</v>
      </c>
      <c r="M73" s="285">
        <f>IF(ISBLANK(INDEX('Policy Characteristics'!G:G,MATCH($C73,'Policy Characteristics'!$C:$C,0))),"",INDEX('Policy Characteristics'!G:G,MATCH($C73,'Policy Characteristics'!$C:$C,0)))</f>
        <v>1</v>
      </c>
      <c r="N73" s="285">
        <f>IF(ISBLANK(INDEX('Policy Characteristics'!H:H,MATCH($C73,'Policy Characteristics'!$C:$C,0))),"",INDEX('Policy Characteristics'!H:H,MATCH($C73,'Policy Characteristics'!$C:$C,0)))</f>
        <v>0.01</v>
      </c>
      <c r="O73" s="272" t="str">
        <f>IF(ISBLANK(INDEX('Policy Characteristics'!I:I,MATCH($C73,'Policy Characteristics'!$C:$C,0))),"",INDEX('Policy Characteristics'!I:I,MATCH($C73,'Policy Characteristics'!$C:$C,0)))</f>
        <v>% of new vehicles sold</v>
      </c>
      <c r="P73" s="272" t="str">
        <f>IF(ISBLANK(INDEX('Policy Characteristics'!J:J,MATCH($C73,'Policy Characteristics'!$C:$C,0))),"",INDEX('Policy Characteristics'!J:J,MATCH($C73,'Policy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3" s="272" t="str">
        <f>IF(ISBLANK(INDEX('Policy Characteristics'!K:K,MATCH($C73,'Policy Characteristics'!$C:$C,0))),"",INDEX('Policy Characteristics'!K:K,MATCH($C73,'Policy Characteristics'!$C:$C,0)))</f>
        <v>transportation-sector-main.html#ev-mandate</v>
      </c>
      <c r="R73" s="272" t="str">
        <f>IF(ISBLANK(INDEX('Policy Characteristics'!L:L,MATCH($C73,'Policy Characteristics'!$C:$C,0))),"",INDEX('Policy Characteristics'!L:L,MATCH($C73,'Policy Characteristics'!$C:$C,0)))</f>
        <v>ev-mandate.html</v>
      </c>
    </row>
    <row r="74" spans="1:18" s="2" customFormat="1" ht="16">
      <c r="A74" s="272" t="str">
        <f>IF(ISBLANK(INDEX('Policy Characteristics'!A:A,MATCH($C74,'Policy Characteristics'!$C:$C,0))),"",INDEX('Policy Characteristics'!A:A,MATCH($C74,'Policy Characteristics'!$C:$C,0)))</f>
        <v>Transportation</v>
      </c>
      <c r="B74" s="272" t="str">
        <f>IF(ISBLANK(INDEX('Policy Characteristics'!B:B,MATCH($C74,'Policy Characteristics'!$C:$C,0))),"",INDEX('Policy Characteristics'!B:B,MATCH($C74,'Policy Characteristics'!$C:$C,0)))</f>
        <v>Electric Vehicle Sales Standard</v>
      </c>
      <c r="C74" s="274" t="str">
        <f t="shared" si="3"/>
        <v>Additional Minimum Required EV Sales Percentage</v>
      </c>
      <c r="D74" s="2" t="s">
        <v>47</v>
      </c>
      <c r="E74" s="2" t="s">
        <v>116</v>
      </c>
      <c r="F74" s="2" t="s">
        <v>85</v>
      </c>
      <c r="G74" s="2" t="s">
        <v>148</v>
      </c>
      <c r="H74" s="46">
        <v>188</v>
      </c>
      <c r="I74" s="44" t="s">
        <v>45</v>
      </c>
      <c r="J74" s="274" t="str">
        <f>IF(ISBLANK(INDEX('Policy Characteristics'!D:D,MATCH($C74,'Policy Characteristics'!$C:$C,0))),"",INDEX('Policy Characteristics'!D:D,MATCH($C74,'Policy Characteristics'!$C:$C,0)))</f>
        <v>EV Sales Standard</v>
      </c>
      <c r="K74" s="272" t="str">
        <f>IF(ISBLANK(INDEX('Policy Characteristics'!E:E,MATCH($C74,'Policy Characteristics'!$C:$C,0))),"",INDEX('Policy Characteristics'!E:E,MATCH($C74,'Policy Characteristics'!$C:$C,0)))</f>
        <v>trans EV minimum</v>
      </c>
      <c r="L74" s="285">
        <f>IF(ISBLANK(INDEX('Policy Characteristics'!F:F,MATCH($C74,'Policy Characteristics'!$C:$C,0))),"",INDEX('Policy Characteristics'!F:F,MATCH($C74,'Policy Characteristics'!$C:$C,0)))</f>
        <v>0</v>
      </c>
      <c r="M74" s="285">
        <f>IF(ISBLANK(INDEX('Policy Characteristics'!G:G,MATCH($C74,'Policy Characteristics'!$C:$C,0))),"",INDEX('Policy Characteristics'!G:G,MATCH($C74,'Policy Characteristics'!$C:$C,0)))</f>
        <v>1</v>
      </c>
      <c r="N74" s="285">
        <f>IF(ISBLANK(INDEX('Policy Characteristics'!H:H,MATCH($C74,'Policy Characteristics'!$C:$C,0))),"",INDEX('Policy Characteristics'!H:H,MATCH($C74,'Policy Characteristics'!$C:$C,0)))</f>
        <v>0.01</v>
      </c>
      <c r="O74" s="272" t="str">
        <f>IF(ISBLANK(INDEX('Policy Characteristics'!I:I,MATCH($C74,'Policy Characteristics'!$C:$C,0))),"",INDEX('Policy Characteristics'!I:I,MATCH($C74,'Policy Characteristics'!$C:$C,0)))</f>
        <v>% of new vehicles sold</v>
      </c>
      <c r="P74" s="272" t="str">
        <f>IF(ISBLANK(INDEX('Policy Characteristics'!J:J,MATCH($C74,'Policy Characteristics'!$C:$C,0))),"",INDEX('Policy Characteristics'!J:J,MATCH($C74,'Policy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4" s="272" t="str">
        <f>IF(ISBLANK(INDEX('Policy Characteristics'!K:K,MATCH($C74,'Policy Characteristics'!$C:$C,0))),"",INDEX('Policy Characteristics'!K:K,MATCH($C74,'Policy Characteristics'!$C:$C,0)))</f>
        <v>transportation-sector-main.html#ev-mandate</v>
      </c>
      <c r="R74" s="272" t="str">
        <f>IF(ISBLANK(INDEX('Policy Characteristics'!L:L,MATCH($C74,'Policy Characteristics'!$C:$C,0))),"",INDEX('Policy Characteristics'!L:L,MATCH($C74,'Policy Characteristics'!$C:$C,0)))</f>
        <v>ev-mandate.html</v>
      </c>
    </row>
    <row r="75" spans="1:18" s="2" customFormat="1" ht="16">
      <c r="A75" s="272" t="str">
        <f>IF(ISBLANK(INDEX('Policy Characteristics'!A:A,MATCH($C75,'Policy Characteristics'!$C:$C,0))),"",INDEX('Policy Characteristics'!A:A,MATCH($C75,'Policy Characteristics'!$C:$C,0)))</f>
        <v>Transportation</v>
      </c>
      <c r="B75" s="272" t="str">
        <f>IF(ISBLANK(INDEX('Policy Characteristics'!B:B,MATCH($C75,'Policy Characteristics'!$C:$C,0))),"",INDEX('Policy Characteristics'!B:B,MATCH($C75,'Policy Characteristics'!$C:$C,0)))</f>
        <v>Electric Vehicle Sales Standard</v>
      </c>
      <c r="C75" s="274" t="str">
        <f t="shared" si="3"/>
        <v>Additional Minimum Required EV Sales Percentage</v>
      </c>
      <c r="D75" s="2" t="s">
        <v>44</v>
      </c>
      <c r="E75" s="2" t="s">
        <v>116</v>
      </c>
      <c r="F75" s="2" t="s">
        <v>86</v>
      </c>
      <c r="G75" s="2" t="s">
        <v>148</v>
      </c>
      <c r="H75" s="46">
        <v>591</v>
      </c>
      <c r="I75" s="6" t="s">
        <v>46</v>
      </c>
      <c r="J75" s="274" t="str">
        <f>IF(ISBLANK(INDEX('Policy Characteristics'!D:D,MATCH($C75,'Policy Characteristics'!$C:$C,0))),"",INDEX('Policy Characteristics'!D:D,MATCH($C75,'Policy Characteristics'!$C:$C,0)))</f>
        <v>EV Sales Standard</v>
      </c>
      <c r="K75" s="272" t="str">
        <f>IF(ISBLANK(INDEX('Policy Characteristics'!E:E,MATCH($C75,'Policy Characteristics'!$C:$C,0))),"",INDEX('Policy Characteristics'!E:E,MATCH($C75,'Policy Characteristics'!$C:$C,0)))</f>
        <v>trans EV minimum</v>
      </c>
      <c r="L75" s="285">
        <f>IF(ISBLANK(INDEX('Policy Characteristics'!F:F,MATCH($C75,'Policy Characteristics'!$C:$C,0))),"",INDEX('Policy Characteristics'!F:F,MATCH($C75,'Policy Characteristics'!$C:$C,0)))</f>
        <v>0</v>
      </c>
      <c r="M75" s="285">
        <f>IF(ISBLANK(INDEX('Policy Characteristics'!G:G,MATCH($C75,'Policy Characteristics'!$C:$C,0))),"",INDEX('Policy Characteristics'!G:G,MATCH($C75,'Policy Characteristics'!$C:$C,0)))</f>
        <v>1</v>
      </c>
      <c r="N75" s="285">
        <f>IF(ISBLANK(INDEX('Policy Characteristics'!H:H,MATCH($C75,'Policy Characteristics'!$C:$C,0))),"",INDEX('Policy Characteristics'!H:H,MATCH($C75,'Policy Characteristics'!$C:$C,0)))</f>
        <v>0.01</v>
      </c>
      <c r="O75" s="272" t="str">
        <f>IF(ISBLANK(INDEX('Policy Characteristics'!I:I,MATCH($C75,'Policy Characteristics'!$C:$C,0))),"",INDEX('Policy Characteristics'!I:I,MATCH($C75,'Policy Characteristics'!$C:$C,0)))</f>
        <v>% of new vehicles sold</v>
      </c>
      <c r="P75" s="272" t="str">
        <f>IF(ISBLANK(INDEX('Policy Characteristics'!J:J,MATCH($C75,'Policy Characteristics'!$C:$C,0))),"",INDEX('Policy Characteristics'!J:J,MATCH($C75,'Policy Characteristics'!$C:$C,0)))</f>
        <v>**Description:** This policy requires the specified percentage of newly sold vehicles of the selected type(s) to consist of battery electric vehicles. If that percentage would already be achieved through Reference Case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 **Guidance for setting values:** // **Passenger LDVs:** California's Zero Emission Vehicle (ZEV) program requires automakers to sell ZEVs in California and 10 other states, which will likely require about 7% to 10% new vehicle sales in 2025. California recently passed an executive order to phase out sales of new gas cars by 2035, which would be equivalent to a setting of 100% in 2035.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 Electric bus manufacturer Proterra believes all new transit bus sales could be electric as early as 2030, but transit buses make up roughly 15% of the bus fleet.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**Passenger Rail:** Today, in the United States, slightly more than half of all energy used for passenger rail consists of electricity, largely for urban metro and commuter rail systems.  Electrifying more rail requires installing electric guidewires or an electrified third rail along existing corridors, or the development of new rail corridors.  With sufficient investment, most or all passenger rail could potentially be electrified, but many years may be required to complete the associated infrastructure upgrades. // **Freight Rail:** Today, in the United States, little if any freight rail is electrified.  However, slightly more than half of all energy used for passenger rail consists of electricity, largely for urban metro and commuter rail systems.  It may be possible to use some of the same approaches to electrify freight rail.  Electrified rail corridors must have sufficient transformer and other electrical capacity to handle the heavy loads of freight rail.  The required infrastructure investments may be substantial and may take many years to complete.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75" s="272" t="str">
        <f>IF(ISBLANK(INDEX('Policy Characteristics'!K:K,MATCH($C75,'Policy Characteristics'!$C:$C,0))),"",INDEX('Policy Characteristics'!K:K,MATCH($C75,'Policy Characteristics'!$C:$C,0)))</f>
        <v>transportation-sector-main.html#ev-mandate</v>
      </c>
      <c r="R75" s="272" t="str">
        <f>IF(ISBLANK(INDEX('Policy Characteristics'!L:L,MATCH($C75,'Policy Characteristics'!$C:$C,0))),"",INDEX('Policy Characteristics'!L:L,MATCH($C75,'Policy Characteristics'!$C:$C,0)))</f>
        <v>ev-mandate.html</v>
      </c>
    </row>
    <row r="76" spans="1:18" s="2" customFormat="1" ht="16">
      <c r="A76" s="272" t="str">
        <f>IF(ISBLANK(INDEX('Policy Characteristics'!A:A,MATCH($C76,'Policy Characteristics'!$C:$C,0))),"",INDEX('Policy Characteristics'!A:A,MATCH($C76,'Policy Characteristics'!$C:$C,0)))</f>
        <v>Transportation</v>
      </c>
      <c r="B76" s="272" t="str">
        <f>IF(ISBLANK(INDEX('Policy Characteristics'!B:B,MATCH($C76,'Policy Characteristics'!$C:$C,0))),"",INDEX('Policy Characteristics'!B:B,MATCH($C76,'Policy Characteristics'!$C:$C,0)))</f>
        <v>Electric Vehicle Subsidy</v>
      </c>
      <c r="C76" s="273" t="s">
        <v>481</v>
      </c>
      <c r="D76" s="44" t="s">
        <v>47</v>
      </c>
      <c r="E76" s="44" t="s">
        <v>39</v>
      </c>
      <c r="F76" s="44" t="s">
        <v>85</v>
      </c>
      <c r="G76" s="44" t="s">
        <v>39</v>
      </c>
      <c r="H76" s="46">
        <v>189</v>
      </c>
      <c r="I76" s="44" t="s">
        <v>45</v>
      </c>
      <c r="J76" s="274" t="str">
        <f>IF(ISBLANK(INDEX('Policy Characteristics'!D:D,MATCH($C76,'Policy Characteristics'!$C:$C,0))),"",INDEX('Policy Characteristics'!D:D,MATCH($C76,'Policy Characteristics'!$C:$C,0)))</f>
        <v>EV Subsidy</v>
      </c>
      <c r="K76" s="272" t="str">
        <f>IF(ISBLANK(INDEX('Policy Characteristics'!E:E,MATCH($C76,'Policy Characteristics'!$C:$C,0))),"",INDEX('Policy Characteristics'!E:E,MATCH($C76,'Policy Characteristics'!$C:$C,0)))</f>
        <v>trans EV subsidy</v>
      </c>
      <c r="L76" s="285">
        <f>IF(ISBLANK(INDEX('Policy Characteristics'!F:F,MATCH($C76,'Policy Characteristics'!$C:$C,0))),"",INDEX('Policy Characteristics'!F:F,MATCH($C76,'Policy Characteristics'!$C:$C,0)))</f>
        <v>0</v>
      </c>
      <c r="M76" s="285">
        <f>IF(ISBLANK(INDEX('Policy Characteristics'!G:G,MATCH($C76,'Policy Characteristics'!$C:$C,0))),"",INDEX('Policy Characteristics'!G:G,MATCH($C76,'Policy Characteristics'!$C:$C,0)))</f>
        <v>0.5</v>
      </c>
      <c r="N76" s="285">
        <f>IF(ISBLANK(INDEX('Policy Characteristics'!H:H,MATCH($C76,'Policy Characteristics'!$C:$C,0))),"",INDEX('Policy Characteristics'!H:H,MATCH($C76,'Policy Characteristics'!$C:$C,0)))</f>
        <v>0.01</v>
      </c>
      <c r="O76" s="272" t="str">
        <f>IF(ISBLANK(INDEX('Policy Characteristics'!I:I,MATCH($C76,'Policy Characteristics'!$C:$C,0))),"",INDEX('Policy Characteristics'!I:I,MATCH($C76,'Policy Characteristics'!$C:$C,0)))</f>
        <v>% of vehicle cost</v>
      </c>
      <c r="P76" s="272" t="str">
        <f>IF(ISBLANK(INDEX('Policy Characteristics'!J:J,MATCH($C76,'Policy Characteristics'!$C:$C,0))),"",INDEX('Policy Characteristics'!J:J,MATCH($C76,'Policy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76" s="272" t="str">
        <f>IF(ISBLANK(INDEX('Policy Characteristics'!K:K,MATCH($C76,'Policy Characteristics'!$C:$C,0))),"",INDEX('Policy Characteristics'!K:K,MATCH($C76,'Policy Characteristics'!$C:$C,0)))</f>
        <v>transportation-sector-main.html#ev-subsidy</v>
      </c>
      <c r="R76" s="272" t="str">
        <f>IF(ISBLANK(INDEX('Policy Characteristics'!L:L,MATCH($C76,'Policy Characteristics'!$C:$C,0))),"",INDEX('Policy Characteristics'!L:L,MATCH($C76,'Policy Characteristics'!$C:$C,0)))</f>
        <v>ev-subsidy.html</v>
      </c>
    </row>
    <row r="77" spans="1:18" ht="16">
      <c r="A77" s="272" t="str">
        <f>IF(ISBLANK(INDEX('Policy Characteristics'!A:A,MATCH($C77,'Policy Characteristics'!$C:$C,0))),"",INDEX('Policy Characteristics'!A:A,MATCH($C77,'Policy Characteristics'!$C:$C,0)))</f>
        <v>Transportation</v>
      </c>
      <c r="B77" s="272" t="str">
        <f>IF(ISBLANK(INDEX('Policy Characteristics'!B:B,MATCH($C77,'Policy Characteristics'!$C:$C,0))),"",INDEX('Policy Characteristics'!B:B,MATCH($C77,'Policy Characteristics'!$C:$C,0)))</f>
        <v>Electric Vehicle Subsidy</v>
      </c>
      <c r="C77" s="274" t="str">
        <f t="shared" ref="C77:C87" si="4">C$76</f>
        <v>Additional EV Subsidy Percentage</v>
      </c>
      <c r="D77" s="2" t="s">
        <v>44</v>
      </c>
      <c r="E77" s="2" t="s">
        <v>39</v>
      </c>
      <c r="F77" s="2" t="s">
        <v>86</v>
      </c>
      <c r="G77" s="2" t="s">
        <v>39</v>
      </c>
      <c r="H77" s="43">
        <v>592</v>
      </c>
      <c r="I77" s="6" t="s">
        <v>46</v>
      </c>
      <c r="J77" s="274" t="str">
        <f>IF(ISBLANK(INDEX('Policy Characteristics'!D:D,MATCH($C77,'Policy Characteristics'!$C:$C,0))),"",INDEX('Policy Characteristics'!D:D,MATCH($C77,'Policy Characteristics'!$C:$C,0)))</f>
        <v>EV Subsidy</v>
      </c>
      <c r="K77" s="272" t="str">
        <f>IF(ISBLANK(INDEX('Policy Characteristics'!E:E,MATCH($C77,'Policy Characteristics'!$C:$C,0))),"",INDEX('Policy Characteristics'!E:E,MATCH($C77,'Policy Characteristics'!$C:$C,0)))</f>
        <v>trans EV subsidy</v>
      </c>
      <c r="L77" s="285">
        <f>IF(ISBLANK(INDEX('Policy Characteristics'!F:F,MATCH($C77,'Policy Characteristics'!$C:$C,0))),"",INDEX('Policy Characteristics'!F:F,MATCH($C77,'Policy Characteristics'!$C:$C,0)))</f>
        <v>0</v>
      </c>
      <c r="M77" s="285">
        <f>IF(ISBLANK(INDEX('Policy Characteristics'!G:G,MATCH($C77,'Policy Characteristics'!$C:$C,0))),"",INDEX('Policy Characteristics'!G:G,MATCH($C77,'Policy Characteristics'!$C:$C,0)))</f>
        <v>0.5</v>
      </c>
      <c r="N77" s="285">
        <f>IF(ISBLANK(INDEX('Policy Characteristics'!H:H,MATCH($C77,'Policy Characteristics'!$C:$C,0))),"",INDEX('Policy Characteristics'!H:H,MATCH($C77,'Policy Characteristics'!$C:$C,0)))</f>
        <v>0.01</v>
      </c>
      <c r="O77" s="272" t="str">
        <f>IF(ISBLANK(INDEX('Policy Characteristics'!I:I,MATCH($C77,'Policy Characteristics'!$C:$C,0))),"",INDEX('Policy Characteristics'!I:I,MATCH($C77,'Policy Characteristics'!$C:$C,0)))</f>
        <v>% of vehicle cost</v>
      </c>
      <c r="P77" s="272" t="str">
        <f>IF(ISBLANK(INDEX('Policy Characteristics'!J:J,MATCH($C77,'Policy Characteristics'!$C:$C,0))),"",INDEX('Policy Characteristics'!J:J,MATCH($C77,'Policy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77" s="272" t="str">
        <f>IF(ISBLANK(INDEX('Policy Characteristics'!K:K,MATCH($C77,'Policy Characteristics'!$C:$C,0))),"",INDEX('Policy Characteristics'!K:K,MATCH($C77,'Policy Characteristics'!$C:$C,0)))</f>
        <v>transportation-sector-main.html#ev-subsidy</v>
      </c>
      <c r="R77" s="272" t="str">
        <f>IF(ISBLANK(INDEX('Policy Characteristics'!L:L,MATCH($C77,'Policy Characteristics'!$C:$C,0))),"",INDEX('Policy Characteristics'!L:L,MATCH($C77,'Policy Characteristics'!$C:$C,0)))</f>
        <v>ev-subsidy.html</v>
      </c>
    </row>
    <row r="78" spans="1:18" ht="16">
      <c r="A78" s="272" t="str">
        <f>IF(ISBLANK(INDEX('Policy Characteristics'!A:A,MATCH($C78,'Policy Characteristics'!$C:$C,0))),"",INDEX('Policy Characteristics'!A:A,MATCH($C78,'Policy Characteristics'!$C:$C,0)))</f>
        <v>Transportation</v>
      </c>
      <c r="B78" s="272" t="str">
        <f>IF(ISBLANK(INDEX('Policy Characteristics'!B:B,MATCH($C78,'Policy Characteristics'!$C:$C,0))),"",INDEX('Policy Characteristics'!B:B,MATCH($C78,'Policy Characteristics'!$C:$C,0)))</f>
        <v>Electric Vehicle Subsidy</v>
      </c>
      <c r="C78" s="274" t="str">
        <f t="shared" si="4"/>
        <v>Additional EV Subsidy Percentage</v>
      </c>
      <c r="D78" s="2" t="s">
        <v>47</v>
      </c>
      <c r="E78" s="2" t="s">
        <v>40</v>
      </c>
      <c r="F78" s="2" t="s">
        <v>85</v>
      </c>
      <c r="G78" s="2" t="s">
        <v>40</v>
      </c>
      <c r="H78" s="43">
        <v>593</v>
      </c>
      <c r="I78" s="6" t="s">
        <v>46</v>
      </c>
      <c r="J78" s="274" t="str">
        <f>IF(ISBLANK(INDEX('Policy Characteristics'!D:D,MATCH($C78,'Policy Characteristics'!$C:$C,0))),"",INDEX('Policy Characteristics'!D:D,MATCH($C78,'Policy Characteristics'!$C:$C,0)))</f>
        <v>EV Subsidy</v>
      </c>
      <c r="K78" s="272" t="str">
        <f>IF(ISBLANK(INDEX('Policy Characteristics'!E:E,MATCH($C78,'Policy Characteristics'!$C:$C,0))),"",INDEX('Policy Characteristics'!E:E,MATCH($C78,'Policy Characteristics'!$C:$C,0)))</f>
        <v>trans EV subsidy</v>
      </c>
      <c r="L78" s="285">
        <f>IF(ISBLANK(INDEX('Policy Characteristics'!F:F,MATCH($C78,'Policy Characteristics'!$C:$C,0))),"",INDEX('Policy Characteristics'!F:F,MATCH($C78,'Policy Characteristics'!$C:$C,0)))</f>
        <v>0</v>
      </c>
      <c r="M78" s="285">
        <f>IF(ISBLANK(INDEX('Policy Characteristics'!G:G,MATCH($C78,'Policy Characteristics'!$C:$C,0))),"",INDEX('Policy Characteristics'!G:G,MATCH($C78,'Policy Characteristics'!$C:$C,0)))</f>
        <v>0.5</v>
      </c>
      <c r="N78" s="285">
        <f>IF(ISBLANK(INDEX('Policy Characteristics'!H:H,MATCH($C78,'Policy Characteristics'!$C:$C,0))),"",INDEX('Policy Characteristics'!H:H,MATCH($C78,'Policy Characteristics'!$C:$C,0)))</f>
        <v>0.01</v>
      </c>
      <c r="O78" s="272" t="str">
        <f>IF(ISBLANK(INDEX('Policy Characteristics'!I:I,MATCH($C78,'Policy Characteristics'!$C:$C,0))),"",INDEX('Policy Characteristics'!I:I,MATCH($C78,'Policy Characteristics'!$C:$C,0)))</f>
        <v>% of vehicle cost</v>
      </c>
      <c r="P78" s="272" t="str">
        <f>IF(ISBLANK(INDEX('Policy Characteristics'!J:J,MATCH($C78,'Policy Characteristics'!$C:$C,0))),"",INDEX('Policy Characteristics'!J:J,MATCH($C78,'Policy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78" s="272" t="str">
        <f>IF(ISBLANK(INDEX('Policy Characteristics'!K:K,MATCH($C78,'Policy Characteristics'!$C:$C,0))),"",INDEX('Policy Characteristics'!K:K,MATCH($C78,'Policy Characteristics'!$C:$C,0)))</f>
        <v>transportation-sector-main.html#ev-subsidy</v>
      </c>
      <c r="R78" s="272" t="str">
        <f>IF(ISBLANK(INDEX('Policy Characteristics'!L:L,MATCH($C78,'Policy Characteristics'!$C:$C,0))),"",INDEX('Policy Characteristics'!L:L,MATCH($C78,'Policy Characteristics'!$C:$C,0)))</f>
        <v>ev-subsidy.html</v>
      </c>
    </row>
    <row r="79" spans="1:18" ht="16">
      <c r="A79" s="272" t="str">
        <f>IF(ISBLANK(INDEX('Policy Characteristics'!A:A,MATCH($C79,'Policy Characteristics'!$C:$C,0))),"",INDEX('Policy Characteristics'!A:A,MATCH($C79,'Policy Characteristics'!$C:$C,0)))</f>
        <v>Transportation</v>
      </c>
      <c r="B79" s="272" t="str">
        <f>IF(ISBLANK(INDEX('Policy Characteristics'!B:B,MATCH($C79,'Policy Characteristics'!$C:$C,0))),"",INDEX('Policy Characteristics'!B:B,MATCH($C79,'Policy Characteristics'!$C:$C,0)))</f>
        <v>Electric Vehicle Subsidy</v>
      </c>
      <c r="C79" s="274" t="str">
        <f t="shared" si="4"/>
        <v>Additional EV Subsidy Percentage</v>
      </c>
      <c r="D79" s="2" t="s">
        <v>44</v>
      </c>
      <c r="E79" s="2" t="s">
        <v>40</v>
      </c>
      <c r="F79" s="2" t="s">
        <v>86</v>
      </c>
      <c r="G79" s="2" t="s">
        <v>40</v>
      </c>
      <c r="H79" s="43">
        <v>594</v>
      </c>
      <c r="I79" s="6" t="s">
        <v>46</v>
      </c>
      <c r="J79" s="274" t="str">
        <f>IF(ISBLANK(INDEX('Policy Characteristics'!D:D,MATCH($C79,'Policy Characteristics'!$C:$C,0))),"",INDEX('Policy Characteristics'!D:D,MATCH($C79,'Policy Characteristics'!$C:$C,0)))</f>
        <v>EV Subsidy</v>
      </c>
      <c r="K79" s="272" t="str">
        <f>IF(ISBLANK(INDEX('Policy Characteristics'!E:E,MATCH($C79,'Policy Characteristics'!$C:$C,0))),"",INDEX('Policy Characteristics'!E:E,MATCH($C79,'Policy Characteristics'!$C:$C,0)))</f>
        <v>trans EV subsidy</v>
      </c>
      <c r="L79" s="285">
        <f>IF(ISBLANK(INDEX('Policy Characteristics'!F:F,MATCH($C79,'Policy Characteristics'!$C:$C,0))),"",INDEX('Policy Characteristics'!F:F,MATCH($C79,'Policy Characteristics'!$C:$C,0)))</f>
        <v>0</v>
      </c>
      <c r="M79" s="285">
        <f>IF(ISBLANK(INDEX('Policy Characteristics'!G:G,MATCH($C79,'Policy Characteristics'!$C:$C,0))),"",INDEX('Policy Characteristics'!G:G,MATCH($C79,'Policy Characteristics'!$C:$C,0)))</f>
        <v>0.5</v>
      </c>
      <c r="N79" s="285">
        <f>IF(ISBLANK(INDEX('Policy Characteristics'!H:H,MATCH($C79,'Policy Characteristics'!$C:$C,0))),"",INDEX('Policy Characteristics'!H:H,MATCH($C79,'Policy Characteristics'!$C:$C,0)))</f>
        <v>0.01</v>
      </c>
      <c r="O79" s="272" t="str">
        <f>IF(ISBLANK(INDEX('Policy Characteristics'!I:I,MATCH($C79,'Policy Characteristics'!$C:$C,0))),"",INDEX('Policy Characteristics'!I:I,MATCH($C79,'Policy Characteristics'!$C:$C,0)))</f>
        <v>% of vehicle cost</v>
      </c>
      <c r="P79" s="272" t="str">
        <f>IF(ISBLANK(INDEX('Policy Characteristics'!J:J,MATCH($C79,'Policy Characteristics'!$C:$C,0))),"",INDEX('Policy Characteristics'!J:J,MATCH($C79,'Policy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79" s="272" t="str">
        <f>IF(ISBLANK(INDEX('Policy Characteristics'!K:K,MATCH($C79,'Policy Characteristics'!$C:$C,0))),"",INDEX('Policy Characteristics'!K:K,MATCH($C79,'Policy Characteristics'!$C:$C,0)))</f>
        <v>transportation-sector-main.html#ev-subsidy</v>
      </c>
      <c r="R79" s="272" t="str">
        <f>IF(ISBLANK(INDEX('Policy Characteristics'!L:L,MATCH($C79,'Policy Characteristics'!$C:$C,0))),"",INDEX('Policy Characteristics'!L:L,MATCH($C79,'Policy Characteristics'!$C:$C,0)))</f>
        <v>ev-subsidy.html</v>
      </c>
    </row>
    <row r="80" spans="1:18" ht="16">
      <c r="A80" s="272" t="str">
        <f>IF(ISBLANK(INDEX('Policy Characteristics'!A:A,MATCH($C80,'Policy Characteristics'!$C:$C,0))),"",INDEX('Policy Characteristics'!A:A,MATCH($C80,'Policy Characteristics'!$C:$C,0)))</f>
        <v>Transportation</v>
      </c>
      <c r="B80" s="272" t="str">
        <f>IF(ISBLANK(INDEX('Policy Characteristics'!B:B,MATCH($C80,'Policy Characteristics'!$C:$C,0))),"",INDEX('Policy Characteristics'!B:B,MATCH($C80,'Policy Characteristics'!$C:$C,0)))</f>
        <v>Electric Vehicle Subsidy</v>
      </c>
      <c r="C80" s="274" t="str">
        <f t="shared" si="4"/>
        <v>Additional EV Subsidy Percentage</v>
      </c>
      <c r="D80" s="2" t="s">
        <v>47</v>
      </c>
      <c r="E80" s="2" t="s">
        <v>41</v>
      </c>
      <c r="F80" s="2" t="s">
        <v>85</v>
      </c>
      <c r="G80" s="2" t="s">
        <v>87</v>
      </c>
      <c r="H80" s="43">
        <v>595</v>
      </c>
      <c r="I80" s="6" t="s">
        <v>46</v>
      </c>
      <c r="J80" s="274" t="str">
        <f>IF(ISBLANK(INDEX('Policy Characteristics'!D:D,MATCH($C80,'Policy Characteristics'!$C:$C,0))),"",INDEX('Policy Characteristics'!D:D,MATCH($C80,'Policy Characteristics'!$C:$C,0)))</f>
        <v>EV Subsidy</v>
      </c>
      <c r="K80" s="272" t="str">
        <f>IF(ISBLANK(INDEX('Policy Characteristics'!E:E,MATCH($C80,'Policy Characteristics'!$C:$C,0))),"",INDEX('Policy Characteristics'!E:E,MATCH($C80,'Policy Characteristics'!$C:$C,0)))</f>
        <v>trans EV subsidy</v>
      </c>
      <c r="L80" s="285">
        <f>IF(ISBLANK(INDEX('Policy Characteristics'!F:F,MATCH($C80,'Policy Characteristics'!$C:$C,0))),"",INDEX('Policy Characteristics'!F:F,MATCH($C80,'Policy Characteristics'!$C:$C,0)))</f>
        <v>0</v>
      </c>
      <c r="M80" s="285">
        <f>IF(ISBLANK(INDEX('Policy Characteristics'!G:G,MATCH($C80,'Policy Characteristics'!$C:$C,0))),"",INDEX('Policy Characteristics'!G:G,MATCH($C80,'Policy Characteristics'!$C:$C,0)))</f>
        <v>0.5</v>
      </c>
      <c r="N80" s="285">
        <f>IF(ISBLANK(INDEX('Policy Characteristics'!H:H,MATCH($C80,'Policy Characteristics'!$C:$C,0))),"",INDEX('Policy Characteristics'!H:H,MATCH($C80,'Policy Characteristics'!$C:$C,0)))</f>
        <v>0.01</v>
      </c>
      <c r="O80" s="272" t="str">
        <f>IF(ISBLANK(INDEX('Policy Characteristics'!I:I,MATCH($C80,'Policy Characteristics'!$C:$C,0))),"",INDEX('Policy Characteristics'!I:I,MATCH($C80,'Policy Characteristics'!$C:$C,0)))</f>
        <v>% of vehicle cost</v>
      </c>
      <c r="P80" s="272" t="str">
        <f>IF(ISBLANK(INDEX('Policy Characteristics'!J:J,MATCH($C80,'Policy Characteristics'!$C:$C,0))),"",INDEX('Policy Characteristics'!J:J,MATCH($C80,'Policy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0" s="272" t="str">
        <f>IF(ISBLANK(INDEX('Policy Characteristics'!K:K,MATCH($C80,'Policy Characteristics'!$C:$C,0))),"",INDEX('Policy Characteristics'!K:K,MATCH($C80,'Policy Characteristics'!$C:$C,0)))</f>
        <v>transportation-sector-main.html#ev-subsidy</v>
      </c>
      <c r="R80" s="272" t="str">
        <f>IF(ISBLANK(INDEX('Policy Characteristics'!L:L,MATCH($C80,'Policy Characteristics'!$C:$C,0))),"",INDEX('Policy Characteristics'!L:L,MATCH($C80,'Policy Characteristics'!$C:$C,0)))</f>
        <v>ev-subsidy.html</v>
      </c>
    </row>
    <row r="81" spans="1:18" ht="16">
      <c r="A81" s="272" t="str">
        <f>IF(ISBLANK(INDEX('Policy Characteristics'!A:A,MATCH($C81,'Policy Characteristics'!$C:$C,0))),"",INDEX('Policy Characteristics'!A:A,MATCH($C81,'Policy Characteristics'!$C:$C,0)))</f>
        <v>Transportation</v>
      </c>
      <c r="B81" s="272" t="str">
        <f>IF(ISBLANK(INDEX('Policy Characteristics'!B:B,MATCH($C81,'Policy Characteristics'!$C:$C,0))),"",INDEX('Policy Characteristics'!B:B,MATCH($C81,'Policy Characteristics'!$C:$C,0)))</f>
        <v>Electric Vehicle Subsidy</v>
      </c>
      <c r="C81" s="274" t="str">
        <f t="shared" si="4"/>
        <v>Additional EV Subsidy Percentage</v>
      </c>
      <c r="D81" s="2" t="s">
        <v>44</v>
      </c>
      <c r="E81" s="2" t="s">
        <v>41</v>
      </c>
      <c r="F81" s="2" t="s">
        <v>86</v>
      </c>
      <c r="G81" s="2" t="s">
        <v>87</v>
      </c>
      <c r="H81" s="43">
        <v>596</v>
      </c>
      <c r="I81" s="6" t="s">
        <v>46</v>
      </c>
      <c r="J81" s="274" t="str">
        <f>IF(ISBLANK(INDEX('Policy Characteristics'!D:D,MATCH($C81,'Policy Characteristics'!$C:$C,0))),"",INDEX('Policy Characteristics'!D:D,MATCH($C81,'Policy Characteristics'!$C:$C,0)))</f>
        <v>EV Subsidy</v>
      </c>
      <c r="K81" s="272" t="str">
        <f>IF(ISBLANK(INDEX('Policy Characteristics'!E:E,MATCH($C81,'Policy Characteristics'!$C:$C,0))),"",INDEX('Policy Characteristics'!E:E,MATCH($C81,'Policy Characteristics'!$C:$C,0)))</f>
        <v>trans EV subsidy</v>
      </c>
      <c r="L81" s="285">
        <f>IF(ISBLANK(INDEX('Policy Characteristics'!F:F,MATCH($C81,'Policy Characteristics'!$C:$C,0))),"",INDEX('Policy Characteristics'!F:F,MATCH($C81,'Policy Characteristics'!$C:$C,0)))</f>
        <v>0</v>
      </c>
      <c r="M81" s="285">
        <f>IF(ISBLANK(INDEX('Policy Characteristics'!G:G,MATCH($C81,'Policy Characteristics'!$C:$C,0))),"",INDEX('Policy Characteristics'!G:G,MATCH($C81,'Policy Characteristics'!$C:$C,0)))</f>
        <v>0.5</v>
      </c>
      <c r="N81" s="285">
        <f>IF(ISBLANK(INDEX('Policy Characteristics'!H:H,MATCH($C81,'Policy Characteristics'!$C:$C,0))),"",INDEX('Policy Characteristics'!H:H,MATCH($C81,'Policy Characteristics'!$C:$C,0)))</f>
        <v>0.01</v>
      </c>
      <c r="O81" s="272" t="str">
        <f>IF(ISBLANK(INDEX('Policy Characteristics'!I:I,MATCH($C81,'Policy Characteristics'!$C:$C,0))),"",INDEX('Policy Characteristics'!I:I,MATCH($C81,'Policy Characteristics'!$C:$C,0)))</f>
        <v>% of vehicle cost</v>
      </c>
      <c r="P81" s="272" t="str">
        <f>IF(ISBLANK(INDEX('Policy Characteristics'!J:J,MATCH($C81,'Policy Characteristics'!$C:$C,0))),"",INDEX('Policy Characteristics'!J:J,MATCH($C81,'Policy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1" s="272" t="str">
        <f>IF(ISBLANK(INDEX('Policy Characteristics'!K:K,MATCH($C81,'Policy Characteristics'!$C:$C,0))),"",INDEX('Policy Characteristics'!K:K,MATCH($C81,'Policy Characteristics'!$C:$C,0)))</f>
        <v>transportation-sector-main.html#ev-subsidy</v>
      </c>
      <c r="R81" s="272" t="str">
        <f>IF(ISBLANK(INDEX('Policy Characteristics'!L:L,MATCH($C81,'Policy Characteristics'!$C:$C,0))),"",INDEX('Policy Characteristics'!L:L,MATCH($C81,'Policy Characteristics'!$C:$C,0)))</f>
        <v>ev-subsidy.html</v>
      </c>
    </row>
    <row r="82" spans="1:18" ht="16">
      <c r="A82" s="272" t="str">
        <f>IF(ISBLANK(INDEX('Policy Characteristics'!A:A,MATCH($C82,'Policy Characteristics'!$C:$C,0))),"",INDEX('Policy Characteristics'!A:A,MATCH($C82,'Policy Characteristics'!$C:$C,0)))</f>
        <v>Transportation</v>
      </c>
      <c r="B82" s="272" t="str">
        <f>IF(ISBLANK(INDEX('Policy Characteristics'!B:B,MATCH($C82,'Policy Characteristics'!$C:$C,0))),"",INDEX('Policy Characteristics'!B:B,MATCH($C82,'Policy Characteristics'!$C:$C,0)))</f>
        <v>Electric Vehicle Subsidy</v>
      </c>
      <c r="C82" s="274" t="str">
        <f t="shared" si="4"/>
        <v>Additional EV Subsidy Percentage</v>
      </c>
      <c r="D82" s="2" t="s">
        <v>47</v>
      </c>
      <c r="E82" s="2" t="s">
        <v>42</v>
      </c>
      <c r="F82" s="2" t="s">
        <v>85</v>
      </c>
      <c r="G82" s="2" t="s">
        <v>88</v>
      </c>
      <c r="H82" s="43">
        <v>597</v>
      </c>
      <c r="I82" s="6" t="s">
        <v>46</v>
      </c>
      <c r="J82" s="274" t="str">
        <f>IF(ISBLANK(INDEX('Policy Characteristics'!D:D,MATCH($C82,'Policy Characteristics'!$C:$C,0))),"",INDEX('Policy Characteristics'!D:D,MATCH($C82,'Policy Characteristics'!$C:$C,0)))</f>
        <v>EV Subsidy</v>
      </c>
      <c r="K82" s="272" t="str">
        <f>IF(ISBLANK(INDEX('Policy Characteristics'!E:E,MATCH($C82,'Policy Characteristics'!$C:$C,0))),"",INDEX('Policy Characteristics'!E:E,MATCH($C82,'Policy Characteristics'!$C:$C,0)))</f>
        <v>trans EV subsidy</v>
      </c>
      <c r="L82" s="285">
        <f>IF(ISBLANK(INDEX('Policy Characteristics'!F:F,MATCH($C82,'Policy Characteristics'!$C:$C,0))),"",INDEX('Policy Characteristics'!F:F,MATCH($C82,'Policy Characteristics'!$C:$C,0)))</f>
        <v>0</v>
      </c>
      <c r="M82" s="285">
        <f>IF(ISBLANK(INDEX('Policy Characteristics'!G:G,MATCH($C82,'Policy Characteristics'!$C:$C,0))),"",INDEX('Policy Characteristics'!G:G,MATCH($C82,'Policy Characteristics'!$C:$C,0)))</f>
        <v>0.5</v>
      </c>
      <c r="N82" s="285">
        <f>IF(ISBLANK(INDEX('Policy Characteristics'!H:H,MATCH($C82,'Policy Characteristics'!$C:$C,0))),"",INDEX('Policy Characteristics'!H:H,MATCH($C82,'Policy Characteristics'!$C:$C,0)))</f>
        <v>0.01</v>
      </c>
      <c r="O82" s="272" t="str">
        <f>IF(ISBLANK(INDEX('Policy Characteristics'!I:I,MATCH($C82,'Policy Characteristics'!$C:$C,0))),"",INDEX('Policy Characteristics'!I:I,MATCH($C82,'Policy Characteristics'!$C:$C,0)))</f>
        <v>% of vehicle cost</v>
      </c>
      <c r="P82" s="272" t="str">
        <f>IF(ISBLANK(INDEX('Policy Characteristics'!J:J,MATCH($C82,'Policy Characteristics'!$C:$C,0))),"",INDEX('Policy Characteristics'!J:J,MATCH($C82,'Policy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2" s="272" t="str">
        <f>IF(ISBLANK(INDEX('Policy Characteristics'!K:K,MATCH($C82,'Policy Characteristics'!$C:$C,0))),"",INDEX('Policy Characteristics'!K:K,MATCH($C82,'Policy Characteristics'!$C:$C,0)))</f>
        <v>transportation-sector-main.html#ev-subsidy</v>
      </c>
      <c r="R82" s="272" t="str">
        <f>IF(ISBLANK(INDEX('Policy Characteristics'!L:L,MATCH($C82,'Policy Characteristics'!$C:$C,0))),"",INDEX('Policy Characteristics'!L:L,MATCH($C82,'Policy Characteristics'!$C:$C,0)))</f>
        <v>ev-subsidy.html</v>
      </c>
    </row>
    <row r="83" spans="1:18" ht="16">
      <c r="A83" s="272" t="str">
        <f>IF(ISBLANK(INDEX('Policy Characteristics'!A:A,MATCH($C83,'Policy Characteristics'!$C:$C,0))),"",INDEX('Policy Characteristics'!A:A,MATCH($C83,'Policy Characteristics'!$C:$C,0)))</f>
        <v>Transportation</v>
      </c>
      <c r="B83" s="272" t="str">
        <f>IF(ISBLANK(INDEX('Policy Characteristics'!B:B,MATCH($C83,'Policy Characteristics'!$C:$C,0))),"",INDEX('Policy Characteristics'!B:B,MATCH($C83,'Policy Characteristics'!$C:$C,0)))</f>
        <v>Electric Vehicle Subsidy</v>
      </c>
      <c r="C83" s="274" t="str">
        <f t="shared" si="4"/>
        <v>Additional EV Subsidy Percentage</v>
      </c>
      <c r="D83" s="2" t="s">
        <v>44</v>
      </c>
      <c r="E83" s="2" t="s">
        <v>42</v>
      </c>
      <c r="F83" s="2" t="s">
        <v>86</v>
      </c>
      <c r="G83" s="2" t="s">
        <v>88</v>
      </c>
      <c r="H83" s="43">
        <v>598</v>
      </c>
      <c r="I83" s="6" t="s">
        <v>46</v>
      </c>
      <c r="J83" s="274" t="str">
        <f>IF(ISBLANK(INDEX('Policy Characteristics'!D:D,MATCH($C83,'Policy Characteristics'!$C:$C,0))),"",INDEX('Policy Characteristics'!D:D,MATCH($C83,'Policy Characteristics'!$C:$C,0)))</f>
        <v>EV Subsidy</v>
      </c>
      <c r="K83" s="272" t="str">
        <f>IF(ISBLANK(INDEX('Policy Characteristics'!E:E,MATCH($C83,'Policy Characteristics'!$C:$C,0))),"",INDEX('Policy Characteristics'!E:E,MATCH($C83,'Policy Characteristics'!$C:$C,0)))</f>
        <v>trans EV subsidy</v>
      </c>
      <c r="L83" s="285">
        <f>IF(ISBLANK(INDEX('Policy Characteristics'!F:F,MATCH($C83,'Policy Characteristics'!$C:$C,0))),"",INDEX('Policy Characteristics'!F:F,MATCH($C83,'Policy Characteristics'!$C:$C,0)))</f>
        <v>0</v>
      </c>
      <c r="M83" s="285">
        <f>IF(ISBLANK(INDEX('Policy Characteristics'!G:G,MATCH($C83,'Policy Characteristics'!$C:$C,0))),"",INDEX('Policy Characteristics'!G:G,MATCH($C83,'Policy Characteristics'!$C:$C,0)))</f>
        <v>0.5</v>
      </c>
      <c r="N83" s="285">
        <f>IF(ISBLANK(INDEX('Policy Characteristics'!H:H,MATCH($C83,'Policy Characteristics'!$C:$C,0))),"",INDEX('Policy Characteristics'!H:H,MATCH($C83,'Policy Characteristics'!$C:$C,0)))</f>
        <v>0.01</v>
      </c>
      <c r="O83" s="272" t="str">
        <f>IF(ISBLANK(INDEX('Policy Characteristics'!I:I,MATCH($C83,'Policy Characteristics'!$C:$C,0))),"",INDEX('Policy Characteristics'!I:I,MATCH($C83,'Policy Characteristics'!$C:$C,0)))</f>
        <v>% of vehicle cost</v>
      </c>
      <c r="P83" s="272" t="str">
        <f>IF(ISBLANK(INDEX('Policy Characteristics'!J:J,MATCH($C83,'Policy Characteristics'!$C:$C,0))),"",INDEX('Policy Characteristics'!J:J,MATCH($C83,'Policy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3" s="272" t="str">
        <f>IF(ISBLANK(INDEX('Policy Characteristics'!K:K,MATCH($C83,'Policy Characteristics'!$C:$C,0))),"",INDEX('Policy Characteristics'!K:K,MATCH($C83,'Policy Characteristics'!$C:$C,0)))</f>
        <v>transportation-sector-main.html#ev-subsidy</v>
      </c>
      <c r="R83" s="272" t="str">
        <f>IF(ISBLANK(INDEX('Policy Characteristics'!L:L,MATCH($C83,'Policy Characteristics'!$C:$C,0))),"",INDEX('Policy Characteristics'!L:L,MATCH($C83,'Policy Characteristics'!$C:$C,0)))</f>
        <v>ev-subsidy.html</v>
      </c>
    </row>
    <row r="84" spans="1:18" ht="16">
      <c r="A84" s="272" t="str">
        <f>IF(ISBLANK(INDEX('Policy Characteristics'!A:A,MATCH($C84,'Policy Characteristics'!$C:$C,0))),"",INDEX('Policy Characteristics'!A:A,MATCH($C84,'Policy Characteristics'!$C:$C,0)))</f>
        <v>Transportation</v>
      </c>
      <c r="B84" s="272" t="str">
        <f>IF(ISBLANK(INDEX('Policy Characteristics'!B:B,MATCH($C84,'Policy Characteristics'!$C:$C,0))),"",INDEX('Policy Characteristics'!B:B,MATCH($C84,'Policy Characteristics'!$C:$C,0)))</f>
        <v>Electric Vehicle Subsidy</v>
      </c>
      <c r="C84" s="274" t="str">
        <f t="shared" si="4"/>
        <v>Additional EV Subsidy Percentage</v>
      </c>
      <c r="D84" s="2" t="s">
        <v>47</v>
      </c>
      <c r="E84" s="2" t="s">
        <v>43</v>
      </c>
      <c r="F84" s="2" t="s">
        <v>85</v>
      </c>
      <c r="G84" s="2" t="s">
        <v>89</v>
      </c>
      <c r="H84" s="43">
        <v>599</v>
      </c>
      <c r="I84" s="6" t="s">
        <v>46</v>
      </c>
      <c r="J84" s="274" t="str">
        <f>IF(ISBLANK(INDEX('Policy Characteristics'!D:D,MATCH($C84,'Policy Characteristics'!$C:$C,0))),"",INDEX('Policy Characteristics'!D:D,MATCH($C84,'Policy Characteristics'!$C:$C,0)))</f>
        <v>EV Subsidy</v>
      </c>
      <c r="K84" s="272" t="str">
        <f>IF(ISBLANK(INDEX('Policy Characteristics'!E:E,MATCH($C84,'Policy Characteristics'!$C:$C,0))),"",INDEX('Policy Characteristics'!E:E,MATCH($C84,'Policy Characteristics'!$C:$C,0)))</f>
        <v>trans EV subsidy</v>
      </c>
      <c r="L84" s="285">
        <f>IF(ISBLANK(INDEX('Policy Characteristics'!F:F,MATCH($C84,'Policy Characteristics'!$C:$C,0))),"",INDEX('Policy Characteristics'!F:F,MATCH($C84,'Policy Characteristics'!$C:$C,0)))</f>
        <v>0</v>
      </c>
      <c r="M84" s="285">
        <f>IF(ISBLANK(INDEX('Policy Characteristics'!G:G,MATCH($C84,'Policy Characteristics'!$C:$C,0))),"",INDEX('Policy Characteristics'!G:G,MATCH($C84,'Policy Characteristics'!$C:$C,0)))</f>
        <v>0.5</v>
      </c>
      <c r="N84" s="285">
        <f>IF(ISBLANK(INDEX('Policy Characteristics'!H:H,MATCH($C84,'Policy Characteristics'!$C:$C,0))),"",INDEX('Policy Characteristics'!H:H,MATCH($C84,'Policy Characteristics'!$C:$C,0)))</f>
        <v>0.01</v>
      </c>
      <c r="O84" s="272" t="str">
        <f>IF(ISBLANK(INDEX('Policy Characteristics'!I:I,MATCH($C84,'Policy Characteristics'!$C:$C,0))),"",INDEX('Policy Characteristics'!I:I,MATCH($C84,'Policy Characteristics'!$C:$C,0)))</f>
        <v>% of vehicle cost</v>
      </c>
      <c r="P84" s="272" t="str">
        <f>IF(ISBLANK(INDEX('Policy Characteristics'!J:J,MATCH($C84,'Policy Characteristics'!$C:$C,0))),"",INDEX('Policy Characteristics'!J:J,MATCH($C84,'Policy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4" s="272" t="str">
        <f>IF(ISBLANK(INDEX('Policy Characteristics'!K:K,MATCH($C84,'Policy Characteristics'!$C:$C,0))),"",INDEX('Policy Characteristics'!K:K,MATCH($C84,'Policy Characteristics'!$C:$C,0)))</f>
        <v>transportation-sector-main.html#ev-subsidy</v>
      </c>
      <c r="R84" s="272" t="str">
        <f>IF(ISBLANK(INDEX('Policy Characteristics'!L:L,MATCH($C84,'Policy Characteristics'!$C:$C,0))),"",INDEX('Policy Characteristics'!L:L,MATCH($C84,'Policy Characteristics'!$C:$C,0)))</f>
        <v>ev-subsidy.html</v>
      </c>
    </row>
    <row r="85" spans="1:18" ht="16">
      <c r="A85" s="272" t="str">
        <f>IF(ISBLANK(INDEX('Policy Characteristics'!A:A,MATCH($C85,'Policy Characteristics'!$C:$C,0))),"",INDEX('Policy Characteristics'!A:A,MATCH($C85,'Policy Characteristics'!$C:$C,0)))</f>
        <v>Transportation</v>
      </c>
      <c r="B85" s="272" t="str">
        <f>IF(ISBLANK(INDEX('Policy Characteristics'!B:B,MATCH($C85,'Policy Characteristics'!$C:$C,0))),"",INDEX('Policy Characteristics'!B:B,MATCH($C85,'Policy Characteristics'!$C:$C,0)))</f>
        <v>Electric Vehicle Subsidy</v>
      </c>
      <c r="C85" s="274" t="str">
        <f t="shared" si="4"/>
        <v>Additional EV Subsidy Percentage</v>
      </c>
      <c r="D85" s="2" t="s">
        <v>44</v>
      </c>
      <c r="E85" s="2" t="s">
        <v>43</v>
      </c>
      <c r="F85" s="2" t="s">
        <v>86</v>
      </c>
      <c r="G85" s="2" t="s">
        <v>89</v>
      </c>
      <c r="H85" s="43">
        <v>600</v>
      </c>
      <c r="I85" s="6" t="s">
        <v>46</v>
      </c>
      <c r="J85" s="274" t="str">
        <f>IF(ISBLANK(INDEX('Policy Characteristics'!D:D,MATCH($C85,'Policy Characteristics'!$C:$C,0))),"",INDEX('Policy Characteristics'!D:D,MATCH($C85,'Policy Characteristics'!$C:$C,0)))</f>
        <v>EV Subsidy</v>
      </c>
      <c r="K85" s="272" t="str">
        <f>IF(ISBLANK(INDEX('Policy Characteristics'!E:E,MATCH($C85,'Policy Characteristics'!$C:$C,0))),"",INDEX('Policy Characteristics'!E:E,MATCH($C85,'Policy Characteristics'!$C:$C,0)))</f>
        <v>trans EV subsidy</v>
      </c>
      <c r="L85" s="285">
        <f>IF(ISBLANK(INDEX('Policy Characteristics'!F:F,MATCH($C85,'Policy Characteristics'!$C:$C,0))),"",INDEX('Policy Characteristics'!F:F,MATCH($C85,'Policy Characteristics'!$C:$C,0)))</f>
        <v>0</v>
      </c>
      <c r="M85" s="285">
        <f>IF(ISBLANK(INDEX('Policy Characteristics'!G:G,MATCH($C85,'Policy Characteristics'!$C:$C,0))),"",INDEX('Policy Characteristics'!G:G,MATCH($C85,'Policy Characteristics'!$C:$C,0)))</f>
        <v>0.5</v>
      </c>
      <c r="N85" s="285">
        <f>IF(ISBLANK(INDEX('Policy Characteristics'!H:H,MATCH($C85,'Policy Characteristics'!$C:$C,0))),"",INDEX('Policy Characteristics'!H:H,MATCH($C85,'Policy Characteristics'!$C:$C,0)))</f>
        <v>0.01</v>
      </c>
      <c r="O85" s="272" t="str">
        <f>IF(ISBLANK(INDEX('Policy Characteristics'!I:I,MATCH($C85,'Policy Characteristics'!$C:$C,0))),"",INDEX('Policy Characteristics'!I:I,MATCH($C85,'Policy Characteristics'!$C:$C,0)))</f>
        <v>% of vehicle cost</v>
      </c>
      <c r="P85" s="272" t="str">
        <f>IF(ISBLANK(INDEX('Policy Characteristics'!J:J,MATCH($C85,'Policy Characteristics'!$C:$C,0))),"",INDEX('Policy Characteristics'!J:J,MATCH($C85,'Policy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5" s="272" t="str">
        <f>IF(ISBLANK(INDEX('Policy Characteristics'!K:K,MATCH($C85,'Policy Characteristics'!$C:$C,0))),"",INDEX('Policy Characteristics'!K:K,MATCH($C85,'Policy Characteristics'!$C:$C,0)))</f>
        <v>transportation-sector-main.html#ev-subsidy</v>
      </c>
      <c r="R85" s="272" t="str">
        <f>IF(ISBLANK(INDEX('Policy Characteristics'!L:L,MATCH($C85,'Policy Characteristics'!$C:$C,0))),"",INDEX('Policy Characteristics'!L:L,MATCH($C85,'Policy Characteristics'!$C:$C,0)))</f>
        <v>ev-subsidy.html</v>
      </c>
    </row>
    <row r="86" spans="1:18" ht="16">
      <c r="A86" s="272" t="str">
        <f>IF(ISBLANK(INDEX('Policy Characteristics'!A:A,MATCH($C86,'Policy Characteristics'!$C:$C,0))),"",INDEX('Policy Characteristics'!A:A,MATCH($C86,'Policy Characteristics'!$C:$C,0)))</f>
        <v>Transportation</v>
      </c>
      <c r="B86" s="272" t="str">
        <f>IF(ISBLANK(INDEX('Policy Characteristics'!B:B,MATCH($C86,'Policy Characteristics'!$C:$C,0))),"",INDEX('Policy Characteristics'!B:B,MATCH($C86,'Policy Characteristics'!$C:$C,0)))</f>
        <v>Electric Vehicle Subsidy</v>
      </c>
      <c r="C86" s="274" t="str">
        <f t="shared" si="4"/>
        <v>Additional EV Subsidy Percentage</v>
      </c>
      <c r="D86" s="2" t="s">
        <v>47</v>
      </c>
      <c r="E86" s="2" t="s">
        <v>116</v>
      </c>
      <c r="F86" s="2" t="s">
        <v>85</v>
      </c>
      <c r="G86" s="2" t="s">
        <v>148</v>
      </c>
      <c r="H86" s="43">
        <v>601</v>
      </c>
      <c r="I86" s="6" t="s">
        <v>46</v>
      </c>
      <c r="J86" s="274" t="str">
        <f>IF(ISBLANK(INDEX('Policy Characteristics'!D:D,MATCH($C86,'Policy Characteristics'!$C:$C,0))),"",INDEX('Policy Characteristics'!D:D,MATCH($C86,'Policy Characteristics'!$C:$C,0)))</f>
        <v>EV Subsidy</v>
      </c>
      <c r="K86" s="272" t="str">
        <f>IF(ISBLANK(INDEX('Policy Characteristics'!E:E,MATCH($C86,'Policy Characteristics'!$C:$C,0))),"",INDEX('Policy Characteristics'!E:E,MATCH($C86,'Policy Characteristics'!$C:$C,0)))</f>
        <v>trans EV subsidy</v>
      </c>
      <c r="L86" s="285">
        <f>IF(ISBLANK(INDEX('Policy Characteristics'!F:F,MATCH($C86,'Policy Characteristics'!$C:$C,0))),"",INDEX('Policy Characteristics'!F:F,MATCH($C86,'Policy Characteristics'!$C:$C,0)))</f>
        <v>0</v>
      </c>
      <c r="M86" s="285">
        <f>IF(ISBLANK(INDEX('Policy Characteristics'!G:G,MATCH($C86,'Policy Characteristics'!$C:$C,0))),"",INDEX('Policy Characteristics'!G:G,MATCH($C86,'Policy Characteristics'!$C:$C,0)))</f>
        <v>0.5</v>
      </c>
      <c r="N86" s="285">
        <f>IF(ISBLANK(INDEX('Policy Characteristics'!H:H,MATCH($C86,'Policy Characteristics'!$C:$C,0))),"",INDEX('Policy Characteristics'!H:H,MATCH($C86,'Policy Characteristics'!$C:$C,0)))</f>
        <v>0.01</v>
      </c>
      <c r="O86" s="272" t="str">
        <f>IF(ISBLANK(INDEX('Policy Characteristics'!I:I,MATCH($C86,'Policy Characteristics'!$C:$C,0))),"",INDEX('Policy Characteristics'!I:I,MATCH($C86,'Policy Characteristics'!$C:$C,0)))</f>
        <v>% of vehicle cost</v>
      </c>
      <c r="P86" s="272" t="str">
        <f>IF(ISBLANK(INDEX('Policy Characteristics'!J:J,MATCH($C86,'Policy Characteristics'!$C:$C,0))),"",INDEX('Policy Characteristics'!J:J,MATCH($C86,'Policy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6" s="272" t="str">
        <f>IF(ISBLANK(INDEX('Policy Characteristics'!K:K,MATCH($C86,'Policy Characteristics'!$C:$C,0))),"",INDEX('Policy Characteristics'!K:K,MATCH($C86,'Policy Characteristics'!$C:$C,0)))</f>
        <v>transportation-sector-main.html#ev-subsidy</v>
      </c>
      <c r="R86" s="272" t="str">
        <f>IF(ISBLANK(INDEX('Policy Characteristics'!L:L,MATCH($C86,'Policy Characteristics'!$C:$C,0))),"",INDEX('Policy Characteristics'!L:L,MATCH($C86,'Policy Characteristics'!$C:$C,0)))</f>
        <v>ev-subsidy.html</v>
      </c>
    </row>
    <row r="87" spans="1:18" ht="16">
      <c r="A87" s="272" t="str">
        <f>IF(ISBLANK(INDEX('Policy Characteristics'!A:A,MATCH($C87,'Policy Characteristics'!$C:$C,0))),"",INDEX('Policy Characteristics'!A:A,MATCH($C87,'Policy Characteristics'!$C:$C,0)))</f>
        <v>Transportation</v>
      </c>
      <c r="B87" s="272" t="str">
        <f>IF(ISBLANK(INDEX('Policy Characteristics'!B:B,MATCH($C87,'Policy Characteristics'!$C:$C,0))),"",INDEX('Policy Characteristics'!B:B,MATCH($C87,'Policy Characteristics'!$C:$C,0)))</f>
        <v>Electric Vehicle Subsidy</v>
      </c>
      <c r="C87" s="274" t="str">
        <f t="shared" si="4"/>
        <v>Additional EV Subsidy Percentage</v>
      </c>
      <c r="D87" s="2" t="s">
        <v>44</v>
      </c>
      <c r="E87" s="2" t="s">
        <v>116</v>
      </c>
      <c r="F87" s="2" t="s">
        <v>86</v>
      </c>
      <c r="G87" s="2" t="s">
        <v>148</v>
      </c>
      <c r="H87" s="43">
        <v>602</v>
      </c>
      <c r="I87" s="6" t="s">
        <v>46</v>
      </c>
      <c r="J87" s="274" t="str">
        <f>IF(ISBLANK(INDEX('Policy Characteristics'!D:D,MATCH($C87,'Policy Characteristics'!$C:$C,0))),"",INDEX('Policy Characteristics'!D:D,MATCH($C87,'Policy Characteristics'!$C:$C,0)))</f>
        <v>EV Subsidy</v>
      </c>
      <c r="K87" s="272" t="str">
        <f>IF(ISBLANK(INDEX('Policy Characteristics'!E:E,MATCH($C87,'Policy Characteristics'!$C:$C,0))),"",INDEX('Policy Characteristics'!E:E,MATCH($C87,'Policy Characteristics'!$C:$C,0)))</f>
        <v>trans EV subsidy</v>
      </c>
      <c r="L87" s="285">
        <f>IF(ISBLANK(INDEX('Policy Characteristics'!F:F,MATCH($C87,'Policy Characteristics'!$C:$C,0))),"",INDEX('Policy Characteristics'!F:F,MATCH($C87,'Policy Characteristics'!$C:$C,0)))</f>
        <v>0</v>
      </c>
      <c r="M87" s="285">
        <f>IF(ISBLANK(INDEX('Policy Characteristics'!G:G,MATCH($C87,'Policy Characteristics'!$C:$C,0))),"",INDEX('Policy Characteristics'!G:G,MATCH($C87,'Policy Characteristics'!$C:$C,0)))</f>
        <v>0.5</v>
      </c>
      <c r="N87" s="285">
        <f>IF(ISBLANK(INDEX('Policy Characteristics'!H:H,MATCH($C87,'Policy Characteristics'!$C:$C,0))),"",INDEX('Policy Characteristics'!H:H,MATCH($C87,'Policy Characteristics'!$C:$C,0)))</f>
        <v>0.01</v>
      </c>
      <c r="O87" s="272" t="str">
        <f>IF(ISBLANK(INDEX('Policy Characteristics'!I:I,MATCH($C87,'Policy Characteristics'!$C:$C,0))),"",INDEX('Policy Characteristics'!I:I,MATCH($C87,'Policy Characteristics'!$C:$C,0)))</f>
        <v>% of vehicle cost</v>
      </c>
      <c r="P87" s="272" t="str">
        <f>IF(ISBLANK(INDEX('Policy Characteristics'!J:J,MATCH($C87,'Policy Characteristics'!$C:$C,0))),"",INDEX('Policy Characteristics'!J:J,MATCH($C87,'Policy Characteristics'!$C:$C,0)))</f>
        <v>**Description:** This policy causes government to pay for the specified percentage of the purchase price of new battery electric passenger LDVs.  This is in addition to EV subsidies that exist in the Reference Case case.  // **Guidance for setting values:** The U.S. currently offers a federal subsidy for up to $7,500 for qualifying electric vehicles, which represents 20% of the MSRP of a 2017 Chevrolet Bolt EV or 21% of the MSRP of a Tesla Model 3.</v>
      </c>
      <c r="Q87" s="272" t="str">
        <f>IF(ISBLANK(INDEX('Policy Characteristics'!K:K,MATCH($C87,'Policy Characteristics'!$C:$C,0))),"",INDEX('Policy Characteristics'!K:K,MATCH($C87,'Policy Characteristics'!$C:$C,0)))</f>
        <v>transportation-sector-main.html#ev-subsidy</v>
      </c>
      <c r="R87" s="272" t="str">
        <f>IF(ISBLANK(INDEX('Policy Characteristics'!L:L,MATCH($C87,'Policy Characteristics'!$C:$C,0))),"",INDEX('Policy Characteristics'!L:L,MATCH($C87,'Policy Characteristics'!$C:$C,0)))</f>
        <v>ev-subsidy.html</v>
      </c>
    </row>
    <row r="88" spans="1:18" ht="16">
      <c r="A88" s="272" t="str">
        <f>IF(ISBLANK(INDEX('Policy Characteristics'!A:A,MATCH($C88,'Policy Characteristics'!$C:$C,0))),"",INDEX('Policy Characteristics'!A:A,MATCH($C88,'Policy Characteristics'!$C:$C,0)))</f>
        <v>Transportation</v>
      </c>
      <c r="B88" s="272" t="str">
        <f>IF(ISBLANK(INDEX('Policy Characteristics'!B:B,MATCH($C88,'Policy Characteristics'!$C:$C,0))),"",INDEX('Policy Characteristics'!B:B,MATCH($C88,'Policy Characteristics'!$C:$C,0)))</f>
        <v>Feebate</v>
      </c>
      <c r="C88" s="275" t="s">
        <v>114</v>
      </c>
      <c r="D88" s="44"/>
      <c r="E88" s="44"/>
      <c r="F88" s="44"/>
      <c r="G88" s="44"/>
      <c r="H88" s="43">
        <v>1</v>
      </c>
      <c r="I88" s="44" t="s">
        <v>45</v>
      </c>
      <c r="J88" s="274" t="str">
        <f>IF(ISBLANK(INDEX('Policy Characteristics'!D:D,MATCH($C88,'Policy Characteristics'!$C:$C,0))),"",INDEX('Policy Characteristics'!D:D,MATCH($C88,'Policy Characteristics'!$C:$C,0)))</f>
        <v>Feebate</v>
      </c>
      <c r="K88" s="272" t="str">
        <f>IF(ISBLANK(INDEX('Policy Characteristics'!E:E,MATCH($C88,'Policy Characteristics'!$C:$C,0))),"",INDEX('Policy Characteristics'!E:E,MATCH($C88,'Policy Characteristics'!$C:$C,0)))</f>
        <v>trans LDVs feebate</v>
      </c>
      <c r="L88" s="285">
        <f>IF(ISBLANK(INDEX('Policy Characteristics'!F:F,MATCH($C88,'Policy Characteristics'!$C:$C,0))),"",INDEX('Policy Characteristics'!F:F,MATCH($C88,'Policy Characteristics'!$C:$C,0)))</f>
        <v>0</v>
      </c>
      <c r="M88" s="285">
        <f>IF(ISBLANK(INDEX('Policy Characteristics'!G:G,MATCH($C88,'Policy Characteristics'!$C:$C,0))),"",INDEX('Policy Characteristics'!G:G,MATCH($C88,'Policy Characteristics'!$C:$C,0)))</f>
        <v>1</v>
      </c>
      <c r="N88" s="285">
        <f>IF(ISBLANK(INDEX('Policy Characteristics'!H:H,MATCH($C88,'Policy Characteristics'!$C:$C,0))),"",INDEX('Policy Characteristics'!H:H,MATCH($C88,'Policy Characteristics'!$C:$C,0)))</f>
        <v>0.02</v>
      </c>
      <c r="O88" s="272" t="str">
        <f>IF(ISBLANK(INDEX('Policy Characteristics'!I:I,MATCH($C88,'Policy Characteristics'!$C:$C,0))),"",INDEX('Policy Characteristics'!I:I,MATCH($C88,'Policy Characteristics'!$C:$C,0)))</f>
        <v>% of global best practice rate</v>
      </c>
      <c r="P88" s="272" t="str">
        <f>IF(ISBLANK(INDEX('Policy Characteristics'!J:J,MATCH($C88,'Policy Characteristics'!$C:$C,0))),"",INDEX('Policy Characteristics'!J:J,MATCH($C88,'Policy Characteristics'!$C:$C,0)))</f>
        <v>**Description:**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88" s="272" t="str">
        <f>IF(ISBLANK(INDEX('Policy Characteristics'!K:K,MATCH($C88,'Policy Characteristics'!$C:$C,0))),"",INDEX('Policy Characteristics'!K:K,MATCH($C88,'Policy Characteristics'!$C:$C,0)))</f>
        <v>transportation-sector-main.html#feebate</v>
      </c>
      <c r="R88" s="272" t="str">
        <f>IF(ISBLANK(INDEX('Policy Characteristics'!L:L,MATCH($C88,'Policy Characteristics'!$C:$C,0))),"",INDEX('Policy Characteristics'!L:L,MATCH($C88,'Policy Characteristics'!$C:$C,0)))</f>
        <v>feebate.html</v>
      </c>
    </row>
    <row r="89" spans="1:18" ht="16">
      <c r="A89" s="272" t="str">
        <f>IF(ISBLANK(INDEX('Policy Characteristics'!A:A,MATCH($C89,'Policy Characteristics'!$C:$C,0))),"",INDEX('Policy Characteristics'!A:A,MATCH($C89,'Policy Characteristics'!$C:$C,0)))</f>
        <v>Transportation</v>
      </c>
      <c r="B89" s="272" t="str">
        <f>IF(ISBLANK(INDEX('Policy Characteristics'!B:B,MATCH($C89,'Policy Characteristics'!$C:$C,0))),"",INDEX('Policy Characteristics'!B:B,MATCH($C89,'Policy Characteristics'!$C:$C,0)))</f>
        <v>Fuel Economy Standard</v>
      </c>
      <c r="C89" s="275" t="s">
        <v>315</v>
      </c>
      <c r="D89" s="44" t="s">
        <v>47</v>
      </c>
      <c r="E89" s="44" t="s">
        <v>39</v>
      </c>
      <c r="F89" s="44" t="s">
        <v>85</v>
      </c>
      <c r="G89" s="44" t="s">
        <v>39</v>
      </c>
      <c r="H89" s="43">
        <v>362</v>
      </c>
      <c r="I89" s="6" t="s">
        <v>45</v>
      </c>
      <c r="J89" s="274" t="str">
        <f>IF(ISBLANK(INDEX('Policy Characteristics'!D:D,MATCH($C89,'Policy Characteristics'!$C:$C,0))),"",INDEX('Policy Characteristics'!D:D,MATCH($C89,'Policy Characteristics'!$C:$C,0)))</f>
        <v>Vehicle Fuel Economy Standards</v>
      </c>
      <c r="K89" s="272" t="str">
        <f>IF(ISBLANK(INDEX('Policy Characteristics'!E:E,MATCH($C89,'Policy Characteristics'!$C:$C,0))),"",INDEX('Policy Characteristics'!E:E,MATCH($C89,'Policy Characteristics'!$C:$C,0)))</f>
        <v>trans fuel economy standards</v>
      </c>
      <c r="L89" s="285">
        <f>IF(ISBLANK(INDEX('Policy Characteristics'!F:F,MATCH($C89,'Policy Characteristics'!$C:$C,0))),"",INDEX('Policy Characteristics'!F:F,MATCH($C89,'Policy Characteristics'!$C:$C,0)))</f>
        <v>0</v>
      </c>
      <c r="M89" s="285">
        <f>IF(ISBLANK(INDEX('Policy Characteristics'!G:G,MATCH($C89,'Policy Characteristics'!$C:$C,0))),"",INDEX('Policy Characteristics'!G:G,MATCH($C89,'Policy Characteristics'!$C:$C,0)))</f>
        <v>1</v>
      </c>
      <c r="N89" s="285">
        <f>IF(ISBLANK(INDEX('Policy Characteristics'!H:H,MATCH($C89,'Policy Characteristics'!$C:$C,0))),"",INDEX('Policy Characteristics'!H:H,MATCH($C89,'Policy Characteristics'!$C:$C,0)))</f>
        <v>0.01</v>
      </c>
      <c r="O89" s="272" t="str">
        <f>IF(ISBLANK(INDEX('Policy Characteristics'!I:I,MATCH($C89,'Policy Characteristics'!$C:$C,0))),"",INDEX('Policy Characteristics'!I:I,MATCH($C89,'Policy Characteristics'!$C:$C,0)))</f>
        <v>% increase in miles/gal</v>
      </c>
      <c r="P89" s="272" t="str">
        <f>IF(ISBLANK(INDEX('Policy Characteristics'!J:J,MATCH($C89,'Policy Characteristics'!$C:$C,0))),"",INDEX('Policy Characteristics'!J:J,MATCH($C89,'Policy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89" s="272" t="str">
        <f>IF(ISBLANK(INDEX('Policy Characteristics'!K:K,MATCH($C89,'Policy Characteristics'!$C:$C,0))),"",INDEX('Policy Characteristics'!K:K,MATCH($C89,'Policy Characteristics'!$C:$C,0)))</f>
        <v>transportation-sector-main.html#fuel-econ-std</v>
      </c>
      <c r="R89" s="272" t="str">
        <f>IF(ISBLANK(INDEX('Policy Characteristics'!L:L,MATCH($C89,'Policy Characteristics'!$C:$C,0))),"",INDEX('Policy Characteristics'!L:L,MATCH($C89,'Policy Characteristics'!$C:$C,0)))</f>
        <v>fuel-economy-standard.html</v>
      </c>
    </row>
    <row r="90" spans="1:18" ht="16">
      <c r="A90" s="272" t="str">
        <f>IF(ISBLANK(INDEX('Policy Characteristics'!A:A,MATCH($C90,'Policy Characteristics'!$C:$C,0))),"",INDEX('Policy Characteristics'!A:A,MATCH($C90,'Policy Characteristics'!$C:$C,0)))</f>
        <v>Transportation</v>
      </c>
      <c r="B90" s="272" t="str">
        <f>IF(ISBLANK(INDEX('Policy Characteristics'!B:B,MATCH($C90,'Policy Characteristics'!$C:$C,0))),"",INDEX('Policy Characteristics'!B:B,MATCH($C90,'Policy Characteristics'!$C:$C,0)))</f>
        <v>Fuel Economy Standard</v>
      </c>
      <c r="C90" s="274" t="str">
        <f t="shared" ref="C90:C93" si="5">C$89</f>
        <v>Percentage Additional Improvement of Fuel Economy Std</v>
      </c>
      <c r="D90" s="44" t="s">
        <v>44</v>
      </c>
      <c r="E90" s="44" t="s">
        <v>39</v>
      </c>
      <c r="F90" s="44" t="s">
        <v>86</v>
      </c>
      <c r="G90" s="44" t="s">
        <v>39</v>
      </c>
      <c r="H90" s="43">
        <v>363</v>
      </c>
      <c r="I90" s="6" t="s">
        <v>45</v>
      </c>
      <c r="J90" s="274" t="str">
        <f>IF(ISBLANK(INDEX('Policy Characteristics'!D:D,MATCH($C90,'Policy Characteristics'!$C:$C,0))),"",INDEX('Policy Characteristics'!D:D,MATCH($C90,'Policy Characteristics'!$C:$C,0)))</f>
        <v>Vehicle Fuel Economy Standards</v>
      </c>
      <c r="K90" s="272" t="str">
        <f>IF(ISBLANK(INDEX('Policy Characteristics'!E:E,MATCH($C90,'Policy Characteristics'!$C:$C,0))),"",INDEX('Policy Characteristics'!E:E,MATCH($C90,'Policy Characteristics'!$C:$C,0)))</f>
        <v>trans fuel economy standards</v>
      </c>
      <c r="L90" s="285">
        <f>IF(ISBLANK(INDEX('Policy Characteristics'!F:F,MATCH($C90,'Policy Characteristics'!$C:$C,0))),"",INDEX('Policy Characteristics'!F:F,MATCH($C90,'Policy Characteristics'!$C:$C,0)))</f>
        <v>0</v>
      </c>
      <c r="M90" s="285">
        <f>IF(ISBLANK(INDEX('Policy Characteristics'!G:G,MATCH($C90,'Policy Characteristics'!$C:$C,0))),"",INDEX('Policy Characteristics'!G:G,MATCH($C90,'Policy Characteristics'!$C:$C,0)))</f>
        <v>1</v>
      </c>
      <c r="N90" s="285">
        <f>IF(ISBLANK(INDEX('Policy Characteristics'!H:H,MATCH($C90,'Policy Characteristics'!$C:$C,0))),"",INDEX('Policy Characteristics'!H:H,MATCH($C90,'Policy Characteristics'!$C:$C,0)))</f>
        <v>0.01</v>
      </c>
      <c r="O90" s="272" t="str">
        <f>IF(ISBLANK(INDEX('Policy Characteristics'!I:I,MATCH($C90,'Policy Characteristics'!$C:$C,0))),"",INDEX('Policy Characteristics'!I:I,MATCH($C90,'Policy Characteristics'!$C:$C,0)))</f>
        <v>% increase in miles/gal</v>
      </c>
      <c r="P90" s="272" t="str">
        <f>IF(ISBLANK(INDEX('Policy Characteristics'!J:J,MATCH($C90,'Policy Characteristics'!$C:$C,0))),"",INDEX('Policy Characteristics'!J:J,MATCH($C90,'Policy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0" s="272" t="str">
        <f>IF(ISBLANK(INDEX('Policy Characteristics'!K:K,MATCH($C90,'Policy Characteristics'!$C:$C,0))),"",INDEX('Policy Characteristics'!K:K,MATCH($C90,'Policy Characteristics'!$C:$C,0)))</f>
        <v>transportation-sector-main.html#fuel-econ-std</v>
      </c>
      <c r="R90" s="272" t="str">
        <f>IF(ISBLANK(INDEX('Policy Characteristics'!L:L,MATCH($C90,'Policy Characteristics'!$C:$C,0))),"",INDEX('Policy Characteristics'!L:L,MATCH($C90,'Policy Characteristics'!$C:$C,0)))</f>
        <v>fuel-economy-standard.html</v>
      </c>
    </row>
    <row r="91" spans="1:18" ht="16">
      <c r="A91" s="272" t="str">
        <f>IF(ISBLANK(INDEX('Policy Characteristics'!A:A,MATCH($C91,'Policy Characteristics'!$C:$C,0))),"",INDEX('Policy Characteristics'!A:A,MATCH($C91,'Policy Characteristics'!$C:$C,0)))</f>
        <v>Transportation</v>
      </c>
      <c r="B91" s="272" t="str">
        <f>IF(ISBLANK(INDEX('Policy Characteristics'!B:B,MATCH($C91,'Policy Characteristics'!$C:$C,0))),"",INDEX('Policy Characteristics'!B:B,MATCH($C91,'Policy Characteristics'!$C:$C,0)))</f>
        <v>Fuel Economy Standard</v>
      </c>
      <c r="C91" s="274" t="str">
        <f t="shared" ref="C91:C94" si="6">C$89</f>
        <v>Percentage Additional Improvement of Fuel Economy Std</v>
      </c>
      <c r="D91" s="44" t="s">
        <v>47</v>
      </c>
      <c r="E91" s="44" t="s">
        <v>40</v>
      </c>
      <c r="F91" s="44" t="s">
        <v>85</v>
      </c>
      <c r="G91" s="44" t="s">
        <v>40</v>
      </c>
      <c r="H91" s="43">
        <v>364</v>
      </c>
      <c r="I91" s="6" t="s">
        <v>45</v>
      </c>
      <c r="J91" s="274" t="str">
        <f>IF(ISBLANK(INDEX('Policy Characteristics'!D:D,MATCH($C91,'Policy Characteristics'!$C:$C,0))),"",INDEX('Policy Characteristics'!D:D,MATCH($C91,'Policy Characteristics'!$C:$C,0)))</f>
        <v>Vehicle Fuel Economy Standards</v>
      </c>
      <c r="K91" s="272" t="str">
        <f>IF(ISBLANK(INDEX('Policy Characteristics'!E:E,MATCH($C91,'Policy Characteristics'!$C:$C,0))),"",INDEX('Policy Characteristics'!E:E,MATCH($C91,'Policy Characteristics'!$C:$C,0)))</f>
        <v>trans fuel economy standards</v>
      </c>
      <c r="L91" s="285">
        <f>IF(ISBLANK(INDEX('Policy Characteristics'!F:F,MATCH($C91,'Policy Characteristics'!$C:$C,0))),"",INDEX('Policy Characteristics'!F:F,MATCH($C91,'Policy Characteristics'!$C:$C,0)))</f>
        <v>0</v>
      </c>
      <c r="M91" s="285">
        <f>IF(ISBLANK(INDEX('Policy Characteristics'!G:G,MATCH($C91,'Policy Characteristics'!$C:$C,0))),"",INDEX('Policy Characteristics'!G:G,MATCH($C91,'Policy Characteristics'!$C:$C,0)))</f>
        <v>1</v>
      </c>
      <c r="N91" s="285">
        <f>IF(ISBLANK(INDEX('Policy Characteristics'!H:H,MATCH($C91,'Policy Characteristics'!$C:$C,0))),"",INDEX('Policy Characteristics'!H:H,MATCH($C91,'Policy Characteristics'!$C:$C,0)))</f>
        <v>0.01</v>
      </c>
      <c r="O91" s="272" t="str">
        <f>IF(ISBLANK(INDEX('Policy Characteristics'!I:I,MATCH($C91,'Policy Characteristics'!$C:$C,0))),"",INDEX('Policy Characteristics'!I:I,MATCH($C91,'Policy Characteristics'!$C:$C,0)))</f>
        <v>% increase in miles/gal</v>
      </c>
      <c r="P91" s="272" t="str">
        <f>IF(ISBLANK(INDEX('Policy Characteristics'!J:J,MATCH($C91,'Policy Characteristics'!$C:$C,0))),"",INDEX('Policy Characteristics'!J:J,MATCH($C91,'Policy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1" s="272" t="str">
        <f>IF(ISBLANK(INDEX('Policy Characteristics'!K:K,MATCH($C91,'Policy Characteristics'!$C:$C,0))),"",INDEX('Policy Characteristics'!K:K,MATCH($C91,'Policy Characteristics'!$C:$C,0)))</f>
        <v>transportation-sector-main.html#fuel-econ-std</v>
      </c>
      <c r="R91" s="272" t="str">
        <f>IF(ISBLANK(INDEX('Policy Characteristics'!L:L,MATCH($C91,'Policy Characteristics'!$C:$C,0))),"",INDEX('Policy Characteristics'!L:L,MATCH($C91,'Policy Characteristics'!$C:$C,0)))</f>
        <v>fuel-economy-standard.html</v>
      </c>
    </row>
    <row r="92" spans="1:18" ht="16">
      <c r="A92" s="272" t="str">
        <f>IF(ISBLANK(INDEX('Policy Characteristics'!A:A,MATCH($C92,'Policy Characteristics'!$C:$C,0))),"",INDEX('Policy Characteristics'!A:A,MATCH($C92,'Policy Characteristics'!$C:$C,0)))</f>
        <v>Transportation</v>
      </c>
      <c r="B92" s="272" t="str">
        <f>IF(ISBLANK(INDEX('Policy Characteristics'!B:B,MATCH($C92,'Policy Characteristics'!$C:$C,0))),"",INDEX('Policy Characteristics'!B:B,MATCH($C92,'Policy Characteristics'!$C:$C,0)))</f>
        <v>Fuel Economy Standard</v>
      </c>
      <c r="C92" s="274" t="str">
        <f t="shared" si="5"/>
        <v>Percentage Additional Improvement of Fuel Economy Std</v>
      </c>
      <c r="D92" s="44" t="s">
        <v>44</v>
      </c>
      <c r="E92" s="44" t="s">
        <v>40</v>
      </c>
      <c r="F92" s="44" t="s">
        <v>86</v>
      </c>
      <c r="G92" s="44" t="s">
        <v>40</v>
      </c>
      <c r="H92" s="43">
        <v>365</v>
      </c>
      <c r="I92" s="6" t="s">
        <v>45</v>
      </c>
      <c r="J92" s="274" t="str">
        <f>IF(ISBLANK(INDEX('Policy Characteristics'!D:D,MATCH($C92,'Policy Characteristics'!$C:$C,0))),"",INDEX('Policy Characteristics'!D:D,MATCH($C92,'Policy Characteristics'!$C:$C,0)))</f>
        <v>Vehicle Fuel Economy Standards</v>
      </c>
      <c r="K92" s="272" t="str">
        <f>IF(ISBLANK(INDEX('Policy Characteristics'!E:E,MATCH($C92,'Policy Characteristics'!$C:$C,0))),"",INDEX('Policy Characteristics'!E:E,MATCH($C92,'Policy Characteristics'!$C:$C,0)))</f>
        <v>trans fuel economy standards</v>
      </c>
      <c r="L92" s="285">
        <f>IF(ISBLANK(INDEX('Policy Characteristics'!F:F,MATCH($C92,'Policy Characteristics'!$C:$C,0))),"",INDEX('Policy Characteristics'!F:F,MATCH($C92,'Policy Characteristics'!$C:$C,0)))</f>
        <v>0</v>
      </c>
      <c r="M92" s="285">
        <f>IF(ISBLANK(INDEX('Policy Characteristics'!G:G,MATCH($C92,'Policy Characteristics'!$C:$C,0))),"",INDEX('Policy Characteristics'!G:G,MATCH($C92,'Policy Characteristics'!$C:$C,0)))</f>
        <v>1</v>
      </c>
      <c r="N92" s="285">
        <f>IF(ISBLANK(INDEX('Policy Characteristics'!H:H,MATCH($C92,'Policy Characteristics'!$C:$C,0))),"",INDEX('Policy Characteristics'!H:H,MATCH($C92,'Policy Characteristics'!$C:$C,0)))</f>
        <v>0.01</v>
      </c>
      <c r="O92" s="272" t="str">
        <f>IF(ISBLANK(INDEX('Policy Characteristics'!I:I,MATCH($C92,'Policy Characteristics'!$C:$C,0))),"",INDEX('Policy Characteristics'!I:I,MATCH($C92,'Policy Characteristics'!$C:$C,0)))</f>
        <v>% increase in miles/gal</v>
      </c>
      <c r="P92" s="272" t="str">
        <f>IF(ISBLANK(INDEX('Policy Characteristics'!J:J,MATCH($C92,'Policy Characteristics'!$C:$C,0))),"",INDEX('Policy Characteristics'!J:J,MATCH($C92,'Policy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2" s="272" t="str">
        <f>IF(ISBLANK(INDEX('Policy Characteristics'!K:K,MATCH($C92,'Policy Characteristics'!$C:$C,0))),"",INDEX('Policy Characteristics'!K:K,MATCH($C92,'Policy Characteristics'!$C:$C,0)))</f>
        <v>transportation-sector-main.html#fuel-econ-std</v>
      </c>
      <c r="R92" s="272" t="str">
        <f>IF(ISBLANK(INDEX('Policy Characteristics'!L:L,MATCH($C92,'Policy Characteristics'!$C:$C,0))),"",INDEX('Policy Characteristics'!L:L,MATCH($C92,'Policy Characteristics'!$C:$C,0)))</f>
        <v>fuel-economy-standard.html</v>
      </c>
    </row>
    <row r="93" spans="1:18" ht="16">
      <c r="A93" s="272" t="str">
        <f>IF(ISBLANK(INDEX('Policy Characteristics'!A:A,MATCH($C93,'Policy Characteristics'!$C:$C,0))),"",INDEX('Policy Characteristics'!A:A,MATCH($C93,'Policy Characteristics'!$C:$C,0)))</f>
        <v>Transportation</v>
      </c>
      <c r="B93" s="272" t="str">
        <f>IF(ISBLANK(INDEX('Policy Characteristics'!B:B,MATCH($C93,'Policy Characteristics'!$C:$C,0))),"",INDEX('Policy Characteristics'!B:B,MATCH($C93,'Policy Characteristics'!$C:$C,0)))</f>
        <v>Fuel Economy Standard</v>
      </c>
      <c r="C93" s="274" t="str">
        <f t="shared" si="5"/>
        <v>Percentage Additional Improvement of Fuel Economy Std</v>
      </c>
      <c r="D93" s="44" t="s">
        <v>47</v>
      </c>
      <c r="E93" s="44" t="s">
        <v>41</v>
      </c>
      <c r="F93" s="44" t="s">
        <v>85</v>
      </c>
      <c r="G93" s="44" t="s">
        <v>87</v>
      </c>
      <c r="H93" s="43">
        <v>366</v>
      </c>
      <c r="I93" s="6" t="s">
        <v>45</v>
      </c>
      <c r="J93" s="274" t="str">
        <f>IF(ISBLANK(INDEX('Policy Characteristics'!D:D,MATCH($C93,'Policy Characteristics'!$C:$C,0))),"",INDEX('Policy Characteristics'!D:D,MATCH($C93,'Policy Characteristics'!$C:$C,0)))</f>
        <v>Vehicle Fuel Economy Standards</v>
      </c>
      <c r="K93" s="272" t="str">
        <f>IF(ISBLANK(INDEX('Policy Characteristics'!E:E,MATCH($C93,'Policy Characteristics'!$C:$C,0))),"",INDEX('Policy Characteristics'!E:E,MATCH($C93,'Policy Characteristics'!$C:$C,0)))</f>
        <v>trans fuel economy standards</v>
      </c>
      <c r="L93" s="285">
        <f>IF(ISBLANK(INDEX('Policy Characteristics'!F:F,MATCH($C93,'Policy Characteristics'!$C:$C,0))),"",INDEX('Policy Characteristics'!F:F,MATCH($C93,'Policy Characteristics'!$C:$C,0)))</f>
        <v>0</v>
      </c>
      <c r="M93" s="285">
        <f>IF(ISBLANK(INDEX('Policy Characteristics'!G:G,MATCH($C93,'Policy Characteristics'!$C:$C,0))),"",INDEX('Policy Characteristics'!G:G,MATCH($C93,'Policy Characteristics'!$C:$C,0)))</f>
        <v>1</v>
      </c>
      <c r="N93" s="285">
        <f>IF(ISBLANK(INDEX('Policy Characteristics'!H:H,MATCH($C93,'Policy Characteristics'!$C:$C,0))),"",INDEX('Policy Characteristics'!H:H,MATCH($C93,'Policy Characteristics'!$C:$C,0)))</f>
        <v>0.01</v>
      </c>
      <c r="O93" s="272" t="str">
        <f>IF(ISBLANK(INDEX('Policy Characteristics'!I:I,MATCH($C93,'Policy Characteristics'!$C:$C,0))),"",INDEX('Policy Characteristics'!I:I,MATCH($C93,'Policy Characteristics'!$C:$C,0)))</f>
        <v>% increase in miles/gal</v>
      </c>
      <c r="P93" s="272" t="str">
        <f>IF(ISBLANK(INDEX('Policy Characteristics'!J:J,MATCH($C93,'Policy Characteristics'!$C:$C,0))),"",INDEX('Policy Characteristics'!J:J,MATCH($C93,'Policy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3" s="272" t="str">
        <f>IF(ISBLANK(INDEX('Policy Characteristics'!K:K,MATCH($C93,'Policy Characteristics'!$C:$C,0))),"",INDEX('Policy Characteristics'!K:K,MATCH($C93,'Policy Characteristics'!$C:$C,0)))</f>
        <v>transportation-sector-main.html#fuel-econ-std</v>
      </c>
      <c r="R93" s="272" t="str">
        <f>IF(ISBLANK(INDEX('Policy Characteristics'!L:L,MATCH($C93,'Policy Characteristics'!$C:$C,0))),"",INDEX('Policy Characteristics'!L:L,MATCH($C93,'Policy Characteristics'!$C:$C,0)))</f>
        <v>fuel-economy-standard.html</v>
      </c>
    </row>
    <row r="94" spans="1:18" ht="16">
      <c r="A94" s="272" t="str">
        <f>IF(ISBLANK(INDEX('Policy Characteristics'!A:A,MATCH($C94,'Policy Characteristics'!$C:$C,0))),"",INDEX('Policy Characteristics'!A:A,MATCH($C94,'Policy Characteristics'!$C:$C,0)))</f>
        <v>Transportation</v>
      </c>
      <c r="B94" s="272" t="str">
        <f>IF(ISBLANK(INDEX('Policy Characteristics'!B:B,MATCH($C94,'Policy Characteristics'!$C:$C,0))),"",INDEX('Policy Characteristics'!B:B,MATCH($C94,'Policy Characteristics'!$C:$C,0)))</f>
        <v>Fuel Economy Standard</v>
      </c>
      <c r="C94" s="274" t="str">
        <f t="shared" si="6"/>
        <v>Percentage Additional Improvement of Fuel Economy Std</v>
      </c>
      <c r="D94" s="44" t="s">
        <v>44</v>
      </c>
      <c r="E94" s="44" t="s">
        <v>41</v>
      </c>
      <c r="F94" s="44" t="s">
        <v>86</v>
      </c>
      <c r="G94" s="44" t="s">
        <v>87</v>
      </c>
      <c r="H94" s="43">
        <v>367</v>
      </c>
      <c r="I94" s="6" t="s">
        <v>45</v>
      </c>
      <c r="J94" s="274" t="str">
        <f>IF(ISBLANK(INDEX('Policy Characteristics'!D:D,MATCH($C94,'Policy Characteristics'!$C:$C,0))),"",INDEX('Policy Characteristics'!D:D,MATCH($C94,'Policy Characteristics'!$C:$C,0)))</f>
        <v>Vehicle Fuel Economy Standards</v>
      </c>
      <c r="K94" s="272" t="str">
        <f>IF(ISBLANK(INDEX('Policy Characteristics'!E:E,MATCH($C94,'Policy Characteristics'!$C:$C,0))),"",INDEX('Policy Characteristics'!E:E,MATCH($C94,'Policy Characteristics'!$C:$C,0)))</f>
        <v>trans fuel economy standards</v>
      </c>
      <c r="L94" s="285">
        <f>IF(ISBLANK(INDEX('Policy Characteristics'!F:F,MATCH($C94,'Policy Characteristics'!$C:$C,0))),"",INDEX('Policy Characteristics'!F:F,MATCH($C94,'Policy Characteristics'!$C:$C,0)))</f>
        <v>0</v>
      </c>
      <c r="M94" s="285">
        <f>IF(ISBLANK(INDEX('Policy Characteristics'!G:G,MATCH($C94,'Policy Characteristics'!$C:$C,0))),"",INDEX('Policy Characteristics'!G:G,MATCH($C94,'Policy Characteristics'!$C:$C,0)))</f>
        <v>1</v>
      </c>
      <c r="N94" s="285">
        <f>IF(ISBLANK(INDEX('Policy Characteristics'!H:H,MATCH($C94,'Policy Characteristics'!$C:$C,0))),"",INDEX('Policy Characteristics'!H:H,MATCH($C94,'Policy Characteristics'!$C:$C,0)))</f>
        <v>0.01</v>
      </c>
      <c r="O94" s="272" t="str">
        <f>IF(ISBLANK(INDEX('Policy Characteristics'!I:I,MATCH($C94,'Policy Characteristics'!$C:$C,0))),"",INDEX('Policy Characteristics'!I:I,MATCH($C94,'Policy Characteristics'!$C:$C,0)))</f>
        <v>% increase in miles/gal</v>
      </c>
      <c r="P94" s="272" t="str">
        <f>IF(ISBLANK(INDEX('Policy Characteristics'!J:J,MATCH($C94,'Policy Characteristics'!$C:$C,0))),"",INDEX('Policy Characteristics'!J:J,MATCH($C94,'Policy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4" s="272" t="str">
        <f>IF(ISBLANK(INDEX('Policy Characteristics'!K:K,MATCH($C94,'Policy Characteristics'!$C:$C,0))),"",INDEX('Policy Characteristics'!K:K,MATCH($C94,'Policy Characteristics'!$C:$C,0)))</f>
        <v>transportation-sector-main.html#fuel-econ-std</v>
      </c>
      <c r="R94" s="272" t="str">
        <f>IF(ISBLANK(INDEX('Policy Characteristics'!L:L,MATCH($C94,'Policy Characteristics'!$C:$C,0))),"",INDEX('Policy Characteristics'!L:L,MATCH($C94,'Policy Characteristics'!$C:$C,0)))</f>
        <v>fuel-economy-standard.html</v>
      </c>
    </row>
    <row r="95" spans="1:18" ht="16">
      <c r="A95" s="272" t="str">
        <f>IF(ISBLANK(INDEX('Policy Characteristics'!A:A,MATCH($C95,'Policy Characteristics'!$C:$C,0))),"",INDEX('Policy Characteristics'!A:A,MATCH($C95,'Policy Characteristics'!$C:$C,0)))</f>
        <v>Transportation</v>
      </c>
      <c r="B95" s="272" t="str">
        <f>IF(ISBLANK(INDEX('Policy Characteristics'!B:B,MATCH($C95,'Policy Characteristics'!$C:$C,0))),"",INDEX('Policy Characteristics'!B:B,MATCH($C95,'Policy Characteristics'!$C:$C,0)))</f>
        <v>Fuel Economy Standard</v>
      </c>
      <c r="C95" s="274" t="str">
        <f t="shared" ref="C95:C100" si="7">C$89</f>
        <v>Percentage Additional Improvement of Fuel Economy Std</v>
      </c>
      <c r="D95" s="44" t="s">
        <v>47</v>
      </c>
      <c r="E95" s="44" t="s">
        <v>42</v>
      </c>
      <c r="F95" s="44" t="s">
        <v>85</v>
      </c>
      <c r="G95" s="44" t="s">
        <v>88</v>
      </c>
      <c r="H95" s="43">
        <v>368</v>
      </c>
      <c r="I95" s="6" t="s">
        <v>45</v>
      </c>
      <c r="J95" s="274" t="str">
        <f>IF(ISBLANK(INDEX('Policy Characteristics'!D:D,MATCH($C95,'Policy Characteristics'!$C:$C,0))),"",INDEX('Policy Characteristics'!D:D,MATCH($C95,'Policy Characteristics'!$C:$C,0)))</f>
        <v>Vehicle Fuel Economy Standards</v>
      </c>
      <c r="K95" s="272" t="str">
        <f>IF(ISBLANK(INDEX('Policy Characteristics'!E:E,MATCH($C95,'Policy Characteristics'!$C:$C,0))),"",INDEX('Policy Characteristics'!E:E,MATCH($C95,'Policy Characteristics'!$C:$C,0)))</f>
        <v>trans fuel economy standards</v>
      </c>
      <c r="L95" s="285">
        <f>IF(ISBLANK(INDEX('Policy Characteristics'!F:F,MATCH($C95,'Policy Characteristics'!$C:$C,0))),"",INDEX('Policy Characteristics'!F:F,MATCH($C95,'Policy Characteristics'!$C:$C,0)))</f>
        <v>0</v>
      </c>
      <c r="M95" s="285">
        <f>IF(ISBLANK(INDEX('Policy Characteristics'!G:G,MATCH($C95,'Policy Characteristics'!$C:$C,0))),"",INDEX('Policy Characteristics'!G:G,MATCH($C95,'Policy Characteristics'!$C:$C,0)))</f>
        <v>1</v>
      </c>
      <c r="N95" s="285">
        <f>IF(ISBLANK(INDEX('Policy Characteristics'!H:H,MATCH($C95,'Policy Characteristics'!$C:$C,0))),"",INDEX('Policy Characteristics'!H:H,MATCH($C95,'Policy Characteristics'!$C:$C,0)))</f>
        <v>0.01</v>
      </c>
      <c r="O95" s="272" t="str">
        <f>IF(ISBLANK(INDEX('Policy Characteristics'!I:I,MATCH($C95,'Policy Characteristics'!$C:$C,0))),"",INDEX('Policy Characteristics'!I:I,MATCH($C95,'Policy Characteristics'!$C:$C,0)))</f>
        <v>% increase in miles/gal</v>
      </c>
      <c r="P95" s="272" t="str">
        <f>IF(ISBLANK(INDEX('Policy Characteristics'!J:J,MATCH($C95,'Policy Characteristics'!$C:$C,0))),"",INDEX('Policy Characteristics'!J:J,MATCH($C95,'Policy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5" s="272" t="str">
        <f>IF(ISBLANK(INDEX('Policy Characteristics'!K:K,MATCH($C95,'Policy Characteristics'!$C:$C,0))),"",INDEX('Policy Characteristics'!K:K,MATCH($C95,'Policy Characteristics'!$C:$C,0)))</f>
        <v>transportation-sector-main.html#fuel-econ-std</v>
      </c>
      <c r="R95" s="272" t="str">
        <f>IF(ISBLANK(INDEX('Policy Characteristics'!L:L,MATCH($C95,'Policy Characteristics'!$C:$C,0))),"",INDEX('Policy Characteristics'!L:L,MATCH($C95,'Policy Characteristics'!$C:$C,0)))</f>
        <v>fuel-economy-standard.html</v>
      </c>
    </row>
    <row r="96" spans="1:18" ht="16">
      <c r="A96" s="272" t="str">
        <f>IF(ISBLANK(INDEX('Policy Characteristics'!A:A,MATCH($C96,'Policy Characteristics'!$C:$C,0))),"",INDEX('Policy Characteristics'!A:A,MATCH($C96,'Policy Characteristics'!$C:$C,0)))</f>
        <v>Transportation</v>
      </c>
      <c r="B96" s="272" t="str">
        <f>IF(ISBLANK(INDEX('Policy Characteristics'!B:B,MATCH($C96,'Policy Characteristics'!$C:$C,0))),"",INDEX('Policy Characteristics'!B:B,MATCH($C96,'Policy Characteristics'!$C:$C,0)))</f>
        <v>Fuel Economy Standard</v>
      </c>
      <c r="C96" s="274" t="str">
        <f t="shared" si="7"/>
        <v>Percentage Additional Improvement of Fuel Economy Std</v>
      </c>
      <c r="D96" s="44" t="s">
        <v>44</v>
      </c>
      <c r="E96" s="44" t="s">
        <v>42</v>
      </c>
      <c r="F96" s="44" t="s">
        <v>86</v>
      </c>
      <c r="G96" s="44" t="s">
        <v>88</v>
      </c>
      <c r="H96" s="43">
        <v>369</v>
      </c>
      <c r="I96" s="6" t="s">
        <v>45</v>
      </c>
      <c r="J96" s="274" t="str">
        <f>IF(ISBLANK(INDEX('Policy Characteristics'!D:D,MATCH($C96,'Policy Characteristics'!$C:$C,0))),"",INDEX('Policy Characteristics'!D:D,MATCH($C96,'Policy Characteristics'!$C:$C,0)))</f>
        <v>Vehicle Fuel Economy Standards</v>
      </c>
      <c r="K96" s="272" t="str">
        <f>IF(ISBLANK(INDEX('Policy Characteristics'!E:E,MATCH($C96,'Policy Characteristics'!$C:$C,0))),"",INDEX('Policy Characteristics'!E:E,MATCH($C96,'Policy Characteristics'!$C:$C,0)))</f>
        <v>trans fuel economy standards</v>
      </c>
      <c r="L96" s="285">
        <f>IF(ISBLANK(INDEX('Policy Characteristics'!F:F,MATCH($C96,'Policy Characteristics'!$C:$C,0))),"",INDEX('Policy Characteristics'!F:F,MATCH($C96,'Policy Characteristics'!$C:$C,0)))</f>
        <v>0</v>
      </c>
      <c r="M96" s="285">
        <f>IF(ISBLANK(INDEX('Policy Characteristics'!G:G,MATCH($C96,'Policy Characteristics'!$C:$C,0))),"",INDEX('Policy Characteristics'!G:G,MATCH($C96,'Policy Characteristics'!$C:$C,0)))</f>
        <v>1</v>
      </c>
      <c r="N96" s="285">
        <f>IF(ISBLANK(INDEX('Policy Characteristics'!H:H,MATCH($C96,'Policy Characteristics'!$C:$C,0))),"",INDEX('Policy Characteristics'!H:H,MATCH($C96,'Policy Characteristics'!$C:$C,0)))</f>
        <v>0.01</v>
      </c>
      <c r="O96" s="272" t="str">
        <f>IF(ISBLANK(INDEX('Policy Characteristics'!I:I,MATCH($C96,'Policy Characteristics'!$C:$C,0))),"",INDEX('Policy Characteristics'!I:I,MATCH($C96,'Policy Characteristics'!$C:$C,0)))</f>
        <v>% increase in miles/gal</v>
      </c>
      <c r="P96" s="272" t="str">
        <f>IF(ISBLANK(INDEX('Policy Characteristics'!J:J,MATCH($C96,'Policy Characteristics'!$C:$C,0))),"",INDEX('Policy Characteristics'!J:J,MATCH($C96,'Policy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6" s="272" t="str">
        <f>IF(ISBLANK(INDEX('Policy Characteristics'!K:K,MATCH($C96,'Policy Characteristics'!$C:$C,0))),"",INDEX('Policy Characteristics'!K:K,MATCH($C96,'Policy Characteristics'!$C:$C,0)))</f>
        <v>transportation-sector-main.html#fuel-econ-std</v>
      </c>
      <c r="R96" s="272" t="str">
        <f>IF(ISBLANK(INDEX('Policy Characteristics'!L:L,MATCH($C96,'Policy Characteristics'!$C:$C,0))),"",INDEX('Policy Characteristics'!L:L,MATCH($C96,'Policy Characteristics'!$C:$C,0)))</f>
        <v>fuel-economy-standard.html</v>
      </c>
    </row>
    <row r="97" spans="1:18" ht="16">
      <c r="A97" s="272" t="str">
        <f>IF(ISBLANK(INDEX('Policy Characteristics'!A:A,MATCH($C97,'Policy Characteristics'!$C:$C,0))),"",INDEX('Policy Characteristics'!A:A,MATCH($C97,'Policy Characteristics'!$C:$C,0)))</f>
        <v>Transportation</v>
      </c>
      <c r="B97" s="272" t="str">
        <f>IF(ISBLANK(INDEX('Policy Characteristics'!B:B,MATCH($C97,'Policy Characteristics'!$C:$C,0))),"",INDEX('Policy Characteristics'!B:B,MATCH($C97,'Policy Characteristics'!$C:$C,0)))</f>
        <v>Fuel Economy Standard</v>
      </c>
      <c r="C97" s="274" t="str">
        <f t="shared" si="7"/>
        <v>Percentage Additional Improvement of Fuel Economy Std</v>
      </c>
      <c r="D97" s="44" t="s">
        <v>47</v>
      </c>
      <c r="E97" s="44" t="s">
        <v>43</v>
      </c>
      <c r="F97" s="44" t="s">
        <v>85</v>
      </c>
      <c r="G97" s="44" t="s">
        <v>89</v>
      </c>
      <c r="H97" s="43">
        <v>370</v>
      </c>
      <c r="I97" s="6" t="s">
        <v>45</v>
      </c>
      <c r="J97" s="274" t="str">
        <f>IF(ISBLANK(INDEX('Policy Characteristics'!D:D,MATCH($C97,'Policy Characteristics'!$C:$C,0))),"",INDEX('Policy Characteristics'!D:D,MATCH($C97,'Policy Characteristics'!$C:$C,0)))</f>
        <v>Vehicle Fuel Economy Standards</v>
      </c>
      <c r="K97" s="272" t="str">
        <f>IF(ISBLANK(INDEX('Policy Characteristics'!E:E,MATCH($C97,'Policy Characteristics'!$C:$C,0))),"",INDEX('Policy Characteristics'!E:E,MATCH($C97,'Policy Characteristics'!$C:$C,0)))</f>
        <v>trans fuel economy standards</v>
      </c>
      <c r="L97" s="285">
        <f>IF(ISBLANK(INDEX('Policy Characteristics'!F:F,MATCH($C97,'Policy Characteristics'!$C:$C,0))),"",INDEX('Policy Characteristics'!F:F,MATCH($C97,'Policy Characteristics'!$C:$C,0)))</f>
        <v>0</v>
      </c>
      <c r="M97" s="285">
        <f>IF(ISBLANK(INDEX('Policy Characteristics'!G:G,MATCH($C97,'Policy Characteristics'!$C:$C,0))),"",INDEX('Policy Characteristics'!G:G,MATCH($C97,'Policy Characteristics'!$C:$C,0)))</f>
        <v>1</v>
      </c>
      <c r="N97" s="285">
        <f>IF(ISBLANK(INDEX('Policy Characteristics'!H:H,MATCH($C97,'Policy Characteristics'!$C:$C,0))),"",INDEX('Policy Characteristics'!H:H,MATCH($C97,'Policy Characteristics'!$C:$C,0)))</f>
        <v>0.01</v>
      </c>
      <c r="O97" s="272" t="str">
        <f>IF(ISBLANK(INDEX('Policy Characteristics'!I:I,MATCH($C97,'Policy Characteristics'!$C:$C,0))),"",INDEX('Policy Characteristics'!I:I,MATCH($C97,'Policy Characteristics'!$C:$C,0)))</f>
        <v>% increase in miles/gal</v>
      </c>
      <c r="P97" s="272" t="str">
        <f>IF(ISBLANK(INDEX('Policy Characteristics'!J:J,MATCH($C97,'Policy Characteristics'!$C:$C,0))),"",INDEX('Policy Characteristics'!J:J,MATCH($C97,'Policy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7" s="272" t="str">
        <f>IF(ISBLANK(INDEX('Policy Characteristics'!K:K,MATCH($C97,'Policy Characteristics'!$C:$C,0))),"",INDEX('Policy Characteristics'!K:K,MATCH($C97,'Policy Characteristics'!$C:$C,0)))</f>
        <v>transportation-sector-main.html#fuel-econ-std</v>
      </c>
      <c r="R97" s="272" t="str">
        <f>IF(ISBLANK(INDEX('Policy Characteristics'!L:L,MATCH($C97,'Policy Characteristics'!$C:$C,0))),"",INDEX('Policy Characteristics'!L:L,MATCH($C97,'Policy Characteristics'!$C:$C,0)))</f>
        <v>fuel-economy-standard.html</v>
      </c>
    </row>
    <row r="98" spans="1:18" ht="16">
      <c r="A98" s="272" t="str">
        <f>IF(ISBLANK(INDEX('Policy Characteristics'!A:A,MATCH($C98,'Policy Characteristics'!$C:$C,0))),"",INDEX('Policy Characteristics'!A:A,MATCH($C98,'Policy Characteristics'!$C:$C,0)))</f>
        <v>Transportation</v>
      </c>
      <c r="B98" s="272" t="str">
        <f>IF(ISBLANK(INDEX('Policy Characteristics'!B:B,MATCH($C98,'Policy Characteristics'!$C:$C,0))),"",INDEX('Policy Characteristics'!B:B,MATCH($C98,'Policy Characteristics'!$C:$C,0)))</f>
        <v>Fuel Economy Standard</v>
      </c>
      <c r="C98" s="274" t="str">
        <f t="shared" si="7"/>
        <v>Percentage Additional Improvement of Fuel Economy Std</v>
      </c>
      <c r="D98" s="44" t="s">
        <v>44</v>
      </c>
      <c r="E98" s="44" t="s">
        <v>43</v>
      </c>
      <c r="F98" s="44" t="s">
        <v>86</v>
      </c>
      <c r="G98" s="44" t="s">
        <v>89</v>
      </c>
      <c r="H98" s="43">
        <v>371</v>
      </c>
      <c r="I98" s="6" t="s">
        <v>45</v>
      </c>
      <c r="J98" s="274" t="str">
        <f>IF(ISBLANK(INDEX('Policy Characteristics'!D:D,MATCH($C98,'Policy Characteristics'!$C:$C,0))),"",INDEX('Policy Characteristics'!D:D,MATCH($C98,'Policy Characteristics'!$C:$C,0)))</f>
        <v>Vehicle Fuel Economy Standards</v>
      </c>
      <c r="K98" s="272" t="str">
        <f>IF(ISBLANK(INDEX('Policy Characteristics'!E:E,MATCH($C98,'Policy Characteristics'!$C:$C,0))),"",INDEX('Policy Characteristics'!E:E,MATCH($C98,'Policy Characteristics'!$C:$C,0)))</f>
        <v>trans fuel economy standards</v>
      </c>
      <c r="L98" s="285">
        <f>IF(ISBLANK(INDEX('Policy Characteristics'!F:F,MATCH($C98,'Policy Characteristics'!$C:$C,0))),"",INDEX('Policy Characteristics'!F:F,MATCH($C98,'Policy Characteristics'!$C:$C,0)))</f>
        <v>0</v>
      </c>
      <c r="M98" s="285">
        <f>IF(ISBLANK(INDEX('Policy Characteristics'!G:G,MATCH($C98,'Policy Characteristics'!$C:$C,0))),"",INDEX('Policy Characteristics'!G:G,MATCH($C98,'Policy Characteristics'!$C:$C,0)))</f>
        <v>1</v>
      </c>
      <c r="N98" s="285">
        <f>IF(ISBLANK(INDEX('Policy Characteristics'!H:H,MATCH($C98,'Policy Characteristics'!$C:$C,0))),"",INDEX('Policy Characteristics'!H:H,MATCH($C98,'Policy Characteristics'!$C:$C,0)))</f>
        <v>0.01</v>
      </c>
      <c r="O98" s="272" t="str">
        <f>IF(ISBLANK(INDEX('Policy Characteristics'!I:I,MATCH($C98,'Policy Characteristics'!$C:$C,0))),"",INDEX('Policy Characteristics'!I:I,MATCH($C98,'Policy Characteristics'!$C:$C,0)))</f>
        <v>% increase in miles/gal</v>
      </c>
      <c r="P98" s="272" t="str">
        <f>IF(ISBLANK(INDEX('Policy Characteristics'!J:J,MATCH($C98,'Policy Characteristics'!$C:$C,0))),"",INDEX('Policy Characteristics'!J:J,MATCH($C98,'Policy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8" s="272" t="str">
        <f>IF(ISBLANK(INDEX('Policy Characteristics'!K:K,MATCH($C98,'Policy Characteristics'!$C:$C,0))),"",INDEX('Policy Characteristics'!K:K,MATCH($C98,'Policy Characteristics'!$C:$C,0)))</f>
        <v>transportation-sector-main.html#fuel-econ-std</v>
      </c>
      <c r="R98" s="272" t="str">
        <f>IF(ISBLANK(INDEX('Policy Characteristics'!L:L,MATCH($C98,'Policy Characteristics'!$C:$C,0))),"",INDEX('Policy Characteristics'!L:L,MATCH($C98,'Policy Characteristics'!$C:$C,0)))</f>
        <v>fuel-economy-standard.html</v>
      </c>
    </row>
    <row r="99" spans="1:18" ht="16">
      <c r="A99" s="272" t="str">
        <f>IF(ISBLANK(INDEX('Policy Characteristics'!A:A,MATCH($C99,'Policy Characteristics'!$C:$C,0))),"",INDEX('Policy Characteristics'!A:A,MATCH($C99,'Policy Characteristics'!$C:$C,0)))</f>
        <v>Transportation</v>
      </c>
      <c r="B99" s="272" t="str">
        <f>IF(ISBLANK(INDEX('Policy Characteristics'!B:B,MATCH($C99,'Policy Characteristics'!$C:$C,0))),"",INDEX('Policy Characteristics'!B:B,MATCH($C99,'Policy Characteristics'!$C:$C,0)))</f>
        <v>Fuel Economy Standard</v>
      </c>
      <c r="C99" s="274" t="str">
        <f t="shared" si="7"/>
        <v>Percentage Additional Improvement of Fuel Economy Std</v>
      </c>
      <c r="D99" s="44" t="s">
        <v>47</v>
      </c>
      <c r="E99" s="44" t="s">
        <v>116</v>
      </c>
      <c r="F99" s="44" t="s">
        <v>85</v>
      </c>
      <c r="G99" s="44" t="s">
        <v>148</v>
      </c>
      <c r="H99" s="43">
        <v>372</v>
      </c>
      <c r="I99" s="6" t="s">
        <v>45</v>
      </c>
      <c r="J99" s="274" t="str">
        <f>IF(ISBLANK(INDEX('Policy Characteristics'!D:D,MATCH($C99,'Policy Characteristics'!$C:$C,0))),"",INDEX('Policy Characteristics'!D:D,MATCH($C99,'Policy Characteristics'!$C:$C,0)))</f>
        <v>Vehicle Fuel Economy Standards</v>
      </c>
      <c r="K99" s="272" t="str">
        <f>IF(ISBLANK(INDEX('Policy Characteristics'!E:E,MATCH($C99,'Policy Characteristics'!$C:$C,0))),"",INDEX('Policy Characteristics'!E:E,MATCH($C99,'Policy Characteristics'!$C:$C,0)))</f>
        <v>trans fuel economy standards</v>
      </c>
      <c r="L99" s="285">
        <f>IF(ISBLANK(INDEX('Policy Characteristics'!F:F,MATCH($C99,'Policy Characteristics'!$C:$C,0))),"",INDEX('Policy Characteristics'!F:F,MATCH($C99,'Policy Characteristics'!$C:$C,0)))</f>
        <v>0</v>
      </c>
      <c r="M99" s="285">
        <f>IF(ISBLANK(INDEX('Policy Characteristics'!G:G,MATCH($C99,'Policy Characteristics'!$C:$C,0))),"",INDEX('Policy Characteristics'!G:G,MATCH($C99,'Policy Characteristics'!$C:$C,0)))</f>
        <v>1</v>
      </c>
      <c r="N99" s="285">
        <f>IF(ISBLANK(INDEX('Policy Characteristics'!H:H,MATCH($C99,'Policy Characteristics'!$C:$C,0))),"",INDEX('Policy Characteristics'!H:H,MATCH($C99,'Policy Characteristics'!$C:$C,0)))</f>
        <v>0.01</v>
      </c>
      <c r="O99" s="272" t="str">
        <f>IF(ISBLANK(INDEX('Policy Characteristics'!I:I,MATCH($C99,'Policy Characteristics'!$C:$C,0))),"",INDEX('Policy Characteristics'!I:I,MATCH($C99,'Policy Characteristics'!$C:$C,0)))</f>
        <v>% increase in miles/gal</v>
      </c>
      <c r="P99" s="272" t="str">
        <f>IF(ISBLANK(INDEX('Policy Characteristics'!J:J,MATCH($C99,'Policy Characteristics'!$C:$C,0))),"",INDEX('Policy Characteristics'!J:J,MATCH($C99,'Policy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99" s="272" t="str">
        <f>IF(ISBLANK(INDEX('Policy Characteristics'!K:K,MATCH($C99,'Policy Characteristics'!$C:$C,0))),"",INDEX('Policy Characteristics'!K:K,MATCH($C99,'Policy Characteristics'!$C:$C,0)))</f>
        <v>transportation-sector-main.html#fuel-econ-std</v>
      </c>
      <c r="R99" s="272" t="str">
        <f>IF(ISBLANK(INDEX('Policy Characteristics'!L:L,MATCH($C99,'Policy Characteristics'!$C:$C,0))),"",INDEX('Policy Characteristics'!L:L,MATCH($C99,'Policy Characteristics'!$C:$C,0)))</f>
        <v>fuel-economy-standard.html</v>
      </c>
    </row>
    <row r="100" spans="1:18" ht="16">
      <c r="A100" s="272" t="str">
        <f>IF(ISBLANK(INDEX('Policy Characteristics'!A:A,MATCH($C100,'Policy Characteristics'!$C:$C,0))),"",INDEX('Policy Characteristics'!A:A,MATCH($C100,'Policy Characteristics'!$C:$C,0)))</f>
        <v>Transportation</v>
      </c>
      <c r="B100" s="272" t="str">
        <f>IF(ISBLANK(INDEX('Policy Characteristics'!B:B,MATCH($C100,'Policy Characteristics'!$C:$C,0))),"",INDEX('Policy Characteristics'!B:B,MATCH($C100,'Policy Characteristics'!$C:$C,0)))</f>
        <v>Fuel Economy Standard</v>
      </c>
      <c r="C100" s="274" t="str">
        <f t="shared" si="7"/>
        <v>Percentage Additional Improvement of Fuel Economy Std</v>
      </c>
      <c r="D100" s="44" t="s">
        <v>44</v>
      </c>
      <c r="E100" s="44" t="s">
        <v>116</v>
      </c>
      <c r="F100" s="44" t="s">
        <v>86</v>
      </c>
      <c r="G100" s="44" t="s">
        <v>148</v>
      </c>
      <c r="H100" s="43">
        <v>373</v>
      </c>
      <c r="I100" s="6" t="s">
        <v>46</v>
      </c>
      <c r="J100" s="274" t="str">
        <f>IF(ISBLANK(INDEX('Policy Characteristics'!D:D,MATCH($C100,'Policy Characteristics'!$C:$C,0))),"",INDEX('Policy Characteristics'!D:D,MATCH($C100,'Policy Characteristics'!$C:$C,0)))</f>
        <v>Vehicle Fuel Economy Standards</v>
      </c>
      <c r="K100" s="272" t="str">
        <f>IF(ISBLANK(INDEX('Policy Characteristics'!E:E,MATCH($C100,'Policy Characteristics'!$C:$C,0))),"",INDEX('Policy Characteristics'!E:E,MATCH($C100,'Policy Characteristics'!$C:$C,0)))</f>
        <v>trans fuel economy standards</v>
      </c>
      <c r="L100" s="285">
        <f>IF(ISBLANK(INDEX('Policy Characteristics'!F:F,MATCH($C100,'Policy Characteristics'!$C:$C,0))),"",INDEX('Policy Characteristics'!F:F,MATCH($C100,'Policy Characteristics'!$C:$C,0)))</f>
        <v>0</v>
      </c>
      <c r="M100" s="285">
        <f>IF(ISBLANK(INDEX('Policy Characteristics'!G:G,MATCH($C100,'Policy Characteristics'!$C:$C,0))),"",INDEX('Policy Characteristics'!G:G,MATCH($C100,'Policy Characteristics'!$C:$C,0)))</f>
        <v>1</v>
      </c>
      <c r="N100" s="285">
        <f>IF(ISBLANK(INDEX('Policy Characteristics'!H:H,MATCH($C100,'Policy Characteristics'!$C:$C,0))),"",INDEX('Policy Characteristics'!H:H,MATCH($C100,'Policy Characteristics'!$C:$C,0)))</f>
        <v>0.01</v>
      </c>
      <c r="O100" s="272" t="str">
        <f>IF(ISBLANK(INDEX('Policy Characteristics'!I:I,MATCH($C100,'Policy Characteristics'!$C:$C,0))),"",INDEX('Policy Characteristics'!I:I,MATCH($C100,'Policy Characteristics'!$C:$C,0)))</f>
        <v>% increase in miles/gal</v>
      </c>
      <c r="P100" s="272" t="str">
        <f>IF(ISBLANK(INDEX('Policy Characteristics'!J:J,MATCH($C100,'Policy Characteristics'!$C:$C,0))),"",INDEX('Policy Characteristics'!J:J,MATCH($C100,'Policy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**LDVs:** U.S. combined fuel economy standards for cars and light trucks were 35.5 mpg in 2016 and are scheduled to rise to 54.5 through 2025, then remain constant.  The National Research Council has identified a maximum 4.5% annual improvement in LDV fuel economy through 2040, which corresponds to a policy setting of 88%. // **Passenger HDVs:**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Reference Case case.  This could be represented by a policy lever setting of 45%. // **Freight HDVs:**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Reference Case case.  This could be represented by a policy lever setting of 56%. // **Passenger Aircraft:** The U.S. currently does not have fuel economy standards for aircraft.  In the absence of standards, new passenger aircraft fuel economy is projected to improve roughly 17% from 2018-2050 in the Reference Case case. // **Freight Aircraft:** The U.S. currently does not have fuel economy standards for aircraft.  In the absence of standards, new freight aircraft fuel economy is projected to improve roughly 50% from 2018-2050 in the Reference Case case. // **Passenger Rail:** The U.S. currently does not have fuel economy standards for trains.  In the absence of standards, new passenger train fuel economy is not projected to change significantly from 2018-2050 in the Reference Case case. // **Freight Rail:** The U.S. currently does not have fuel economy standards for trains.  In the absence of standards, new freight train fuel economy is projected to improve roughly 23% from 2018-2050 in the Reference Case case. // **Passenger Ships:** The U.S. currently does not have fuel economy standards for ships.  In the absence of standards, new passenger ship fuel economy is not projected to change significantly from 2018-2050 in the Reference Case case. // **Freight Ships:** The U.S. currently does not have fuel economy standards for ships.  In the absence of standards, new freight ship fuel economy is projected to improve roughly 21% from 2018-2050 in the Reference Case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Reference Case case.</v>
      </c>
      <c r="Q100" s="272" t="str">
        <f>IF(ISBLANK(INDEX('Policy Characteristics'!K:K,MATCH($C100,'Policy Characteristics'!$C:$C,0))),"",INDEX('Policy Characteristics'!K:K,MATCH($C100,'Policy Characteristics'!$C:$C,0)))</f>
        <v>transportation-sector-main.html#fuel-econ-std</v>
      </c>
      <c r="R100" s="272" t="str">
        <f>IF(ISBLANK(INDEX('Policy Characteristics'!L:L,MATCH($C100,'Policy Characteristics'!$C:$C,0))),"",INDEX('Policy Characteristics'!L:L,MATCH($C100,'Policy Characteristics'!$C:$C,0)))</f>
        <v>fuel-economy-standard.html</v>
      </c>
    </row>
    <row r="101" spans="1:18" s="2" customFormat="1" ht="16">
      <c r="A101" s="272" t="str">
        <f>IF(ISBLANK(INDEX('Policy Characteristics'!A:A,MATCH($C101,'Policy Characteristics'!$C:$C,0))),"",INDEX('Policy Characteristics'!A:A,MATCH($C101,'Policy Characteristics'!$C:$C,0)))</f>
        <v>Transportation</v>
      </c>
      <c r="B101" s="272" t="str">
        <f>IF(ISBLANK(INDEX('Policy Characteristics'!B:B,MATCH($C101,'Policy Characteristics'!$C:$C,0))),"",INDEX('Policy Characteristics'!B:B,MATCH($C101,'Policy Characteristics'!$C:$C,0)))</f>
        <v>Hydrogen Vehicle Sales Standard</v>
      </c>
      <c r="C101" s="273" t="s">
        <v>2549</v>
      </c>
      <c r="D101" s="44" t="s">
        <v>47</v>
      </c>
      <c r="E101" s="44" t="s">
        <v>39</v>
      </c>
      <c r="F101" s="44" t="s">
        <v>85</v>
      </c>
      <c r="G101" s="44" t="s">
        <v>39</v>
      </c>
      <c r="H101" s="46">
        <v>460</v>
      </c>
      <c r="I101" s="44" t="s">
        <v>45</v>
      </c>
      <c r="J101" s="274" t="str">
        <f>IF(ISBLANK(INDEX('Policy Characteristics'!D:D,MATCH($C101,'Policy Characteristics'!$C:$C,0))),"",INDEX('Policy Characteristics'!D:D,MATCH($C101,'Policy Characteristics'!$C:$C,0)))</f>
        <v>Hydrogen Veh Sales Standard</v>
      </c>
      <c r="K101" s="272" t="str">
        <f>IF(ISBLANK(INDEX('Policy Characteristics'!E:E,MATCH($C101,'Policy Characteristics'!$C:$C,0))),"",INDEX('Policy Characteristics'!E:E,MATCH($C101,'Policy Characteristics'!$C:$C,0)))</f>
        <v>trans hydrogen vehicle minimum</v>
      </c>
      <c r="L101" s="285">
        <f>IF(ISBLANK(INDEX('Policy Characteristics'!F:F,MATCH($C101,'Policy Characteristics'!$C:$C,0))),"",INDEX('Policy Characteristics'!F:F,MATCH($C101,'Policy Characteristics'!$C:$C,0)))</f>
        <v>0</v>
      </c>
      <c r="M101" s="285">
        <f>IF(ISBLANK(INDEX('Policy Characteristics'!G:G,MATCH($C101,'Policy Characteristics'!$C:$C,0))),"",INDEX('Policy Characteristics'!G:G,MATCH($C101,'Policy Characteristics'!$C:$C,0)))</f>
        <v>1</v>
      </c>
      <c r="N101" s="285">
        <f>IF(ISBLANK(INDEX('Policy Characteristics'!H:H,MATCH($C101,'Policy Characteristics'!$C:$C,0))),"",INDEX('Policy Characteristics'!H:H,MATCH($C101,'Policy Characteristics'!$C:$C,0)))</f>
        <v>0.01</v>
      </c>
      <c r="O101" s="272" t="str">
        <f>IF(ISBLANK(INDEX('Policy Characteristics'!I:I,MATCH($C101,'Policy Characteristics'!$C:$C,0))),"",INDEX('Policy Characteristics'!I:I,MATCH($C101,'Policy Characteristics'!$C:$C,0)))</f>
        <v>% of new vehicles sold</v>
      </c>
      <c r="P101" s="272" t="str">
        <f>IF(ISBLANK(INDEX('Policy Characteristics'!J:J,MATCH($C101,'Policy Characteristics'!$C:$C,0))),"",INDEX('Policy Characteristics'!J:J,MATCH($C101,'Policy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1" s="272" t="str">
        <f>IF(ISBLANK(INDEX('Policy Characteristics'!K:K,MATCH($C101,'Policy Characteristics'!$C:$C,0))),"",INDEX('Policy Characteristics'!K:K,MATCH($C101,'Policy Characteristics'!$C:$C,0)))</f>
        <v/>
      </c>
      <c r="R101" s="272" t="str">
        <f>IF(ISBLANK(INDEX('Policy Characteristics'!L:L,MATCH($C101,'Policy Characteristics'!$C:$C,0))),"",INDEX('Policy Characteristics'!L:L,MATCH($C101,'Policy Characteristics'!$C:$C,0)))</f>
        <v>hydrogen-vehicle-mandate.html</v>
      </c>
    </row>
    <row r="102" spans="1:18" ht="16">
      <c r="A102" s="272" t="str">
        <f>IF(ISBLANK(INDEX('Policy Characteristics'!A:A,MATCH($C102,'Policy Characteristics'!$C:$C,0))),"",INDEX('Policy Characteristics'!A:A,MATCH($C102,'Policy Characteristics'!$C:$C,0)))</f>
        <v>Transportation</v>
      </c>
      <c r="B102" s="272" t="str">
        <f>IF(ISBLANK(INDEX('Policy Characteristics'!B:B,MATCH($C102,'Policy Characteristics'!$C:$C,0))),"",INDEX('Policy Characteristics'!B:B,MATCH($C102,'Policy Characteristics'!$C:$C,0)))</f>
        <v>Hydrogen Vehicle Sales Standard</v>
      </c>
      <c r="C102" s="274" t="str">
        <f t="shared" ref="C102:C112" si="8">C$101</f>
        <v>Minimum Required Hydrogen Vehicle Sales Percentage</v>
      </c>
      <c r="D102" s="44" t="s">
        <v>44</v>
      </c>
      <c r="E102" s="44" t="s">
        <v>39</v>
      </c>
      <c r="F102" s="44" t="s">
        <v>86</v>
      </c>
      <c r="G102" s="44" t="s">
        <v>39</v>
      </c>
      <c r="H102" s="43">
        <v>461</v>
      </c>
      <c r="I102" s="44" t="s">
        <v>45</v>
      </c>
      <c r="J102" s="274" t="str">
        <f>IF(ISBLANK(INDEX('Policy Characteristics'!D:D,MATCH($C102,'Policy Characteristics'!$C:$C,0))),"",INDEX('Policy Characteristics'!D:D,MATCH($C102,'Policy Characteristics'!$C:$C,0)))</f>
        <v>Hydrogen Veh Sales Standard</v>
      </c>
      <c r="K102" s="272" t="str">
        <f>IF(ISBLANK(INDEX('Policy Characteristics'!E:E,MATCH($C102,'Policy Characteristics'!$C:$C,0))),"",INDEX('Policy Characteristics'!E:E,MATCH($C102,'Policy Characteristics'!$C:$C,0)))</f>
        <v>trans hydrogen vehicle minimum</v>
      </c>
      <c r="L102" s="285">
        <f>IF(ISBLANK(INDEX('Policy Characteristics'!F:F,MATCH($C102,'Policy Characteristics'!$C:$C,0))),"",INDEX('Policy Characteristics'!F:F,MATCH($C102,'Policy Characteristics'!$C:$C,0)))</f>
        <v>0</v>
      </c>
      <c r="M102" s="285">
        <f>IF(ISBLANK(INDEX('Policy Characteristics'!G:G,MATCH($C102,'Policy Characteristics'!$C:$C,0))),"",INDEX('Policy Characteristics'!G:G,MATCH($C102,'Policy Characteristics'!$C:$C,0)))</f>
        <v>1</v>
      </c>
      <c r="N102" s="285">
        <f>IF(ISBLANK(INDEX('Policy Characteristics'!H:H,MATCH($C102,'Policy Characteristics'!$C:$C,0))),"",INDEX('Policy Characteristics'!H:H,MATCH($C102,'Policy Characteristics'!$C:$C,0)))</f>
        <v>0.01</v>
      </c>
      <c r="O102" s="272" t="str">
        <f>IF(ISBLANK(INDEX('Policy Characteristics'!I:I,MATCH($C102,'Policy Characteristics'!$C:$C,0))),"",INDEX('Policy Characteristics'!I:I,MATCH($C102,'Policy Characteristics'!$C:$C,0)))</f>
        <v>% of new vehicles sold</v>
      </c>
      <c r="P102" s="272" t="str">
        <f>IF(ISBLANK(INDEX('Policy Characteristics'!J:J,MATCH($C102,'Policy Characteristics'!$C:$C,0))),"",INDEX('Policy Characteristics'!J:J,MATCH($C102,'Policy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2" s="272" t="str">
        <f>IF(ISBLANK(INDEX('Policy Characteristics'!K:K,MATCH($C102,'Policy Characteristics'!$C:$C,0))),"",INDEX('Policy Characteristics'!K:K,MATCH($C102,'Policy Characteristics'!$C:$C,0)))</f>
        <v/>
      </c>
      <c r="R102" s="272" t="str">
        <f>IF(ISBLANK(INDEX('Policy Characteristics'!L:L,MATCH($C102,'Policy Characteristics'!$C:$C,0))),"",INDEX('Policy Characteristics'!L:L,MATCH($C102,'Policy Characteristics'!$C:$C,0)))</f>
        <v>hydrogen-vehicle-mandate.html</v>
      </c>
    </row>
    <row r="103" spans="1:18" ht="16">
      <c r="A103" s="272" t="str">
        <f>IF(ISBLANK(INDEX('Policy Characteristics'!A:A,MATCH($C103,'Policy Characteristics'!$C:$C,0))),"",INDEX('Policy Characteristics'!A:A,MATCH($C103,'Policy Characteristics'!$C:$C,0)))</f>
        <v>Transportation</v>
      </c>
      <c r="B103" s="272" t="str">
        <f>IF(ISBLANK(INDEX('Policy Characteristics'!B:B,MATCH($C103,'Policy Characteristics'!$C:$C,0))),"",INDEX('Policy Characteristics'!B:B,MATCH($C103,'Policy Characteristics'!$C:$C,0)))</f>
        <v>Hydrogen Vehicle Sales Standard</v>
      </c>
      <c r="C103" s="274" t="str">
        <f t="shared" si="8"/>
        <v>Minimum Required Hydrogen Vehicle Sales Percentage</v>
      </c>
      <c r="D103" s="44" t="s">
        <v>47</v>
      </c>
      <c r="E103" s="44" t="s">
        <v>40</v>
      </c>
      <c r="F103" s="44" t="s">
        <v>85</v>
      </c>
      <c r="G103" s="44" t="s">
        <v>40</v>
      </c>
      <c r="H103" s="46">
        <v>462</v>
      </c>
      <c r="I103" s="44" t="s">
        <v>45</v>
      </c>
      <c r="J103" s="274" t="str">
        <f>IF(ISBLANK(INDEX('Policy Characteristics'!D:D,MATCH($C103,'Policy Characteristics'!$C:$C,0))),"",INDEX('Policy Characteristics'!D:D,MATCH($C103,'Policy Characteristics'!$C:$C,0)))</f>
        <v>Hydrogen Veh Sales Standard</v>
      </c>
      <c r="K103" s="272" t="str">
        <f>IF(ISBLANK(INDEX('Policy Characteristics'!E:E,MATCH($C103,'Policy Characteristics'!$C:$C,0))),"",INDEX('Policy Characteristics'!E:E,MATCH($C103,'Policy Characteristics'!$C:$C,0)))</f>
        <v>trans hydrogen vehicle minimum</v>
      </c>
      <c r="L103" s="285">
        <f>IF(ISBLANK(INDEX('Policy Characteristics'!F:F,MATCH($C103,'Policy Characteristics'!$C:$C,0))),"",INDEX('Policy Characteristics'!F:F,MATCH($C103,'Policy Characteristics'!$C:$C,0)))</f>
        <v>0</v>
      </c>
      <c r="M103" s="285">
        <f>IF(ISBLANK(INDEX('Policy Characteristics'!G:G,MATCH($C103,'Policy Characteristics'!$C:$C,0))),"",INDEX('Policy Characteristics'!G:G,MATCH($C103,'Policy Characteristics'!$C:$C,0)))</f>
        <v>1</v>
      </c>
      <c r="N103" s="285">
        <f>IF(ISBLANK(INDEX('Policy Characteristics'!H:H,MATCH($C103,'Policy Characteristics'!$C:$C,0))),"",INDEX('Policy Characteristics'!H:H,MATCH($C103,'Policy Characteristics'!$C:$C,0)))</f>
        <v>0.01</v>
      </c>
      <c r="O103" s="272" t="str">
        <f>IF(ISBLANK(INDEX('Policy Characteristics'!I:I,MATCH($C103,'Policy Characteristics'!$C:$C,0))),"",INDEX('Policy Characteristics'!I:I,MATCH($C103,'Policy Characteristics'!$C:$C,0)))</f>
        <v>% of new vehicles sold</v>
      </c>
      <c r="P103" s="272" t="str">
        <f>IF(ISBLANK(INDEX('Policy Characteristics'!J:J,MATCH($C103,'Policy Characteristics'!$C:$C,0))),"",INDEX('Policy Characteristics'!J:J,MATCH($C103,'Policy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3" s="272" t="str">
        <f>IF(ISBLANK(INDEX('Policy Characteristics'!K:K,MATCH($C103,'Policy Characteristics'!$C:$C,0))),"",INDEX('Policy Characteristics'!K:K,MATCH($C103,'Policy Characteristics'!$C:$C,0)))</f>
        <v/>
      </c>
      <c r="R103" s="272" t="str">
        <f>IF(ISBLANK(INDEX('Policy Characteristics'!L:L,MATCH($C103,'Policy Characteristics'!$C:$C,0))),"",INDEX('Policy Characteristics'!L:L,MATCH($C103,'Policy Characteristics'!$C:$C,0)))</f>
        <v>hydrogen-vehicle-mandate.html</v>
      </c>
    </row>
    <row r="104" spans="1:18" ht="16">
      <c r="A104" s="272" t="str">
        <f>IF(ISBLANK(INDEX('Policy Characteristics'!A:A,MATCH($C104,'Policy Characteristics'!$C:$C,0))),"",INDEX('Policy Characteristics'!A:A,MATCH($C104,'Policy Characteristics'!$C:$C,0)))</f>
        <v>Transportation</v>
      </c>
      <c r="B104" s="272" t="str">
        <f>IF(ISBLANK(INDEX('Policy Characteristics'!B:B,MATCH($C104,'Policy Characteristics'!$C:$C,0))),"",INDEX('Policy Characteristics'!B:B,MATCH($C104,'Policy Characteristics'!$C:$C,0)))</f>
        <v>Hydrogen Vehicle Sales Standard</v>
      </c>
      <c r="C104" s="274" t="str">
        <f t="shared" si="8"/>
        <v>Minimum Required Hydrogen Vehicle Sales Percentage</v>
      </c>
      <c r="D104" s="44" t="s">
        <v>44</v>
      </c>
      <c r="E104" s="44" t="s">
        <v>40</v>
      </c>
      <c r="F104" s="44" t="s">
        <v>86</v>
      </c>
      <c r="G104" s="44" t="s">
        <v>40</v>
      </c>
      <c r="H104" s="43">
        <v>463</v>
      </c>
      <c r="I104" s="44" t="s">
        <v>45</v>
      </c>
      <c r="J104" s="274" t="str">
        <f>IF(ISBLANK(INDEX('Policy Characteristics'!D:D,MATCH($C104,'Policy Characteristics'!$C:$C,0))),"",INDEX('Policy Characteristics'!D:D,MATCH($C104,'Policy Characteristics'!$C:$C,0)))</f>
        <v>Hydrogen Veh Sales Standard</v>
      </c>
      <c r="K104" s="272" t="str">
        <f>IF(ISBLANK(INDEX('Policy Characteristics'!E:E,MATCH($C104,'Policy Characteristics'!$C:$C,0))),"",INDEX('Policy Characteristics'!E:E,MATCH($C104,'Policy Characteristics'!$C:$C,0)))</f>
        <v>trans hydrogen vehicle minimum</v>
      </c>
      <c r="L104" s="285">
        <f>IF(ISBLANK(INDEX('Policy Characteristics'!F:F,MATCH($C104,'Policy Characteristics'!$C:$C,0))),"",INDEX('Policy Characteristics'!F:F,MATCH($C104,'Policy Characteristics'!$C:$C,0)))</f>
        <v>0</v>
      </c>
      <c r="M104" s="285">
        <f>IF(ISBLANK(INDEX('Policy Characteristics'!G:G,MATCH($C104,'Policy Characteristics'!$C:$C,0))),"",INDEX('Policy Characteristics'!G:G,MATCH($C104,'Policy Characteristics'!$C:$C,0)))</f>
        <v>1</v>
      </c>
      <c r="N104" s="285">
        <f>IF(ISBLANK(INDEX('Policy Characteristics'!H:H,MATCH($C104,'Policy Characteristics'!$C:$C,0))),"",INDEX('Policy Characteristics'!H:H,MATCH($C104,'Policy Characteristics'!$C:$C,0)))</f>
        <v>0.01</v>
      </c>
      <c r="O104" s="272" t="str">
        <f>IF(ISBLANK(INDEX('Policy Characteristics'!I:I,MATCH($C104,'Policy Characteristics'!$C:$C,0))),"",INDEX('Policy Characteristics'!I:I,MATCH($C104,'Policy Characteristics'!$C:$C,0)))</f>
        <v>% of new vehicles sold</v>
      </c>
      <c r="P104" s="272" t="str">
        <f>IF(ISBLANK(INDEX('Policy Characteristics'!J:J,MATCH($C104,'Policy Characteristics'!$C:$C,0))),"",INDEX('Policy Characteristics'!J:J,MATCH($C104,'Policy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4" s="272" t="str">
        <f>IF(ISBLANK(INDEX('Policy Characteristics'!K:K,MATCH($C104,'Policy Characteristics'!$C:$C,0))),"",INDEX('Policy Characteristics'!K:K,MATCH($C104,'Policy Characteristics'!$C:$C,0)))</f>
        <v/>
      </c>
      <c r="R104" s="272" t="str">
        <f>IF(ISBLANK(INDEX('Policy Characteristics'!L:L,MATCH($C104,'Policy Characteristics'!$C:$C,0))),"",INDEX('Policy Characteristics'!L:L,MATCH($C104,'Policy Characteristics'!$C:$C,0)))</f>
        <v>hydrogen-vehicle-mandate.html</v>
      </c>
    </row>
    <row r="105" spans="1:18" ht="16">
      <c r="A105" s="272" t="str">
        <f>IF(ISBLANK(INDEX('Policy Characteristics'!A:A,MATCH($C105,'Policy Characteristics'!$C:$C,0))),"",INDEX('Policy Characteristics'!A:A,MATCH($C105,'Policy Characteristics'!$C:$C,0)))</f>
        <v>Transportation</v>
      </c>
      <c r="B105" s="272" t="str">
        <f>IF(ISBLANK(INDEX('Policy Characteristics'!B:B,MATCH($C105,'Policy Characteristics'!$C:$C,0))),"",INDEX('Policy Characteristics'!B:B,MATCH($C105,'Policy Characteristics'!$C:$C,0)))</f>
        <v>Hydrogen Vehicle Sales Standard</v>
      </c>
      <c r="C105" s="274" t="str">
        <f t="shared" si="8"/>
        <v>Minimum Required Hydrogen Vehicle Sales Percentage</v>
      </c>
      <c r="D105" s="44" t="s">
        <v>47</v>
      </c>
      <c r="E105" s="44" t="s">
        <v>41</v>
      </c>
      <c r="F105" s="44" t="s">
        <v>85</v>
      </c>
      <c r="G105" s="44" t="s">
        <v>87</v>
      </c>
      <c r="H105" s="43">
        <v>502</v>
      </c>
      <c r="I105" s="44" t="s">
        <v>45</v>
      </c>
      <c r="J105" s="274" t="str">
        <f>IF(ISBLANK(INDEX('Policy Characteristics'!D:D,MATCH($C105,'Policy Characteristics'!$C:$C,0))),"",INDEX('Policy Characteristics'!D:D,MATCH($C105,'Policy Characteristics'!$C:$C,0)))</f>
        <v>Hydrogen Veh Sales Standard</v>
      </c>
      <c r="K105" s="272" t="str">
        <f>IF(ISBLANK(INDEX('Policy Characteristics'!E:E,MATCH($C105,'Policy Characteristics'!$C:$C,0))),"",INDEX('Policy Characteristics'!E:E,MATCH($C105,'Policy Characteristics'!$C:$C,0)))</f>
        <v>trans hydrogen vehicle minimum</v>
      </c>
      <c r="L105" s="285">
        <f>IF(ISBLANK(INDEX('Policy Characteristics'!F:F,MATCH($C105,'Policy Characteristics'!$C:$C,0))),"",INDEX('Policy Characteristics'!F:F,MATCH($C105,'Policy Characteristics'!$C:$C,0)))</f>
        <v>0</v>
      </c>
      <c r="M105" s="285">
        <f>IF(ISBLANK(INDEX('Policy Characteristics'!G:G,MATCH($C105,'Policy Characteristics'!$C:$C,0))),"",INDEX('Policy Characteristics'!G:G,MATCH($C105,'Policy Characteristics'!$C:$C,0)))</f>
        <v>1</v>
      </c>
      <c r="N105" s="285">
        <f>IF(ISBLANK(INDEX('Policy Characteristics'!H:H,MATCH($C105,'Policy Characteristics'!$C:$C,0))),"",INDEX('Policy Characteristics'!H:H,MATCH($C105,'Policy Characteristics'!$C:$C,0)))</f>
        <v>0.01</v>
      </c>
      <c r="O105" s="272" t="str">
        <f>IF(ISBLANK(INDEX('Policy Characteristics'!I:I,MATCH($C105,'Policy Characteristics'!$C:$C,0))),"",INDEX('Policy Characteristics'!I:I,MATCH($C105,'Policy Characteristics'!$C:$C,0)))</f>
        <v>% of new vehicles sold</v>
      </c>
      <c r="P105" s="272" t="str">
        <f>IF(ISBLANK(INDEX('Policy Characteristics'!J:J,MATCH($C105,'Policy Characteristics'!$C:$C,0))),"",INDEX('Policy Characteristics'!J:J,MATCH($C105,'Policy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5" s="272" t="str">
        <f>IF(ISBLANK(INDEX('Policy Characteristics'!K:K,MATCH($C105,'Policy Characteristics'!$C:$C,0))),"",INDEX('Policy Characteristics'!K:K,MATCH($C105,'Policy Characteristics'!$C:$C,0)))</f>
        <v/>
      </c>
      <c r="R105" s="272" t="str">
        <f>IF(ISBLANK(INDEX('Policy Characteristics'!L:L,MATCH($C105,'Policy Characteristics'!$C:$C,0))),"",INDEX('Policy Characteristics'!L:L,MATCH($C105,'Policy Characteristics'!$C:$C,0)))</f>
        <v>hydrogen-vehicle-mandate.html</v>
      </c>
    </row>
    <row r="106" spans="1:18" ht="16">
      <c r="A106" s="272" t="str">
        <f>IF(ISBLANK(INDEX('Policy Characteristics'!A:A,MATCH($C106,'Policy Characteristics'!$C:$C,0))),"",INDEX('Policy Characteristics'!A:A,MATCH($C106,'Policy Characteristics'!$C:$C,0)))</f>
        <v>Transportation</v>
      </c>
      <c r="B106" s="272" t="str">
        <f>IF(ISBLANK(INDEX('Policy Characteristics'!B:B,MATCH($C106,'Policy Characteristics'!$C:$C,0))),"",INDEX('Policy Characteristics'!B:B,MATCH($C106,'Policy Characteristics'!$C:$C,0)))</f>
        <v>Hydrogen Vehicle Sales Standard</v>
      </c>
      <c r="C106" s="274" t="str">
        <f t="shared" si="8"/>
        <v>Minimum Required Hydrogen Vehicle Sales Percentage</v>
      </c>
      <c r="D106" s="44" t="s">
        <v>44</v>
      </c>
      <c r="E106" s="44" t="s">
        <v>41</v>
      </c>
      <c r="F106" s="44" t="s">
        <v>86</v>
      </c>
      <c r="G106" s="44" t="s">
        <v>87</v>
      </c>
      <c r="H106" s="43">
        <v>503</v>
      </c>
      <c r="I106" s="44" t="s">
        <v>45</v>
      </c>
      <c r="J106" s="274" t="str">
        <f>IF(ISBLANK(INDEX('Policy Characteristics'!D:D,MATCH($C106,'Policy Characteristics'!$C:$C,0))),"",INDEX('Policy Characteristics'!D:D,MATCH($C106,'Policy Characteristics'!$C:$C,0)))</f>
        <v>Hydrogen Veh Sales Standard</v>
      </c>
      <c r="K106" s="272" t="str">
        <f>IF(ISBLANK(INDEX('Policy Characteristics'!E:E,MATCH($C106,'Policy Characteristics'!$C:$C,0))),"",INDEX('Policy Characteristics'!E:E,MATCH($C106,'Policy Characteristics'!$C:$C,0)))</f>
        <v>trans hydrogen vehicle minimum</v>
      </c>
      <c r="L106" s="285">
        <f>IF(ISBLANK(INDEX('Policy Characteristics'!F:F,MATCH($C106,'Policy Characteristics'!$C:$C,0))),"",INDEX('Policy Characteristics'!F:F,MATCH($C106,'Policy Characteristics'!$C:$C,0)))</f>
        <v>0</v>
      </c>
      <c r="M106" s="285">
        <f>IF(ISBLANK(INDEX('Policy Characteristics'!G:G,MATCH($C106,'Policy Characteristics'!$C:$C,0))),"",INDEX('Policy Characteristics'!G:G,MATCH($C106,'Policy Characteristics'!$C:$C,0)))</f>
        <v>1</v>
      </c>
      <c r="N106" s="285">
        <f>IF(ISBLANK(INDEX('Policy Characteristics'!H:H,MATCH($C106,'Policy Characteristics'!$C:$C,0))),"",INDEX('Policy Characteristics'!H:H,MATCH($C106,'Policy Characteristics'!$C:$C,0)))</f>
        <v>0.01</v>
      </c>
      <c r="O106" s="272" t="str">
        <f>IF(ISBLANK(INDEX('Policy Characteristics'!I:I,MATCH($C106,'Policy Characteristics'!$C:$C,0))),"",INDEX('Policy Characteristics'!I:I,MATCH($C106,'Policy Characteristics'!$C:$C,0)))</f>
        <v>% of new vehicles sold</v>
      </c>
      <c r="P106" s="272" t="str">
        <f>IF(ISBLANK(INDEX('Policy Characteristics'!J:J,MATCH($C106,'Policy Characteristics'!$C:$C,0))),"",INDEX('Policy Characteristics'!J:J,MATCH($C106,'Policy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6" s="272" t="str">
        <f>IF(ISBLANK(INDEX('Policy Characteristics'!K:K,MATCH($C106,'Policy Characteristics'!$C:$C,0))),"",INDEX('Policy Characteristics'!K:K,MATCH($C106,'Policy Characteristics'!$C:$C,0)))</f>
        <v/>
      </c>
      <c r="R106" s="272" t="str">
        <f>IF(ISBLANK(INDEX('Policy Characteristics'!L:L,MATCH($C106,'Policy Characteristics'!$C:$C,0))),"",INDEX('Policy Characteristics'!L:L,MATCH($C106,'Policy Characteristics'!$C:$C,0)))</f>
        <v>hydrogen-vehicle-mandate.html</v>
      </c>
    </row>
    <row r="107" spans="1:18" ht="16">
      <c r="A107" s="272" t="str">
        <f>IF(ISBLANK(INDEX('Policy Characteristics'!A:A,MATCH($C107,'Policy Characteristics'!$C:$C,0))),"",INDEX('Policy Characteristics'!A:A,MATCH($C107,'Policy Characteristics'!$C:$C,0)))</f>
        <v>Transportation</v>
      </c>
      <c r="B107" s="272" t="str">
        <f>IF(ISBLANK(INDEX('Policy Characteristics'!B:B,MATCH($C107,'Policy Characteristics'!$C:$C,0))),"",INDEX('Policy Characteristics'!B:B,MATCH($C107,'Policy Characteristics'!$C:$C,0)))</f>
        <v>Hydrogen Vehicle Sales Standard</v>
      </c>
      <c r="C107" s="274" t="str">
        <f t="shared" si="8"/>
        <v>Minimum Required Hydrogen Vehicle Sales Percentage</v>
      </c>
      <c r="D107" s="44" t="s">
        <v>47</v>
      </c>
      <c r="E107" s="44" t="s">
        <v>42</v>
      </c>
      <c r="F107" s="44" t="s">
        <v>85</v>
      </c>
      <c r="G107" s="44" t="s">
        <v>88</v>
      </c>
      <c r="H107" s="43">
        <v>504</v>
      </c>
      <c r="I107" s="44" t="s">
        <v>45</v>
      </c>
      <c r="J107" s="274" t="str">
        <f>IF(ISBLANK(INDEX('Policy Characteristics'!D:D,MATCH($C107,'Policy Characteristics'!$C:$C,0))),"",INDEX('Policy Characteristics'!D:D,MATCH($C107,'Policy Characteristics'!$C:$C,0)))</f>
        <v>Hydrogen Veh Sales Standard</v>
      </c>
      <c r="K107" s="272" t="str">
        <f>IF(ISBLANK(INDEX('Policy Characteristics'!E:E,MATCH($C107,'Policy Characteristics'!$C:$C,0))),"",INDEX('Policy Characteristics'!E:E,MATCH($C107,'Policy Characteristics'!$C:$C,0)))</f>
        <v>trans hydrogen vehicle minimum</v>
      </c>
      <c r="L107" s="285">
        <f>IF(ISBLANK(INDEX('Policy Characteristics'!F:F,MATCH($C107,'Policy Characteristics'!$C:$C,0))),"",INDEX('Policy Characteristics'!F:F,MATCH($C107,'Policy Characteristics'!$C:$C,0)))</f>
        <v>0</v>
      </c>
      <c r="M107" s="285">
        <f>IF(ISBLANK(INDEX('Policy Characteristics'!G:G,MATCH($C107,'Policy Characteristics'!$C:$C,0))),"",INDEX('Policy Characteristics'!G:G,MATCH($C107,'Policy Characteristics'!$C:$C,0)))</f>
        <v>1</v>
      </c>
      <c r="N107" s="285">
        <f>IF(ISBLANK(INDEX('Policy Characteristics'!H:H,MATCH($C107,'Policy Characteristics'!$C:$C,0))),"",INDEX('Policy Characteristics'!H:H,MATCH($C107,'Policy Characteristics'!$C:$C,0)))</f>
        <v>0.01</v>
      </c>
      <c r="O107" s="272" t="str">
        <f>IF(ISBLANK(INDEX('Policy Characteristics'!I:I,MATCH($C107,'Policy Characteristics'!$C:$C,0))),"",INDEX('Policy Characteristics'!I:I,MATCH($C107,'Policy Characteristics'!$C:$C,0)))</f>
        <v>% of new vehicles sold</v>
      </c>
      <c r="P107" s="272" t="str">
        <f>IF(ISBLANK(INDEX('Policy Characteristics'!J:J,MATCH($C107,'Policy Characteristics'!$C:$C,0))),"",INDEX('Policy Characteristics'!J:J,MATCH($C107,'Policy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7" s="272" t="str">
        <f>IF(ISBLANK(INDEX('Policy Characteristics'!K:K,MATCH($C107,'Policy Characteristics'!$C:$C,0))),"",INDEX('Policy Characteristics'!K:K,MATCH($C107,'Policy Characteristics'!$C:$C,0)))</f>
        <v/>
      </c>
      <c r="R107" s="272" t="str">
        <f>IF(ISBLANK(INDEX('Policy Characteristics'!L:L,MATCH($C107,'Policy Characteristics'!$C:$C,0))),"",INDEX('Policy Characteristics'!L:L,MATCH($C107,'Policy Characteristics'!$C:$C,0)))</f>
        <v>hydrogen-vehicle-mandate.html</v>
      </c>
    </row>
    <row r="108" spans="1:18" ht="16">
      <c r="A108" s="272" t="str">
        <f>IF(ISBLANK(INDEX('Policy Characteristics'!A:A,MATCH($C108,'Policy Characteristics'!$C:$C,0))),"",INDEX('Policy Characteristics'!A:A,MATCH($C108,'Policy Characteristics'!$C:$C,0)))</f>
        <v>Transportation</v>
      </c>
      <c r="B108" s="272" t="str">
        <f>IF(ISBLANK(INDEX('Policy Characteristics'!B:B,MATCH($C108,'Policy Characteristics'!$C:$C,0))),"",INDEX('Policy Characteristics'!B:B,MATCH($C108,'Policy Characteristics'!$C:$C,0)))</f>
        <v>Hydrogen Vehicle Sales Standard</v>
      </c>
      <c r="C108" s="274" t="str">
        <f t="shared" si="8"/>
        <v>Minimum Required Hydrogen Vehicle Sales Percentage</v>
      </c>
      <c r="D108" s="44" t="s">
        <v>44</v>
      </c>
      <c r="E108" s="44" t="s">
        <v>42</v>
      </c>
      <c r="F108" s="44" t="s">
        <v>86</v>
      </c>
      <c r="G108" s="44" t="s">
        <v>88</v>
      </c>
      <c r="H108" s="43">
        <v>505</v>
      </c>
      <c r="I108" s="44" t="s">
        <v>45</v>
      </c>
      <c r="J108" s="274" t="str">
        <f>IF(ISBLANK(INDEX('Policy Characteristics'!D:D,MATCH($C108,'Policy Characteristics'!$C:$C,0))),"",INDEX('Policy Characteristics'!D:D,MATCH($C108,'Policy Characteristics'!$C:$C,0)))</f>
        <v>Hydrogen Veh Sales Standard</v>
      </c>
      <c r="K108" s="272" t="str">
        <f>IF(ISBLANK(INDEX('Policy Characteristics'!E:E,MATCH($C108,'Policy Characteristics'!$C:$C,0))),"",INDEX('Policy Characteristics'!E:E,MATCH($C108,'Policy Characteristics'!$C:$C,0)))</f>
        <v>trans hydrogen vehicle minimum</v>
      </c>
      <c r="L108" s="285">
        <f>IF(ISBLANK(INDEX('Policy Characteristics'!F:F,MATCH($C108,'Policy Characteristics'!$C:$C,0))),"",INDEX('Policy Characteristics'!F:F,MATCH($C108,'Policy Characteristics'!$C:$C,0)))</f>
        <v>0</v>
      </c>
      <c r="M108" s="285">
        <f>IF(ISBLANK(INDEX('Policy Characteristics'!G:G,MATCH($C108,'Policy Characteristics'!$C:$C,0))),"",INDEX('Policy Characteristics'!G:G,MATCH($C108,'Policy Characteristics'!$C:$C,0)))</f>
        <v>1</v>
      </c>
      <c r="N108" s="285">
        <f>IF(ISBLANK(INDEX('Policy Characteristics'!H:H,MATCH($C108,'Policy Characteristics'!$C:$C,0))),"",INDEX('Policy Characteristics'!H:H,MATCH($C108,'Policy Characteristics'!$C:$C,0)))</f>
        <v>0.01</v>
      </c>
      <c r="O108" s="272" t="str">
        <f>IF(ISBLANK(INDEX('Policy Characteristics'!I:I,MATCH($C108,'Policy Characteristics'!$C:$C,0))),"",INDEX('Policy Characteristics'!I:I,MATCH($C108,'Policy Characteristics'!$C:$C,0)))</f>
        <v>% of new vehicles sold</v>
      </c>
      <c r="P108" s="272" t="str">
        <f>IF(ISBLANK(INDEX('Policy Characteristics'!J:J,MATCH($C108,'Policy Characteristics'!$C:$C,0))),"",INDEX('Policy Characteristics'!J:J,MATCH($C108,'Policy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8" s="272" t="str">
        <f>IF(ISBLANK(INDEX('Policy Characteristics'!K:K,MATCH($C108,'Policy Characteristics'!$C:$C,0))),"",INDEX('Policy Characteristics'!K:K,MATCH($C108,'Policy Characteristics'!$C:$C,0)))</f>
        <v/>
      </c>
      <c r="R108" s="272" t="str">
        <f>IF(ISBLANK(INDEX('Policy Characteristics'!L:L,MATCH($C108,'Policy Characteristics'!$C:$C,0))),"",INDEX('Policy Characteristics'!L:L,MATCH($C108,'Policy Characteristics'!$C:$C,0)))</f>
        <v>hydrogen-vehicle-mandate.html</v>
      </c>
    </row>
    <row r="109" spans="1:18" ht="16">
      <c r="A109" s="272" t="str">
        <f>IF(ISBLANK(INDEX('Policy Characteristics'!A:A,MATCH($C109,'Policy Characteristics'!$C:$C,0))),"",INDEX('Policy Characteristics'!A:A,MATCH($C109,'Policy Characteristics'!$C:$C,0)))</f>
        <v>Transportation</v>
      </c>
      <c r="B109" s="272" t="str">
        <f>IF(ISBLANK(INDEX('Policy Characteristics'!B:B,MATCH($C109,'Policy Characteristics'!$C:$C,0))),"",INDEX('Policy Characteristics'!B:B,MATCH($C109,'Policy Characteristics'!$C:$C,0)))</f>
        <v>Hydrogen Vehicle Sales Standard</v>
      </c>
      <c r="C109" s="274" t="str">
        <f t="shared" si="8"/>
        <v>Minimum Required Hydrogen Vehicle Sales Percentage</v>
      </c>
      <c r="D109" s="44" t="s">
        <v>47</v>
      </c>
      <c r="E109" s="44" t="s">
        <v>43</v>
      </c>
      <c r="F109" s="44" t="s">
        <v>85</v>
      </c>
      <c r="G109" s="44" t="s">
        <v>89</v>
      </c>
      <c r="H109" s="43">
        <v>506</v>
      </c>
      <c r="I109" s="44" t="s">
        <v>45</v>
      </c>
      <c r="J109" s="274" t="str">
        <f>IF(ISBLANK(INDEX('Policy Characteristics'!D:D,MATCH($C109,'Policy Characteristics'!$C:$C,0))),"",INDEX('Policy Characteristics'!D:D,MATCH($C109,'Policy Characteristics'!$C:$C,0)))</f>
        <v>Hydrogen Veh Sales Standard</v>
      </c>
      <c r="K109" s="272" t="str">
        <f>IF(ISBLANK(INDEX('Policy Characteristics'!E:E,MATCH($C109,'Policy Characteristics'!$C:$C,0))),"",INDEX('Policy Characteristics'!E:E,MATCH($C109,'Policy Characteristics'!$C:$C,0)))</f>
        <v>trans hydrogen vehicle minimum</v>
      </c>
      <c r="L109" s="285">
        <f>IF(ISBLANK(INDEX('Policy Characteristics'!F:F,MATCH($C109,'Policy Characteristics'!$C:$C,0))),"",INDEX('Policy Characteristics'!F:F,MATCH($C109,'Policy Characteristics'!$C:$C,0)))</f>
        <v>0</v>
      </c>
      <c r="M109" s="285">
        <f>IF(ISBLANK(INDEX('Policy Characteristics'!G:G,MATCH($C109,'Policy Characteristics'!$C:$C,0))),"",INDEX('Policy Characteristics'!G:G,MATCH($C109,'Policy Characteristics'!$C:$C,0)))</f>
        <v>1</v>
      </c>
      <c r="N109" s="285">
        <f>IF(ISBLANK(INDEX('Policy Characteristics'!H:H,MATCH($C109,'Policy Characteristics'!$C:$C,0))),"",INDEX('Policy Characteristics'!H:H,MATCH($C109,'Policy Characteristics'!$C:$C,0)))</f>
        <v>0.01</v>
      </c>
      <c r="O109" s="272" t="str">
        <f>IF(ISBLANK(INDEX('Policy Characteristics'!I:I,MATCH($C109,'Policy Characteristics'!$C:$C,0))),"",INDEX('Policy Characteristics'!I:I,MATCH($C109,'Policy Characteristics'!$C:$C,0)))</f>
        <v>% of new vehicles sold</v>
      </c>
      <c r="P109" s="272" t="str">
        <f>IF(ISBLANK(INDEX('Policy Characteristics'!J:J,MATCH($C109,'Policy Characteristics'!$C:$C,0))),"",INDEX('Policy Characteristics'!J:J,MATCH($C109,'Policy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09" s="272" t="str">
        <f>IF(ISBLANK(INDEX('Policy Characteristics'!K:K,MATCH($C109,'Policy Characteristics'!$C:$C,0))),"",INDEX('Policy Characteristics'!K:K,MATCH($C109,'Policy Characteristics'!$C:$C,0)))</f>
        <v/>
      </c>
      <c r="R109" s="272" t="str">
        <f>IF(ISBLANK(INDEX('Policy Characteristics'!L:L,MATCH($C109,'Policy Characteristics'!$C:$C,0))),"",INDEX('Policy Characteristics'!L:L,MATCH($C109,'Policy Characteristics'!$C:$C,0)))</f>
        <v>hydrogen-vehicle-mandate.html</v>
      </c>
    </row>
    <row r="110" spans="1:18" ht="16">
      <c r="A110" s="272" t="str">
        <f>IF(ISBLANK(INDEX('Policy Characteristics'!A:A,MATCH($C110,'Policy Characteristics'!$C:$C,0))),"",INDEX('Policy Characteristics'!A:A,MATCH($C110,'Policy Characteristics'!$C:$C,0)))</f>
        <v>Transportation</v>
      </c>
      <c r="B110" s="272" t="str">
        <f>IF(ISBLANK(INDEX('Policy Characteristics'!B:B,MATCH($C110,'Policy Characteristics'!$C:$C,0))),"",INDEX('Policy Characteristics'!B:B,MATCH($C110,'Policy Characteristics'!$C:$C,0)))</f>
        <v>Hydrogen Vehicle Sales Standard</v>
      </c>
      <c r="C110" s="274" t="str">
        <f t="shared" si="8"/>
        <v>Minimum Required Hydrogen Vehicle Sales Percentage</v>
      </c>
      <c r="D110" s="44" t="s">
        <v>44</v>
      </c>
      <c r="E110" s="44" t="s">
        <v>43</v>
      </c>
      <c r="F110" s="44" t="s">
        <v>86</v>
      </c>
      <c r="G110" s="44" t="s">
        <v>89</v>
      </c>
      <c r="H110" s="43">
        <v>507</v>
      </c>
      <c r="I110" s="44" t="s">
        <v>45</v>
      </c>
      <c r="J110" s="274" t="str">
        <f>IF(ISBLANK(INDEX('Policy Characteristics'!D:D,MATCH($C110,'Policy Characteristics'!$C:$C,0))),"",INDEX('Policy Characteristics'!D:D,MATCH($C110,'Policy Characteristics'!$C:$C,0)))</f>
        <v>Hydrogen Veh Sales Standard</v>
      </c>
      <c r="K110" s="272" t="str">
        <f>IF(ISBLANK(INDEX('Policy Characteristics'!E:E,MATCH($C110,'Policy Characteristics'!$C:$C,0))),"",INDEX('Policy Characteristics'!E:E,MATCH($C110,'Policy Characteristics'!$C:$C,0)))</f>
        <v>trans hydrogen vehicle minimum</v>
      </c>
      <c r="L110" s="285">
        <f>IF(ISBLANK(INDEX('Policy Characteristics'!F:F,MATCH($C110,'Policy Characteristics'!$C:$C,0))),"",INDEX('Policy Characteristics'!F:F,MATCH($C110,'Policy Characteristics'!$C:$C,0)))</f>
        <v>0</v>
      </c>
      <c r="M110" s="285">
        <f>IF(ISBLANK(INDEX('Policy Characteristics'!G:G,MATCH($C110,'Policy Characteristics'!$C:$C,0))),"",INDEX('Policy Characteristics'!G:G,MATCH($C110,'Policy Characteristics'!$C:$C,0)))</f>
        <v>1</v>
      </c>
      <c r="N110" s="285">
        <f>IF(ISBLANK(INDEX('Policy Characteristics'!H:H,MATCH($C110,'Policy Characteristics'!$C:$C,0))),"",INDEX('Policy Characteristics'!H:H,MATCH($C110,'Policy Characteristics'!$C:$C,0)))</f>
        <v>0.01</v>
      </c>
      <c r="O110" s="272" t="str">
        <f>IF(ISBLANK(INDEX('Policy Characteristics'!I:I,MATCH($C110,'Policy Characteristics'!$C:$C,0))),"",INDEX('Policy Characteristics'!I:I,MATCH($C110,'Policy Characteristics'!$C:$C,0)))</f>
        <v>% of new vehicles sold</v>
      </c>
      <c r="P110" s="272" t="str">
        <f>IF(ISBLANK(INDEX('Policy Characteristics'!J:J,MATCH($C110,'Policy Characteristics'!$C:$C,0))),"",INDEX('Policy Characteristics'!J:J,MATCH($C110,'Policy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10" s="272" t="str">
        <f>IF(ISBLANK(INDEX('Policy Characteristics'!K:K,MATCH($C110,'Policy Characteristics'!$C:$C,0))),"",INDEX('Policy Characteristics'!K:K,MATCH($C110,'Policy Characteristics'!$C:$C,0)))</f>
        <v/>
      </c>
      <c r="R110" s="272" t="str">
        <f>IF(ISBLANK(INDEX('Policy Characteristics'!L:L,MATCH($C110,'Policy Characteristics'!$C:$C,0))),"",INDEX('Policy Characteristics'!L:L,MATCH($C110,'Policy Characteristics'!$C:$C,0)))</f>
        <v>hydrogen-vehicle-mandate.html</v>
      </c>
    </row>
    <row r="111" spans="1:18" ht="16">
      <c r="A111" s="272" t="str">
        <f>IF(ISBLANK(INDEX('Policy Characteristics'!A:A,MATCH($C111,'Policy Characteristics'!$C:$C,0))),"",INDEX('Policy Characteristics'!A:A,MATCH($C111,'Policy Characteristics'!$C:$C,0)))</f>
        <v>Transportation</v>
      </c>
      <c r="B111" s="272" t="str">
        <f>IF(ISBLANK(INDEX('Policy Characteristics'!B:B,MATCH($C111,'Policy Characteristics'!$C:$C,0))),"",INDEX('Policy Characteristics'!B:B,MATCH($C111,'Policy Characteristics'!$C:$C,0)))</f>
        <v>Hydrogen Vehicle Sales Standard</v>
      </c>
      <c r="C111" s="274" t="str">
        <f t="shared" si="8"/>
        <v>Minimum Required Hydrogen Vehicle Sales Percentage</v>
      </c>
      <c r="D111" s="44" t="s">
        <v>47</v>
      </c>
      <c r="E111" s="44" t="s">
        <v>116</v>
      </c>
      <c r="F111" s="44" t="s">
        <v>85</v>
      </c>
      <c r="G111" s="44" t="s">
        <v>148</v>
      </c>
      <c r="H111" s="43">
        <v>603</v>
      </c>
      <c r="I111" s="6" t="s">
        <v>46</v>
      </c>
      <c r="J111" s="274" t="str">
        <f>IF(ISBLANK(INDEX('Policy Characteristics'!D:D,MATCH($C111,'Policy Characteristics'!$C:$C,0))),"",INDEX('Policy Characteristics'!D:D,MATCH($C111,'Policy Characteristics'!$C:$C,0)))</f>
        <v>Hydrogen Veh Sales Standard</v>
      </c>
      <c r="K111" s="272" t="str">
        <f>IF(ISBLANK(INDEX('Policy Characteristics'!E:E,MATCH($C111,'Policy Characteristics'!$C:$C,0))),"",INDEX('Policy Characteristics'!E:E,MATCH($C111,'Policy Characteristics'!$C:$C,0)))</f>
        <v>trans hydrogen vehicle minimum</v>
      </c>
      <c r="L111" s="285">
        <f>IF(ISBLANK(INDEX('Policy Characteristics'!F:F,MATCH($C111,'Policy Characteristics'!$C:$C,0))),"",INDEX('Policy Characteristics'!F:F,MATCH($C111,'Policy Characteristics'!$C:$C,0)))</f>
        <v>0</v>
      </c>
      <c r="M111" s="285">
        <f>IF(ISBLANK(INDEX('Policy Characteristics'!G:G,MATCH($C111,'Policy Characteristics'!$C:$C,0))),"",INDEX('Policy Characteristics'!G:G,MATCH($C111,'Policy Characteristics'!$C:$C,0)))</f>
        <v>1</v>
      </c>
      <c r="N111" s="285">
        <f>IF(ISBLANK(INDEX('Policy Characteristics'!H:H,MATCH($C111,'Policy Characteristics'!$C:$C,0))),"",INDEX('Policy Characteristics'!H:H,MATCH($C111,'Policy Characteristics'!$C:$C,0)))</f>
        <v>0.01</v>
      </c>
      <c r="O111" s="272" t="str">
        <f>IF(ISBLANK(INDEX('Policy Characteristics'!I:I,MATCH($C111,'Policy Characteristics'!$C:$C,0))),"",INDEX('Policy Characteristics'!I:I,MATCH($C111,'Policy Characteristics'!$C:$C,0)))</f>
        <v>% of new vehicles sold</v>
      </c>
      <c r="P111" s="272" t="str">
        <f>IF(ISBLANK(INDEX('Policy Characteristics'!J:J,MATCH($C111,'Policy Characteristics'!$C:$C,0))),"",INDEX('Policy Characteristics'!J:J,MATCH($C111,'Policy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11" s="272" t="str">
        <f>IF(ISBLANK(INDEX('Policy Characteristics'!K:K,MATCH($C111,'Policy Characteristics'!$C:$C,0))),"",INDEX('Policy Characteristics'!K:K,MATCH($C111,'Policy Characteristics'!$C:$C,0)))</f>
        <v/>
      </c>
      <c r="R111" s="272" t="str">
        <f>IF(ISBLANK(INDEX('Policy Characteristics'!L:L,MATCH($C111,'Policy Characteristics'!$C:$C,0))),"",INDEX('Policy Characteristics'!L:L,MATCH($C111,'Policy Characteristics'!$C:$C,0)))</f>
        <v>hydrogen-vehicle-mandate.html</v>
      </c>
    </row>
    <row r="112" spans="1:18" ht="16">
      <c r="A112" s="272" t="str">
        <f>IF(ISBLANK(INDEX('Policy Characteristics'!A:A,MATCH($C112,'Policy Characteristics'!$C:$C,0))),"",INDEX('Policy Characteristics'!A:A,MATCH($C112,'Policy Characteristics'!$C:$C,0)))</f>
        <v>Transportation</v>
      </c>
      <c r="B112" s="272" t="str">
        <f>IF(ISBLANK(INDEX('Policy Characteristics'!B:B,MATCH($C112,'Policy Characteristics'!$C:$C,0))),"",INDEX('Policy Characteristics'!B:B,MATCH($C112,'Policy Characteristics'!$C:$C,0)))</f>
        <v>Hydrogen Vehicle Sales Standard</v>
      </c>
      <c r="C112" s="274" t="str">
        <f t="shared" si="8"/>
        <v>Minimum Required Hydrogen Vehicle Sales Percentage</v>
      </c>
      <c r="D112" s="44" t="s">
        <v>44</v>
      </c>
      <c r="E112" s="44" t="s">
        <v>116</v>
      </c>
      <c r="F112" s="44" t="s">
        <v>86</v>
      </c>
      <c r="G112" s="44" t="s">
        <v>148</v>
      </c>
      <c r="H112" s="43">
        <v>604</v>
      </c>
      <c r="I112" s="6" t="s">
        <v>46</v>
      </c>
      <c r="J112" s="274" t="str">
        <f>IF(ISBLANK(INDEX('Policy Characteristics'!D:D,MATCH($C112,'Policy Characteristics'!$C:$C,0))),"",INDEX('Policy Characteristics'!D:D,MATCH($C112,'Policy Characteristics'!$C:$C,0)))</f>
        <v>Hydrogen Veh Sales Standard</v>
      </c>
      <c r="K112" s="272" t="str">
        <f>IF(ISBLANK(INDEX('Policy Characteristics'!E:E,MATCH($C112,'Policy Characteristics'!$C:$C,0))),"",INDEX('Policy Characteristics'!E:E,MATCH($C112,'Policy Characteristics'!$C:$C,0)))</f>
        <v>trans hydrogen vehicle minimum</v>
      </c>
      <c r="L112" s="285">
        <f>IF(ISBLANK(INDEX('Policy Characteristics'!F:F,MATCH($C112,'Policy Characteristics'!$C:$C,0))),"",INDEX('Policy Characteristics'!F:F,MATCH($C112,'Policy Characteristics'!$C:$C,0)))</f>
        <v>0</v>
      </c>
      <c r="M112" s="285">
        <f>IF(ISBLANK(INDEX('Policy Characteristics'!G:G,MATCH($C112,'Policy Characteristics'!$C:$C,0))),"",INDEX('Policy Characteristics'!G:G,MATCH($C112,'Policy Characteristics'!$C:$C,0)))</f>
        <v>1</v>
      </c>
      <c r="N112" s="285">
        <f>IF(ISBLANK(INDEX('Policy Characteristics'!H:H,MATCH($C112,'Policy Characteristics'!$C:$C,0))),"",INDEX('Policy Characteristics'!H:H,MATCH($C112,'Policy Characteristics'!$C:$C,0)))</f>
        <v>0.01</v>
      </c>
      <c r="O112" s="272" t="str">
        <f>IF(ISBLANK(INDEX('Policy Characteristics'!I:I,MATCH($C112,'Policy Characteristics'!$C:$C,0))),"",INDEX('Policy Characteristics'!I:I,MATCH($C112,'Policy Characteristics'!$C:$C,0)))</f>
        <v>% of new vehicles sold</v>
      </c>
      <c r="P112" s="272" t="str">
        <f>IF(ISBLANK(INDEX('Policy Characteristics'!J:J,MATCH($C112,'Policy Characteristics'!$C:$C,0))),"",INDEX('Policy Characteristics'!J:J,MATCH($C112,'Policy Characteristics'!$C:$C,0)))</f>
        <v>**Description:** This policy requires the specified percentage of newly sold vehicles of the selected type(s) to consist of hydrogen vehicles.  If that percentage would already be achieved through Reference Case sales plus the effects of other policies, this policy has no effect.  Manufactures may meet a sales standard through techniques such as more heavily marketing hydrogen vehicles, lowering the price of hydrogen vehicles, or raising the price of non-hydrogen vehicles. // **Guidance for setting values:** // **Road Vehicles:** No U.S. state has a hydrogen vehicle sales mandate (though hydrogen vehicles are included as a compliance option under zero-emissions vehicle mandates).  Only about 5000 hydrogen vehicles are on U.S. roads today (roughly 0.002% of U.S. vehicles).  Japan, potentially the country with the greatest commitment to hydrogen vehicles, aims to have 200,000 hydrogen vehicles on its roads by 2025 (which will comprise roughly 0.3% of Japan's vehicles). // **Aircraft:** The use of hydrogen as a fuel for aircraft has been studied, and small prototype aircraft have been built and flown.  However, this remains a technology in early stages, and much research and development work would be required to reach commercialization, particularly for large aircraft. // **Rail:** Hydrogen is not commonly used for rail vehicles today, but given trains' ability to carry large fuel tanks, no serious technical barriers exist to more widespread usage.  The first hydrogen-powered train, the Coradia iLint, entered service in 2018 (in Germany), and 14 more hydrogen trains are planned for that line. // **Ships:** Hydrogen is not commonly used for ships today, but given ships' ability to carry large fuel tanks, no serious technical barriers exist to more widespread usage.  A handful of hydrogen-powered ships have entered service since the mid-2000s, including several passenger ferries.  Due to the difficulty of making battery electric, long-haul freight ships, hydrogen is often seen as one of the best options for decarbonizing these types of ships.</v>
      </c>
      <c r="Q112" s="272" t="str">
        <f>IF(ISBLANK(INDEX('Policy Characteristics'!K:K,MATCH($C112,'Policy Characteristics'!$C:$C,0))),"",INDEX('Policy Characteristics'!K:K,MATCH($C112,'Policy Characteristics'!$C:$C,0)))</f>
        <v/>
      </c>
      <c r="R112" s="272" t="str">
        <f>IF(ISBLANK(INDEX('Policy Characteristics'!L:L,MATCH($C112,'Policy Characteristics'!$C:$C,0))),"",INDEX('Policy Characteristics'!L:L,MATCH($C112,'Policy Characteristics'!$C:$C,0)))</f>
        <v>hydrogen-vehicle-mandate.html</v>
      </c>
    </row>
    <row r="113" spans="1:18" s="2" customFormat="1" ht="16">
      <c r="A113" s="272" t="str">
        <f>IF(ISBLANK(INDEX('Policy Characteristics'!A:A,MATCH($C113,'Policy Characteristics'!$C:$C,0))),"",INDEX('Policy Characteristics'!A:A,MATCH($C113,'Policy Characteristics'!$C:$C,0)))</f>
        <v>Transportation</v>
      </c>
      <c r="B113" s="272" t="str">
        <f>IF(ISBLANK(INDEX('Policy Characteristics'!B:B,MATCH($C113,'Policy Characteristics'!$C:$C,0))),"",INDEX('Policy Characteristics'!B:B,MATCH($C113,'Policy Characteristics'!$C:$C,0)))</f>
        <v>Low Carbon Fuel Standard</v>
      </c>
      <c r="C113" s="273" t="s">
        <v>492</v>
      </c>
      <c r="D113" s="44"/>
      <c r="E113" s="44"/>
      <c r="F113" s="44"/>
      <c r="G113" s="44"/>
      <c r="H113" s="46">
        <v>190</v>
      </c>
      <c r="I113" s="44" t="s">
        <v>45</v>
      </c>
      <c r="J113" s="274" t="str">
        <f>IF(ISBLANK(INDEX('Policy Characteristics'!D:D,MATCH($C113,'Policy Characteristics'!$C:$C,0))),"",INDEX('Policy Characteristics'!D:D,MATCH($C113,'Policy Characteristics'!$C:$C,0)))</f>
        <v>Low Carbon Fuel Standard</v>
      </c>
      <c r="K113" s="272" t="str">
        <f>IF(ISBLANK(INDEX('Policy Characteristics'!E:E,MATCH($C113,'Policy Characteristics'!$C:$C,0))),"",INDEX('Policy Characteristics'!E:E,MATCH($C113,'Policy Characteristics'!$C:$C,0)))</f>
        <v>trans LCFS</v>
      </c>
      <c r="L113" s="285">
        <f>IF(ISBLANK(INDEX('Policy Characteristics'!F:F,MATCH($C113,'Policy Characteristics'!$C:$C,0))),"",INDEX('Policy Characteristics'!F:F,MATCH($C113,'Policy Characteristics'!$C:$C,0)))</f>
        <v>0</v>
      </c>
      <c r="M113" s="285">
        <f>IF(ISBLANK(INDEX('Policy Characteristics'!G:G,MATCH($C113,'Policy Characteristics'!$C:$C,0))),"",INDEX('Policy Characteristics'!G:G,MATCH($C113,'Policy Characteristics'!$C:$C,0)))</f>
        <v>0.2</v>
      </c>
      <c r="N113" s="285">
        <f>IF(ISBLANK(INDEX('Policy Characteristics'!H:H,MATCH($C113,'Policy Characteristics'!$C:$C,0))),"",INDEX('Policy Characteristics'!H:H,MATCH($C113,'Policy Characteristics'!$C:$C,0)))</f>
        <v>0.01</v>
      </c>
      <c r="O113" s="272" t="str">
        <f>IF(ISBLANK(INDEX('Policy Characteristics'!I:I,MATCH($C113,'Policy Characteristics'!$C:$C,0))),"",INDEX('Policy Characteristics'!I:I,MATCH($C113,'Policy Characteristics'!$C:$C,0)))</f>
        <v>% reduction in carbon emissions</v>
      </c>
      <c r="P113" s="272" t="str">
        <f>IF(ISBLANK(INDEX('Policy Characteristics'!J:J,MATCH($C113,'Policy Characteristics'!$C:$C,0))),"",INDEX('Policy Characteristics'!J:J,MATCH($C113,'Policy Characteristics'!$C:$C,0)))</f>
        <v>**Description:** This policy specifies the percentage reduction in carbon emissions from the transportation sector that must be achieved via fuel switching.  This value is in addition to Reference Case requirements. // **Guidance for setting values:** The U.S. National Renewable Fuel Standard equates to a Reference Case LCFS of 2.2% - 4.6% (varying by year).  California adopted an LCFS that requires a 10% reduction in carbon intensity of the transportation fuel pool by 2020.</v>
      </c>
      <c r="Q113" s="272" t="str">
        <f>IF(ISBLANK(INDEX('Policy Characteristics'!K:K,MATCH($C113,'Policy Characteristics'!$C:$C,0))),"",INDEX('Policy Characteristics'!K:K,MATCH($C113,'Policy Characteristics'!$C:$C,0)))</f>
        <v>transportation-sector-main.html#lcfs</v>
      </c>
      <c r="R113" s="272" t="str">
        <f>IF(ISBLANK(INDEX('Policy Characteristics'!L:L,MATCH($C113,'Policy Characteristics'!$C:$C,0))),"",INDEX('Policy Characteristics'!L:L,MATCH($C113,'Policy Characteristics'!$C:$C,0)))</f>
        <v>low-carbon-fuel-standard.html</v>
      </c>
    </row>
    <row r="114" spans="1:18" ht="16">
      <c r="A114" s="272" t="str">
        <f>IF(ISBLANK(INDEX('Policy Characteristics'!A:A,MATCH($C114,'Policy Characteristics'!$C:$C,0))),"",INDEX('Policy Characteristics'!A:A,MATCH($C114,'Policy Characteristics'!$C:$C,0)))</f>
        <v>Transportation</v>
      </c>
      <c r="B114" s="272" t="str">
        <f>IF(ISBLANK(INDEX('Policy Characteristics'!B:B,MATCH($C114,'Policy Characteristics'!$C:$C,0))),"",INDEX('Policy Characteristics'!B:B,MATCH($C114,'Policy Characteristics'!$C:$C,0)))</f>
        <v>Mode Shifting</v>
      </c>
      <c r="C114" s="275" t="s">
        <v>3113</v>
      </c>
      <c r="D114" s="44" t="s">
        <v>47</v>
      </c>
      <c r="E114" s="44" t="s">
        <v>39</v>
      </c>
      <c r="F114" s="44" t="s">
        <v>85</v>
      </c>
      <c r="G114" s="44" t="s">
        <v>39</v>
      </c>
      <c r="H114" s="43">
        <v>848</v>
      </c>
      <c r="I114" s="44" t="s">
        <v>45</v>
      </c>
      <c r="J114" s="274" t="str">
        <f>IF(ISBLANK(INDEX('Policy Characteristics'!D:D,MATCH($C114,'Policy Characteristics'!$C:$C,0))),"",INDEX('Policy Characteristics'!D:D,MATCH($C114,'Policy Characteristics'!$C:$C,0)))</f>
        <v>Mode Shifting</v>
      </c>
      <c r="K114" s="272" t="str">
        <f>IF(ISBLANK(INDEX('Policy Characteristics'!E:E,MATCH($C114,'Policy Characteristics'!$C:$C,0))),"",INDEX('Policy Characteristics'!E:E,MATCH($C114,'Policy Characteristics'!$C:$C,0)))</f>
        <v>trans mode shifting</v>
      </c>
      <c r="L114" s="285">
        <f>IF(ISBLANK(INDEX('Policy Characteristics'!F:F,MATCH($C114,'Policy Characteristics'!$C:$C,0))),"",INDEX('Policy Characteristics'!F:F,MATCH($C114,'Policy Characteristics'!$C:$C,0)))</f>
        <v>0</v>
      </c>
      <c r="M114" s="285">
        <f>IF(ISBLANK(INDEX('Policy Characteristics'!G:G,MATCH($C114,'Policy Characteristics'!$C:$C,0))),"",INDEX('Policy Characteristics'!G:G,MATCH($C114,'Policy Characteristics'!$C:$C,0)))</f>
        <v>0.26</v>
      </c>
      <c r="N114" s="285">
        <f>IF(ISBLANK(INDEX('Policy Characteristics'!H:H,MATCH($C114,'Policy Characteristics'!$C:$C,0))),"",INDEX('Policy Characteristics'!H:H,MATCH($C114,'Policy Characteristics'!$C:$C,0)))</f>
        <v>0.01</v>
      </c>
      <c r="O114" s="272" t="str">
        <f>IF(ISBLANK(INDEX('Policy Characteristics'!I:I,MATCH($C114,'Policy Characteristics'!$C:$C,0))),"",INDEX('Policy Characteristics'!I:I,MATCH($C114,'Policy Characteristics'!$C:$C,0)))</f>
        <v>% of trips shifted</v>
      </c>
      <c r="P114" s="272" t="str">
        <f>IF(ISBLANK(INDEX('Policy Characteristics'!J:J,MATCH($C114,'Policy Characteristics'!$C:$C,0))),"",INDEX('Policy Characteristics'!J:J,MATCH($C114,'Policy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4" s="272" t="str">
        <f>IF(ISBLANK(INDEX('Policy Characteristics'!K:K,MATCH($C114,'Policy Characteristics'!$C:$C,0))),"",INDEX('Policy Characteristics'!K:K,MATCH($C114,'Policy Characteristics'!$C:$C,0)))</f>
        <v>transportation-sector-main.html#tdm</v>
      </c>
      <c r="R114" s="272" t="str">
        <f>IF(ISBLANK(INDEX('Policy Characteristics'!L:L,MATCH($C114,'Policy Characteristics'!$C:$C,0))),"",INDEX('Policy Characteristics'!L:L,MATCH($C114,'Policy Characteristics'!$C:$C,0)))</f>
        <v>transportation-demand-management.html</v>
      </c>
    </row>
    <row r="115" spans="1:18" ht="16">
      <c r="A115" s="272" t="str">
        <f>IF(ISBLANK(INDEX('Policy Characteristics'!A:A,MATCH($C115,'Policy Characteristics'!$C:$C,0))),"",INDEX('Policy Characteristics'!A:A,MATCH($C115,'Policy Characteristics'!$C:$C,0)))</f>
        <v>Transportation</v>
      </c>
      <c r="B115" s="272" t="str">
        <f>IF(ISBLANK(INDEX('Policy Characteristics'!B:B,MATCH($C115,'Policy Characteristics'!$C:$C,0))),"",INDEX('Policy Characteristics'!B:B,MATCH($C115,'Policy Characteristics'!$C:$C,0)))</f>
        <v>Mode Shifting</v>
      </c>
      <c r="C115" s="274" t="str">
        <f t="shared" ref="C115:C125" si="9">C$114</f>
        <v>Percent of Travel Demand Shifted to Other Modes or Eliminated</v>
      </c>
      <c r="D115" s="44" t="s">
        <v>47</v>
      </c>
      <c r="E115" s="44" t="s">
        <v>40</v>
      </c>
      <c r="F115" s="44" t="s">
        <v>85</v>
      </c>
      <c r="G115" s="44" t="s">
        <v>40</v>
      </c>
      <c r="H115" s="43">
        <v>849</v>
      </c>
      <c r="I115" s="6" t="s">
        <v>46</v>
      </c>
      <c r="J115" s="274" t="str">
        <f>IF(ISBLANK(INDEX('Policy Characteristics'!D:D,MATCH($C115,'Policy Characteristics'!$C:$C,0))),"",INDEX('Policy Characteristics'!D:D,MATCH($C115,'Policy Characteristics'!$C:$C,0)))</f>
        <v>Mode Shifting</v>
      </c>
      <c r="K115" s="272" t="str">
        <f>IF(ISBLANK(INDEX('Policy Characteristics'!E:E,MATCH($C115,'Policy Characteristics'!$C:$C,0))),"",INDEX('Policy Characteristics'!E:E,MATCH($C115,'Policy Characteristics'!$C:$C,0)))</f>
        <v>trans mode shifting</v>
      </c>
      <c r="L115" s="285">
        <f>IF(ISBLANK(INDEX('Policy Characteristics'!F:F,MATCH($C115,'Policy Characteristics'!$C:$C,0))),"",INDEX('Policy Characteristics'!F:F,MATCH($C115,'Policy Characteristics'!$C:$C,0)))</f>
        <v>0</v>
      </c>
      <c r="M115" s="285">
        <f>IF(ISBLANK(INDEX('Policy Characteristics'!G:G,MATCH($C115,'Policy Characteristics'!$C:$C,0))),"",INDEX('Policy Characteristics'!G:G,MATCH($C115,'Policy Characteristics'!$C:$C,0)))</f>
        <v>0.26</v>
      </c>
      <c r="N115" s="285">
        <f>IF(ISBLANK(INDEX('Policy Characteristics'!H:H,MATCH($C115,'Policy Characteristics'!$C:$C,0))),"",INDEX('Policy Characteristics'!H:H,MATCH($C115,'Policy Characteristics'!$C:$C,0)))</f>
        <v>0.01</v>
      </c>
      <c r="O115" s="272" t="str">
        <f>IF(ISBLANK(INDEX('Policy Characteristics'!I:I,MATCH($C115,'Policy Characteristics'!$C:$C,0))),"",INDEX('Policy Characteristics'!I:I,MATCH($C115,'Policy Characteristics'!$C:$C,0)))</f>
        <v>% of trips shifted</v>
      </c>
      <c r="P115" s="272" t="str">
        <f>IF(ISBLANK(INDEX('Policy Characteristics'!J:J,MATCH($C115,'Policy Characteristics'!$C:$C,0))),"",INDEX('Policy Characteristics'!J:J,MATCH($C115,'Policy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5" s="272" t="str">
        <f>IF(ISBLANK(INDEX('Policy Characteristics'!K:K,MATCH($C115,'Policy Characteristics'!$C:$C,0))),"",INDEX('Policy Characteristics'!K:K,MATCH($C115,'Policy Characteristics'!$C:$C,0)))</f>
        <v>transportation-sector-main.html#tdm</v>
      </c>
      <c r="R115" s="272" t="str">
        <f>IF(ISBLANK(INDEX('Policy Characteristics'!L:L,MATCH($C115,'Policy Characteristics'!$C:$C,0))),"",INDEX('Policy Characteristics'!L:L,MATCH($C115,'Policy Characteristics'!$C:$C,0)))</f>
        <v>transportation-demand-management.html</v>
      </c>
    </row>
    <row r="116" spans="1:18" ht="16">
      <c r="A116" s="272" t="str">
        <f>IF(ISBLANK(INDEX('Policy Characteristics'!A:A,MATCH($C116,'Policy Characteristics'!$C:$C,0))),"",INDEX('Policy Characteristics'!A:A,MATCH($C116,'Policy Characteristics'!$C:$C,0)))</f>
        <v>Transportation</v>
      </c>
      <c r="B116" s="272" t="str">
        <f>IF(ISBLANK(INDEX('Policy Characteristics'!B:B,MATCH($C116,'Policy Characteristics'!$C:$C,0))),"",INDEX('Policy Characteristics'!B:B,MATCH($C116,'Policy Characteristics'!$C:$C,0)))</f>
        <v>Mode Shifting</v>
      </c>
      <c r="C116" s="274" t="str">
        <f t="shared" si="9"/>
        <v>Percent of Travel Demand Shifted to Other Modes or Eliminated</v>
      </c>
      <c r="D116" s="44" t="s">
        <v>47</v>
      </c>
      <c r="E116" s="44" t="s">
        <v>41</v>
      </c>
      <c r="F116" s="44" t="s">
        <v>85</v>
      </c>
      <c r="G116" s="44" t="s">
        <v>87</v>
      </c>
      <c r="H116" s="43">
        <v>850</v>
      </c>
      <c r="I116" s="44" t="s">
        <v>45</v>
      </c>
      <c r="J116" s="274" t="str">
        <f>IF(ISBLANK(INDEX('Policy Characteristics'!D:D,MATCH($C116,'Policy Characteristics'!$C:$C,0))),"",INDEX('Policy Characteristics'!D:D,MATCH($C116,'Policy Characteristics'!$C:$C,0)))</f>
        <v>Mode Shifting</v>
      </c>
      <c r="K116" s="272" t="str">
        <f>IF(ISBLANK(INDEX('Policy Characteristics'!E:E,MATCH($C116,'Policy Characteristics'!$C:$C,0))),"",INDEX('Policy Characteristics'!E:E,MATCH($C116,'Policy Characteristics'!$C:$C,0)))</f>
        <v>trans mode shifting</v>
      </c>
      <c r="L116" s="285">
        <f>IF(ISBLANK(INDEX('Policy Characteristics'!F:F,MATCH($C116,'Policy Characteristics'!$C:$C,0))),"",INDEX('Policy Characteristics'!F:F,MATCH($C116,'Policy Characteristics'!$C:$C,0)))</f>
        <v>0</v>
      </c>
      <c r="M116" s="285">
        <f>IF(ISBLANK(INDEX('Policy Characteristics'!G:G,MATCH($C116,'Policy Characteristics'!$C:$C,0))),"",INDEX('Policy Characteristics'!G:G,MATCH($C116,'Policy Characteristics'!$C:$C,0)))</f>
        <v>0.26</v>
      </c>
      <c r="N116" s="285">
        <f>IF(ISBLANK(INDEX('Policy Characteristics'!H:H,MATCH($C116,'Policy Characteristics'!$C:$C,0))),"",INDEX('Policy Characteristics'!H:H,MATCH($C116,'Policy Characteristics'!$C:$C,0)))</f>
        <v>0.01</v>
      </c>
      <c r="O116" s="272" t="str">
        <f>IF(ISBLANK(INDEX('Policy Characteristics'!I:I,MATCH($C116,'Policy Characteristics'!$C:$C,0))),"",INDEX('Policy Characteristics'!I:I,MATCH($C116,'Policy Characteristics'!$C:$C,0)))</f>
        <v>% of trips shifted</v>
      </c>
      <c r="P116" s="272" t="str">
        <f>IF(ISBLANK(INDEX('Policy Characteristics'!J:J,MATCH($C116,'Policy Characteristics'!$C:$C,0))),"",INDEX('Policy Characteristics'!J:J,MATCH($C116,'Policy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6" s="272" t="str">
        <f>IF(ISBLANK(INDEX('Policy Characteristics'!K:K,MATCH($C116,'Policy Characteristics'!$C:$C,0))),"",INDEX('Policy Characteristics'!K:K,MATCH($C116,'Policy Characteristics'!$C:$C,0)))</f>
        <v>transportation-sector-main.html#tdm</v>
      </c>
      <c r="R116" s="272" t="str">
        <f>IF(ISBLANK(INDEX('Policy Characteristics'!L:L,MATCH($C116,'Policy Characteristics'!$C:$C,0))),"",INDEX('Policy Characteristics'!L:L,MATCH($C116,'Policy Characteristics'!$C:$C,0)))</f>
        <v>transportation-demand-management.html</v>
      </c>
    </row>
    <row r="117" spans="1:18" ht="16">
      <c r="A117" s="272" t="str">
        <f>IF(ISBLANK(INDEX('Policy Characteristics'!A:A,MATCH($C117,'Policy Characteristics'!$C:$C,0))),"",INDEX('Policy Characteristics'!A:A,MATCH($C117,'Policy Characteristics'!$C:$C,0)))</f>
        <v>Transportation</v>
      </c>
      <c r="B117" s="272" t="str">
        <f>IF(ISBLANK(INDEX('Policy Characteristics'!B:B,MATCH($C117,'Policy Characteristics'!$C:$C,0))),"",INDEX('Policy Characteristics'!B:B,MATCH($C117,'Policy Characteristics'!$C:$C,0)))</f>
        <v>Mode Shifting</v>
      </c>
      <c r="C117" s="274" t="str">
        <f t="shared" si="9"/>
        <v>Percent of Travel Demand Shifted to Other Modes or Eliminated</v>
      </c>
      <c r="D117" s="44" t="s">
        <v>47</v>
      </c>
      <c r="E117" s="44" t="s">
        <v>42</v>
      </c>
      <c r="F117" s="44" t="s">
        <v>85</v>
      </c>
      <c r="G117" s="44" t="s">
        <v>88</v>
      </c>
      <c r="H117" s="43">
        <v>851</v>
      </c>
      <c r="I117" s="6" t="s">
        <v>46</v>
      </c>
      <c r="J117" s="274" t="str">
        <f>IF(ISBLANK(INDEX('Policy Characteristics'!D:D,MATCH($C117,'Policy Characteristics'!$C:$C,0))),"",INDEX('Policy Characteristics'!D:D,MATCH($C117,'Policy Characteristics'!$C:$C,0)))</f>
        <v>Mode Shifting</v>
      </c>
      <c r="K117" s="272" t="str">
        <f>IF(ISBLANK(INDEX('Policy Characteristics'!E:E,MATCH($C117,'Policy Characteristics'!$C:$C,0))),"",INDEX('Policy Characteristics'!E:E,MATCH($C117,'Policy Characteristics'!$C:$C,0)))</f>
        <v>trans mode shifting</v>
      </c>
      <c r="L117" s="285">
        <f>IF(ISBLANK(INDEX('Policy Characteristics'!F:F,MATCH($C117,'Policy Characteristics'!$C:$C,0))),"",INDEX('Policy Characteristics'!F:F,MATCH($C117,'Policy Characteristics'!$C:$C,0)))</f>
        <v>0</v>
      </c>
      <c r="M117" s="285">
        <f>IF(ISBLANK(INDEX('Policy Characteristics'!G:G,MATCH($C117,'Policy Characteristics'!$C:$C,0))),"",INDEX('Policy Characteristics'!G:G,MATCH($C117,'Policy Characteristics'!$C:$C,0)))</f>
        <v>0.26</v>
      </c>
      <c r="N117" s="285">
        <f>IF(ISBLANK(INDEX('Policy Characteristics'!H:H,MATCH($C117,'Policy Characteristics'!$C:$C,0))),"",INDEX('Policy Characteristics'!H:H,MATCH($C117,'Policy Characteristics'!$C:$C,0)))</f>
        <v>0.01</v>
      </c>
      <c r="O117" s="272" t="str">
        <f>IF(ISBLANK(INDEX('Policy Characteristics'!I:I,MATCH($C117,'Policy Characteristics'!$C:$C,0))),"",INDEX('Policy Characteristics'!I:I,MATCH($C117,'Policy Characteristics'!$C:$C,0)))</f>
        <v>% of trips shifted</v>
      </c>
      <c r="P117" s="272" t="str">
        <f>IF(ISBLANK(INDEX('Policy Characteristics'!J:J,MATCH($C117,'Policy Characteristics'!$C:$C,0))),"",INDEX('Policy Characteristics'!J:J,MATCH($C117,'Policy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7" s="272" t="str">
        <f>IF(ISBLANK(INDEX('Policy Characteristics'!K:K,MATCH($C117,'Policy Characteristics'!$C:$C,0))),"",INDEX('Policy Characteristics'!K:K,MATCH($C117,'Policy Characteristics'!$C:$C,0)))</f>
        <v>transportation-sector-main.html#tdm</v>
      </c>
      <c r="R117" s="272" t="str">
        <f>IF(ISBLANK(INDEX('Policy Characteristics'!L:L,MATCH($C117,'Policy Characteristics'!$C:$C,0))),"",INDEX('Policy Characteristics'!L:L,MATCH($C117,'Policy Characteristics'!$C:$C,0)))</f>
        <v>transportation-demand-management.html</v>
      </c>
    </row>
    <row r="118" spans="1:18" ht="16">
      <c r="A118" s="272" t="str">
        <f>IF(ISBLANK(INDEX('Policy Characteristics'!A:A,MATCH($C118,'Policy Characteristics'!$C:$C,0))),"",INDEX('Policy Characteristics'!A:A,MATCH($C118,'Policy Characteristics'!$C:$C,0)))</f>
        <v>Transportation</v>
      </c>
      <c r="B118" s="272" t="str">
        <f>IF(ISBLANK(INDEX('Policy Characteristics'!B:B,MATCH($C118,'Policy Characteristics'!$C:$C,0))),"",INDEX('Policy Characteristics'!B:B,MATCH($C118,'Policy Characteristics'!$C:$C,0)))</f>
        <v>Mode Shifting</v>
      </c>
      <c r="C118" s="274" t="str">
        <f t="shared" si="9"/>
        <v>Percent of Travel Demand Shifted to Other Modes or Eliminated</v>
      </c>
      <c r="D118" s="44" t="s">
        <v>47</v>
      </c>
      <c r="E118" s="44" t="s">
        <v>43</v>
      </c>
      <c r="F118" s="44" t="s">
        <v>85</v>
      </c>
      <c r="G118" s="44" t="s">
        <v>89</v>
      </c>
      <c r="H118" s="43">
        <v>852</v>
      </c>
      <c r="I118" s="6" t="s">
        <v>46</v>
      </c>
      <c r="J118" s="274" t="str">
        <f>IF(ISBLANK(INDEX('Policy Characteristics'!D:D,MATCH($C118,'Policy Characteristics'!$C:$C,0))),"",INDEX('Policy Characteristics'!D:D,MATCH($C118,'Policy Characteristics'!$C:$C,0)))</f>
        <v>Mode Shifting</v>
      </c>
      <c r="K118" s="272" t="str">
        <f>IF(ISBLANK(INDEX('Policy Characteristics'!E:E,MATCH($C118,'Policy Characteristics'!$C:$C,0))),"",INDEX('Policy Characteristics'!E:E,MATCH($C118,'Policy Characteristics'!$C:$C,0)))</f>
        <v>trans mode shifting</v>
      </c>
      <c r="L118" s="285">
        <f>IF(ISBLANK(INDEX('Policy Characteristics'!F:F,MATCH($C118,'Policy Characteristics'!$C:$C,0))),"",INDEX('Policy Characteristics'!F:F,MATCH($C118,'Policy Characteristics'!$C:$C,0)))</f>
        <v>0</v>
      </c>
      <c r="M118" s="285">
        <f>IF(ISBLANK(INDEX('Policy Characteristics'!G:G,MATCH($C118,'Policy Characteristics'!$C:$C,0))),"",INDEX('Policy Characteristics'!G:G,MATCH($C118,'Policy Characteristics'!$C:$C,0)))</f>
        <v>0.26</v>
      </c>
      <c r="N118" s="285">
        <f>IF(ISBLANK(INDEX('Policy Characteristics'!H:H,MATCH($C118,'Policy Characteristics'!$C:$C,0))),"",INDEX('Policy Characteristics'!H:H,MATCH($C118,'Policy Characteristics'!$C:$C,0)))</f>
        <v>0.01</v>
      </c>
      <c r="O118" s="272" t="str">
        <f>IF(ISBLANK(INDEX('Policy Characteristics'!I:I,MATCH($C118,'Policy Characteristics'!$C:$C,0))),"",INDEX('Policy Characteristics'!I:I,MATCH($C118,'Policy Characteristics'!$C:$C,0)))</f>
        <v>% of trips shifted</v>
      </c>
      <c r="P118" s="272" t="str">
        <f>IF(ISBLANK(INDEX('Policy Characteristics'!J:J,MATCH($C118,'Policy Characteristics'!$C:$C,0))),"",INDEX('Policy Characteristics'!J:J,MATCH($C118,'Policy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8" s="272" t="str">
        <f>IF(ISBLANK(INDEX('Policy Characteristics'!K:K,MATCH($C118,'Policy Characteristics'!$C:$C,0))),"",INDEX('Policy Characteristics'!K:K,MATCH($C118,'Policy Characteristics'!$C:$C,0)))</f>
        <v>transportation-sector-main.html#tdm</v>
      </c>
      <c r="R118" s="272" t="str">
        <f>IF(ISBLANK(INDEX('Policy Characteristics'!L:L,MATCH($C118,'Policy Characteristics'!$C:$C,0))),"",INDEX('Policy Characteristics'!L:L,MATCH($C118,'Policy Characteristics'!$C:$C,0)))</f>
        <v>transportation-demand-management.html</v>
      </c>
    </row>
    <row r="119" spans="1:18" ht="16">
      <c r="A119" s="272" t="str">
        <f>IF(ISBLANK(INDEX('Policy Characteristics'!A:A,MATCH($C119,'Policy Characteristics'!$C:$C,0))),"",INDEX('Policy Characteristics'!A:A,MATCH($C119,'Policy Characteristics'!$C:$C,0)))</f>
        <v>Transportation</v>
      </c>
      <c r="B119" s="272" t="str">
        <f>IF(ISBLANK(INDEX('Policy Characteristics'!B:B,MATCH($C119,'Policy Characteristics'!$C:$C,0))),"",INDEX('Policy Characteristics'!B:B,MATCH($C119,'Policy Characteristics'!$C:$C,0)))</f>
        <v>Mode Shifting</v>
      </c>
      <c r="C119" s="274" t="str">
        <f t="shared" si="9"/>
        <v>Percent of Travel Demand Shifted to Other Modes or Eliminated</v>
      </c>
      <c r="D119" s="44" t="s">
        <v>47</v>
      </c>
      <c r="E119" s="44" t="s">
        <v>116</v>
      </c>
      <c r="F119" s="44" t="s">
        <v>85</v>
      </c>
      <c r="G119" s="44" t="s">
        <v>148</v>
      </c>
      <c r="H119" s="43">
        <v>853</v>
      </c>
      <c r="I119" s="6" t="s">
        <v>46</v>
      </c>
      <c r="J119" s="274" t="str">
        <f>IF(ISBLANK(INDEX('Policy Characteristics'!D:D,MATCH($C119,'Policy Characteristics'!$C:$C,0))),"",INDEX('Policy Characteristics'!D:D,MATCH($C119,'Policy Characteristics'!$C:$C,0)))</f>
        <v>Mode Shifting</v>
      </c>
      <c r="K119" s="272" t="str">
        <f>IF(ISBLANK(INDEX('Policy Characteristics'!E:E,MATCH($C119,'Policy Characteristics'!$C:$C,0))),"",INDEX('Policy Characteristics'!E:E,MATCH($C119,'Policy Characteristics'!$C:$C,0)))</f>
        <v>trans mode shifting</v>
      </c>
      <c r="L119" s="285">
        <f>IF(ISBLANK(INDEX('Policy Characteristics'!F:F,MATCH($C119,'Policy Characteristics'!$C:$C,0))),"",INDEX('Policy Characteristics'!F:F,MATCH($C119,'Policy Characteristics'!$C:$C,0)))</f>
        <v>0</v>
      </c>
      <c r="M119" s="285">
        <f>IF(ISBLANK(INDEX('Policy Characteristics'!G:G,MATCH($C119,'Policy Characteristics'!$C:$C,0))),"",INDEX('Policy Characteristics'!G:G,MATCH($C119,'Policy Characteristics'!$C:$C,0)))</f>
        <v>0.26</v>
      </c>
      <c r="N119" s="285">
        <f>IF(ISBLANK(INDEX('Policy Characteristics'!H:H,MATCH($C119,'Policy Characteristics'!$C:$C,0))),"",INDEX('Policy Characteristics'!H:H,MATCH($C119,'Policy Characteristics'!$C:$C,0)))</f>
        <v>0.01</v>
      </c>
      <c r="O119" s="272" t="str">
        <f>IF(ISBLANK(INDEX('Policy Characteristics'!I:I,MATCH($C119,'Policy Characteristics'!$C:$C,0))),"",INDEX('Policy Characteristics'!I:I,MATCH($C119,'Policy Characteristics'!$C:$C,0)))</f>
        <v>% of trips shifted</v>
      </c>
      <c r="P119" s="272" t="str">
        <f>IF(ISBLANK(INDEX('Policy Characteristics'!J:J,MATCH($C119,'Policy Characteristics'!$C:$C,0))),"",INDEX('Policy Characteristics'!J:J,MATCH($C119,'Policy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19" s="272" t="str">
        <f>IF(ISBLANK(INDEX('Policy Characteristics'!K:K,MATCH($C119,'Policy Characteristics'!$C:$C,0))),"",INDEX('Policy Characteristics'!K:K,MATCH($C119,'Policy Characteristics'!$C:$C,0)))</f>
        <v>transportation-sector-main.html#tdm</v>
      </c>
      <c r="R119" s="272" t="str">
        <f>IF(ISBLANK(INDEX('Policy Characteristics'!L:L,MATCH($C119,'Policy Characteristics'!$C:$C,0))),"",INDEX('Policy Characteristics'!L:L,MATCH($C119,'Policy Characteristics'!$C:$C,0)))</f>
        <v>transportation-demand-management.html</v>
      </c>
    </row>
    <row r="120" spans="1:18" ht="16">
      <c r="A120" s="272" t="str">
        <f>IF(ISBLANK(INDEX('Policy Characteristics'!A:A,MATCH($C120,'Policy Characteristics'!$C:$C,0))),"",INDEX('Policy Characteristics'!A:A,MATCH($C120,'Policy Characteristics'!$C:$C,0)))</f>
        <v>Transportation</v>
      </c>
      <c r="B120" s="272" t="str">
        <f>IF(ISBLANK(INDEX('Policy Characteristics'!B:B,MATCH($C120,'Policy Characteristics'!$C:$C,0))),"",INDEX('Policy Characteristics'!B:B,MATCH($C120,'Policy Characteristics'!$C:$C,0)))</f>
        <v>Mode Shifting</v>
      </c>
      <c r="C120" s="274" t="str">
        <f t="shared" si="9"/>
        <v>Percent of Travel Demand Shifted to Other Modes or Eliminated</v>
      </c>
      <c r="D120" s="44" t="s">
        <v>44</v>
      </c>
      <c r="E120" s="44" t="s">
        <v>39</v>
      </c>
      <c r="F120" s="44" t="s">
        <v>86</v>
      </c>
      <c r="G120" s="44" t="s">
        <v>39</v>
      </c>
      <c r="H120" s="43">
        <v>854</v>
      </c>
      <c r="I120" s="6" t="s">
        <v>46</v>
      </c>
      <c r="J120" s="274" t="str">
        <f>IF(ISBLANK(INDEX('Policy Characteristics'!D:D,MATCH($C120,'Policy Characteristics'!$C:$C,0))),"",INDEX('Policy Characteristics'!D:D,MATCH($C120,'Policy Characteristics'!$C:$C,0)))</f>
        <v>Mode Shifting</v>
      </c>
      <c r="K120" s="272" t="str">
        <f>IF(ISBLANK(INDEX('Policy Characteristics'!E:E,MATCH($C120,'Policy Characteristics'!$C:$C,0))),"",INDEX('Policy Characteristics'!E:E,MATCH($C120,'Policy Characteristics'!$C:$C,0)))</f>
        <v>trans mode shifting</v>
      </c>
      <c r="L120" s="285">
        <f>IF(ISBLANK(INDEX('Policy Characteristics'!F:F,MATCH($C120,'Policy Characteristics'!$C:$C,0))),"",INDEX('Policy Characteristics'!F:F,MATCH($C120,'Policy Characteristics'!$C:$C,0)))</f>
        <v>0</v>
      </c>
      <c r="M120" s="285">
        <f>IF(ISBLANK(INDEX('Policy Characteristics'!G:G,MATCH($C120,'Policy Characteristics'!$C:$C,0))),"",INDEX('Policy Characteristics'!G:G,MATCH($C120,'Policy Characteristics'!$C:$C,0)))</f>
        <v>0.26</v>
      </c>
      <c r="N120" s="285">
        <f>IF(ISBLANK(INDEX('Policy Characteristics'!H:H,MATCH($C120,'Policy Characteristics'!$C:$C,0))),"",INDEX('Policy Characteristics'!H:H,MATCH($C120,'Policy Characteristics'!$C:$C,0)))</f>
        <v>0.01</v>
      </c>
      <c r="O120" s="272" t="str">
        <f>IF(ISBLANK(INDEX('Policy Characteristics'!I:I,MATCH($C120,'Policy Characteristics'!$C:$C,0))),"",INDEX('Policy Characteristics'!I:I,MATCH($C120,'Policy Characteristics'!$C:$C,0)))</f>
        <v>% of trips shifted</v>
      </c>
      <c r="P120" s="272" t="str">
        <f>IF(ISBLANK(INDEX('Policy Characteristics'!J:J,MATCH($C120,'Policy Characteristics'!$C:$C,0))),"",INDEX('Policy Characteristics'!J:J,MATCH($C120,'Policy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0" s="272" t="str">
        <f>IF(ISBLANK(INDEX('Policy Characteristics'!K:K,MATCH($C120,'Policy Characteristics'!$C:$C,0))),"",INDEX('Policy Characteristics'!K:K,MATCH($C120,'Policy Characteristics'!$C:$C,0)))</f>
        <v>transportation-sector-main.html#tdm</v>
      </c>
      <c r="R120" s="272" t="str">
        <f>IF(ISBLANK(INDEX('Policy Characteristics'!L:L,MATCH($C120,'Policy Characteristics'!$C:$C,0))),"",INDEX('Policy Characteristics'!L:L,MATCH($C120,'Policy Characteristics'!$C:$C,0)))</f>
        <v>transportation-demand-management.html</v>
      </c>
    </row>
    <row r="121" spans="1:18" ht="16">
      <c r="A121" s="272" t="str">
        <f>IF(ISBLANK(INDEX('Policy Characteristics'!A:A,MATCH($C121,'Policy Characteristics'!$C:$C,0))),"",INDEX('Policy Characteristics'!A:A,MATCH($C121,'Policy Characteristics'!$C:$C,0)))</f>
        <v>Transportation</v>
      </c>
      <c r="B121" s="272" t="str">
        <f>IF(ISBLANK(INDEX('Policy Characteristics'!B:B,MATCH($C121,'Policy Characteristics'!$C:$C,0))),"",INDEX('Policy Characteristics'!B:B,MATCH($C121,'Policy Characteristics'!$C:$C,0)))</f>
        <v>Mode Shifting</v>
      </c>
      <c r="C121" s="274" t="str">
        <f t="shared" si="9"/>
        <v>Percent of Travel Demand Shifted to Other Modes or Eliminated</v>
      </c>
      <c r="D121" s="44" t="s">
        <v>44</v>
      </c>
      <c r="E121" s="44" t="s">
        <v>40</v>
      </c>
      <c r="F121" s="44" t="s">
        <v>86</v>
      </c>
      <c r="G121" s="44" t="s">
        <v>40</v>
      </c>
      <c r="H121" s="43">
        <v>855</v>
      </c>
      <c r="I121" s="44" t="s">
        <v>45</v>
      </c>
      <c r="J121" s="274" t="str">
        <f>IF(ISBLANK(INDEX('Policy Characteristics'!D:D,MATCH($C121,'Policy Characteristics'!$C:$C,0))),"",INDEX('Policy Characteristics'!D:D,MATCH($C121,'Policy Characteristics'!$C:$C,0)))</f>
        <v>Mode Shifting</v>
      </c>
      <c r="K121" s="272" t="str">
        <f>IF(ISBLANK(INDEX('Policy Characteristics'!E:E,MATCH($C121,'Policy Characteristics'!$C:$C,0))),"",INDEX('Policy Characteristics'!E:E,MATCH($C121,'Policy Characteristics'!$C:$C,0)))</f>
        <v>trans mode shifting</v>
      </c>
      <c r="L121" s="285">
        <f>IF(ISBLANK(INDEX('Policy Characteristics'!F:F,MATCH($C121,'Policy Characteristics'!$C:$C,0))),"",INDEX('Policy Characteristics'!F:F,MATCH($C121,'Policy Characteristics'!$C:$C,0)))</f>
        <v>0</v>
      </c>
      <c r="M121" s="285">
        <f>IF(ISBLANK(INDEX('Policy Characteristics'!G:G,MATCH($C121,'Policy Characteristics'!$C:$C,0))),"",INDEX('Policy Characteristics'!G:G,MATCH($C121,'Policy Characteristics'!$C:$C,0)))</f>
        <v>0.26</v>
      </c>
      <c r="N121" s="285">
        <f>IF(ISBLANK(INDEX('Policy Characteristics'!H:H,MATCH($C121,'Policy Characteristics'!$C:$C,0))),"",INDEX('Policy Characteristics'!H:H,MATCH($C121,'Policy Characteristics'!$C:$C,0)))</f>
        <v>0.01</v>
      </c>
      <c r="O121" s="272" t="str">
        <f>IF(ISBLANK(INDEX('Policy Characteristics'!I:I,MATCH($C121,'Policy Characteristics'!$C:$C,0))),"",INDEX('Policy Characteristics'!I:I,MATCH($C121,'Policy Characteristics'!$C:$C,0)))</f>
        <v>% of trips shifted</v>
      </c>
      <c r="P121" s="272" t="str">
        <f>IF(ISBLANK(INDEX('Policy Characteristics'!J:J,MATCH($C121,'Policy Characteristics'!$C:$C,0))),"",INDEX('Policy Characteristics'!J:J,MATCH($C121,'Policy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1" s="272" t="str">
        <f>IF(ISBLANK(INDEX('Policy Characteristics'!K:K,MATCH($C121,'Policy Characteristics'!$C:$C,0))),"",INDEX('Policy Characteristics'!K:K,MATCH($C121,'Policy Characteristics'!$C:$C,0)))</f>
        <v>transportation-sector-main.html#tdm</v>
      </c>
      <c r="R121" s="272" t="str">
        <f>IF(ISBLANK(INDEX('Policy Characteristics'!L:L,MATCH($C121,'Policy Characteristics'!$C:$C,0))),"",INDEX('Policy Characteristics'!L:L,MATCH($C121,'Policy Characteristics'!$C:$C,0)))</f>
        <v>transportation-demand-management.html</v>
      </c>
    </row>
    <row r="122" spans="1:18" ht="16">
      <c r="A122" s="272" t="str">
        <f>IF(ISBLANK(INDEX('Policy Characteristics'!A:A,MATCH($C122,'Policy Characteristics'!$C:$C,0))),"",INDEX('Policy Characteristics'!A:A,MATCH($C122,'Policy Characteristics'!$C:$C,0)))</f>
        <v>Transportation</v>
      </c>
      <c r="B122" s="272" t="str">
        <f>IF(ISBLANK(INDEX('Policy Characteristics'!B:B,MATCH($C122,'Policy Characteristics'!$C:$C,0))),"",INDEX('Policy Characteristics'!B:B,MATCH($C122,'Policy Characteristics'!$C:$C,0)))</f>
        <v>Mode Shifting</v>
      </c>
      <c r="C122" s="274" t="str">
        <f t="shared" si="9"/>
        <v>Percent of Travel Demand Shifted to Other Modes or Eliminated</v>
      </c>
      <c r="D122" s="44" t="s">
        <v>44</v>
      </c>
      <c r="E122" s="44" t="s">
        <v>41</v>
      </c>
      <c r="F122" s="44" t="s">
        <v>86</v>
      </c>
      <c r="G122" s="44" t="s">
        <v>87</v>
      </c>
      <c r="H122" s="43">
        <v>856</v>
      </c>
      <c r="I122" s="6" t="s">
        <v>46</v>
      </c>
      <c r="J122" s="274" t="str">
        <f>IF(ISBLANK(INDEX('Policy Characteristics'!D:D,MATCH($C122,'Policy Characteristics'!$C:$C,0))),"",INDEX('Policy Characteristics'!D:D,MATCH($C122,'Policy Characteristics'!$C:$C,0)))</f>
        <v>Mode Shifting</v>
      </c>
      <c r="K122" s="272" t="str">
        <f>IF(ISBLANK(INDEX('Policy Characteristics'!E:E,MATCH($C122,'Policy Characteristics'!$C:$C,0))),"",INDEX('Policy Characteristics'!E:E,MATCH($C122,'Policy Characteristics'!$C:$C,0)))</f>
        <v>trans mode shifting</v>
      </c>
      <c r="L122" s="285">
        <f>IF(ISBLANK(INDEX('Policy Characteristics'!F:F,MATCH($C122,'Policy Characteristics'!$C:$C,0))),"",INDEX('Policy Characteristics'!F:F,MATCH($C122,'Policy Characteristics'!$C:$C,0)))</f>
        <v>0</v>
      </c>
      <c r="M122" s="285">
        <f>IF(ISBLANK(INDEX('Policy Characteristics'!G:G,MATCH($C122,'Policy Characteristics'!$C:$C,0))),"",INDEX('Policy Characteristics'!G:G,MATCH($C122,'Policy Characteristics'!$C:$C,0)))</f>
        <v>0.26</v>
      </c>
      <c r="N122" s="285">
        <f>IF(ISBLANK(INDEX('Policy Characteristics'!H:H,MATCH($C122,'Policy Characteristics'!$C:$C,0))),"",INDEX('Policy Characteristics'!H:H,MATCH($C122,'Policy Characteristics'!$C:$C,0)))</f>
        <v>0.01</v>
      </c>
      <c r="O122" s="272" t="str">
        <f>IF(ISBLANK(INDEX('Policy Characteristics'!I:I,MATCH($C122,'Policy Characteristics'!$C:$C,0))),"",INDEX('Policy Characteristics'!I:I,MATCH($C122,'Policy Characteristics'!$C:$C,0)))</f>
        <v>% of trips shifted</v>
      </c>
      <c r="P122" s="272" t="str">
        <f>IF(ISBLANK(INDEX('Policy Characteristics'!J:J,MATCH($C122,'Policy Characteristics'!$C:$C,0))),"",INDEX('Policy Characteristics'!J:J,MATCH($C122,'Policy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2" s="272" t="str">
        <f>IF(ISBLANK(INDEX('Policy Characteristics'!K:K,MATCH($C122,'Policy Characteristics'!$C:$C,0))),"",INDEX('Policy Characteristics'!K:K,MATCH($C122,'Policy Characteristics'!$C:$C,0)))</f>
        <v>transportation-sector-main.html#tdm</v>
      </c>
      <c r="R122" s="272" t="str">
        <f>IF(ISBLANK(INDEX('Policy Characteristics'!L:L,MATCH($C122,'Policy Characteristics'!$C:$C,0))),"",INDEX('Policy Characteristics'!L:L,MATCH($C122,'Policy Characteristics'!$C:$C,0)))</f>
        <v>transportation-demand-management.html</v>
      </c>
    </row>
    <row r="123" spans="1:18" ht="16">
      <c r="A123" s="272" t="str">
        <f>IF(ISBLANK(INDEX('Policy Characteristics'!A:A,MATCH($C123,'Policy Characteristics'!$C:$C,0))),"",INDEX('Policy Characteristics'!A:A,MATCH($C123,'Policy Characteristics'!$C:$C,0)))</f>
        <v>Transportation</v>
      </c>
      <c r="B123" s="272" t="str">
        <f>IF(ISBLANK(INDEX('Policy Characteristics'!B:B,MATCH($C123,'Policy Characteristics'!$C:$C,0))),"",INDEX('Policy Characteristics'!B:B,MATCH($C123,'Policy Characteristics'!$C:$C,0)))</f>
        <v>Mode Shifting</v>
      </c>
      <c r="C123" s="274" t="str">
        <f t="shared" si="9"/>
        <v>Percent of Travel Demand Shifted to Other Modes or Eliminated</v>
      </c>
      <c r="D123" s="44" t="s">
        <v>44</v>
      </c>
      <c r="E123" s="44" t="s">
        <v>42</v>
      </c>
      <c r="F123" s="44" t="s">
        <v>86</v>
      </c>
      <c r="G123" s="44" t="s">
        <v>88</v>
      </c>
      <c r="H123" s="43">
        <v>857</v>
      </c>
      <c r="I123" s="6" t="s">
        <v>46</v>
      </c>
      <c r="J123" s="274" t="str">
        <f>IF(ISBLANK(INDEX('Policy Characteristics'!D:D,MATCH($C123,'Policy Characteristics'!$C:$C,0))),"",INDEX('Policy Characteristics'!D:D,MATCH($C123,'Policy Characteristics'!$C:$C,0)))</f>
        <v>Mode Shifting</v>
      </c>
      <c r="K123" s="272" t="str">
        <f>IF(ISBLANK(INDEX('Policy Characteristics'!E:E,MATCH($C123,'Policy Characteristics'!$C:$C,0))),"",INDEX('Policy Characteristics'!E:E,MATCH($C123,'Policy Characteristics'!$C:$C,0)))</f>
        <v>trans mode shifting</v>
      </c>
      <c r="L123" s="285">
        <f>IF(ISBLANK(INDEX('Policy Characteristics'!F:F,MATCH($C123,'Policy Characteristics'!$C:$C,0))),"",INDEX('Policy Characteristics'!F:F,MATCH($C123,'Policy Characteristics'!$C:$C,0)))</f>
        <v>0</v>
      </c>
      <c r="M123" s="285">
        <f>IF(ISBLANK(INDEX('Policy Characteristics'!G:G,MATCH($C123,'Policy Characteristics'!$C:$C,0))),"",INDEX('Policy Characteristics'!G:G,MATCH($C123,'Policy Characteristics'!$C:$C,0)))</f>
        <v>0.26</v>
      </c>
      <c r="N123" s="285">
        <f>IF(ISBLANK(INDEX('Policy Characteristics'!H:H,MATCH($C123,'Policy Characteristics'!$C:$C,0))),"",INDEX('Policy Characteristics'!H:H,MATCH($C123,'Policy Characteristics'!$C:$C,0)))</f>
        <v>0.01</v>
      </c>
      <c r="O123" s="272" t="str">
        <f>IF(ISBLANK(INDEX('Policy Characteristics'!I:I,MATCH($C123,'Policy Characteristics'!$C:$C,0))),"",INDEX('Policy Characteristics'!I:I,MATCH($C123,'Policy Characteristics'!$C:$C,0)))</f>
        <v>% of trips shifted</v>
      </c>
      <c r="P123" s="272" t="str">
        <f>IF(ISBLANK(INDEX('Policy Characteristics'!J:J,MATCH($C123,'Policy Characteristics'!$C:$C,0))),"",INDEX('Policy Characteristics'!J:J,MATCH($C123,'Policy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3" s="272" t="str">
        <f>IF(ISBLANK(INDEX('Policy Characteristics'!K:K,MATCH($C123,'Policy Characteristics'!$C:$C,0))),"",INDEX('Policy Characteristics'!K:K,MATCH($C123,'Policy Characteristics'!$C:$C,0)))</f>
        <v>transportation-sector-main.html#tdm</v>
      </c>
      <c r="R123" s="272" t="str">
        <f>IF(ISBLANK(INDEX('Policy Characteristics'!L:L,MATCH($C123,'Policy Characteristics'!$C:$C,0))),"",INDEX('Policy Characteristics'!L:L,MATCH($C123,'Policy Characteristics'!$C:$C,0)))</f>
        <v>transportation-demand-management.html</v>
      </c>
    </row>
    <row r="124" spans="1:18" ht="16">
      <c r="A124" s="272" t="str">
        <f>IF(ISBLANK(INDEX('Policy Characteristics'!A:A,MATCH($C124,'Policy Characteristics'!$C:$C,0))),"",INDEX('Policy Characteristics'!A:A,MATCH($C124,'Policy Characteristics'!$C:$C,0)))</f>
        <v>Transportation</v>
      </c>
      <c r="B124" s="272" t="str">
        <f>IF(ISBLANK(INDEX('Policy Characteristics'!B:B,MATCH($C124,'Policy Characteristics'!$C:$C,0))),"",INDEX('Policy Characteristics'!B:B,MATCH($C124,'Policy Characteristics'!$C:$C,0)))</f>
        <v>Mode Shifting</v>
      </c>
      <c r="C124" s="274" t="str">
        <f t="shared" si="9"/>
        <v>Percent of Travel Demand Shifted to Other Modes or Eliminated</v>
      </c>
      <c r="D124" s="44" t="s">
        <v>44</v>
      </c>
      <c r="E124" s="44" t="s">
        <v>43</v>
      </c>
      <c r="F124" s="44" t="s">
        <v>86</v>
      </c>
      <c r="G124" s="44" t="s">
        <v>89</v>
      </c>
      <c r="H124" s="43">
        <v>858</v>
      </c>
      <c r="I124" s="6" t="s">
        <v>46</v>
      </c>
      <c r="J124" s="274" t="str">
        <f>IF(ISBLANK(INDEX('Policy Characteristics'!D:D,MATCH($C124,'Policy Characteristics'!$C:$C,0))),"",INDEX('Policy Characteristics'!D:D,MATCH($C124,'Policy Characteristics'!$C:$C,0)))</f>
        <v>Mode Shifting</v>
      </c>
      <c r="K124" s="272" t="str">
        <f>IF(ISBLANK(INDEX('Policy Characteristics'!E:E,MATCH($C124,'Policy Characteristics'!$C:$C,0))),"",INDEX('Policy Characteristics'!E:E,MATCH($C124,'Policy Characteristics'!$C:$C,0)))</f>
        <v>trans mode shifting</v>
      </c>
      <c r="L124" s="285">
        <f>IF(ISBLANK(INDEX('Policy Characteristics'!F:F,MATCH($C124,'Policy Characteristics'!$C:$C,0))),"",INDEX('Policy Characteristics'!F:F,MATCH($C124,'Policy Characteristics'!$C:$C,0)))</f>
        <v>0</v>
      </c>
      <c r="M124" s="285">
        <f>IF(ISBLANK(INDEX('Policy Characteristics'!G:G,MATCH($C124,'Policy Characteristics'!$C:$C,0))),"",INDEX('Policy Characteristics'!G:G,MATCH($C124,'Policy Characteristics'!$C:$C,0)))</f>
        <v>0.26</v>
      </c>
      <c r="N124" s="285">
        <f>IF(ISBLANK(INDEX('Policy Characteristics'!H:H,MATCH($C124,'Policy Characteristics'!$C:$C,0))),"",INDEX('Policy Characteristics'!H:H,MATCH($C124,'Policy Characteristics'!$C:$C,0)))</f>
        <v>0.01</v>
      </c>
      <c r="O124" s="272" t="str">
        <f>IF(ISBLANK(INDEX('Policy Characteristics'!I:I,MATCH($C124,'Policy Characteristics'!$C:$C,0))),"",INDEX('Policy Characteristics'!I:I,MATCH($C124,'Policy Characteristics'!$C:$C,0)))</f>
        <v>% of trips shifted</v>
      </c>
      <c r="P124" s="272" t="str">
        <f>IF(ISBLANK(INDEX('Policy Characteristics'!J:J,MATCH($C124,'Policy Characteristics'!$C:$C,0))),"",INDEX('Policy Characteristics'!J:J,MATCH($C124,'Policy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4" s="272" t="str">
        <f>IF(ISBLANK(INDEX('Policy Characteristics'!K:K,MATCH($C124,'Policy Characteristics'!$C:$C,0))),"",INDEX('Policy Characteristics'!K:K,MATCH($C124,'Policy Characteristics'!$C:$C,0)))</f>
        <v>transportation-sector-main.html#tdm</v>
      </c>
      <c r="R124" s="272" t="str">
        <f>IF(ISBLANK(INDEX('Policy Characteristics'!L:L,MATCH($C124,'Policy Characteristics'!$C:$C,0))),"",INDEX('Policy Characteristics'!L:L,MATCH($C124,'Policy Characteristics'!$C:$C,0)))</f>
        <v>transportation-demand-management.html</v>
      </c>
    </row>
    <row r="125" spans="1:18" ht="16">
      <c r="A125" s="272" t="str">
        <f>IF(ISBLANK(INDEX('Policy Characteristics'!A:A,MATCH($C125,'Policy Characteristics'!$C:$C,0))),"",INDEX('Policy Characteristics'!A:A,MATCH($C125,'Policy Characteristics'!$C:$C,0)))</f>
        <v>Transportation</v>
      </c>
      <c r="B125" s="272" t="str">
        <f>IF(ISBLANK(INDEX('Policy Characteristics'!B:B,MATCH($C125,'Policy Characteristics'!$C:$C,0))),"",INDEX('Policy Characteristics'!B:B,MATCH($C125,'Policy Characteristics'!$C:$C,0)))</f>
        <v>Mode Shifting</v>
      </c>
      <c r="C125" s="274" t="str">
        <f t="shared" si="9"/>
        <v>Percent of Travel Demand Shifted to Other Modes or Eliminated</v>
      </c>
      <c r="D125" s="44" t="s">
        <v>44</v>
      </c>
      <c r="E125" s="44" t="s">
        <v>116</v>
      </c>
      <c r="F125" s="44" t="s">
        <v>86</v>
      </c>
      <c r="G125" s="44" t="s">
        <v>148</v>
      </c>
      <c r="H125" s="43">
        <v>859</v>
      </c>
      <c r="I125" s="6" t="s">
        <v>46</v>
      </c>
      <c r="J125" s="274" t="str">
        <f>IF(ISBLANK(INDEX('Policy Characteristics'!D:D,MATCH($C125,'Policy Characteristics'!$C:$C,0))),"",INDEX('Policy Characteristics'!D:D,MATCH($C125,'Policy Characteristics'!$C:$C,0)))</f>
        <v>Mode Shifting</v>
      </c>
      <c r="K125" s="272" t="str">
        <f>IF(ISBLANK(INDEX('Policy Characteristics'!E:E,MATCH($C125,'Policy Characteristics'!$C:$C,0))),"",INDEX('Policy Characteristics'!E:E,MATCH($C125,'Policy Characteristics'!$C:$C,0)))</f>
        <v>trans mode shifting</v>
      </c>
      <c r="L125" s="285">
        <f>IF(ISBLANK(INDEX('Policy Characteristics'!F:F,MATCH($C125,'Policy Characteristics'!$C:$C,0))),"",INDEX('Policy Characteristics'!F:F,MATCH($C125,'Policy Characteristics'!$C:$C,0)))</f>
        <v>0</v>
      </c>
      <c r="M125" s="285">
        <f>IF(ISBLANK(INDEX('Policy Characteristics'!G:G,MATCH($C125,'Policy Characteristics'!$C:$C,0))),"",INDEX('Policy Characteristics'!G:G,MATCH($C125,'Policy Characteristics'!$C:$C,0)))</f>
        <v>0.26</v>
      </c>
      <c r="N125" s="285">
        <f>IF(ISBLANK(INDEX('Policy Characteristics'!H:H,MATCH($C125,'Policy Characteristics'!$C:$C,0))),"",INDEX('Policy Characteristics'!H:H,MATCH($C125,'Policy Characteristics'!$C:$C,0)))</f>
        <v>0.01</v>
      </c>
      <c r="O125" s="272" t="str">
        <f>IF(ISBLANK(INDEX('Policy Characteristics'!I:I,MATCH($C125,'Policy Characteristics'!$C:$C,0))),"",INDEX('Policy Characteristics'!I:I,MATCH($C125,'Policy Characteristics'!$C:$C,0)))</f>
        <v>% of trips shifted</v>
      </c>
      <c r="P125" s="272" t="str">
        <f>IF(ISBLANK(INDEX('Policy Characteristics'!J:J,MATCH($C125,'Policy Characteristics'!$C:$C,0))),"",INDEX('Policy Characteristics'!J:J,MATCH($C125,'Policy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 **Passenger LDVs:** The International Energy Agency's BLUE Shifts scenario (from the 2009 report "Transport, Energy, and CO2: Moving Toward Sustainability") includes a 26% reduction in usage of cars and SUVs in OECD countries by 2050 relative to a Reference Case case. // **Aircraft:** The International Energy Agency's BLUE Shifts scenario (from the 2009 report "Transport, Energy, and CO2: Moving Toward Sustainability") includes a 30% reduction in usage of aircraft in OECD countries by 2050 relative to a Reference Case case. // **Freight Trucks:** The U.S. Federal Highway Administration reports that approximately 25% of mileage for trucks larger than pickups/minivans/other light vans are for empty backhauls and empty shipping containers.</v>
      </c>
      <c r="Q125" s="272" t="str">
        <f>IF(ISBLANK(INDEX('Policy Characteristics'!K:K,MATCH($C125,'Policy Characteristics'!$C:$C,0))),"",INDEX('Policy Characteristics'!K:K,MATCH($C125,'Policy Characteristics'!$C:$C,0)))</f>
        <v>transportation-sector-main.html#tdm</v>
      </c>
      <c r="R125" s="272" t="str">
        <f>IF(ISBLANK(INDEX('Policy Characteristics'!L:L,MATCH($C125,'Policy Characteristics'!$C:$C,0))),"",INDEX('Policy Characteristics'!L:L,MATCH($C125,'Policy Characteristics'!$C:$C,0)))</f>
        <v>transportation-demand-management.html</v>
      </c>
    </row>
    <row r="126" spans="1:18" ht="16">
      <c r="A126" s="272" t="str">
        <f>IF(ISBLANK(INDEX('Policy Characteristics'!A:A,MATCH($C126,'Policy Characteristics'!$C:$C,0))),"",INDEX('Policy Characteristics'!A:A,MATCH($C126,'Policy Characteristics'!$C:$C,0)))</f>
        <v>Buildings and Appliances</v>
      </c>
      <c r="B126" s="272" t="str">
        <f>IF(ISBLANK(INDEX('Policy Characteristics'!B:B,MATCH($C126,'Policy Characteristics'!$C:$C,0))),"",INDEX('Policy Characteristics'!B:B,MATCH($C126,'Policy Characteristics'!$C:$C,0)))</f>
        <v>Building Component Electrification</v>
      </c>
      <c r="C126" s="275" t="s">
        <v>2541</v>
      </c>
      <c r="D126" s="44" t="s">
        <v>118</v>
      </c>
      <c r="E126" s="44" t="s">
        <v>292</v>
      </c>
      <c r="F126" s="44" t="s">
        <v>296</v>
      </c>
      <c r="G126" s="44" t="s">
        <v>124</v>
      </c>
      <c r="H126" s="43">
        <v>435</v>
      </c>
      <c r="I126" s="44" t="s">
        <v>45</v>
      </c>
      <c r="J126" s="274" t="str">
        <f>IF(ISBLANK(INDEX('Policy Characteristics'!D:D,MATCH($C126,'Policy Characteristics'!$C:$C,0))),"",INDEX('Policy Characteristics'!D:D,MATCH($C126,'Policy Characteristics'!$C:$C,0)))</f>
        <v>Building Component Electrification</v>
      </c>
      <c r="K126" s="272" t="str">
        <f>IF(ISBLANK(INDEX('Policy Characteristics'!E:E,MATCH($C126,'Policy Characteristics'!$C:$C,0))),"",INDEX('Policy Characteristics'!E:E,MATCH($C126,'Policy Characteristics'!$C:$C,0)))</f>
        <v>bldgs new component fuel shifting</v>
      </c>
      <c r="L126" s="285">
        <f>IF(ISBLANK(INDEX('Policy Characteristics'!F:F,MATCH($C126,'Policy Characteristics'!$C:$C,0))),"",INDEX('Policy Characteristics'!F:F,MATCH($C126,'Policy Characteristics'!$C:$C,0)))</f>
        <v>0</v>
      </c>
      <c r="M126" s="285">
        <f>IF(ISBLANK(INDEX('Policy Characteristics'!G:G,MATCH($C126,'Policy Characteristics'!$C:$C,0))),"",INDEX('Policy Characteristics'!G:G,MATCH($C126,'Policy Characteristics'!$C:$C,0)))</f>
        <v>1</v>
      </c>
      <c r="N126" s="285">
        <f>IF(ISBLANK(INDEX('Policy Characteristics'!H:H,MATCH($C126,'Policy Characteristics'!$C:$C,0))),"",INDEX('Policy Characteristics'!H:H,MATCH($C126,'Policy Characteristics'!$C:$C,0)))</f>
        <v>0.01</v>
      </c>
      <c r="O126" s="272" t="str">
        <f>IF(ISBLANK(INDEX('Policy Characteristics'!I:I,MATCH($C126,'Policy Characteristics'!$C:$C,0))),"",INDEX('Policy Characteristics'!I:I,MATCH($C126,'Policy Characteristics'!$C:$C,0)))</f>
        <v>% of newly sold non-electric building components</v>
      </c>
      <c r="P126" s="272" t="str">
        <f>IF(ISBLANK(INDEX('Policy Characteristics'!J:J,MATCH($C126,'Policy Characteristics'!$C:$C,0))),"",INDEX('Policy Characteristics'!J:J,MATCH($C126,'Policy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26" s="272" t="str">
        <f>IF(ISBLANK(INDEX('Policy Characteristics'!K:K,MATCH($C126,'Policy Characteristics'!$C:$C,0))),"",INDEX('Policy Characteristics'!K:K,MATCH($C126,'Policy Characteristics'!$C:$C,0)))</f>
        <v>buildings-sector-main.html#component-elec</v>
      </c>
      <c r="R126" s="272" t="str">
        <f>IF(ISBLANK(INDEX('Policy Characteristics'!L:L,MATCH($C126,'Policy Characteristics'!$C:$C,0))),"",INDEX('Policy Characteristics'!L:L,MATCH($C126,'Policy Characteristics'!$C:$C,0)))</f>
        <v>building-component-electrification.html</v>
      </c>
    </row>
    <row r="127" spans="1:18" ht="16">
      <c r="A127" s="272" t="str">
        <f>IF(ISBLANK(INDEX('Policy Characteristics'!A:A,MATCH($C127,'Policy Characteristics'!$C:$C,0))),"",INDEX('Policy Characteristics'!A:A,MATCH($C127,'Policy Characteristics'!$C:$C,0)))</f>
        <v>Buildings and Appliances</v>
      </c>
      <c r="B127" s="272" t="str">
        <f>IF(ISBLANK(INDEX('Policy Characteristics'!B:B,MATCH($C127,'Policy Characteristics'!$C:$C,0))),"",INDEX('Policy Characteristics'!B:B,MATCH($C127,'Policy Characteristics'!$C:$C,0)))</f>
        <v>Building Component Electrification</v>
      </c>
      <c r="C127" s="274" t="str">
        <f t="shared" ref="C127:C139" si="10">C$126</f>
        <v>Fraction of New Bldg Components Shifted to Other Fuels</v>
      </c>
      <c r="D127" s="44" t="s">
        <v>119</v>
      </c>
      <c r="E127" s="44" t="s">
        <v>292</v>
      </c>
      <c r="F127" s="44" t="s">
        <v>296</v>
      </c>
      <c r="G127" s="44" t="s">
        <v>125</v>
      </c>
      <c r="H127" s="43">
        <v>436</v>
      </c>
      <c r="I127" s="44" t="s">
        <v>46</v>
      </c>
      <c r="J127" s="274" t="str">
        <f>IF(ISBLANK(INDEX('Policy Characteristics'!D:D,MATCH($C127,'Policy Characteristics'!$C:$C,0))),"",INDEX('Policy Characteristics'!D:D,MATCH($C127,'Policy Characteristics'!$C:$C,0)))</f>
        <v>Building Component Electrification</v>
      </c>
      <c r="K127" s="272" t="str">
        <f>IF(ISBLANK(INDEX('Policy Characteristics'!E:E,MATCH($C127,'Policy Characteristics'!$C:$C,0))),"",INDEX('Policy Characteristics'!E:E,MATCH($C127,'Policy Characteristics'!$C:$C,0)))</f>
        <v>bldgs new component fuel shifting</v>
      </c>
      <c r="L127" s="285">
        <f>IF(ISBLANK(INDEX('Policy Characteristics'!F:F,MATCH($C127,'Policy Characteristics'!$C:$C,0))),"",INDEX('Policy Characteristics'!F:F,MATCH($C127,'Policy Characteristics'!$C:$C,0)))</f>
        <v>0</v>
      </c>
      <c r="M127" s="285">
        <f>IF(ISBLANK(INDEX('Policy Characteristics'!G:G,MATCH($C127,'Policy Characteristics'!$C:$C,0))),"",INDEX('Policy Characteristics'!G:G,MATCH($C127,'Policy Characteristics'!$C:$C,0)))</f>
        <v>1</v>
      </c>
      <c r="N127" s="285">
        <f>IF(ISBLANK(INDEX('Policy Characteristics'!H:H,MATCH($C127,'Policy Characteristics'!$C:$C,0))),"",INDEX('Policy Characteristics'!H:H,MATCH($C127,'Policy Characteristics'!$C:$C,0)))</f>
        <v>0.01</v>
      </c>
      <c r="O127" s="272" t="str">
        <f>IF(ISBLANK(INDEX('Policy Characteristics'!I:I,MATCH($C127,'Policy Characteristics'!$C:$C,0))),"",INDEX('Policy Characteristics'!I:I,MATCH($C127,'Policy Characteristics'!$C:$C,0)))</f>
        <v>% of newly sold non-electric building components</v>
      </c>
      <c r="P127" s="272" t="str">
        <f>IF(ISBLANK(INDEX('Policy Characteristics'!J:J,MATCH($C127,'Policy Characteristics'!$C:$C,0))),"",INDEX('Policy Characteristics'!J:J,MATCH($C127,'Policy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27" s="272" t="str">
        <f>IF(ISBLANK(INDEX('Policy Characteristics'!K:K,MATCH($C127,'Policy Characteristics'!$C:$C,0))),"",INDEX('Policy Characteristics'!K:K,MATCH($C127,'Policy Characteristics'!$C:$C,0)))</f>
        <v>buildings-sector-main.html#component-elec</v>
      </c>
      <c r="R127" s="272" t="str">
        <f>IF(ISBLANK(INDEX('Policy Characteristics'!L:L,MATCH($C127,'Policy Characteristics'!$C:$C,0))),"",INDEX('Policy Characteristics'!L:L,MATCH($C127,'Policy Characteristics'!$C:$C,0)))</f>
        <v>building-component-electrification.html</v>
      </c>
    </row>
    <row r="128" spans="1:18" ht="16">
      <c r="A128" s="272" t="str">
        <f>IF(ISBLANK(INDEX('Policy Characteristics'!A:A,MATCH($C128,'Policy Characteristics'!$C:$C,0))),"",INDEX('Policy Characteristics'!A:A,MATCH($C128,'Policy Characteristics'!$C:$C,0)))</f>
        <v>Buildings and Appliances</v>
      </c>
      <c r="B128" s="272" t="str">
        <f>IF(ISBLANK(INDEX('Policy Characteristics'!B:B,MATCH($C128,'Policy Characteristics'!$C:$C,0))),"",INDEX('Policy Characteristics'!B:B,MATCH($C128,'Policy Characteristics'!$C:$C,0)))</f>
        <v>Building Component Electrification</v>
      </c>
      <c r="C128" s="274" t="str">
        <f t="shared" si="10"/>
        <v>Fraction of New Bldg Components Shifted to Other Fuels</v>
      </c>
      <c r="D128" s="44" t="s">
        <v>121</v>
      </c>
      <c r="E128" s="44" t="s">
        <v>292</v>
      </c>
      <c r="F128" s="44" t="s">
        <v>296</v>
      </c>
      <c r="G128" s="44" t="s">
        <v>127</v>
      </c>
      <c r="H128" s="43">
        <v>437</v>
      </c>
      <c r="I128" s="44" t="s">
        <v>46</v>
      </c>
      <c r="J128" s="274" t="str">
        <f>IF(ISBLANK(INDEX('Policy Characteristics'!D:D,MATCH($C128,'Policy Characteristics'!$C:$C,0))),"",INDEX('Policy Characteristics'!D:D,MATCH($C128,'Policy Characteristics'!$C:$C,0)))</f>
        <v>Building Component Electrification</v>
      </c>
      <c r="K128" s="272" t="str">
        <f>IF(ISBLANK(INDEX('Policy Characteristics'!E:E,MATCH($C128,'Policy Characteristics'!$C:$C,0))),"",INDEX('Policy Characteristics'!E:E,MATCH($C128,'Policy Characteristics'!$C:$C,0)))</f>
        <v>bldgs new component fuel shifting</v>
      </c>
      <c r="L128" s="285">
        <f>IF(ISBLANK(INDEX('Policy Characteristics'!F:F,MATCH($C128,'Policy Characteristics'!$C:$C,0))),"",INDEX('Policy Characteristics'!F:F,MATCH($C128,'Policy Characteristics'!$C:$C,0)))</f>
        <v>0</v>
      </c>
      <c r="M128" s="285">
        <f>IF(ISBLANK(INDEX('Policy Characteristics'!G:G,MATCH($C128,'Policy Characteristics'!$C:$C,0))),"",INDEX('Policy Characteristics'!G:G,MATCH($C128,'Policy Characteristics'!$C:$C,0)))</f>
        <v>1</v>
      </c>
      <c r="N128" s="285">
        <f>IF(ISBLANK(INDEX('Policy Characteristics'!H:H,MATCH($C128,'Policy Characteristics'!$C:$C,0))),"",INDEX('Policy Characteristics'!H:H,MATCH($C128,'Policy Characteristics'!$C:$C,0)))</f>
        <v>0.01</v>
      </c>
      <c r="O128" s="272" t="str">
        <f>IF(ISBLANK(INDEX('Policy Characteristics'!I:I,MATCH($C128,'Policy Characteristics'!$C:$C,0))),"",INDEX('Policy Characteristics'!I:I,MATCH($C128,'Policy Characteristics'!$C:$C,0)))</f>
        <v>% of newly sold non-electric building components</v>
      </c>
      <c r="P128" s="272" t="str">
        <f>IF(ISBLANK(INDEX('Policy Characteristics'!J:J,MATCH($C128,'Policy Characteristics'!$C:$C,0))),"",INDEX('Policy Characteristics'!J:J,MATCH($C128,'Policy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28" s="272" t="str">
        <f>IF(ISBLANK(INDEX('Policy Characteristics'!K:K,MATCH($C128,'Policy Characteristics'!$C:$C,0))),"",INDEX('Policy Characteristics'!K:K,MATCH($C128,'Policy Characteristics'!$C:$C,0)))</f>
        <v>buildings-sector-main.html#component-elec</v>
      </c>
      <c r="R128" s="272" t="str">
        <f>IF(ISBLANK(INDEX('Policy Characteristics'!L:L,MATCH($C128,'Policy Characteristics'!$C:$C,0))),"",INDEX('Policy Characteristics'!L:L,MATCH($C128,'Policy Characteristics'!$C:$C,0)))</f>
        <v>building-component-electrification.html</v>
      </c>
    </row>
    <row r="129" spans="1:18" ht="16">
      <c r="A129" s="272" t="str">
        <f>IF(ISBLANK(INDEX('Policy Characteristics'!A:A,MATCH($C129,'Policy Characteristics'!$C:$C,0))),"",INDEX('Policy Characteristics'!A:A,MATCH($C129,'Policy Characteristics'!$C:$C,0)))</f>
        <v>Buildings and Appliances</v>
      </c>
      <c r="B129" s="272" t="str">
        <f>IF(ISBLANK(INDEX('Policy Characteristics'!B:B,MATCH($C129,'Policy Characteristics'!$C:$C,0))),"",INDEX('Policy Characteristics'!B:B,MATCH($C129,'Policy Characteristics'!$C:$C,0)))</f>
        <v>Building Component Electrification</v>
      </c>
      <c r="C129" s="274" t="str">
        <f t="shared" si="10"/>
        <v>Fraction of New Bldg Components Shifted to Other Fuels</v>
      </c>
      <c r="D129" s="44" t="s">
        <v>122</v>
      </c>
      <c r="E129" s="44" t="s">
        <v>292</v>
      </c>
      <c r="F129" s="44" t="s">
        <v>296</v>
      </c>
      <c r="G129" s="44" t="s">
        <v>128</v>
      </c>
      <c r="H129" s="43">
        <v>438</v>
      </c>
      <c r="I129" s="44" t="s">
        <v>45</v>
      </c>
      <c r="J129" s="274" t="str">
        <f>IF(ISBLANK(INDEX('Policy Characteristics'!D:D,MATCH($C129,'Policy Characteristics'!$C:$C,0))),"",INDEX('Policy Characteristics'!D:D,MATCH($C129,'Policy Characteristics'!$C:$C,0)))</f>
        <v>Building Component Electrification</v>
      </c>
      <c r="K129" s="272" t="str">
        <f>IF(ISBLANK(INDEX('Policy Characteristics'!E:E,MATCH($C129,'Policy Characteristics'!$C:$C,0))),"",INDEX('Policy Characteristics'!E:E,MATCH($C129,'Policy Characteristics'!$C:$C,0)))</f>
        <v>bldgs new component fuel shifting</v>
      </c>
      <c r="L129" s="285">
        <f>IF(ISBLANK(INDEX('Policy Characteristics'!F:F,MATCH($C129,'Policy Characteristics'!$C:$C,0))),"",INDEX('Policy Characteristics'!F:F,MATCH($C129,'Policy Characteristics'!$C:$C,0)))</f>
        <v>0</v>
      </c>
      <c r="M129" s="285">
        <f>IF(ISBLANK(INDEX('Policy Characteristics'!G:G,MATCH($C129,'Policy Characteristics'!$C:$C,0))),"",INDEX('Policy Characteristics'!G:G,MATCH($C129,'Policy Characteristics'!$C:$C,0)))</f>
        <v>1</v>
      </c>
      <c r="N129" s="285">
        <f>IF(ISBLANK(INDEX('Policy Characteristics'!H:H,MATCH($C129,'Policy Characteristics'!$C:$C,0))),"",INDEX('Policy Characteristics'!H:H,MATCH($C129,'Policy Characteristics'!$C:$C,0)))</f>
        <v>0.01</v>
      </c>
      <c r="O129" s="272" t="str">
        <f>IF(ISBLANK(INDEX('Policy Characteristics'!I:I,MATCH($C129,'Policy Characteristics'!$C:$C,0))),"",INDEX('Policy Characteristics'!I:I,MATCH($C129,'Policy Characteristics'!$C:$C,0)))</f>
        <v>% of newly sold non-electric building components</v>
      </c>
      <c r="P129" s="272" t="str">
        <f>IF(ISBLANK(INDEX('Policy Characteristics'!J:J,MATCH($C129,'Policy Characteristics'!$C:$C,0))),"",INDEX('Policy Characteristics'!J:J,MATCH($C129,'Policy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29" s="272" t="str">
        <f>IF(ISBLANK(INDEX('Policy Characteristics'!K:K,MATCH($C129,'Policy Characteristics'!$C:$C,0))),"",INDEX('Policy Characteristics'!K:K,MATCH($C129,'Policy Characteristics'!$C:$C,0)))</f>
        <v>buildings-sector-main.html#component-elec</v>
      </c>
      <c r="R129" s="272" t="str">
        <f>IF(ISBLANK(INDEX('Policy Characteristics'!L:L,MATCH($C129,'Policy Characteristics'!$C:$C,0))),"",INDEX('Policy Characteristics'!L:L,MATCH($C129,'Policy Characteristics'!$C:$C,0)))</f>
        <v>building-component-electrification.html</v>
      </c>
    </row>
    <row r="130" spans="1:18" ht="16">
      <c r="A130" s="272" t="str">
        <f>IF(ISBLANK(INDEX('Policy Characteristics'!A:A,MATCH($C130,'Policy Characteristics'!$C:$C,0))),"",INDEX('Policy Characteristics'!A:A,MATCH($C130,'Policy Characteristics'!$C:$C,0)))</f>
        <v>Buildings and Appliances</v>
      </c>
      <c r="B130" s="272" t="str">
        <f>IF(ISBLANK(INDEX('Policy Characteristics'!B:B,MATCH($C130,'Policy Characteristics'!$C:$C,0))),"",INDEX('Policy Characteristics'!B:B,MATCH($C130,'Policy Characteristics'!$C:$C,0)))</f>
        <v>Building Component Electrification</v>
      </c>
      <c r="C130" s="274" t="str">
        <f t="shared" si="10"/>
        <v>Fraction of New Bldg Components Shifted to Other Fuels</v>
      </c>
      <c r="D130" s="44" t="s">
        <v>123</v>
      </c>
      <c r="E130" s="44" t="s">
        <v>292</v>
      </c>
      <c r="F130" s="44" t="s">
        <v>296</v>
      </c>
      <c r="G130" s="44" t="s">
        <v>129</v>
      </c>
      <c r="H130" s="43">
        <v>439</v>
      </c>
      <c r="I130" s="44" t="s">
        <v>45</v>
      </c>
      <c r="J130" s="274" t="str">
        <f>IF(ISBLANK(INDEX('Policy Characteristics'!D:D,MATCH($C130,'Policy Characteristics'!$C:$C,0))),"",INDEX('Policy Characteristics'!D:D,MATCH($C130,'Policy Characteristics'!$C:$C,0)))</f>
        <v>Building Component Electrification</v>
      </c>
      <c r="K130" s="272" t="str">
        <f>IF(ISBLANK(INDEX('Policy Characteristics'!E:E,MATCH($C130,'Policy Characteristics'!$C:$C,0))),"",INDEX('Policy Characteristics'!E:E,MATCH($C130,'Policy Characteristics'!$C:$C,0)))</f>
        <v>bldgs new component fuel shifting</v>
      </c>
      <c r="L130" s="285">
        <f>IF(ISBLANK(INDEX('Policy Characteristics'!F:F,MATCH($C130,'Policy Characteristics'!$C:$C,0))),"",INDEX('Policy Characteristics'!F:F,MATCH($C130,'Policy Characteristics'!$C:$C,0)))</f>
        <v>0</v>
      </c>
      <c r="M130" s="285">
        <f>IF(ISBLANK(INDEX('Policy Characteristics'!G:G,MATCH($C130,'Policy Characteristics'!$C:$C,0))),"",INDEX('Policy Characteristics'!G:G,MATCH($C130,'Policy Characteristics'!$C:$C,0)))</f>
        <v>1</v>
      </c>
      <c r="N130" s="285">
        <f>IF(ISBLANK(INDEX('Policy Characteristics'!H:H,MATCH($C130,'Policy Characteristics'!$C:$C,0))),"",INDEX('Policy Characteristics'!H:H,MATCH($C130,'Policy Characteristics'!$C:$C,0)))</f>
        <v>0.01</v>
      </c>
      <c r="O130" s="272" t="str">
        <f>IF(ISBLANK(INDEX('Policy Characteristics'!I:I,MATCH($C130,'Policy Characteristics'!$C:$C,0))),"",INDEX('Policy Characteristics'!I:I,MATCH($C130,'Policy Characteristics'!$C:$C,0)))</f>
        <v>% of newly sold non-electric building components</v>
      </c>
      <c r="P130" s="272" t="str">
        <f>IF(ISBLANK(INDEX('Policy Characteristics'!J:J,MATCH($C130,'Policy Characteristics'!$C:$C,0))),"",INDEX('Policy Characteristics'!J:J,MATCH($C130,'Policy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0" s="272" t="str">
        <f>IF(ISBLANK(INDEX('Policy Characteristics'!K:K,MATCH($C130,'Policy Characteristics'!$C:$C,0))),"",INDEX('Policy Characteristics'!K:K,MATCH($C130,'Policy Characteristics'!$C:$C,0)))</f>
        <v>buildings-sector-main.html#component-elec</v>
      </c>
      <c r="R130" s="272" t="str">
        <f>IF(ISBLANK(INDEX('Policy Characteristics'!L:L,MATCH($C130,'Policy Characteristics'!$C:$C,0))),"",INDEX('Policy Characteristics'!L:L,MATCH($C130,'Policy Characteristics'!$C:$C,0)))</f>
        <v>building-component-electrification.html</v>
      </c>
    </row>
    <row r="131" spans="1:18" ht="16">
      <c r="A131" s="272" t="str">
        <f>IF(ISBLANK(INDEX('Policy Characteristics'!A:A,MATCH($C131,'Policy Characteristics'!$C:$C,0))),"",INDEX('Policy Characteristics'!A:A,MATCH($C131,'Policy Characteristics'!$C:$C,0)))</f>
        <v>Buildings and Appliances</v>
      </c>
      <c r="B131" s="272" t="str">
        <f>IF(ISBLANK(INDEX('Policy Characteristics'!B:B,MATCH($C131,'Policy Characteristics'!$C:$C,0))),"",INDEX('Policy Characteristics'!B:B,MATCH($C131,'Policy Characteristics'!$C:$C,0)))</f>
        <v>Building Component Electrification</v>
      </c>
      <c r="C131" s="274" t="str">
        <f t="shared" si="10"/>
        <v>Fraction of New Bldg Components Shifted to Other Fuels</v>
      </c>
      <c r="D131" s="44" t="s">
        <v>118</v>
      </c>
      <c r="E131" s="44" t="s">
        <v>293</v>
      </c>
      <c r="F131" s="44" t="s">
        <v>295</v>
      </c>
      <c r="G131" s="44" t="s">
        <v>124</v>
      </c>
      <c r="H131" s="43">
        <v>440</v>
      </c>
      <c r="I131" s="44" t="s">
        <v>45</v>
      </c>
      <c r="J131" s="274" t="str">
        <f>IF(ISBLANK(INDEX('Policy Characteristics'!D:D,MATCH($C131,'Policy Characteristics'!$C:$C,0))),"",INDEX('Policy Characteristics'!D:D,MATCH($C131,'Policy Characteristics'!$C:$C,0)))</f>
        <v>Building Component Electrification</v>
      </c>
      <c r="K131" s="272" t="str">
        <f>IF(ISBLANK(INDEX('Policy Characteristics'!E:E,MATCH($C131,'Policy Characteristics'!$C:$C,0))),"",INDEX('Policy Characteristics'!E:E,MATCH($C131,'Policy Characteristics'!$C:$C,0)))</f>
        <v>bldgs new component fuel shifting</v>
      </c>
      <c r="L131" s="285">
        <f>IF(ISBLANK(INDEX('Policy Characteristics'!F:F,MATCH($C131,'Policy Characteristics'!$C:$C,0))),"",INDEX('Policy Characteristics'!F:F,MATCH($C131,'Policy Characteristics'!$C:$C,0)))</f>
        <v>0</v>
      </c>
      <c r="M131" s="285">
        <f>IF(ISBLANK(INDEX('Policy Characteristics'!G:G,MATCH($C131,'Policy Characteristics'!$C:$C,0))),"",INDEX('Policy Characteristics'!G:G,MATCH($C131,'Policy Characteristics'!$C:$C,0)))</f>
        <v>1</v>
      </c>
      <c r="N131" s="285">
        <f>IF(ISBLANK(INDEX('Policy Characteristics'!H:H,MATCH($C131,'Policy Characteristics'!$C:$C,0))),"",INDEX('Policy Characteristics'!H:H,MATCH($C131,'Policy Characteristics'!$C:$C,0)))</f>
        <v>0.01</v>
      </c>
      <c r="O131" s="272" t="str">
        <f>IF(ISBLANK(INDEX('Policy Characteristics'!I:I,MATCH($C131,'Policy Characteristics'!$C:$C,0))),"",INDEX('Policy Characteristics'!I:I,MATCH($C131,'Policy Characteristics'!$C:$C,0)))</f>
        <v>% of newly sold non-electric building components</v>
      </c>
      <c r="P131" s="272" t="str">
        <f>IF(ISBLANK(INDEX('Policy Characteristics'!J:J,MATCH($C131,'Policy Characteristics'!$C:$C,0))),"",INDEX('Policy Characteristics'!J:J,MATCH($C131,'Policy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1" s="272" t="str">
        <f>IF(ISBLANK(INDEX('Policy Characteristics'!K:K,MATCH($C131,'Policy Characteristics'!$C:$C,0))),"",INDEX('Policy Characteristics'!K:K,MATCH($C131,'Policy Characteristics'!$C:$C,0)))</f>
        <v>buildings-sector-main.html#component-elec</v>
      </c>
      <c r="R131" s="272" t="str">
        <f>IF(ISBLANK(INDEX('Policy Characteristics'!L:L,MATCH($C131,'Policy Characteristics'!$C:$C,0))),"",INDEX('Policy Characteristics'!L:L,MATCH($C131,'Policy Characteristics'!$C:$C,0)))</f>
        <v>building-component-electrification.html</v>
      </c>
    </row>
    <row r="132" spans="1:18" ht="16">
      <c r="A132" s="272" t="str">
        <f>IF(ISBLANK(INDEX('Policy Characteristics'!A:A,MATCH($C132,'Policy Characteristics'!$C:$C,0))),"",INDEX('Policy Characteristics'!A:A,MATCH($C132,'Policy Characteristics'!$C:$C,0)))</f>
        <v>Buildings and Appliances</v>
      </c>
      <c r="B132" s="272" t="str">
        <f>IF(ISBLANK(INDEX('Policy Characteristics'!B:B,MATCH($C132,'Policy Characteristics'!$C:$C,0))),"",INDEX('Policy Characteristics'!B:B,MATCH($C132,'Policy Characteristics'!$C:$C,0)))</f>
        <v>Building Component Electrification</v>
      </c>
      <c r="C132" s="274" t="str">
        <f t="shared" si="10"/>
        <v>Fraction of New Bldg Components Shifted to Other Fuels</v>
      </c>
      <c r="D132" s="44" t="s">
        <v>119</v>
      </c>
      <c r="E132" s="44" t="s">
        <v>293</v>
      </c>
      <c r="F132" s="44" t="s">
        <v>295</v>
      </c>
      <c r="G132" s="44" t="s">
        <v>125</v>
      </c>
      <c r="H132" s="43">
        <v>441</v>
      </c>
      <c r="I132" s="44" t="s">
        <v>46</v>
      </c>
      <c r="J132" s="274" t="str">
        <f>IF(ISBLANK(INDEX('Policy Characteristics'!D:D,MATCH($C132,'Policy Characteristics'!$C:$C,0))),"",INDEX('Policy Characteristics'!D:D,MATCH($C132,'Policy Characteristics'!$C:$C,0)))</f>
        <v>Building Component Electrification</v>
      </c>
      <c r="K132" s="272" t="str">
        <f>IF(ISBLANK(INDEX('Policy Characteristics'!E:E,MATCH($C132,'Policy Characteristics'!$C:$C,0))),"",INDEX('Policy Characteristics'!E:E,MATCH($C132,'Policy Characteristics'!$C:$C,0)))</f>
        <v>bldgs new component fuel shifting</v>
      </c>
      <c r="L132" s="285">
        <f>IF(ISBLANK(INDEX('Policy Characteristics'!F:F,MATCH($C132,'Policy Characteristics'!$C:$C,0))),"",INDEX('Policy Characteristics'!F:F,MATCH($C132,'Policy Characteristics'!$C:$C,0)))</f>
        <v>0</v>
      </c>
      <c r="M132" s="285">
        <f>IF(ISBLANK(INDEX('Policy Characteristics'!G:G,MATCH($C132,'Policy Characteristics'!$C:$C,0))),"",INDEX('Policy Characteristics'!G:G,MATCH($C132,'Policy Characteristics'!$C:$C,0)))</f>
        <v>1</v>
      </c>
      <c r="N132" s="285">
        <f>IF(ISBLANK(INDEX('Policy Characteristics'!H:H,MATCH($C132,'Policy Characteristics'!$C:$C,0))),"",INDEX('Policy Characteristics'!H:H,MATCH($C132,'Policy Characteristics'!$C:$C,0)))</f>
        <v>0.01</v>
      </c>
      <c r="O132" s="272" t="str">
        <f>IF(ISBLANK(INDEX('Policy Characteristics'!I:I,MATCH($C132,'Policy Characteristics'!$C:$C,0))),"",INDEX('Policy Characteristics'!I:I,MATCH($C132,'Policy Characteristics'!$C:$C,0)))</f>
        <v>% of newly sold non-electric building components</v>
      </c>
      <c r="P132" s="272" t="str">
        <f>IF(ISBLANK(INDEX('Policy Characteristics'!J:J,MATCH($C132,'Policy Characteristics'!$C:$C,0))),"",INDEX('Policy Characteristics'!J:J,MATCH($C132,'Policy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2" s="272" t="str">
        <f>IF(ISBLANK(INDEX('Policy Characteristics'!K:K,MATCH($C132,'Policy Characteristics'!$C:$C,0))),"",INDEX('Policy Characteristics'!K:K,MATCH($C132,'Policy Characteristics'!$C:$C,0)))</f>
        <v>buildings-sector-main.html#component-elec</v>
      </c>
      <c r="R132" s="272" t="str">
        <f>IF(ISBLANK(INDEX('Policy Characteristics'!L:L,MATCH($C132,'Policy Characteristics'!$C:$C,0))),"",INDEX('Policy Characteristics'!L:L,MATCH($C132,'Policy Characteristics'!$C:$C,0)))</f>
        <v>building-component-electrification.html</v>
      </c>
    </row>
    <row r="133" spans="1:18" ht="16">
      <c r="A133" s="272" t="str">
        <f>IF(ISBLANK(INDEX('Policy Characteristics'!A:A,MATCH($C133,'Policy Characteristics'!$C:$C,0))),"",INDEX('Policy Characteristics'!A:A,MATCH($C133,'Policy Characteristics'!$C:$C,0)))</f>
        <v>Buildings and Appliances</v>
      </c>
      <c r="B133" s="272" t="str">
        <f>IF(ISBLANK(INDEX('Policy Characteristics'!B:B,MATCH($C133,'Policy Characteristics'!$C:$C,0))),"",INDEX('Policy Characteristics'!B:B,MATCH($C133,'Policy Characteristics'!$C:$C,0)))</f>
        <v>Building Component Electrification</v>
      </c>
      <c r="C133" s="274" t="str">
        <f t="shared" si="10"/>
        <v>Fraction of New Bldg Components Shifted to Other Fuels</v>
      </c>
      <c r="D133" s="44" t="s">
        <v>121</v>
      </c>
      <c r="E133" s="44" t="s">
        <v>293</v>
      </c>
      <c r="F133" s="44" t="s">
        <v>295</v>
      </c>
      <c r="G133" s="44" t="s">
        <v>127</v>
      </c>
      <c r="H133" s="43">
        <v>442</v>
      </c>
      <c r="I133" s="44" t="s">
        <v>46</v>
      </c>
      <c r="J133" s="274" t="str">
        <f>IF(ISBLANK(INDEX('Policy Characteristics'!D:D,MATCH($C133,'Policy Characteristics'!$C:$C,0))),"",INDEX('Policy Characteristics'!D:D,MATCH($C133,'Policy Characteristics'!$C:$C,0)))</f>
        <v>Building Component Electrification</v>
      </c>
      <c r="K133" s="272" t="str">
        <f>IF(ISBLANK(INDEX('Policy Characteristics'!E:E,MATCH($C133,'Policy Characteristics'!$C:$C,0))),"",INDEX('Policy Characteristics'!E:E,MATCH($C133,'Policy Characteristics'!$C:$C,0)))</f>
        <v>bldgs new component fuel shifting</v>
      </c>
      <c r="L133" s="285">
        <f>IF(ISBLANK(INDEX('Policy Characteristics'!F:F,MATCH($C133,'Policy Characteristics'!$C:$C,0))),"",INDEX('Policy Characteristics'!F:F,MATCH($C133,'Policy Characteristics'!$C:$C,0)))</f>
        <v>0</v>
      </c>
      <c r="M133" s="285">
        <f>IF(ISBLANK(INDEX('Policy Characteristics'!G:G,MATCH($C133,'Policy Characteristics'!$C:$C,0))),"",INDEX('Policy Characteristics'!G:G,MATCH($C133,'Policy Characteristics'!$C:$C,0)))</f>
        <v>1</v>
      </c>
      <c r="N133" s="285">
        <f>IF(ISBLANK(INDEX('Policy Characteristics'!H:H,MATCH($C133,'Policy Characteristics'!$C:$C,0))),"",INDEX('Policy Characteristics'!H:H,MATCH($C133,'Policy Characteristics'!$C:$C,0)))</f>
        <v>0.01</v>
      </c>
      <c r="O133" s="272" t="str">
        <f>IF(ISBLANK(INDEX('Policy Characteristics'!I:I,MATCH($C133,'Policy Characteristics'!$C:$C,0))),"",INDEX('Policy Characteristics'!I:I,MATCH($C133,'Policy Characteristics'!$C:$C,0)))</f>
        <v>% of newly sold non-electric building components</v>
      </c>
      <c r="P133" s="272" t="str">
        <f>IF(ISBLANK(INDEX('Policy Characteristics'!J:J,MATCH($C133,'Policy Characteristics'!$C:$C,0))),"",INDEX('Policy Characteristics'!J:J,MATCH($C133,'Policy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3" s="272" t="str">
        <f>IF(ISBLANK(INDEX('Policy Characteristics'!K:K,MATCH($C133,'Policy Characteristics'!$C:$C,0))),"",INDEX('Policy Characteristics'!K:K,MATCH($C133,'Policy Characteristics'!$C:$C,0)))</f>
        <v>buildings-sector-main.html#component-elec</v>
      </c>
      <c r="R133" s="272" t="str">
        <f>IF(ISBLANK(INDEX('Policy Characteristics'!L:L,MATCH($C133,'Policy Characteristics'!$C:$C,0))),"",INDEX('Policy Characteristics'!L:L,MATCH($C133,'Policy Characteristics'!$C:$C,0)))</f>
        <v>building-component-electrification.html</v>
      </c>
    </row>
    <row r="134" spans="1:18" ht="16">
      <c r="A134" s="272" t="str">
        <f>IF(ISBLANK(INDEX('Policy Characteristics'!A:A,MATCH($C134,'Policy Characteristics'!$C:$C,0))),"",INDEX('Policy Characteristics'!A:A,MATCH($C134,'Policy Characteristics'!$C:$C,0)))</f>
        <v>Buildings and Appliances</v>
      </c>
      <c r="B134" s="272" t="str">
        <f>IF(ISBLANK(INDEX('Policy Characteristics'!B:B,MATCH($C134,'Policy Characteristics'!$C:$C,0))),"",INDEX('Policy Characteristics'!B:B,MATCH($C134,'Policy Characteristics'!$C:$C,0)))</f>
        <v>Building Component Electrification</v>
      </c>
      <c r="C134" s="274" t="str">
        <f t="shared" si="10"/>
        <v>Fraction of New Bldg Components Shifted to Other Fuels</v>
      </c>
      <c r="D134" s="44" t="s">
        <v>122</v>
      </c>
      <c r="E134" s="44" t="s">
        <v>293</v>
      </c>
      <c r="F134" s="44" t="s">
        <v>295</v>
      </c>
      <c r="G134" s="44" t="s">
        <v>128</v>
      </c>
      <c r="H134" s="43">
        <v>443</v>
      </c>
      <c r="I134" s="44" t="s">
        <v>45</v>
      </c>
      <c r="J134" s="274" t="str">
        <f>IF(ISBLANK(INDEX('Policy Characteristics'!D:D,MATCH($C134,'Policy Characteristics'!$C:$C,0))),"",INDEX('Policy Characteristics'!D:D,MATCH($C134,'Policy Characteristics'!$C:$C,0)))</f>
        <v>Building Component Electrification</v>
      </c>
      <c r="K134" s="272" t="str">
        <f>IF(ISBLANK(INDEX('Policy Characteristics'!E:E,MATCH($C134,'Policy Characteristics'!$C:$C,0))),"",INDEX('Policy Characteristics'!E:E,MATCH($C134,'Policy Characteristics'!$C:$C,0)))</f>
        <v>bldgs new component fuel shifting</v>
      </c>
      <c r="L134" s="285">
        <f>IF(ISBLANK(INDEX('Policy Characteristics'!F:F,MATCH($C134,'Policy Characteristics'!$C:$C,0))),"",INDEX('Policy Characteristics'!F:F,MATCH($C134,'Policy Characteristics'!$C:$C,0)))</f>
        <v>0</v>
      </c>
      <c r="M134" s="285">
        <f>IF(ISBLANK(INDEX('Policy Characteristics'!G:G,MATCH($C134,'Policy Characteristics'!$C:$C,0))),"",INDEX('Policy Characteristics'!G:G,MATCH($C134,'Policy Characteristics'!$C:$C,0)))</f>
        <v>1</v>
      </c>
      <c r="N134" s="285">
        <f>IF(ISBLANK(INDEX('Policy Characteristics'!H:H,MATCH($C134,'Policy Characteristics'!$C:$C,0))),"",INDEX('Policy Characteristics'!H:H,MATCH($C134,'Policy Characteristics'!$C:$C,0)))</f>
        <v>0.01</v>
      </c>
      <c r="O134" s="272" t="str">
        <f>IF(ISBLANK(INDEX('Policy Characteristics'!I:I,MATCH($C134,'Policy Characteristics'!$C:$C,0))),"",INDEX('Policy Characteristics'!I:I,MATCH($C134,'Policy Characteristics'!$C:$C,0)))</f>
        <v>% of newly sold non-electric building components</v>
      </c>
      <c r="P134" s="272" t="str">
        <f>IF(ISBLANK(INDEX('Policy Characteristics'!J:J,MATCH($C134,'Policy Characteristics'!$C:$C,0))),"",INDEX('Policy Characteristics'!J:J,MATCH($C134,'Policy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4" s="272" t="str">
        <f>IF(ISBLANK(INDEX('Policy Characteristics'!K:K,MATCH($C134,'Policy Characteristics'!$C:$C,0))),"",INDEX('Policy Characteristics'!K:K,MATCH($C134,'Policy Characteristics'!$C:$C,0)))</f>
        <v>buildings-sector-main.html#component-elec</v>
      </c>
      <c r="R134" s="272" t="str">
        <f>IF(ISBLANK(INDEX('Policy Characteristics'!L:L,MATCH($C134,'Policy Characteristics'!$C:$C,0))),"",INDEX('Policy Characteristics'!L:L,MATCH($C134,'Policy Characteristics'!$C:$C,0)))</f>
        <v>building-component-electrification.html</v>
      </c>
    </row>
    <row r="135" spans="1:18" ht="16">
      <c r="A135" s="272" t="str">
        <f>IF(ISBLANK(INDEX('Policy Characteristics'!A:A,MATCH($C135,'Policy Characteristics'!$C:$C,0))),"",INDEX('Policy Characteristics'!A:A,MATCH($C135,'Policy Characteristics'!$C:$C,0)))</f>
        <v>Buildings and Appliances</v>
      </c>
      <c r="B135" s="272" t="str">
        <f>IF(ISBLANK(INDEX('Policy Characteristics'!B:B,MATCH($C135,'Policy Characteristics'!$C:$C,0))),"",INDEX('Policy Characteristics'!B:B,MATCH($C135,'Policy Characteristics'!$C:$C,0)))</f>
        <v>Building Component Electrification</v>
      </c>
      <c r="C135" s="274" t="str">
        <f t="shared" si="10"/>
        <v>Fraction of New Bldg Components Shifted to Other Fuels</v>
      </c>
      <c r="D135" s="44" t="s">
        <v>123</v>
      </c>
      <c r="E135" s="44" t="s">
        <v>293</v>
      </c>
      <c r="F135" s="44" t="s">
        <v>295</v>
      </c>
      <c r="G135" s="44" t="s">
        <v>129</v>
      </c>
      <c r="H135" s="43">
        <v>444</v>
      </c>
      <c r="I135" s="44" t="s">
        <v>45</v>
      </c>
      <c r="J135" s="274" t="str">
        <f>IF(ISBLANK(INDEX('Policy Characteristics'!D:D,MATCH($C135,'Policy Characteristics'!$C:$C,0))),"",INDEX('Policy Characteristics'!D:D,MATCH($C135,'Policy Characteristics'!$C:$C,0)))</f>
        <v>Building Component Electrification</v>
      </c>
      <c r="K135" s="272" t="str">
        <f>IF(ISBLANK(INDEX('Policy Characteristics'!E:E,MATCH($C135,'Policy Characteristics'!$C:$C,0))),"",INDEX('Policy Characteristics'!E:E,MATCH($C135,'Policy Characteristics'!$C:$C,0)))</f>
        <v>bldgs new component fuel shifting</v>
      </c>
      <c r="L135" s="285">
        <f>IF(ISBLANK(INDEX('Policy Characteristics'!F:F,MATCH($C135,'Policy Characteristics'!$C:$C,0))),"",INDEX('Policy Characteristics'!F:F,MATCH($C135,'Policy Characteristics'!$C:$C,0)))</f>
        <v>0</v>
      </c>
      <c r="M135" s="285">
        <f>IF(ISBLANK(INDEX('Policy Characteristics'!G:G,MATCH($C135,'Policy Characteristics'!$C:$C,0))),"",INDEX('Policy Characteristics'!G:G,MATCH($C135,'Policy Characteristics'!$C:$C,0)))</f>
        <v>1</v>
      </c>
      <c r="N135" s="285">
        <f>IF(ISBLANK(INDEX('Policy Characteristics'!H:H,MATCH($C135,'Policy Characteristics'!$C:$C,0))),"",INDEX('Policy Characteristics'!H:H,MATCH($C135,'Policy Characteristics'!$C:$C,0)))</f>
        <v>0.01</v>
      </c>
      <c r="O135" s="272" t="str">
        <f>IF(ISBLANK(INDEX('Policy Characteristics'!I:I,MATCH($C135,'Policy Characteristics'!$C:$C,0))),"",INDEX('Policy Characteristics'!I:I,MATCH($C135,'Policy Characteristics'!$C:$C,0)))</f>
        <v>% of newly sold non-electric building components</v>
      </c>
      <c r="P135" s="272" t="str">
        <f>IF(ISBLANK(INDEX('Policy Characteristics'!J:J,MATCH($C135,'Policy Characteristics'!$C:$C,0))),"",INDEX('Policy Characteristics'!J:J,MATCH($C135,'Policy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5" s="272" t="str">
        <f>IF(ISBLANK(INDEX('Policy Characteristics'!K:K,MATCH($C135,'Policy Characteristics'!$C:$C,0))),"",INDEX('Policy Characteristics'!K:K,MATCH($C135,'Policy Characteristics'!$C:$C,0)))</f>
        <v>buildings-sector-main.html#component-elec</v>
      </c>
      <c r="R135" s="272" t="str">
        <f>IF(ISBLANK(INDEX('Policy Characteristics'!L:L,MATCH($C135,'Policy Characteristics'!$C:$C,0))),"",INDEX('Policy Characteristics'!L:L,MATCH($C135,'Policy Characteristics'!$C:$C,0)))</f>
        <v>building-component-electrification.html</v>
      </c>
    </row>
    <row r="136" spans="1:18" ht="16">
      <c r="A136" s="272" t="str">
        <f>IF(ISBLANK(INDEX('Policy Characteristics'!A:A,MATCH($C136,'Policy Characteristics'!$C:$C,0))),"",INDEX('Policy Characteristics'!A:A,MATCH($C136,'Policy Characteristics'!$C:$C,0)))</f>
        <v>Buildings and Appliances</v>
      </c>
      <c r="B136" s="272" t="str">
        <f>IF(ISBLANK(INDEX('Policy Characteristics'!B:B,MATCH($C136,'Policy Characteristics'!$C:$C,0))),"",INDEX('Policy Characteristics'!B:B,MATCH($C136,'Policy Characteristics'!$C:$C,0)))</f>
        <v>Building Component Electrification</v>
      </c>
      <c r="C136" s="274" t="str">
        <f t="shared" si="10"/>
        <v>Fraction of New Bldg Components Shifted to Other Fuels</v>
      </c>
      <c r="D136" s="44" t="s">
        <v>118</v>
      </c>
      <c r="E136" s="44" t="s">
        <v>294</v>
      </c>
      <c r="F136" s="44" t="s">
        <v>171</v>
      </c>
      <c r="G136" s="44" t="s">
        <v>124</v>
      </c>
      <c r="H136" s="43">
        <v>445</v>
      </c>
      <c r="I136" s="44" t="s">
        <v>45</v>
      </c>
      <c r="J136" s="274" t="str">
        <f>IF(ISBLANK(INDEX('Policy Characteristics'!D:D,MATCH($C136,'Policy Characteristics'!$C:$C,0))),"",INDEX('Policy Characteristics'!D:D,MATCH($C136,'Policy Characteristics'!$C:$C,0)))</f>
        <v>Building Component Electrification</v>
      </c>
      <c r="K136" s="272" t="str">
        <f>IF(ISBLANK(INDEX('Policy Characteristics'!E:E,MATCH($C136,'Policy Characteristics'!$C:$C,0))),"",INDEX('Policy Characteristics'!E:E,MATCH($C136,'Policy Characteristics'!$C:$C,0)))</f>
        <v>bldgs new component fuel shifting</v>
      </c>
      <c r="L136" s="285">
        <f>IF(ISBLANK(INDEX('Policy Characteristics'!F:F,MATCH($C136,'Policy Characteristics'!$C:$C,0))),"",INDEX('Policy Characteristics'!F:F,MATCH($C136,'Policy Characteristics'!$C:$C,0)))</f>
        <v>0</v>
      </c>
      <c r="M136" s="285">
        <f>IF(ISBLANK(INDEX('Policy Characteristics'!G:G,MATCH($C136,'Policy Characteristics'!$C:$C,0))),"",INDEX('Policy Characteristics'!G:G,MATCH($C136,'Policy Characteristics'!$C:$C,0)))</f>
        <v>1</v>
      </c>
      <c r="N136" s="285">
        <f>IF(ISBLANK(INDEX('Policy Characteristics'!H:H,MATCH($C136,'Policy Characteristics'!$C:$C,0))),"",INDEX('Policy Characteristics'!H:H,MATCH($C136,'Policy Characteristics'!$C:$C,0)))</f>
        <v>0.01</v>
      </c>
      <c r="O136" s="272" t="str">
        <f>IF(ISBLANK(INDEX('Policy Characteristics'!I:I,MATCH($C136,'Policy Characteristics'!$C:$C,0))),"",INDEX('Policy Characteristics'!I:I,MATCH($C136,'Policy Characteristics'!$C:$C,0)))</f>
        <v>% of newly sold non-electric building components</v>
      </c>
      <c r="P136" s="272" t="str">
        <f>IF(ISBLANK(INDEX('Policy Characteristics'!J:J,MATCH($C136,'Policy Characteristics'!$C:$C,0))),"",INDEX('Policy Characteristics'!J:J,MATCH($C136,'Policy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6" s="272" t="str">
        <f>IF(ISBLANK(INDEX('Policy Characteristics'!K:K,MATCH($C136,'Policy Characteristics'!$C:$C,0))),"",INDEX('Policy Characteristics'!K:K,MATCH($C136,'Policy Characteristics'!$C:$C,0)))</f>
        <v>buildings-sector-main.html#component-elec</v>
      </c>
      <c r="R136" s="272" t="str">
        <f>IF(ISBLANK(INDEX('Policy Characteristics'!L:L,MATCH($C136,'Policy Characteristics'!$C:$C,0))),"",INDEX('Policy Characteristics'!L:L,MATCH($C136,'Policy Characteristics'!$C:$C,0)))</f>
        <v>building-component-electrification.html</v>
      </c>
    </row>
    <row r="137" spans="1:18" ht="16">
      <c r="A137" s="272" t="str">
        <f>IF(ISBLANK(INDEX('Policy Characteristics'!A:A,MATCH($C137,'Policy Characteristics'!$C:$C,0))),"",INDEX('Policy Characteristics'!A:A,MATCH($C137,'Policy Characteristics'!$C:$C,0)))</f>
        <v>Buildings and Appliances</v>
      </c>
      <c r="B137" s="272" t="str">
        <f>IF(ISBLANK(INDEX('Policy Characteristics'!B:B,MATCH($C137,'Policy Characteristics'!$C:$C,0))),"",INDEX('Policy Characteristics'!B:B,MATCH($C137,'Policy Characteristics'!$C:$C,0)))</f>
        <v>Building Component Electrification</v>
      </c>
      <c r="C137" s="274" t="str">
        <f t="shared" si="10"/>
        <v>Fraction of New Bldg Components Shifted to Other Fuels</v>
      </c>
      <c r="D137" s="44" t="s">
        <v>119</v>
      </c>
      <c r="E137" s="44" t="s">
        <v>294</v>
      </c>
      <c r="F137" s="44" t="s">
        <v>171</v>
      </c>
      <c r="G137" s="44" t="s">
        <v>125</v>
      </c>
      <c r="H137" s="43">
        <v>446</v>
      </c>
      <c r="I137" s="44" t="s">
        <v>46</v>
      </c>
      <c r="J137" s="274" t="str">
        <f>IF(ISBLANK(INDEX('Policy Characteristics'!D:D,MATCH($C137,'Policy Characteristics'!$C:$C,0))),"",INDEX('Policy Characteristics'!D:D,MATCH($C137,'Policy Characteristics'!$C:$C,0)))</f>
        <v>Building Component Electrification</v>
      </c>
      <c r="K137" s="272" t="str">
        <f>IF(ISBLANK(INDEX('Policy Characteristics'!E:E,MATCH($C137,'Policy Characteristics'!$C:$C,0))),"",INDEX('Policy Characteristics'!E:E,MATCH($C137,'Policy Characteristics'!$C:$C,0)))</f>
        <v>bldgs new component fuel shifting</v>
      </c>
      <c r="L137" s="285">
        <f>IF(ISBLANK(INDEX('Policy Characteristics'!F:F,MATCH($C137,'Policy Characteristics'!$C:$C,0))),"",INDEX('Policy Characteristics'!F:F,MATCH($C137,'Policy Characteristics'!$C:$C,0)))</f>
        <v>0</v>
      </c>
      <c r="M137" s="285">
        <f>IF(ISBLANK(INDEX('Policy Characteristics'!G:G,MATCH($C137,'Policy Characteristics'!$C:$C,0))),"",INDEX('Policy Characteristics'!G:G,MATCH($C137,'Policy Characteristics'!$C:$C,0)))</f>
        <v>1</v>
      </c>
      <c r="N137" s="285">
        <f>IF(ISBLANK(INDEX('Policy Characteristics'!H:H,MATCH($C137,'Policy Characteristics'!$C:$C,0))),"",INDEX('Policy Characteristics'!H:H,MATCH($C137,'Policy Characteristics'!$C:$C,0)))</f>
        <v>0.01</v>
      </c>
      <c r="O137" s="272" t="str">
        <f>IF(ISBLANK(INDEX('Policy Characteristics'!I:I,MATCH($C137,'Policy Characteristics'!$C:$C,0))),"",INDEX('Policy Characteristics'!I:I,MATCH($C137,'Policy Characteristics'!$C:$C,0)))</f>
        <v>% of newly sold non-electric building components</v>
      </c>
      <c r="P137" s="272" t="str">
        <f>IF(ISBLANK(INDEX('Policy Characteristics'!J:J,MATCH($C137,'Policy Characteristics'!$C:$C,0))),"",INDEX('Policy Characteristics'!J:J,MATCH($C137,'Policy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7" s="272" t="str">
        <f>IF(ISBLANK(INDEX('Policy Characteristics'!K:K,MATCH($C137,'Policy Characteristics'!$C:$C,0))),"",INDEX('Policy Characteristics'!K:K,MATCH($C137,'Policy Characteristics'!$C:$C,0)))</f>
        <v>buildings-sector-main.html#component-elec</v>
      </c>
      <c r="R137" s="272" t="str">
        <f>IF(ISBLANK(INDEX('Policy Characteristics'!L:L,MATCH($C137,'Policy Characteristics'!$C:$C,0))),"",INDEX('Policy Characteristics'!L:L,MATCH($C137,'Policy Characteristics'!$C:$C,0)))</f>
        <v>building-component-electrification.html</v>
      </c>
    </row>
    <row r="138" spans="1:18" ht="16">
      <c r="A138" s="272" t="str">
        <f>IF(ISBLANK(INDEX('Policy Characteristics'!A:A,MATCH($C138,'Policy Characteristics'!$C:$C,0))),"",INDEX('Policy Characteristics'!A:A,MATCH($C138,'Policy Characteristics'!$C:$C,0)))</f>
        <v>Buildings and Appliances</v>
      </c>
      <c r="B138" s="272" t="str">
        <f>IF(ISBLANK(INDEX('Policy Characteristics'!B:B,MATCH($C138,'Policy Characteristics'!$C:$C,0))),"",INDEX('Policy Characteristics'!B:B,MATCH($C138,'Policy Characteristics'!$C:$C,0)))</f>
        <v>Building Component Electrification</v>
      </c>
      <c r="C138" s="274" t="str">
        <f t="shared" si="10"/>
        <v>Fraction of New Bldg Components Shifted to Other Fuels</v>
      </c>
      <c r="D138" s="44" t="s">
        <v>121</v>
      </c>
      <c r="E138" s="44" t="s">
        <v>294</v>
      </c>
      <c r="F138" s="44" t="s">
        <v>171</v>
      </c>
      <c r="G138" s="44" t="s">
        <v>127</v>
      </c>
      <c r="H138" s="43">
        <v>447</v>
      </c>
      <c r="I138" s="44" t="s">
        <v>46</v>
      </c>
      <c r="J138" s="274" t="str">
        <f>IF(ISBLANK(INDEX('Policy Characteristics'!D:D,MATCH($C138,'Policy Characteristics'!$C:$C,0))),"",INDEX('Policy Characteristics'!D:D,MATCH($C138,'Policy Characteristics'!$C:$C,0)))</f>
        <v>Building Component Electrification</v>
      </c>
      <c r="K138" s="272" t="str">
        <f>IF(ISBLANK(INDEX('Policy Characteristics'!E:E,MATCH($C138,'Policy Characteristics'!$C:$C,0))),"",INDEX('Policy Characteristics'!E:E,MATCH($C138,'Policy Characteristics'!$C:$C,0)))</f>
        <v>bldgs new component fuel shifting</v>
      </c>
      <c r="L138" s="285">
        <f>IF(ISBLANK(INDEX('Policy Characteristics'!F:F,MATCH($C138,'Policy Characteristics'!$C:$C,0))),"",INDEX('Policy Characteristics'!F:F,MATCH($C138,'Policy Characteristics'!$C:$C,0)))</f>
        <v>0</v>
      </c>
      <c r="M138" s="285">
        <f>IF(ISBLANK(INDEX('Policy Characteristics'!G:G,MATCH($C138,'Policy Characteristics'!$C:$C,0))),"",INDEX('Policy Characteristics'!G:G,MATCH($C138,'Policy Characteristics'!$C:$C,0)))</f>
        <v>1</v>
      </c>
      <c r="N138" s="285">
        <f>IF(ISBLANK(INDEX('Policy Characteristics'!H:H,MATCH($C138,'Policy Characteristics'!$C:$C,0))),"",INDEX('Policy Characteristics'!H:H,MATCH($C138,'Policy Characteristics'!$C:$C,0)))</f>
        <v>0.01</v>
      </c>
      <c r="O138" s="272" t="str">
        <f>IF(ISBLANK(INDEX('Policy Characteristics'!I:I,MATCH($C138,'Policy Characteristics'!$C:$C,0))),"",INDEX('Policy Characteristics'!I:I,MATCH($C138,'Policy Characteristics'!$C:$C,0)))</f>
        <v>% of newly sold non-electric building components</v>
      </c>
      <c r="P138" s="272" t="str">
        <f>IF(ISBLANK(INDEX('Policy Characteristics'!J:J,MATCH($C138,'Policy Characteristics'!$C:$C,0))),"",INDEX('Policy Characteristics'!J:J,MATCH($C138,'Policy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8" s="272" t="str">
        <f>IF(ISBLANK(INDEX('Policy Characteristics'!K:K,MATCH($C138,'Policy Characteristics'!$C:$C,0))),"",INDEX('Policy Characteristics'!K:K,MATCH($C138,'Policy Characteristics'!$C:$C,0)))</f>
        <v>buildings-sector-main.html#component-elec</v>
      </c>
      <c r="R138" s="272" t="str">
        <f>IF(ISBLANK(INDEX('Policy Characteristics'!L:L,MATCH($C138,'Policy Characteristics'!$C:$C,0))),"",INDEX('Policy Characteristics'!L:L,MATCH($C138,'Policy Characteristics'!$C:$C,0)))</f>
        <v>building-component-electrification.html</v>
      </c>
    </row>
    <row r="139" spans="1:18" ht="16">
      <c r="A139" s="272" t="str">
        <f>IF(ISBLANK(INDEX('Policy Characteristics'!A:A,MATCH($C139,'Policy Characteristics'!$C:$C,0))),"",INDEX('Policy Characteristics'!A:A,MATCH($C139,'Policy Characteristics'!$C:$C,0)))</f>
        <v>Buildings and Appliances</v>
      </c>
      <c r="B139" s="272" t="str">
        <f>IF(ISBLANK(INDEX('Policy Characteristics'!B:B,MATCH($C139,'Policy Characteristics'!$C:$C,0))),"",INDEX('Policy Characteristics'!B:B,MATCH($C139,'Policy Characteristics'!$C:$C,0)))</f>
        <v>Building Component Electrification</v>
      </c>
      <c r="C139" s="274" t="str">
        <f t="shared" si="10"/>
        <v>Fraction of New Bldg Components Shifted to Other Fuels</v>
      </c>
      <c r="D139" s="44" t="s">
        <v>122</v>
      </c>
      <c r="E139" s="44" t="s">
        <v>294</v>
      </c>
      <c r="F139" s="44" t="s">
        <v>171</v>
      </c>
      <c r="G139" s="44" t="s">
        <v>128</v>
      </c>
      <c r="H139" s="43">
        <v>448</v>
      </c>
      <c r="I139" s="44" t="s">
        <v>45</v>
      </c>
      <c r="J139" s="274" t="str">
        <f>IF(ISBLANK(INDEX('Policy Characteristics'!D:D,MATCH($C139,'Policy Characteristics'!$C:$C,0))),"",INDEX('Policy Characteristics'!D:D,MATCH($C139,'Policy Characteristics'!$C:$C,0)))</f>
        <v>Building Component Electrification</v>
      </c>
      <c r="K139" s="272" t="str">
        <f>IF(ISBLANK(INDEX('Policy Characteristics'!E:E,MATCH($C139,'Policy Characteristics'!$C:$C,0))),"",INDEX('Policy Characteristics'!E:E,MATCH($C139,'Policy Characteristics'!$C:$C,0)))</f>
        <v>bldgs new component fuel shifting</v>
      </c>
      <c r="L139" s="285">
        <f>IF(ISBLANK(INDEX('Policy Characteristics'!F:F,MATCH($C139,'Policy Characteristics'!$C:$C,0))),"",INDEX('Policy Characteristics'!F:F,MATCH($C139,'Policy Characteristics'!$C:$C,0)))</f>
        <v>0</v>
      </c>
      <c r="M139" s="285">
        <f>IF(ISBLANK(INDEX('Policy Characteristics'!G:G,MATCH($C139,'Policy Characteristics'!$C:$C,0))),"",INDEX('Policy Characteristics'!G:G,MATCH($C139,'Policy Characteristics'!$C:$C,0)))</f>
        <v>1</v>
      </c>
      <c r="N139" s="285">
        <f>IF(ISBLANK(INDEX('Policy Characteristics'!H:H,MATCH($C139,'Policy Characteristics'!$C:$C,0))),"",INDEX('Policy Characteristics'!H:H,MATCH($C139,'Policy Characteristics'!$C:$C,0)))</f>
        <v>0.01</v>
      </c>
      <c r="O139" s="272" t="str">
        <f>IF(ISBLANK(INDEX('Policy Characteristics'!I:I,MATCH($C139,'Policy Characteristics'!$C:$C,0))),"",INDEX('Policy Characteristics'!I:I,MATCH($C139,'Policy Characteristics'!$C:$C,0)))</f>
        <v>% of newly sold non-electric building components</v>
      </c>
      <c r="P139" s="272" t="str">
        <f>IF(ISBLANK(INDEX('Policy Characteristics'!J:J,MATCH($C139,'Policy Characteristics'!$C:$C,0))),"",INDEX('Policy Characteristics'!J:J,MATCH($C139,'Policy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39" s="272" t="str">
        <f>IF(ISBLANK(INDEX('Policy Characteristics'!K:K,MATCH($C139,'Policy Characteristics'!$C:$C,0))),"",INDEX('Policy Characteristics'!K:K,MATCH($C139,'Policy Characteristics'!$C:$C,0)))</f>
        <v>buildings-sector-main.html#component-elec</v>
      </c>
      <c r="R139" s="272" t="str">
        <f>IF(ISBLANK(INDEX('Policy Characteristics'!L:L,MATCH($C139,'Policy Characteristics'!$C:$C,0))),"",INDEX('Policy Characteristics'!L:L,MATCH($C139,'Policy Characteristics'!$C:$C,0)))</f>
        <v>building-component-electrification.html</v>
      </c>
    </row>
    <row r="140" spans="1:18" ht="16">
      <c r="A140" s="272" t="str">
        <f>IF(ISBLANK(INDEX('Policy Characteristics'!A:A,MATCH($C140,'Policy Characteristics'!$C:$C,0))),"",INDEX('Policy Characteristics'!A:A,MATCH($C140,'Policy Characteristics'!$C:$C,0)))</f>
        <v>Buildings and Appliances</v>
      </c>
      <c r="B140" s="272" t="str">
        <f>IF(ISBLANK(INDEX('Policy Characteristics'!B:B,MATCH($C140,'Policy Characteristics'!$C:$C,0))),"",INDEX('Policy Characteristics'!B:B,MATCH($C140,'Policy Characteristics'!$C:$C,0)))</f>
        <v>Building Component Electrification</v>
      </c>
      <c r="C140" s="274" t="str">
        <f t="shared" ref="C140" si="11">C$126</f>
        <v>Fraction of New Bldg Components Shifted to Other Fuels</v>
      </c>
      <c r="D140" s="44" t="s">
        <v>123</v>
      </c>
      <c r="E140" s="44" t="s">
        <v>294</v>
      </c>
      <c r="F140" s="44" t="s">
        <v>171</v>
      </c>
      <c r="G140" s="44" t="s">
        <v>129</v>
      </c>
      <c r="H140" s="43">
        <v>449</v>
      </c>
      <c r="I140" s="44" t="s">
        <v>45</v>
      </c>
      <c r="J140" s="274" t="str">
        <f>IF(ISBLANK(INDEX('Policy Characteristics'!D:D,MATCH($C140,'Policy Characteristics'!$C:$C,0))),"",INDEX('Policy Characteristics'!D:D,MATCH($C140,'Policy Characteristics'!$C:$C,0)))</f>
        <v>Building Component Electrification</v>
      </c>
      <c r="K140" s="272" t="str">
        <f>IF(ISBLANK(INDEX('Policy Characteristics'!E:E,MATCH($C140,'Policy Characteristics'!$C:$C,0))),"",INDEX('Policy Characteristics'!E:E,MATCH($C140,'Policy Characteristics'!$C:$C,0)))</f>
        <v>bldgs new component fuel shifting</v>
      </c>
      <c r="L140" s="285">
        <f>IF(ISBLANK(INDEX('Policy Characteristics'!F:F,MATCH($C140,'Policy Characteristics'!$C:$C,0))),"",INDEX('Policy Characteristics'!F:F,MATCH($C140,'Policy Characteristics'!$C:$C,0)))</f>
        <v>0</v>
      </c>
      <c r="M140" s="285">
        <f>IF(ISBLANK(INDEX('Policy Characteristics'!G:G,MATCH($C140,'Policy Characteristics'!$C:$C,0))),"",INDEX('Policy Characteristics'!G:G,MATCH($C140,'Policy Characteristics'!$C:$C,0)))</f>
        <v>1</v>
      </c>
      <c r="N140" s="285">
        <f>IF(ISBLANK(INDEX('Policy Characteristics'!H:H,MATCH($C140,'Policy Characteristics'!$C:$C,0))),"",INDEX('Policy Characteristics'!H:H,MATCH($C140,'Policy Characteristics'!$C:$C,0)))</f>
        <v>0.01</v>
      </c>
      <c r="O140" s="272" t="str">
        <f>IF(ISBLANK(INDEX('Policy Characteristics'!I:I,MATCH($C140,'Policy Characteristics'!$C:$C,0))),"",INDEX('Policy Characteristics'!I:I,MATCH($C140,'Policy Characteristics'!$C:$C,0)))</f>
        <v>% of newly sold non-electric building components</v>
      </c>
      <c r="P140" s="272" t="str">
        <f>IF(ISBLANK(INDEX('Policy Characteristics'!J:J,MATCH($C140,'Policy Characteristics'!$C:$C,0))),"",INDEX('Policy Characteristics'!J:J,MATCH($C140,'Policy Characteristics'!$C:$C,0)))</f>
        <v>**Description:** This policy replaces the specified fraction of newly sold non-electric building components of the selected type(s) in buildings of the selected type(s) with electricity-using components. // **Guidance for setting values: ** // **Mexico:** //  In the Reference case for Mexico, the share of electricity among fuels used by urban and rural residential buildings its 28% in Mexico, and in commercial buildings is 50%.     // ** ** // **Urban Residential Heating:** // In the Reference Case case, in the United States, the share of electricity among fuels used for heating in urban, residential buildings will fall from 12% to 11% through 2050. // **Urban Residential Appliances:** In the Reference Case case, in the United States, the share of electricity among fuels used by appliances in urban, residential buildings will remain constant at roughly 50% through 2050. // **Urban Residential Other Components:** In the Reference Case case, in the United States, the share of electricity among fuels used by other components in urban, residential buildings will rise from 87% to 88% through 2050. // **Rural Residential Heating:** In the Reference Case case, in the United States, the share of electricity among fuels used for heating in rural, residential buildings will fall from 12% to 11% through 2050. // **Rural Residential Appliances:** In the Reference Case case, in the United States, the share of electricity among fuels used by appliances in rural, residential buildings will remain constant at roughly 50% through 2050. // **Rural Residential Other Components:** In the Reference Case case, in the United States, the share of electricity among fuels used by other components in urban, residential buildings will rise from 87% to 88% through 2050. // **Commercial Heating:** In the Reference Case case, in the United States, the share of electricity among fuels used for heating in commercial buildings will fall from 4% to 3% through 2050. // **Commercial Appliances:** In the Reference Case case, in the United States, the share of electricity among fuels used by appliances in commercial buildings will fall from 45% to 42% through 2050. // **Commercial Other Components:** In the Reference Case case, in the United States, the share of electricity among fuels used by other components in commercial buildings will fall from 68% to 65% through 2050.</v>
      </c>
      <c r="Q140" s="272" t="str">
        <f>IF(ISBLANK(INDEX('Policy Characteristics'!K:K,MATCH($C140,'Policy Characteristics'!$C:$C,0))),"",INDEX('Policy Characteristics'!K:K,MATCH($C140,'Policy Characteristics'!$C:$C,0)))</f>
        <v>buildings-sector-main.html#component-elec</v>
      </c>
      <c r="R140" s="272" t="str">
        <f>IF(ISBLANK(INDEX('Policy Characteristics'!L:L,MATCH($C140,'Policy Characteristics'!$C:$C,0))),"",INDEX('Policy Characteristics'!L:L,MATCH($C140,'Policy Characteristics'!$C:$C,0)))</f>
        <v>building-component-electrification.html</v>
      </c>
    </row>
    <row r="141" spans="1:18" s="4" customFormat="1" ht="16">
      <c r="A141" s="272" t="str">
        <f>IF(ISBLANK(INDEX('Policy Characteristics'!A:A,MATCH($C141,'Policy Characteristics'!$C:$C,0))),"",INDEX('Policy Characteristics'!A:A,MATCH($C141,'Policy Characteristics'!$C:$C,0)))</f>
        <v>Buildings and Appliances</v>
      </c>
      <c r="B141" s="272" t="str">
        <f>IF(ISBLANK(INDEX('Policy Characteristics'!B:B,MATCH($C141,'Policy Characteristics'!$C:$C,0))),"",INDEX('Policy Characteristics'!B:B,MATCH($C141,'Policy Characteristics'!$C:$C,0)))</f>
        <v>Building Energy Efficiency Standards</v>
      </c>
      <c r="C141" s="275" t="s">
        <v>316</v>
      </c>
      <c r="D141" s="44" t="s">
        <v>118</v>
      </c>
      <c r="E141" s="44" t="s">
        <v>292</v>
      </c>
      <c r="F141" s="44" t="s">
        <v>296</v>
      </c>
      <c r="G141" s="44" t="s">
        <v>124</v>
      </c>
      <c r="H141" s="43">
        <v>13</v>
      </c>
      <c r="I141" s="44" t="s">
        <v>45</v>
      </c>
      <c r="J141" s="274" t="str">
        <f>IF(ISBLANK(INDEX('Policy Characteristics'!D:D,MATCH($C141,'Policy Characteristics'!$C:$C,0))),"",INDEX('Policy Characteristics'!D:D,MATCH($C141,'Policy Characteristics'!$C:$C,0)))</f>
        <v>Building Energy Efficiency Standards</v>
      </c>
      <c r="K141" s="272" t="str">
        <f>IF(ISBLANK(INDEX('Policy Characteristics'!E:E,MATCH($C141,'Policy Characteristics'!$C:$C,0))),"",INDEX('Policy Characteristics'!E:E,MATCH($C141,'Policy Characteristics'!$C:$C,0)))</f>
        <v>bldgs efficiency standards</v>
      </c>
      <c r="L141" s="285">
        <f>IF(ISBLANK(INDEX('Policy Characteristics'!F:F,MATCH($C141,'Policy Characteristics'!$C:$C,0))),"",INDEX('Policy Characteristics'!F:F,MATCH($C141,'Policy Characteristics'!$C:$C,0)))</f>
        <v>0</v>
      </c>
      <c r="M141" s="285">
        <f>IF(ISBLANK(INDEX('Policy Characteristics'!G:G,MATCH($C141,'Policy Characteristics'!$C:$C,0))),"",INDEX('Policy Characteristics'!G:G,MATCH($C141,'Policy Characteristics'!$C:$C,0)))</f>
        <v>0.75</v>
      </c>
      <c r="N141" s="285">
        <f>IF(ISBLANK(INDEX('Policy Characteristics'!H:H,MATCH($C141,'Policy Characteristics'!$C:$C,0))),"",INDEX('Policy Characteristics'!H:H,MATCH($C141,'Policy Characteristics'!$C:$C,0)))</f>
        <v>0.01</v>
      </c>
      <c r="O141" s="272" t="str">
        <f>IF(ISBLANK(INDEX('Policy Characteristics'!I:I,MATCH($C141,'Policy Characteristics'!$C:$C,0))),"",INDEX('Policy Characteristics'!I:I,MATCH($C141,'Policy Characteristics'!$C:$C,0)))</f>
        <v>% reduction in energy use</v>
      </c>
      <c r="P141" s="272" t="str">
        <f>IF(ISBLANK(INDEX('Policy Characteristics'!J:J,MATCH($C141,'Policy Characteristics'!$C:$C,0))),"",INDEX('Policy Characteristics'!J:J,MATCH($C141,'Policy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1" s="272" t="str">
        <f>IF(ISBLANK(INDEX('Policy Characteristics'!K:K,MATCH($C141,'Policy Characteristics'!$C:$C,0))),"",INDEX('Policy Characteristics'!K:K,MATCH($C141,'Policy Characteristics'!$C:$C,0)))</f>
        <v>buildings-sector-main.html#eff-stds</v>
      </c>
      <c r="R141" s="272" t="str">
        <f>IF(ISBLANK(INDEX('Policy Characteristics'!L:L,MATCH($C141,'Policy Characteristics'!$C:$C,0))),"",INDEX('Policy Characteristics'!L:L,MATCH($C141,'Policy Characteristics'!$C:$C,0)))</f>
        <v>building-energy-efficiency-standards.html</v>
      </c>
    </row>
    <row r="142" spans="1:18" s="4" customFormat="1" ht="16">
      <c r="A142" s="272" t="str">
        <f>IF(ISBLANK(INDEX('Policy Characteristics'!A:A,MATCH($C142,'Policy Characteristics'!$C:$C,0))),"",INDEX('Policy Characteristics'!A:A,MATCH($C142,'Policy Characteristics'!$C:$C,0)))</f>
        <v>Buildings and Appliances</v>
      </c>
      <c r="B142" s="272" t="str">
        <f>IF(ISBLANK(INDEX('Policy Characteristics'!B:B,MATCH($C142,'Policy Characteristics'!$C:$C,0))),"",INDEX('Policy Characteristics'!B:B,MATCH($C142,'Policy Characteristics'!$C:$C,0)))</f>
        <v>Building Energy Efficiency Standards</v>
      </c>
      <c r="C142" s="274" t="str">
        <f t="shared" ref="C142:C157" si="12">C$141</f>
        <v>Reduction in E Use Allowed by Component Eff Std</v>
      </c>
      <c r="D142" s="44" t="s">
        <v>119</v>
      </c>
      <c r="E142" s="44" t="s">
        <v>292</v>
      </c>
      <c r="F142" s="44" t="s">
        <v>296</v>
      </c>
      <c r="G142" s="44" t="s">
        <v>125</v>
      </c>
      <c r="H142" s="43">
        <v>14</v>
      </c>
      <c r="I142" s="44" t="s">
        <v>45</v>
      </c>
      <c r="J142" s="274" t="str">
        <f>IF(ISBLANK(INDEX('Policy Characteristics'!D:D,MATCH($C142,'Policy Characteristics'!$C:$C,0))),"",INDEX('Policy Characteristics'!D:D,MATCH($C142,'Policy Characteristics'!$C:$C,0)))</f>
        <v>Building Energy Efficiency Standards</v>
      </c>
      <c r="K142" s="272" t="str">
        <f>IF(ISBLANK(INDEX('Policy Characteristics'!E:E,MATCH($C142,'Policy Characteristics'!$C:$C,0))),"",INDEX('Policy Characteristics'!E:E,MATCH($C142,'Policy Characteristics'!$C:$C,0)))</f>
        <v>bldgs efficiency standards</v>
      </c>
      <c r="L142" s="285">
        <f>IF(ISBLANK(INDEX('Policy Characteristics'!F:F,MATCH($C142,'Policy Characteristics'!$C:$C,0))),"",INDEX('Policy Characteristics'!F:F,MATCH($C142,'Policy Characteristics'!$C:$C,0)))</f>
        <v>0</v>
      </c>
      <c r="M142" s="285">
        <f>IF(ISBLANK(INDEX('Policy Characteristics'!G:G,MATCH($C142,'Policy Characteristics'!$C:$C,0))),"",INDEX('Policy Characteristics'!G:G,MATCH($C142,'Policy Characteristics'!$C:$C,0)))</f>
        <v>0.75</v>
      </c>
      <c r="N142" s="285">
        <f>IF(ISBLANK(INDEX('Policy Characteristics'!H:H,MATCH($C142,'Policy Characteristics'!$C:$C,0))),"",INDEX('Policy Characteristics'!H:H,MATCH($C142,'Policy Characteristics'!$C:$C,0)))</f>
        <v>0.01</v>
      </c>
      <c r="O142" s="272" t="str">
        <f>IF(ISBLANK(INDEX('Policy Characteristics'!I:I,MATCH($C142,'Policy Characteristics'!$C:$C,0))),"",INDEX('Policy Characteristics'!I:I,MATCH($C142,'Policy Characteristics'!$C:$C,0)))</f>
        <v>% reduction in energy use</v>
      </c>
      <c r="P142" s="272" t="str">
        <f>IF(ISBLANK(INDEX('Policy Characteristics'!J:J,MATCH($C142,'Policy Characteristics'!$C:$C,0))),"",INDEX('Policy Characteristics'!J:J,MATCH($C142,'Policy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2" s="272" t="str">
        <f>IF(ISBLANK(INDEX('Policy Characteristics'!K:K,MATCH($C142,'Policy Characteristics'!$C:$C,0))),"",INDEX('Policy Characteristics'!K:K,MATCH($C142,'Policy Characteristics'!$C:$C,0)))</f>
        <v>buildings-sector-main.html#eff-stds</v>
      </c>
      <c r="R142" s="272" t="str">
        <f>IF(ISBLANK(INDEX('Policy Characteristics'!L:L,MATCH($C142,'Policy Characteristics'!$C:$C,0))),"",INDEX('Policy Characteristics'!L:L,MATCH($C142,'Policy Characteristics'!$C:$C,0)))</f>
        <v>building-energy-efficiency-standards.html</v>
      </c>
    </row>
    <row r="143" spans="1:18" s="4" customFormat="1" ht="16">
      <c r="A143" s="272" t="str">
        <f>IF(ISBLANK(INDEX('Policy Characteristics'!A:A,MATCH($C143,'Policy Characteristics'!$C:$C,0))),"",INDEX('Policy Characteristics'!A:A,MATCH($C143,'Policy Characteristics'!$C:$C,0)))</f>
        <v>Buildings and Appliances</v>
      </c>
      <c r="B143" s="272" t="str">
        <f>IF(ISBLANK(INDEX('Policy Characteristics'!B:B,MATCH($C143,'Policy Characteristics'!$C:$C,0))),"",INDEX('Policy Characteristics'!B:B,MATCH($C143,'Policy Characteristics'!$C:$C,0)))</f>
        <v>Building Energy Efficiency Standards</v>
      </c>
      <c r="C143" s="274" t="str">
        <f t="shared" si="12"/>
        <v>Reduction in E Use Allowed by Component Eff Std</v>
      </c>
      <c r="D143" s="44" t="s">
        <v>120</v>
      </c>
      <c r="E143" s="44" t="s">
        <v>292</v>
      </c>
      <c r="F143" s="44" t="s">
        <v>296</v>
      </c>
      <c r="G143" s="44" t="s">
        <v>126</v>
      </c>
      <c r="H143" s="43">
        <v>15</v>
      </c>
      <c r="I143" s="44" t="s">
        <v>45</v>
      </c>
      <c r="J143" s="274" t="str">
        <f>IF(ISBLANK(INDEX('Policy Characteristics'!D:D,MATCH($C143,'Policy Characteristics'!$C:$C,0))),"",INDEX('Policy Characteristics'!D:D,MATCH($C143,'Policy Characteristics'!$C:$C,0)))</f>
        <v>Building Energy Efficiency Standards</v>
      </c>
      <c r="K143" s="272" t="str">
        <f>IF(ISBLANK(INDEX('Policy Characteristics'!E:E,MATCH($C143,'Policy Characteristics'!$C:$C,0))),"",INDEX('Policy Characteristics'!E:E,MATCH($C143,'Policy Characteristics'!$C:$C,0)))</f>
        <v>bldgs efficiency standards</v>
      </c>
      <c r="L143" s="285">
        <f>IF(ISBLANK(INDEX('Policy Characteristics'!F:F,MATCH($C143,'Policy Characteristics'!$C:$C,0))),"",INDEX('Policy Characteristics'!F:F,MATCH($C143,'Policy Characteristics'!$C:$C,0)))</f>
        <v>0</v>
      </c>
      <c r="M143" s="285">
        <f>IF(ISBLANK(INDEX('Policy Characteristics'!G:G,MATCH($C143,'Policy Characteristics'!$C:$C,0))),"",INDEX('Policy Characteristics'!G:G,MATCH($C143,'Policy Characteristics'!$C:$C,0)))</f>
        <v>0.75</v>
      </c>
      <c r="N143" s="285">
        <f>IF(ISBLANK(INDEX('Policy Characteristics'!H:H,MATCH($C143,'Policy Characteristics'!$C:$C,0))),"",INDEX('Policy Characteristics'!H:H,MATCH($C143,'Policy Characteristics'!$C:$C,0)))</f>
        <v>0.01</v>
      </c>
      <c r="O143" s="272" t="str">
        <f>IF(ISBLANK(INDEX('Policy Characteristics'!I:I,MATCH($C143,'Policy Characteristics'!$C:$C,0))),"",INDEX('Policy Characteristics'!I:I,MATCH($C143,'Policy Characteristics'!$C:$C,0)))</f>
        <v>% reduction in energy use</v>
      </c>
      <c r="P143" s="272" t="str">
        <f>IF(ISBLANK(INDEX('Policy Characteristics'!J:J,MATCH($C143,'Policy Characteristics'!$C:$C,0))),"",INDEX('Policy Characteristics'!J:J,MATCH($C143,'Policy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3" s="272" t="str">
        <f>IF(ISBLANK(INDEX('Policy Characteristics'!K:K,MATCH($C143,'Policy Characteristics'!$C:$C,0))),"",INDEX('Policy Characteristics'!K:K,MATCH($C143,'Policy Characteristics'!$C:$C,0)))</f>
        <v>buildings-sector-main.html#eff-stds</v>
      </c>
      <c r="R143" s="272" t="str">
        <f>IF(ISBLANK(INDEX('Policy Characteristics'!L:L,MATCH($C143,'Policy Characteristics'!$C:$C,0))),"",INDEX('Policy Characteristics'!L:L,MATCH($C143,'Policy Characteristics'!$C:$C,0)))</f>
        <v>building-energy-efficiency-standards.html</v>
      </c>
    </row>
    <row r="144" spans="1:18" s="4" customFormat="1" ht="16">
      <c r="A144" s="272" t="str">
        <f>IF(ISBLANK(INDEX('Policy Characteristics'!A:A,MATCH($C144,'Policy Characteristics'!$C:$C,0))),"",INDEX('Policy Characteristics'!A:A,MATCH($C144,'Policy Characteristics'!$C:$C,0)))</f>
        <v>Buildings and Appliances</v>
      </c>
      <c r="B144" s="272" t="str">
        <f>IF(ISBLANK(INDEX('Policy Characteristics'!B:B,MATCH($C144,'Policy Characteristics'!$C:$C,0))),"",INDEX('Policy Characteristics'!B:B,MATCH($C144,'Policy Characteristics'!$C:$C,0)))</f>
        <v>Building Energy Efficiency Standards</v>
      </c>
      <c r="C144" s="274" t="str">
        <f t="shared" si="12"/>
        <v>Reduction in E Use Allowed by Component Eff Std</v>
      </c>
      <c r="D144" s="44" t="s">
        <v>121</v>
      </c>
      <c r="E144" s="44" t="s">
        <v>292</v>
      </c>
      <c r="F144" s="44" t="s">
        <v>296</v>
      </c>
      <c r="G144" s="44" t="s">
        <v>127</v>
      </c>
      <c r="H144" s="43">
        <v>16</v>
      </c>
      <c r="I144" s="44" t="s">
        <v>45</v>
      </c>
      <c r="J144" s="274" t="str">
        <f>IF(ISBLANK(INDEX('Policy Characteristics'!D:D,MATCH($C144,'Policy Characteristics'!$C:$C,0))),"",INDEX('Policy Characteristics'!D:D,MATCH($C144,'Policy Characteristics'!$C:$C,0)))</f>
        <v>Building Energy Efficiency Standards</v>
      </c>
      <c r="K144" s="272" t="str">
        <f>IF(ISBLANK(INDEX('Policy Characteristics'!E:E,MATCH($C144,'Policy Characteristics'!$C:$C,0))),"",INDEX('Policy Characteristics'!E:E,MATCH($C144,'Policy Characteristics'!$C:$C,0)))</f>
        <v>bldgs efficiency standards</v>
      </c>
      <c r="L144" s="285">
        <f>IF(ISBLANK(INDEX('Policy Characteristics'!F:F,MATCH($C144,'Policy Characteristics'!$C:$C,0))),"",INDEX('Policy Characteristics'!F:F,MATCH($C144,'Policy Characteristics'!$C:$C,0)))</f>
        <v>0</v>
      </c>
      <c r="M144" s="285">
        <f>IF(ISBLANK(INDEX('Policy Characteristics'!G:G,MATCH($C144,'Policy Characteristics'!$C:$C,0))),"",INDEX('Policy Characteristics'!G:G,MATCH($C144,'Policy Characteristics'!$C:$C,0)))</f>
        <v>0.75</v>
      </c>
      <c r="N144" s="285">
        <f>IF(ISBLANK(INDEX('Policy Characteristics'!H:H,MATCH($C144,'Policy Characteristics'!$C:$C,0))),"",INDEX('Policy Characteristics'!H:H,MATCH($C144,'Policy Characteristics'!$C:$C,0)))</f>
        <v>0.01</v>
      </c>
      <c r="O144" s="272" t="str">
        <f>IF(ISBLANK(INDEX('Policy Characteristics'!I:I,MATCH($C144,'Policy Characteristics'!$C:$C,0))),"",INDEX('Policy Characteristics'!I:I,MATCH($C144,'Policy Characteristics'!$C:$C,0)))</f>
        <v>% reduction in energy use</v>
      </c>
      <c r="P144" s="272" t="str">
        <f>IF(ISBLANK(INDEX('Policy Characteristics'!J:J,MATCH($C144,'Policy Characteristics'!$C:$C,0))),"",INDEX('Policy Characteristics'!J:J,MATCH($C144,'Policy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4" s="272" t="str">
        <f>IF(ISBLANK(INDEX('Policy Characteristics'!K:K,MATCH($C144,'Policy Characteristics'!$C:$C,0))),"",INDEX('Policy Characteristics'!K:K,MATCH($C144,'Policy Characteristics'!$C:$C,0)))</f>
        <v>buildings-sector-main.html#eff-stds</v>
      </c>
      <c r="R144" s="272" t="str">
        <f>IF(ISBLANK(INDEX('Policy Characteristics'!L:L,MATCH($C144,'Policy Characteristics'!$C:$C,0))),"",INDEX('Policy Characteristics'!L:L,MATCH($C144,'Policy Characteristics'!$C:$C,0)))</f>
        <v>building-energy-efficiency-standards.html</v>
      </c>
    </row>
    <row r="145" spans="1:18" s="4" customFormat="1" ht="16">
      <c r="A145" s="272" t="str">
        <f>IF(ISBLANK(INDEX('Policy Characteristics'!A:A,MATCH($C145,'Policy Characteristics'!$C:$C,0))),"",INDEX('Policy Characteristics'!A:A,MATCH($C145,'Policy Characteristics'!$C:$C,0)))</f>
        <v>Buildings and Appliances</v>
      </c>
      <c r="B145" s="272" t="str">
        <f>IF(ISBLANK(INDEX('Policy Characteristics'!B:B,MATCH($C145,'Policy Characteristics'!$C:$C,0))),"",INDEX('Policy Characteristics'!B:B,MATCH($C145,'Policy Characteristics'!$C:$C,0)))</f>
        <v>Building Energy Efficiency Standards</v>
      </c>
      <c r="C145" s="274" t="str">
        <f t="shared" si="12"/>
        <v>Reduction in E Use Allowed by Component Eff Std</v>
      </c>
      <c r="D145" s="44" t="s">
        <v>122</v>
      </c>
      <c r="E145" s="44" t="s">
        <v>292</v>
      </c>
      <c r="F145" s="44" t="s">
        <v>296</v>
      </c>
      <c r="G145" s="44" t="s">
        <v>128</v>
      </c>
      <c r="H145" s="43">
        <v>17</v>
      </c>
      <c r="I145" s="44" t="s">
        <v>45</v>
      </c>
      <c r="J145" s="274" t="str">
        <f>IF(ISBLANK(INDEX('Policy Characteristics'!D:D,MATCH($C145,'Policy Characteristics'!$C:$C,0))),"",INDEX('Policy Characteristics'!D:D,MATCH($C145,'Policy Characteristics'!$C:$C,0)))</f>
        <v>Building Energy Efficiency Standards</v>
      </c>
      <c r="K145" s="272" t="str">
        <f>IF(ISBLANK(INDEX('Policy Characteristics'!E:E,MATCH($C145,'Policy Characteristics'!$C:$C,0))),"",INDEX('Policy Characteristics'!E:E,MATCH($C145,'Policy Characteristics'!$C:$C,0)))</f>
        <v>bldgs efficiency standards</v>
      </c>
      <c r="L145" s="285">
        <f>IF(ISBLANK(INDEX('Policy Characteristics'!F:F,MATCH($C145,'Policy Characteristics'!$C:$C,0))),"",INDEX('Policy Characteristics'!F:F,MATCH($C145,'Policy Characteristics'!$C:$C,0)))</f>
        <v>0</v>
      </c>
      <c r="M145" s="285">
        <f>IF(ISBLANK(INDEX('Policy Characteristics'!G:G,MATCH($C145,'Policy Characteristics'!$C:$C,0))),"",INDEX('Policy Characteristics'!G:G,MATCH($C145,'Policy Characteristics'!$C:$C,0)))</f>
        <v>0.75</v>
      </c>
      <c r="N145" s="285">
        <f>IF(ISBLANK(INDEX('Policy Characteristics'!H:H,MATCH($C145,'Policy Characteristics'!$C:$C,0))),"",INDEX('Policy Characteristics'!H:H,MATCH($C145,'Policy Characteristics'!$C:$C,0)))</f>
        <v>0.01</v>
      </c>
      <c r="O145" s="272" t="str">
        <f>IF(ISBLANK(INDEX('Policy Characteristics'!I:I,MATCH($C145,'Policy Characteristics'!$C:$C,0))),"",INDEX('Policy Characteristics'!I:I,MATCH($C145,'Policy Characteristics'!$C:$C,0)))</f>
        <v>% reduction in energy use</v>
      </c>
      <c r="P145" s="272" t="str">
        <f>IF(ISBLANK(INDEX('Policy Characteristics'!J:J,MATCH($C145,'Policy Characteristics'!$C:$C,0))),"",INDEX('Policy Characteristics'!J:J,MATCH($C145,'Policy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5" s="272" t="str">
        <f>IF(ISBLANK(INDEX('Policy Characteristics'!K:K,MATCH($C145,'Policy Characteristics'!$C:$C,0))),"",INDEX('Policy Characteristics'!K:K,MATCH($C145,'Policy Characteristics'!$C:$C,0)))</f>
        <v>buildings-sector-main.html#eff-stds</v>
      </c>
      <c r="R145" s="272" t="str">
        <f>IF(ISBLANK(INDEX('Policy Characteristics'!L:L,MATCH($C145,'Policy Characteristics'!$C:$C,0))),"",INDEX('Policy Characteristics'!L:L,MATCH($C145,'Policy Characteristics'!$C:$C,0)))</f>
        <v>building-energy-efficiency-standards.html</v>
      </c>
    </row>
    <row r="146" spans="1:18" s="4" customFormat="1" ht="16">
      <c r="A146" s="272" t="str">
        <f>IF(ISBLANK(INDEX('Policy Characteristics'!A:A,MATCH($C146,'Policy Characteristics'!$C:$C,0))),"",INDEX('Policy Characteristics'!A:A,MATCH($C146,'Policy Characteristics'!$C:$C,0)))</f>
        <v>Buildings and Appliances</v>
      </c>
      <c r="B146" s="272" t="str">
        <f>IF(ISBLANK(INDEX('Policy Characteristics'!B:B,MATCH($C146,'Policy Characteristics'!$C:$C,0))),"",INDEX('Policy Characteristics'!B:B,MATCH($C146,'Policy Characteristics'!$C:$C,0)))</f>
        <v>Building Energy Efficiency Standards</v>
      </c>
      <c r="C146" s="274" t="str">
        <f t="shared" si="12"/>
        <v>Reduction in E Use Allowed by Component Eff Std</v>
      </c>
      <c r="D146" s="44" t="s">
        <v>123</v>
      </c>
      <c r="E146" s="44" t="s">
        <v>292</v>
      </c>
      <c r="F146" s="44" t="s">
        <v>296</v>
      </c>
      <c r="G146" s="44" t="s">
        <v>129</v>
      </c>
      <c r="H146" s="43">
        <v>18</v>
      </c>
      <c r="I146" s="44" t="s">
        <v>45</v>
      </c>
      <c r="J146" s="274" t="str">
        <f>IF(ISBLANK(INDEX('Policy Characteristics'!D:D,MATCH($C146,'Policy Characteristics'!$C:$C,0))),"",INDEX('Policy Characteristics'!D:D,MATCH($C146,'Policy Characteristics'!$C:$C,0)))</f>
        <v>Building Energy Efficiency Standards</v>
      </c>
      <c r="K146" s="272" t="str">
        <f>IF(ISBLANK(INDEX('Policy Characteristics'!E:E,MATCH($C146,'Policy Characteristics'!$C:$C,0))),"",INDEX('Policy Characteristics'!E:E,MATCH($C146,'Policy Characteristics'!$C:$C,0)))</f>
        <v>bldgs efficiency standards</v>
      </c>
      <c r="L146" s="285">
        <f>IF(ISBLANK(INDEX('Policy Characteristics'!F:F,MATCH($C146,'Policy Characteristics'!$C:$C,0))),"",INDEX('Policy Characteristics'!F:F,MATCH($C146,'Policy Characteristics'!$C:$C,0)))</f>
        <v>0</v>
      </c>
      <c r="M146" s="285">
        <f>IF(ISBLANK(INDEX('Policy Characteristics'!G:G,MATCH($C146,'Policy Characteristics'!$C:$C,0))),"",INDEX('Policy Characteristics'!G:G,MATCH($C146,'Policy Characteristics'!$C:$C,0)))</f>
        <v>0.75</v>
      </c>
      <c r="N146" s="285">
        <f>IF(ISBLANK(INDEX('Policy Characteristics'!H:H,MATCH($C146,'Policy Characteristics'!$C:$C,0))),"",INDEX('Policy Characteristics'!H:H,MATCH($C146,'Policy Characteristics'!$C:$C,0)))</f>
        <v>0.01</v>
      </c>
      <c r="O146" s="272" t="str">
        <f>IF(ISBLANK(INDEX('Policy Characteristics'!I:I,MATCH($C146,'Policy Characteristics'!$C:$C,0))),"",INDEX('Policy Characteristics'!I:I,MATCH($C146,'Policy Characteristics'!$C:$C,0)))</f>
        <v>% reduction in energy use</v>
      </c>
      <c r="P146" s="272" t="str">
        <f>IF(ISBLANK(INDEX('Policy Characteristics'!J:J,MATCH($C146,'Policy Characteristics'!$C:$C,0))),"",INDEX('Policy Characteristics'!J:J,MATCH($C146,'Policy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6" s="272" t="str">
        <f>IF(ISBLANK(INDEX('Policy Characteristics'!K:K,MATCH($C146,'Policy Characteristics'!$C:$C,0))),"",INDEX('Policy Characteristics'!K:K,MATCH($C146,'Policy Characteristics'!$C:$C,0)))</f>
        <v>buildings-sector-main.html#eff-stds</v>
      </c>
      <c r="R146" s="272" t="str">
        <f>IF(ISBLANK(INDEX('Policy Characteristics'!L:L,MATCH($C146,'Policy Characteristics'!$C:$C,0))),"",INDEX('Policy Characteristics'!L:L,MATCH($C146,'Policy Characteristics'!$C:$C,0)))</f>
        <v>building-energy-efficiency-standards.html</v>
      </c>
    </row>
    <row r="147" spans="1:18" s="4" customFormat="1" ht="16">
      <c r="A147" s="272" t="str">
        <f>IF(ISBLANK(INDEX('Policy Characteristics'!A:A,MATCH($C147,'Policy Characteristics'!$C:$C,0))),"",INDEX('Policy Characteristics'!A:A,MATCH($C147,'Policy Characteristics'!$C:$C,0)))</f>
        <v>Buildings and Appliances</v>
      </c>
      <c r="B147" s="272" t="str">
        <f>IF(ISBLANK(INDEX('Policy Characteristics'!B:B,MATCH($C147,'Policy Characteristics'!$C:$C,0))),"",INDEX('Policy Characteristics'!B:B,MATCH($C147,'Policy Characteristics'!$C:$C,0)))</f>
        <v>Building Energy Efficiency Standards</v>
      </c>
      <c r="C147" s="274" t="str">
        <f t="shared" si="12"/>
        <v>Reduction in E Use Allowed by Component Eff Std</v>
      </c>
      <c r="D147" s="44" t="s">
        <v>118</v>
      </c>
      <c r="E147" s="44" t="s">
        <v>293</v>
      </c>
      <c r="F147" s="44" t="s">
        <v>295</v>
      </c>
      <c r="G147" s="44" t="s">
        <v>124</v>
      </c>
      <c r="H147" s="43">
        <v>150</v>
      </c>
      <c r="I147" s="44" t="s">
        <v>45</v>
      </c>
      <c r="J147" s="274" t="str">
        <f>IF(ISBLANK(INDEX('Policy Characteristics'!D:D,MATCH($C147,'Policy Characteristics'!$C:$C,0))),"",INDEX('Policy Characteristics'!D:D,MATCH($C147,'Policy Characteristics'!$C:$C,0)))</f>
        <v>Building Energy Efficiency Standards</v>
      </c>
      <c r="K147" s="272" t="str">
        <f>IF(ISBLANK(INDEX('Policy Characteristics'!E:E,MATCH($C147,'Policy Characteristics'!$C:$C,0))),"",INDEX('Policy Characteristics'!E:E,MATCH($C147,'Policy Characteristics'!$C:$C,0)))</f>
        <v>bldgs efficiency standards</v>
      </c>
      <c r="L147" s="285">
        <f>IF(ISBLANK(INDEX('Policy Characteristics'!F:F,MATCH($C147,'Policy Characteristics'!$C:$C,0))),"",INDEX('Policy Characteristics'!F:F,MATCH($C147,'Policy Characteristics'!$C:$C,0)))</f>
        <v>0</v>
      </c>
      <c r="M147" s="285">
        <f>IF(ISBLANK(INDEX('Policy Characteristics'!G:G,MATCH($C147,'Policy Characteristics'!$C:$C,0))),"",INDEX('Policy Characteristics'!G:G,MATCH($C147,'Policy Characteristics'!$C:$C,0)))</f>
        <v>0.75</v>
      </c>
      <c r="N147" s="285">
        <f>IF(ISBLANK(INDEX('Policy Characteristics'!H:H,MATCH($C147,'Policy Characteristics'!$C:$C,0))),"",INDEX('Policy Characteristics'!H:H,MATCH($C147,'Policy Characteristics'!$C:$C,0)))</f>
        <v>0.01</v>
      </c>
      <c r="O147" s="272" t="str">
        <f>IF(ISBLANK(INDEX('Policy Characteristics'!I:I,MATCH($C147,'Policy Characteristics'!$C:$C,0))),"",INDEX('Policy Characteristics'!I:I,MATCH($C147,'Policy Characteristics'!$C:$C,0)))</f>
        <v>% reduction in energy use</v>
      </c>
      <c r="P147" s="272" t="str">
        <f>IF(ISBLANK(INDEX('Policy Characteristics'!J:J,MATCH($C147,'Policy Characteristics'!$C:$C,0))),"",INDEX('Policy Characteristics'!J:J,MATCH($C147,'Policy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7" s="272" t="str">
        <f>IF(ISBLANK(INDEX('Policy Characteristics'!K:K,MATCH($C147,'Policy Characteristics'!$C:$C,0))),"",INDEX('Policy Characteristics'!K:K,MATCH($C147,'Policy Characteristics'!$C:$C,0)))</f>
        <v>buildings-sector-main.html#eff-stds</v>
      </c>
      <c r="R147" s="272" t="str">
        <f>IF(ISBLANK(INDEX('Policy Characteristics'!L:L,MATCH($C147,'Policy Characteristics'!$C:$C,0))),"",INDEX('Policy Characteristics'!L:L,MATCH($C147,'Policy Characteristics'!$C:$C,0)))</f>
        <v>building-energy-efficiency-standards.html</v>
      </c>
    </row>
    <row r="148" spans="1:18" s="4" customFormat="1" ht="16">
      <c r="A148" s="272" t="str">
        <f>IF(ISBLANK(INDEX('Policy Characteristics'!A:A,MATCH($C148,'Policy Characteristics'!$C:$C,0))),"",INDEX('Policy Characteristics'!A:A,MATCH($C148,'Policy Characteristics'!$C:$C,0)))</f>
        <v>Buildings and Appliances</v>
      </c>
      <c r="B148" s="272" t="str">
        <f>IF(ISBLANK(INDEX('Policy Characteristics'!B:B,MATCH($C148,'Policy Characteristics'!$C:$C,0))),"",INDEX('Policy Characteristics'!B:B,MATCH($C148,'Policy Characteristics'!$C:$C,0)))</f>
        <v>Building Energy Efficiency Standards</v>
      </c>
      <c r="C148" s="274" t="str">
        <f t="shared" si="12"/>
        <v>Reduction in E Use Allowed by Component Eff Std</v>
      </c>
      <c r="D148" s="44" t="s">
        <v>119</v>
      </c>
      <c r="E148" s="44" t="s">
        <v>293</v>
      </c>
      <c r="F148" s="44" t="s">
        <v>295</v>
      </c>
      <c r="G148" s="44" t="s">
        <v>125</v>
      </c>
      <c r="H148" s="43">
        <v>151</v>
      </c>
      <c r="I148" s="44" t="s">
        <v>45</v>
      </c>
      <c r="J148" s="274" t="str">
        <f>IF(ISBLANK(INDEX('Policy Characteristics'!D:D,MATCH($C148,'Policy Characteristics'!$C:$C,0))),"",INDEX('Policy Characteristics'!D:D,MATCH($C148,'Policy Characteristics'!$C:$C,0)))</f>
        <v>Building Energy Efficiency Standards</v>
      </c>
      <c r="K148" s="272" t="str">
        <f>IF(ISBLANK(INDEX('Policy Characteristics'!E:E,MATCH($C148,'Policy Characteristics'!$C:$C,0))),"",INDEX('Policy Characteristics'!E:E,MATCH($C148,'Policy Characteristics'!$C:$C,0)))</f>
        <v>bldgs efficiency standards</v>
      </c>
      <c r="L148" s="285">
        <f>IF(ISBLANK(INDEX('Policy Characteristics'!F:F,MATCH($C148,'Policy Characteristics'!$C:$C,0))),"",INDEX('Policy Characteristics'!F:F,MATCH($C148,'Policy Characteristics'!$C:$C,0)))</f>
        <v>0</v>
      </c>
      <c r="M148" s="285">
        <f>IF(ISBLANK(INDEX('Policy Characteristics'!G:G,MATCH($C148,'Policy Characteristics'!$C:$C,0))),"",INDEX('Policy Characteristics'!G:G,MATCH($C148,'Policy Characteristics'!$C:$C,0)))</f>
        <v>0.75</v>
      </c>
      <c r="N148" s="285">
        <f>IF(ISBLANK(INDEX('Policy Characteristics'!H:H,MATCH($C148,'Policy Characteristics'!$C:$C,0))),"",INDEX('Policy Characteristics'!H:H,MATCH($C148,'Policy Characteristics'!$C:$C,0)))</f>
        <v>0.01</v>
      </c>
      <c r="O148" s="272" t="str">
        <f>IF(ISBLANK(INDEX('Policy Characteristics'!I:I,MATCH($C148,'Policy Characteristics'!$C:$C,0))),"",INDEX('Policy Characteristics'!I:I,MATCH($C148,'Policy Characteristics'!$C:$C,0)))</f>
        <v>% reduction in energy use</v>
      </c>
      <c r="P148" s="272" t="str">
        <f>IF(ISBLANK(INDEX('Policy Characteristics'!J:J,MATCH($C148,'Policy Characteristics'!$C:$C,0))),"",INDEX('Policy Characteristics'!J:J,MATCH($C148,'Policy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8" s="272" t="str">
        <f>IF(ISBLANK(INDEX('Policy Characteristics'!K:K,MATCH($C148,'Policy Characteristics'!$C:$C,0))),"",INDEX('Policy Characteristics'!K:K,MATCH($C148,'Policy Characteristics'!$C:$C,0)))</f>
        <v>buildings-sector-main.html#eff-stds</v>
      </c>
      <c r="R148" s="272" t="str">
        <f>IF(ISBLANK(INDEX('Policy Characteristics'!L:L,MATCH($C148,'Policy Characteristics'!$C:$C,0))),"",INDEX('Policy Characteristics'!L:L,MATCH($C148,'Policy Characteristics'!$C:$C,0)))</f>
        <v>building-energy-efficiency-standards.html</v>
      </c>
    </row>
    <row r="149" spans="1:18" s="4" customFormat="1" ht="16">
      <c r="A149" s="272" t="str">
        <f>IF(ISBLANK(INDEX('Policy Characteristics'!A:A,MATCH($C149,'Policy Characteristics'!$C:$C,0))),"",INDEX('Policy Characteristics'!A:A,MATCH($C149,'Policy Characteristics'!$C:$C,0)))</f>
        <v>Buildings and Appliances</v>
      </c>
      <c r="B149" s="272" t="str">
        <f>IF(ISBLANK(INDEX('Policy Characteristics'!B:B,MATCH($C149,'Policy Characteristics'!$C:$C,0))),"",INDEX('Policy Characteristics'!B:B,MATCH($C149,'Policy Characteristics'!$C:$C,0)))</f>
        <v>Building Energy Efficiency Standards</v>
      </c>
      <c r="C149" s="274" t="str">
        <f t="shared" si="12"/>
        <v>Reduction in E Use Allowed by Component Eff Std</v>
      </c>
      <c r="D149" s="44" t="s">
        <v>120</v>
      </c>
      <c r="E149" s="44" t="s">
        <v>293</v>
      </c>
      <c r="F149" s="44" t="s">
        <v>295</v>
      </c>
      <c r="G149" s="44" t="s">
        <v>126</v>
      </c>
      <c r="H149" s="43">
        <v>152</v>
      </c>
      <c r="I149" s="44" t="s">
        <v>45</v>
      </c>
      <c r="J149" s="274" t="str">
        <f>IF(ISBLANK(INDEX('Policy Characteristics'!D:D,MATCH($C149,'Policy Characteristics'!$C:$C,0))),"",INDEX('Policy Characteristics'!D:D,MATCH($C149,'Policy Characteristics'!$C:$C,0)))</f>
        <v>Building Energy Efficiency Standards</v>
      </c>
      <c r="K149" s="272" t="str">
        <f>IF(ISBLANK(INDEX('Policy Characteristics'!E:E,MATCH($C149,'Policy Characteristics'!$C:$C,0))),"",INDEX('Policy Characteristics'!E:E,MATCH($C149,'Policy Characteristics'!$C:$C,0)))</f>
        <v>bldgs efficiency standards</v>
      </c>
      <c r="L149" s="285">
        <f>IF(ISBLANK(INDEX('Policy Characteristics'!F:F,MATCH($C149,'Policy Characteristics'!$C:$C,0))),"",INDEX('Policy Characteristics'!F:F,MATCH($C149,'Policy Characteristics'!$C:$C,0)))</f>
        <v>0</v>
      </c>
      <c r="M149" s="285">
        <f>IF(ISBLANK(INDEX('Policy Characteristics'!G:G,MATCH($C149,'Policy Characteristics'!$C:$C,0))),"",INDEX('Policy Characteristics'!G:G,MATCH($C149,'Policy Characteristics'!$C:$C,0)))</f>
        <v>0.75</v>
      </c>
      <c r="N149" s="285">
        <f>IF(ISBLANK(INDEX('Policy Characteristics'!H:H,MATCH($C149,'Policy Characteristics'!$C:$C,0))),"",INDEX('Policy Characteristics'!H:H,MATCH($C149,'Policy Characteristics'!$C:$C,0)))</f>
        <v>0.01</v>
      </c>
      <c r="O149" s="272" t="str">
        <f>IF(ISBLANK(INDEX('Policy Characteristics'!I:I,MATCH($C149,'Policy Characteristics'!$C:$C,0))),"",INDEX('Policy Characteristics'!I:I,MATCH($C149,'Policy Characteristics'!$C:$C,0)))</f>
        <v>% reduction in energy use</v>
      </c>
      <c r="P149" s="272" t="str">
        <f>IF(ISBLANK(INDEX('Policy Characteristics'!J:J,MATCH($C149,'Policy Characteristics'!$C:$C,0))),"",INDEX('Policy Characteristics'!J:J,MATCH($C149,'Policy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49" s="272" t="str">
        <f>IF(ISBLANK(INDEX('Policy Characteristics'!K:K,MATCH($C149,'Policy Characteristics'!$C:$C,0))),"",INDEX('Policy Characteristics'!K:K,MATCH($C149,'Policy Characteristics'!$C:$C,0)))</f>
        <v>buildings-sector-main.html#eff-stds</v>
      </c>
      <c r="R149" s="272" t="str">
        <f>IF(ISBLANK(INDEX('Policy Characteristics'!L:L,MATCH($C149,'Policy Characteristics'!$C:$C,0))),"",INDEX('Policy Characteristics'!L:L,MATCH($C149,'Policy Characteristics'!$C:$C,0)))</f>
        <v>building-energy-efficiency-standards.html</v>
      </c>
    </row>
    <row r="150" spans="1:18" s="4" customFormat="1" ht="16">
      <c r="A150" s="272" t="str">
        <f>IF(ISBLANK(INDEX('Policy Characteristics'!A:A,MATCH($C150,'Policy Characteristics'!$C:$C,0))),"",INDEX('Policy Characteristics'!A:A,MATCH($C150,'Policy Characteristics'!$C:$C,0)))</f>
        <v>Buildings and Appliances</v>
      </c>
      <c r="B150" s="272" t="str">
        <f>IF(ISBLANK(INDEX('Policy Characteristics'!B:B,MATCH($C150,'Policy Characteristics'!$C:$C,0))),"",INDEX('Policy Characteristics'!B:B,MATCH($C150,'Policy Characteristics'!$C:$C,0)))</f>
        <v>Building Energy Efficiency Standards</v>
      </c>
      <c r="C150" s="274" t="str">
        <f t="shared" si="12"/>
        <v>Reduction in E Use Allowed by Component Eff Std</v>
      </c>
      <c r="D150" s="44" t="s">
        <v>121</v>
      </c>
      <c r="E150" s="44" t="s">
        <v>293</v>
      </c>
      <c r="F150" s="44" t="s">
        <v>295</v>
      </c>
      <c r="G150" s="44" t="s">
        <v>127</v>
      </c>
      <c r="H150" s="43">
        <v>153</v>
      </c>
      <c r="I150" s="44" t="s">
        <v>45</v>
      </c>
      <c r="J150" s="274" t="str">
        <f>IF(ISBLANK(INDEX('Policy Characteristics'!D:D,MATCH($C150,'Policy Characteristics'!$C:$C,0))),"",INDEX('Policy Characteristics'!D:D,MATCH($C150,'Policy Characteristics'!$C:$C,0)))</f>
        <v>Building Energy Efficiency Standards</v>
      </c>
      <c r="K150" s="272" t="str">
        <f>IF(ISBLANK(INDEX('Policy Characteristics'!E:E,MATCH($C150,'Policy Characteristics'!$C:$C,0))),"",INDEX('Policy Characteristics'!E:E,MATCH($C150,'Policy Characteristics'!$C:$C,0)))</f>
        <v>bldgs efficiency standards</v>
      </c>
      <c r="L150" s="285">
        <f>IF(ISBLANK(INDEX('Policy Characteristics'!F:F,MATCH($C150,'Policy Characteristics'!$C:$C,0))),"",INDEX('Policy Characteristics'!F:F,MATCH($C150,'Policy Characteristics'!$C:$C,0)))</f>
        <v>0</v>
      </c>
      <c r="M150" s="285">
        <f>IF(ISBLANK(INDEX('Policy Characteristics'!G:G,MATCH($C150,'Policy Characteristics'!$C:$C,0))),"",INDEX('Policy Characteristics'!G:G,MATCH($C150,'Policy Characteristics'!$C:$C,0)))</f>
        <v>0.75</v>
      </c>
      <c r="N150" s="285">
        <f>IF(ISBLANK(INDEX('Policy Characteristics'!H:H,MATCH($C150,'Policy Characteristics'!$C:$C,0))),"",INDEX('Policy Characteristics'!H:H,MATCH($C150,'Policy Characteristics'!$C:$C,0)))</f>
        <v>0.01</v>
      </c>
      <c r="O150" s="272" t="str">
        <f>IF(ISBLANK(INDEX('Policy Characteristics'!I:I,MATCH($C150,'Policy Characteristics'!$C:$C,0))),"",INDEX('Policy Characteristics'!I:I,MATCH($C150,'Policy Characteristics'!$C:$C,0)))</f>
        <v>% reduction in energy use</v>
      </c>
      <c r="P150" s="272" t="str">
        <f>IF(ISBLANK(INDEX('Policy Characteristics'!J:J,MATCH($C150,'Policy Characteristics'!$C:$C,0))),"",INDEX('Policy Characteristics'!J:J,MATCH($C150,'Policy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0" s="272" t="str">
        <f>IF(ISBLANK(INDEX('Policy Characteristics'!K:K,MATCH($C150,'Policy Characteristics'!$C:$C,0))),"",INDEX('Policy Characteristics'!K:K,MATCH($C150,'Policy Characteristics'!$C:$C,0)))</f>
        <v>buildings-sector-main.html#eff-stds</v>
      </c>
      <c r="R150" s="272" t="str">
        <f>IF(ISBLANK(INDEX('Policy Characteristics'!L:L,MATCH($C150,'Policy Characteristics'!$C:$C,0))),"",INDEX('Policy Characteristics'!L:L,MATCH($C150,'Policy Characteristics'!$C:$C,0)))</f>
        <v>building-energy-efficiency-standards.html</v>
      </c>
    </row>
    <row r="151" spans="1:18" s="4" customFormat="1" ht="16">
      <c r="A151" s="272" t="str">
        <f>IF(ISBLANK(INDEX('Policy Characteristics'!A:A,MATCH($C151,'Policy Characteristics'!$C:$C,0))),"",INDEX('Policy Characteristics'!A:A,MATCH($C151,'Policy Characteristics'!$C:$C,0)))</f>
        <v>Buildings and Appliances</v>
      </c>
      <c r="B151" s="272" t="str">
        <f>IF(ISBLANK(INDEX('Policy Characteristics'!B:B,MATCH($C151,'Policy Characteristics'!$C:$C,0))),"",INDEX('Policy Characteristics'!B:B,MATCH($C151,'Policy Characteristics'!$C:$C,0)))</f>
        <v>Building Energy Efficiency Standards</v>
      </c>
      <c r="C151" s="274" t="str">
        <f t="shared" si="12"/>
        <v>Reduction in E Use Allowed by Component Eff Std</v>
      </c>
      <c r="D151" s="44" t="s">
        <v>122</v>
      </c>
      <c r="E151" s="44" t="s">
        <v>293</v>
      </c>
      <c r="F151" s="44" t="s">
        <v>295</v>
      </c>
      <c r="G151" s="44" t="s">
        <v>128</v>
      </c>
      <c r="H151" s="43">
        <v>154</v>
      </c>
      <c r="I151" s="44" t="s">
        <v>45</v>
      </c>
      <c r="J151" s="274" t="str">
        <f>IF(ISBLANK(INDEX('Policy Characteristics'!D:D,MATCH($C151,'Policy Characteristics'!$C:$C,0))),"",INDEX('Policy Characteristics'!D:D,MATCH($C151,'Policy Characteristics'!$C:$C,0)))</f>
        <v>Building Energy Efficiency Standards</v>
      </c>
      <c r="K151" s="272" t="str">
        <f>IF(ISBLANK(INDEX('Policy Characteristics'!E:E,MATCH($C151,'Policy Characteristics'!$C:$C,0))),"",INDEX('Policy Characteristics'!E:E,MATCH($C151,'Policy Characteristics'!$C:$C,0)))</f>
        <v>bldgs efficiency standards</v>
      </c>
      <c r="L151" s="285">
        <f>IF(ISBLANK(INDEX('Policy Characteristics'!F:F,MATCH($C151,'Policy Characteristics'!$C:$C,0))),"",INDEX('Policy Characteristics'!F:F,MATCH($C151,'Policy Characteristics'!$C:$C,0)))</f>
        <v>0</v>
      </c>
      <c r="M151" s="285">
        <f>IF(ISBLANK(INDEX('Policy Characteristics'!G:G,MATCH($C151,'Policy Characteristics'!$C:$C,0))),"",INDEX('Policy Characteristics'!G:G,MATCH($C151,'Policy Characteristics'!$C:$C,0)))</f>
        <v>0.75</v>
      </c>
      <c r="N151" s="285">
        <f>IF(ISBLANK(INDEX('Policy Characteristics'!H:H,MATCH($C151,'Policy Characteristics'!$C:$C,0))),"",INDEX('Policy Characteristics'!H:H,MATCH($C151,'Policy Characteristics'!$C:$C,0)))</f>
        <v>0.01</v>
      </c>
      <c r="O151" s="272" t="str">
        <f>IF(ISBLANK(INDEX('Policy Characteristics'!I:I,MATCH($C151,'Policy Characteristics'!$C:$C,0))),"",INDEX('Policy Characteristics'!I:I,MATCH($C151,'Policy Characteristics'!$C:$C,0)))</f>
        <v>% reduction in energy use</v>
      </c>
      <c r="P151" s="272" t="str">
        <f>IF(ISBLANK(INDEX('Policy Characteristics'!J:J,MATCH($C151,'Policy Characteristics'!$C:$C,0))),"",INDEX('Policy Characteristics'!J:J,MATCH($C151,'Policy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1" s="272" t="str">
        <f>IF(ISBLANK(INDEX('Policy Characteristics'!K:K,MATCH($C151,'Policy Characteristics'!$C:$C,0))),"",INDEX('Policy Characteristics'!K:K,MATCH($C151,'Policy Characteristics'!$C:$C,0)))</f>
        <v>buildings-sector-main.html#eff-stds</v>
      </c>
      <c r="R151" s="272" t="str">
        <f>IF(ISBLANK(INDEX('Policy Characteristics'!L:L,MATCH($C151,'Policy Characteristics'!$C:$C,0))),"",INDEX('Policy Characteristics'!L:L,MATCH($C151,'Policy Characteristics'!$C:$C,0)))</f>
        <v>building-energy-efficiency-standards.html</v>
      </c>
    </row>
    <row r="152" spans="1:18" s="4" customFormat="1" ht="16">
      <c r="A152" s="272" t="str">
        <f>IF(ISBLANK(INDEX('Policy Characteristics'!A:A,MATCH($C152,'Policy Characteristics'!$C:$C,0))),"",INDEX('Policy Characteristics'!A:A,MATCH($C152,'Policy Characteristics'!$C:$C,0)))</f>
        <v>Buildings and Appliances</v>
      </c>
      <c r="B152" s="272" t="str">
        <f>IF(ISBLANK(INDEX('Policy Characteristics'!B:B,MATCH($C152,'Policy Characteristics'!$C:$C,0))),"",INDEX('Policy Characteristics'!B:B,MATCH($C152,'Policy Characteristics'!$C:$C,0)))</f>
        <v>Building Energy Efficiency Standards</v>
      </c>
      <c r="C152" s="274" t="str">
        <f t="shared" si="12"/>
        <v>Reduction in E Use Allowed by Component Eff Std</v>
      </c>
      <c r="D152" s="44" t="s">
        <v>123</v>
      </c>
      <c r="E152" s="44" t="s">
        <v>293</v>
      </c>
      <c r="F152" s="44" t="s">
        <v>295</v>
      </c>
      <c r="G152" s="44" t="s">
        <v>129</v>
      </c>
      <c r="H152" s="43">
        <v>155</v>
      </c>
      <c r="I152" s="44" t="s">
        <v>45</v>
      </c>
      <c r="J152" s="274" t="str">
        <f>IF(ISBLANK(INDEX('Policy Characteristics'!D:D,MATCH($C152,'Policy Characteristics'!$C:$C,0))),"",INDEX('Policy Characteristics'!D:D,MATCH($C152,'Policy Characteristics'!$C:$C,0)))</f>
        <v>Building Energy Efficiency Standards</v>
      </c>
      <c r="K152" s="272" t="str">
        <f>IF(ISBLANK(INDEX('Policy Characteristics'!E:E,MATCH($C152,'Policy Characteristics'!$C:$C,0))),"",INDEX('Policy Characteristics'!E:E,MATCH($C152,'Policy Characteristics'!$C:$C,0)))</f>
        <v>bldgs efficiency standards</v>
      </c>
      <c r="L152" s="285">
        <f>IF(ISBLANK(INDEX('Policy Characteristics'!F:F,MATCH($C152,'Policy Characteristics'!$C:$C,0))),"",INDEX('Policy Characteristics'!F:F,MATCH($C152,'Policy Characteristics'!$C:$C,0)))</f>
        <v>0</v>
      </c>
      <c r="M152" s="285">
        <f>IF(ISBLANK(INDEX('Policy Characteristics'!G:G,MATCH($C152,'Policy Characteristics'!$C:$C,0))),"",INDEX('Policy Characteristics'!G:G,MATCH($C152,'Policy Characteristics'!$C:$C,0)))</f>
        <v>0.75</v>
      </c>
      <c r="N152" s="285">
        <f>IF(ISBLANK(INDEX('Policy Characteristics'!H:H,MATCH($C152,'Policy Characteristics'!$C:$C,0))),"",INDEX('Policy Characteristics'!H:H,MATCH($C152,'Policy Characteristics'!$C:$C,0)))</f>
        <v>0.01</v>
      </c>
      <c r="O152" s="272" t="str">
        <f>IF(ISBLANK(INDEX('Policy Characteristics'!I:I,MATCH($C152,'Policy Characteristics'!$C:$C,0))),"",INDEX('Policy Characteristics'!I:I,MATCH($C152,'Policy Characteristics'!$C:$C,0)))</f>
        <v>% reduction in energy use</v>
      </c>
      <c r="P152" s="272" t="str">
        <f>IF(ISBLANK(INDEX('Policy Characteristics'!J:J,MATCH($C152,'Policy Characteristics'!$C:$C,0))),"",INDEX('Policy Characteristics'!J:J,MATCH($C152,'Policy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2" s="272" t="str">
        <f>IF(ISBLANK(INDEX('Policy Characteristics'!K:K,MATCH($C152,'Policy Characteristics'!$C:$C,0))),"",INDEX('Policy Characteristics'!K:K,MATCH($C152,'Policy Characteristics'!$C:$C,0)))</f>
        <v>buildings-sector-main.html#eff-stds</v>
      </c>
      <c r="R152" s="272" t="str">
        <f>IF(ISBLANK(INDEX('Policy Characteristics'!L:L,MATCH($C152,'Policy Characteristics'!$C:$C,0))),"",INDEX('Policy Characteristics'!L:L,MATCH($C152,'Policy Characteristics'!$C:$C,0)))</f>
        <v>building-energy-efficiency-standards.html</v>
      </c>
    </row>
    <row r="153" spans="1:18" s="4" customFormat="1" ht="16">
      <c r="A153" s="272" t="str">
        <f>IF(ISBLANK(INDEX('Policy Characteristics'!A:A,MATCH($C153,'Policy Characteristics'!$C:$C,0))),"",INDEX('Policy Characteristics'!A:A,MATCH($C153,'Policy Characteristics'!$C:$C,0)))</f>
        <v>Buildings and Appliances</v>
      </c>
      <c r="B153" s="272" t="str">
        <f>IF(ISBLANK(INDEX('Policy Characteristics'!B:B,MATCH($C153,'Policy Characteristics'!$C:$C,0))),"",INDEX('Policy Characteristics'!B:B,MATCH($C153,'Policy Characteristics'!$C:$C,0)))</f>
        <v>Building Energy Efficiency Standards</v>
      </c>
      <c r="C153" s="274" t="str">
        <f t="shared" si="12"/>
        <v>Reduction in E Use Allowed by Component Eff Std</v>
      </c>
      <c r="D153" s="44" t="s">
        <v>118</v>
      </c>
      <c r="E153" s="44" t="s">
        <v>294</v>
      </c>
      <c r="F153" s="44" t="s">
        <v>171</v>
      </c>
      <c r="G153" s="44" t="s">
        <v>124</v>
      </c>
      <c r="H153" s="43">
        <v>156</v>
      </c>
      <c r="I153" s="44" t="s">
        <v>45</v>
      </c>
      <c r="J153" s="274" t="str">
        <f>IF(ISBLANK(INDEX('Policy Characteristics'!D:D,MATCH($C153,'Policy Characteristics'!$C:$C,0))),"",INDEX('Policy Characteristics'!D:D,MATCH($C153,'Policy Characteristics'!$C:$C,0)))</f>
        <v>Building Energy Efficiency Standards</v>
      </c>
      <c r="K153" s="272" t="str">
        <f>IF(ISBLANK(INDEX('Policy Characteristics'!E:E,MATCH($C153,'Policy Characteristics'!$C:$C,0))),"",INDEX('Policy Characteristics'!E:E,MATCH($C153,'Policy Characteristics'!$C:$C,0)))</f>
        <v>bldgs efficiency standards</v>
      </c>
      <c r="L153" s="285">
        <f>IF(ISBLANK(INDEX('Policy Characteristics'!F:F,MATCH($C153,'Policy Characteristics'!$C:$C,0))),"",INDEX('Policy Characteristics'!F:F,MATCH($C153,'Policy Characteristics'!$C:$C,0)))</f>
        <v>0</v>
      </c>
      <c r="M153" s="285">
        <f>IF(ISBLANK(INDEX('Policy Characteristics'!G:G,MATCH($C153,'Policy Characteristics'!$C:$C,0))),"",INDEX('Policy Characteristics'!G:G,MATCH($C153,'Policy Characteristics'!$C:$C,0)))</f>
        <v>0.75</v>
      </c>
      <c r="N153" s="285">
        <f>IF(ISBLANK(INDEX('Policy Characteristics'!H:H,MATCH($C153,'Policy Characteristics'!$C:$C,0))),"",INDEX('Policy Characteristics'!H:H,MATCH($C153,'Policy Characteristics'!$C:$C,0)))</f>
        <v>0.01</v>
      </c>
      <c r="O153" s="272" t="str">
        <f>IF(ISBLANK(INDEX('Policy Characteristics'!I:I,MATCH($C153,'Policy Characteristics'!$C:$C,0))),"",INDEX('Policy Characteristics'!I:I,MATCH($C153,'Policy Characteristics'!$C:$C,0)))</f>
        <v>% reduction in energy use</v>
      </c>
      <c r="P153" s="272" t="str">
        <f>IF(ISBLANK(INDEX('Policy Characteristics'!J:J,MATCH($C153,'Policy Characteristics'!$C:$C,0))),"",INDEX('Policy Characteristics'!J:J,MATCH($C153,'Policy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3" s="272" t="str">
        <f>IF(ISBLANK(INDEX('Policy Characteristics'!K:K,MATCH($C153,'Policy Characteristics'!$C:$C,0))),"",INDEX('Policy Characteristics'!K:K,MATCH($C153,'Policy Characteristics'!$C:$C,0)))</f>
        <v>buildings-sector-main.html#eff-stds</v>
      </c>
      <c r="R153" s="272" t="str">
        <f>IF(ISBLANK(INDEX('Policy Characteristics'!L:L,MATCH($C153,'Policy Characteristics'!$C:$C,0))),"",INDEX('Policy Characteristics'!L:L,MATCH($C153,'Policy Characteristics'!$C:$C,0)))</f>
        <v>building-energy-efficiency-standards.html</v>
      </c>
    </row>
    <row r="154" spans="1:18" s="4" customFormat="1" ht="16">
      <c r="A154" s="272" t="str">
        <f>IF(ISBLANK(INDEX('Policy Characteristics'!A:A,MATCH($C154,'Policy Characteristics'!$C:$C,0))),"",INDEX('Policy Characteristics'!A:A,MATCH($C154,'Policy Characteristics'!$C:$C,0)))</f>
        <v>Buildings and Appliances</v>
      </c>
      <c r="B154" s="272" t="str">
        <f>IF(ISBLANK(INDEX('Policy Characteristics'!B:B,MATCH($C154,'Policy Characteristics'!$C:$C,0))),"",INDEX('Policy Characteristics'!B:B,MATCH($C154,'Policy Characteristics'!$C:$C,0)))</f>
        <v>Building Energy Efficiency Standards</v>
      </c>
      <c r="C154" s="274" t="str">
        <f t="shared" si="12"/>
        <v>Reduction in E Use Allowed by Component Eff Std</v>
      </c>
      <c r="D154" s="44" t="s">
        <v>119</v>
      </c>
      <c r="E154" s="44" t="s">
        <v>294</v>
      </c>
      <c r="F154" s="44" t="s">
        <v>171</v>
      </c>
      <c r="G154" s="44" t="s">
        <v>125</v>
      </c>
      <c r="H154" s="43">
        <v>157</v>
      </c>
      <c r="I154" s="44" t="s">
        <v>45</v>
      </c>
      <c r="J154" s="274" t="str">
        <f>IF(ISBLANK(INDEX('Policy Characteristics'!D:D,MATCH($C154,'Policy Characteristics'!$C:$C,0))),"",INDEX('Policy Characteristics'!D:D,MATCH($C154,'Policy Characteristics'!$C:$C,0)))</f>
        <v>Building Energy Efficiency Standards</v>
      </c>
      <c r="K154" s="272" t="str">
        <f>IF(ISBLANK(INDEX('Policy Characteristics'!E:E,MATCH($C154,'Policy Characteristics'!$C:$C,0))),"",INDEX('Policy Characteristics'!E:E,MATCH($C154,'Policy Characteristics'!$C:$C,0)))</f>
        <v>bldgs efficiency standards</v>
      </c>
      <c r="L154" s="285">
        <f>IF(ISBLANK(INDEX('Policy Characteristics'!F:F,MATCH($C154,'Policy Characteristics'!$C:$C,0))),"",INDEX('Policy Characteristics'!F:F,MATCH($C154,'Policy Characteristics'!$C:$C,0)))</f>
        <v>0</v>
      </c>
      <c r="M154" s="285">
        <f>IF(ISBLANK(INDEX('Policy Characteristics'!G:G,MATCH($C154,'Policy Characteristics'!$C:$C,0))),"",INDEX('Policy Characteristics'!G:G,MATCH($C154,'Policy Characteristics'!$C:$C,0)))</f>
        <v>0.75</v>
      </c>
      <c r="N154" s="285">
        <f>IF(ISBLANK(INDEX('Policy Characteristics'!H:H,MATCH($C154,'Policy Characteristics'!$C:$C,0))),"",INDEX('Policy Characteristics'!H:H,MATCH($C154,'Policy Characteristics'!$C:$C,0)))</f>
        <v>0.01</v>
      </c>
      <c r="O154" s="272" t="str">
        <f>IF(ISBLANK(INDEX('Policy Characteristics'!I:I,MATCH($C154,'Policy Characteristics'!$C:$C,0))),"",INDEX('Policy Characteristics'!I:I,MATCH($C154,'Policy Characteristics'!$C:$C,0)))</f>
        <v>% reduction in energy use</v>
      </c>
      <c r="P154" s="272" t="str">
        <f>IF(ISBLANK(INDEX('Policy Characteristics'!J:J,MATCH($C154,'Policy Characteristics'!$C:$C,0))),"",INDEX('Policy Characteristics'!J:J,MATCH($C154,'Policy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4" s="272" t="str">
        <f>IF(ISBLANK(INDEX('Policy Characteristics'!K:K,MATCH($C154,'Policy Characteristics'!$C:$C,0))),"",INDEX('Policy Characteristics'!K:K,MATCH($C154,'Policy Characteristics'!$C:$C,0)))</f>
        <v>buildings-sector-main.html#eff-stds</v>
      </c>
      <c r="R154" s="272" t="str">
        <f>IF(ISBLANK(INDEX('Policy Characteristics'!L:L,MATCH($C154,'Policy Characteristics'!$C:$C,0))),"",INDEX('Policy Characteristics'!L:L,MATCH($C154,'Policy Characteristics'!$C:$C,0)))</f>
        <v>building-energy-efficiency-standards.html</v>
      </c>
    </row>
    <row r="155" spans="1:18" s="4" customFormat="1" ht="16">
      <c r="A155" s="272" t="str">
        <f>IF(ISBLANK(INDEX('Policy Characteristics'!A:A,MATCH($C155,'Policy Characteristics'!$C:$C,0))),"",INDEX('Policy Characteristics'!A:A,MATCH($C155,'Policy Characteristics'!$C:$C,0)))</f>
        <v>Buildings and Appliances</v>
      </c>
      <c r="B155" s="272" t="str">
        <f>IF(ISBLANK(INDEX('Policy Characteristics'!B:B,MATCH($C155,'Policy Characteristics'!$C:$C,0))),"",INDEX('Policy Characteristics'!B:B,MATCH($C155,'Policy Characteristics'!$C:$C,0)))</f>
        <v>Building Energy Efficiency Standards</v>
      </c>
      <c r="C155" s="274" t="str">
        <f t="shared" si="12"/>
        <v>Reduction in E Use Allowed by Component Eff Std</v>
      </c>
      <c r="D155" s="44" t="s">
        <v>120</v>
      </c>
      <c r="E155" s="44" t="s">
        <v>294</v>
      </c>
      <c r="F155" s="44" t="s">
        <v>171</v>
      </c>
      <c r="G155" s="44" t="s">
        <v>126</v>
      </c>
      <c r="H155" s="43">
        <v>158</v>
      </c>
      <c r="I155" s="44" t="s">
        <v>45</v>
      </c>
      <c r="J155" s="274" t="str">
        <f>IF(ISBLANK(INDEX('Policy Characteristics'!D:D,MATCH($C155,'Policy Characteristics'!$C:$C,0))),"",INDEX('Policy Characteristics'!D:D,MATCH($C155,'Policy Characteristics'!$C:$C,0)))</f>
        <v>Building Energy Efficiency Standards</v>
      </c>
      <c r="K155" s="272" t="str">
        <f>IF(ISBLANK(INDEX('Policy Characteristics'!E:E,MATCH($C155,'Policy Characteristics'!$C:$C,0))),"",INDEX('Policy Characteristics'!E:E,MATCH($C155,'Policy Characteristics'!$C:$C,0)))</f>
        <v>bldgs efficiency standards</v>
      </c>
      <c r="L155" s="285">
        <f>IF(ISBLANK(INDEX('Policy Characteristics'!F:F,MATCH($C155,'Policy Characteristics'!$C:$C,0))),"",INDEX('Policy Characteristics'!F:F,MATCH($C155,'Policy Characteristics'!$C:$C,0)))</f>
        <v>0</v>
      </c>
      <c r="M155" s="285">
        <f>IF(ISBLANK(INDEX('Policy Characteristics'!G:G,MATCH($C155,'Policy Characteristics'!$C:$C,0))),"",INDEX('Policy Characteristics'!G:G,MATCH($C155,'Policy Characteristics'!$C:$C,0)))</f>
        <v>0.75</v>
      </c>
      <c r="N155" s="285">
        <f>IF(ISBLANK(INDEX('Policy Characteristics'!H:H,MATCH($C155,'Policy Characteristics'!$C:$C,0))),"",INDEX('Policy Characteristics'!H:H,MATCH($C155,'Policy Characteristics'!$C:$C,0)))</f>
        <v>0.01</v>
      </c>
      <c r="O155" s="272" t="str">
        <f>IF(ISBLANK(INDEX('Policy Characteristics'!I:I,MATCH($C155,'Policy Characteristics'!$C:$C,0))),"",INDEX('Policy Characteristics'!I:I,MATCH($C155,'Policy Characteristics'!$C:$C,0)))</f>
        <v>% reduction in energy use</v>
      </c>
      <c r="P155" s="272" t="str">
        <f>IF(ISBLANK(INDEX('Policy Characteristics'!J:J,MATCH($C155,'Policy Characteristics'!$C:$C,0))),"",INDEX('Policy Characteristics'!J:J,MATCH($C155,'Policy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5" s="272" t="str">
        <f>IF(ISBLANK(INDEX('Policy Characteristics'!K:K,MATCH($C155,'Policy Characteristics'!$C:$C,0))),"",INDEX('Policy Characteristics'!K:K,MATCH($C155,'Policy Characteristics'!$C:$C,0)))</f>
        <v>buildings-sector-main.html#eff-stds</v>
      </c>
      <c r="R155" s="272" t="str">
        <f>IF(ISBLANK(INDEX('Policy Characteristics'!L:L,MATCH($C155,'Policy Characteristics'!$C:$C,0))),"",INDEX('Policy Characteristics'!L:L,MATCH($C155,'Policy Characteristics'!$C:$C,0)))</f>
        <v>building-energy-efficiency-standards.html</v>
      </c>
    </row>
    <row r="156" spans="1:18" s="4" customFormat="1" ht="16">
      <c r="A156" s="272" t="str">
        <f>IF(ISBLANK(INDEX('Policy Characteristics'!A:A,MATCH($C156,'Policy Characteristics'!$C:$C,0))),"",INDEX('Policy Characteristics'!A:A,MATCH($C156,'Policy Characteristics'!$C:$C,0)))</f>
        <v>Buildings and Appliances</v>
      </c>
      <c r="B156" s="272" t="str">
        <f>IF(ISBLANK(INDEX('Policy Characteristics'!B:B,MATCH($C156,'Policy Characteristics'!$C:$C,0))),"",INDEX('Policy Characteristics'!B:B,MATCH($C156,'Policy Characteristics'!$C:$C,0)))</f>
        <v>Building Energy Efficiency Standards</v>
      </c>
      <c r="C156" s="274" t="str">
        <f t="shared" si="12"/>
        <v>Reduction in E Use Allowed by Component Eff Std</v>
      </c>
      <c r="D156" s="44" t="s">
        <v>121</v>
      </c>
      <c r="E156" s="44" t="s">
        <v>294</v>
      </c>
      <c r="F156" s="44" t="s">
        <v>171</v>
      </c>
      <c r="G156" s="44" t="s">
        <v>127</v>
      </c>
      <c r="H156" s="43">
        <v>159</v>
      </c>
      <c r="I156" s="44" t="s">
        <v>45</v>
      </c>
      <c r="J156" s="274" t="str">
        <f>IF(ISBLANK(INDEX('Policy Characteristics'!D:D,MATCH($C156,'Policy Characteristics'!$C:$C,0))),"",INDEX('Policy Characteristics'!D:D,MATCH($C156,'Policy Characteristics'!$C:$C,0)))</f>
        <v>Building Energy Efficiency Standards</v>
      </c>
      <c r="K156" s="272" t="str">
        <f>IF(ISBLANK(INDEX('Policy Characteristics'!E:E,MATCH($C156,'Policy Characteristics'!$C:$C,0))),"",INDEX('Policy Characteristics'!E:E,MATCH($C156,'Policy Characteristics'!$C:$C,0)))</f>
        <v>bldgs efficiency standards</v>
      </c>
      <c r="L156" s="285">
        <f>IF(ISBLANK(INDEX('Policy Characteristics'!F:F,MATCH($C156,'Policy Characteristics'!$C:$C,0))),"",INDEX('Policy Characteristics'!F:F,MATCH($C156,'Policy Characteristics'!$C:$C,0)))</f>
        <v>0</v>
      </c>
      <c r="M156" s="285">
        <f>IF(ISBLANK(INDEX('Policy Characteristics'!G:G,MATCH($C156,'Policy Characteristics'!$C:$C,0))),"",INDEX('Policy Characteristics'!G:G,MATCH($C156,'Policy Characteristics'!$C:$C,0)))</f>
        <v>0.75</v>
      </c>
      <c r="N156" s="285">
        <f>IF(ISBLANK(INDEX('Policy Characteristics'!H:H,MATCH($C156,'Policy Characteristics'!$C:$C,0))),"",INDEX('Policy Characteristics'!H:H,MATCH($C156,'Policy Characteristics'!$C:$C,0)))</f>
        <v>0.01</v>
      </c>
      <c r="O156" s="272" t="str">
        <f>IF(ISBLANK(INDEX('Policy Characteristics'!I:I,MATCH($C156,'Policy Characteristics'!$C:$C,0))),"",INDEX('Policy Characteristics'!I:I,MATCH($C156,'Policy Characteristics'!$C:$C,0)))</f>
        <v>% reduction in energy use</v>
      </c>
      <c r="P156" s="272" t="str">
        <f>IF(ISBLANK(INDEX('Policy Characteristics'!J:J,MATCH($C156,'Policy Characteristics'!$C:$C,0))),"",INDEX('Policy Characteristics'!J:J,MATCH($C156,'Policy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6" s="272" t="str">
        <f>IF(ISBLANK(INDEX('Policy Characteristics'!K:K,MATCH($C156,'Policy Characteristics'!$C:$C,0))),"",INDEX('Policy Characteristics'!K:K,MATCH($C156,'Policy Characteristics'!$C:$C,0)))</f>
        <v>buildings-sector-main.html#eff-stds</v>
      </c>
      <c r="R156" s="272" t="str">
        <f>IF(ISBLANK(INDEX('Policy Characteristics'!L:L,MATCH($C156,'Policy Characteristics'!$C:$C,0))),"",INDEX('Policy Characteristics'!L:L,MATCH($C156,'Policy Characteristics'!$C:$C,0)))</f>
        <v>building-energy-efficiency-standards.html</v>
      </c>
    </row>
    <row r="157" spans="1:18" s="4" customFormat="1" ht="16">
      <c r="A157" s="272" t="str">
        <f>IF(ISBLANK(INDEX('Policy Characteristics'!A:A,MATCH($C157,'Policy Characteristics'!$C:$C,0))),"",INDEX('Policy Characteristics'!A:A,MATCH($C157,'Policy Characteristics'!$C:$C,0)))</f>
        <v>Buildings and Appliances</v>
      </c>
      <c r="B157" s="272" t="str">
        <f>IF(ISBLANK(INDEX('Policy Characteristics'!B:B,MATCH($C157,'Policy Characteristics'!$C:$C,0))),"",INDEX('Policy Characteristics'!B:B,MATCH($C157,'Policy Characteristics'!$C:$C,0)))</f>
        <v>Building Energy Efficiency Standards</v>
      </c>
      <c r="C157" s="274" t="str">
        <f t="shared" si="12"/>
        <v>Reduction in E Use Allowed by Component Eff Std</v>
      </c>
      <c r="D157" s="44" t="s">
        <v>122</v>
      </c>
      <c r="E157" s="44" t="s">
        <v>294</v>
      </c>
      <c r="F157" s="44" t="s">
        <v>171</v>
      </c>
      <c r="G157" s="44" t="s">
        <v>128</v>
      </c>
      <c r="H157" s="43">
        <v>160</v>
      </c>
      <c r="I157" s="44" t="s">
        <v>45</v>
      </c>
      <c r="J157" s="274" t="str">
        <f>IF(ISBLANK(INDEX('Policy Characteristics'!D:D,MATCH($C157,'Policy Characteristics'!$C:$C,0))),"",INDEX('Policy Characteristics'!D:D,MATCH($C157,'Policy Characteristics'!$C:$C,0)))</f>
        <v>Building Energy Efficiency Standards</v>
      </c>
      <c r="K157" s="272" t="str">
        <f>IF(ISBLANK(INDEX('Policy Characteristics'!E:E,MATCH($C157,'Policy Characteristics'!$C:$C,0))),"",INDEX('Policy Characteristics'!E:E,MATCH($C157,'Policy Characteristics'!$C:$C,0)))</f>
        <v>bldgs efficiency standards</v>
      </c>
      <c r="L157" s="285">
        <f>IF(ISBLANK(INDEX('Policy Characteristics'!F:F,MATCH($C157,'Policy Characteristics'!$C:$C,0))),"",INDEX('Policy Characteristics'!F:F,MATCH($C157,'Policy Characteristics'!$C:$C,0)))</f>
        <v>0</v>
      </c>
      <c r="M157" s="285">
        <f>IF(ISBLANK(INDEX('Policy Characteristics'!G:G,MATCH($C157,'Policy Characteristics'!$C:$C,0))),"",INDEX('Policy Characteristics'!G:G,MATCH($C157,'Policy Characteristics'!$C:$C,0)))</f>
        <v>0.75</v>
      </c>
      <c r="N157" s="285">
        <f>IF(ISBLANK(INDEX('Policy Characteristics'!H:H,MATCH($C157,'Policy Characteristics'!$C:$C,0))),"",INDEX('Policy Characteristics'!H:H,MATCH($C157,'Policy Characteristics'!$C:$C,0)))</f>
        <v>0.01</v>
      </c>
      <c r="O157" s="272" t="str">
        <f>IF(ISBLANK(INDEX('Policy Characteristics'!I:I,MATCH($C157,'Policy Characteristics'!$C:$C,0))),"",INDEX('Policy Characteristics'!I:I,MATCH($C157,'Policy Characteristics'!$C:$C,0)))</f>
        <v>% reduction in energy use</v>
      </c>
      <c r="P157" s="272" t="str">
        <f>IF(ISBLANK(INDEX('Policy Characteristics'!J:J,MATCH($C157,'Policy Characteristics'!$C:$C,0))),"",INDEX('Policy Characteristics'!J:J,MATCH($C157,'Policy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7" s="272" t="str">
        <f>IF(ISBLANK(INDEX('Policy Characteristics'!K:K,MATCH($C157,'Policy Characteristics'!$C:$C,0))),"",INDEX('Policy Characteristics'!K:K,MATCH($C157,'Policy Characteristics'!$C:$C,0)))</f>
        <v>buildings-sector-main.html#eff-stds</v>
      </c>
      <c r="R157" s="272" t="str">
        <f>IF(ISBLANK(INDEX('Policy Characteristics'!L:L,MATCH($C157,'Policy Characteristics'!$C:$C,0))),"",INDEX('Policy Characteristics'!L:L,MATCH($C157,'Policy Characteristics'!$C:$C,0)))</f>
        <v>building-energy-efficiency-standards.html</v>
      </c>
    </row>
    <row r="158" spans="1:18" s="4" customFormat="1" ht="16">
      <c r="A158" s="272" t="str">
        <f>IF(ISBLANK(INDEX('Policy Characteristics'!A:A,MATCH($C158,'Policy Characteristics'!$C:$C,0))),"",INDEX('Policy Characteristics'!A:A,MATCH($C158,'Policy Characteristics'!$C:$C,0)))</f>
        <v>Buildings and Appliances</v>
      </c>
      <c r="B158" s="272" t="str">
        <f>IF(ISBLANK(INDEX('Policy Characteristics'!B:B,MATCH($C158,'Policy Characteristics'!$C:$C,0))),"",INDEX('Policy Characteristics'!B:B,MATCH($C158,'Policy Characteristics'!$C:$C,0)))</f>
        <v>Building Energy Efficiency Standards</v>
      </c>
      <c r="C158" s="274" t="str">
        <f t="shared" ref="C158" si="13">C$141</f>
        <v>Reduction in E Use Allowed by Component Eff Std</v>
      </c>
      <c r="D158" s="44" t="s">
        <v>123</v>
      </c>
      <c r="E158" s="44" t="s">
        <v>294</v>
      </c>
      <c r="F158" s="44" t="s">
        <v>171</v>
      </c>
      <c r="G158" s="44" t="s">
        <v>129</v>
      </c>
      <c r="H158" s="43">
        <v>161</v>
      </c>
      <c r="I158" s="44" t="s">
        <v>45</v>
      </c>
      <c r="J158" s="274" t="str">
        <f>IF(ISBLANK(INDEX('Policy Characteristics'!D:D,MATCH($C158,'Policy Characteristics'!$C:$C,0))),"",INDEX('Policy Characteristics'!D:D,MATCH($C158,'Policy Characteristics'!$C:$C,0)))</f>
        <v>Building Energy Efficiency Standards</v>
      </c>
      <c r="K158" s="272" t="str">
        <f>IF(ISBLANK(INDEX('Policy Characteristics'!E:E,MATCH($C158,'Policy Characteristics'!$C:$C,0))),"",INDEX('Policy Characteristics'!E:E,MATCH($C158,'Policy Characteristics'!$C:$C,0)))</f>
        <v>bldgs efficiency standards</v>
      </c>
      <c r="L158" s="285">
        <f>IF(ISBLANK(INDEX('Policy Characteristics'!F:F,MATCH($C158,'Policy Characteristics'!$C:$C,0))),"",INDEX('Policy Characteristics'!F:F,MATCH($C158,'Policy Characteristics'!$C:$C,0)))</f>
        <v>0</v>
      </c>
      <c r="M158" s="285">
        <f>IF(ISBLANK(INDEX('Policy Characteristics'!G:G,MATCH($C158,'Policy Characteristics'!$C:$C,0))),"",INDEX('Policy Characteristics'!G:G,MATCH($C158,'Policy Characteristics'!$C:$C,0)))</f>
        <v>0.75</v>
      </c>
      <c r="N158" s="285">
        <f>IF(ISBLANK(INDEX('Policy Characteristics'!H:H,MATCH($C158,'Policy Characteristics'!$C:$C,0))),"",INDEX('Policy Characteristics'!H:H,MATCH($C158,'Policy Characteristics'!$C:$C,0)))</f>
        <v>0.01</v>
      </c>
      <c r="O158" s="272" t="str">
        <f>IF(ISBLANK(INDEX('Policy Characteristics'!I:I,MATCH($C158,'Policy Characteristics'!$C:$C,0))),"",INDEX('Policy Characteristics'!I:I,MATCH($C158,'Policy Characteristics'!$C:$C,0)))</f>
        <v>% reduction in energy use</v>
      </c>
      <c r="P158" s="272" t="str">
        <f>IF(ISBLANK(INDEX('Policy Characteristics'!J:J,MATCH($C158,'Policy Characteristics'!$C:$C,0))),"",INDEX('Policy Characteristics'!J:J,MATCH($C158,'Policy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Reference Case from 2010 to 2025.</v>
      </c>
      <c r="Q158" s="272" t="str">
        <f>IF(ISBLANK(INDEX('Policy Characteristics'!K:K,MATCH($C158,'Policy Characteristics'!$C:$C,0))),"",INDEX('Policy Characteristics'!K:K,MATCH($C158,'Policy Characteristics'!$C:$C,0)))</f>
        <v>buildings-sector-main.html#eff-stds</v>
      </c>
      <c r="R158" s="272" t="str">
        <f>IF(ISBLANK(INDEX('Policy Characteristics'!L:L,MATCH($C158,'Policy Characteristics'!$C:$C,0))),"",INDEX('Policy Characteristics'!L:L,MATCH($C158,'Policy Characteristics'!$C:$C,0)))</f>
        <v>building-energy-efficiency-standards.html</v>
      </c>
    </row>
    <row r="159" spans="1:18" s="4" customFormat="1" ht="16">
      <c r="A159" s="272" t="str">
        <f>IF(ISBLANK(INDEX('Policy Characteristics'!A:A,MATCH($C159,'Policy Characteristics'!$C:$C,0))),"",INDEX('Policy Characteristics'!A:A,MATCH($C159,'Policy Characteristics'!$C:$C,0)))</f>
        <v>Buildings and Appliances</v>
      </c>
      <c r="B159" s="272" t="str">
        <f>IF(ISBLANK(INDEX('Policy Characteristics'!B:B,MATCH($C159,'Policy Characteristics'!$C:$C,0))),"",INDEX('Policy Characteristics'!B:B,MATCH($C159,'Policy Characteristics'!$C:$C,0)))</f>
        <v>Contractor Training</v>
      </c>
      <c r="C159" s="275" t="s">
        <v>7</v>
      </c>
      <c r="D159" s="44"/>
      <c r="E159" s="44"/>
      <c r="F159" s="44"/>
      <c r="G159" s="44"/>
      <c r="H159" s="43">
        <v>19</v>
      </c>
      <c r="I159" s="44" t="s">
        <v>45</v>
      </c>
      <c r="J159" s="274" t="str">
        <f>IF(ISBLANK(INDEX('Policy Characteristics'!D:D,MATCH($C159,'Policy Characteristics'!$C:$C,0))),"",INDEX('Policy Characteristics'!D:D,MATCH($C159,'Policy Characteristics'!$C:$C,0)))</f>
        <v>Contractor Training</v>
      </c>
      <c r="K159" s="272" t="str">
        <f>IF(ISBLANK(INDEX('Policy Characteristics'!E:E,MATCH($C159,'Policy Characteristics'!$C:$C,0))),"",INDEX('Policy Characteristics'!E:E,MATCH($C159,'Policy Characteristics'!$C:$C,0)))</f>
        <v>bldgs contractor training</v>
      </c>
      <c r="L159" s="272">
        <f>IF(ISBLANK(INDEX('Policy Characteristics'!F:F,MATCH($C159,'Policy Characteristics'!$C:$C,0))),"",INDEX('Policy Characteristics'!F:F,MATCH($C159,'Policy Characteristics'!$C:$C,0)))</f>
        <v>0</v>
      </c>
      <c r="M159" s="272">
        <f>IF(ISBLANK(INDEX('Policy Characteristics'!G:G,MATCH($C159,'Policy Characteristics'!$C:$C,0))),"",INDEX('Policy Characteristics'!G:G,MATCH($C159,'Policy Characteristics'!$C:$C,0)))</f>
        <v>1</v>
      </c>
      <c r="N159" s="272">
        <f>IF(ISBLANK(INDEX('Policy Characteristics'!H:H,MATCH($C159,'Policy Characteristics'!$C:$C,0))),"",INDEX('Policy Characteristics'!H:H,MATCH($C159,'Policy Characteristics'!$C:$C,0)))</f>
        <v>1</v>
      </c>
      <c r="O159" s="272" t="str">
        <f>IF(ISBLANK(INDEX('Policy Characteristics'!I:I,MATCH($C159,'Policy Characteristics'!$C:$C,0))),"",INDEX('Policy Characteristics'!I:I,MATCH($C159,'Policy Characteristics'!$C:$C,0)))</f>
        <v>on/off</v>
      </c>
      <c r="P159" s="272" t="str">
        <f>IF(ISBLANK(INDEX('Policy Characteristics'!J:J,MATCH($C159,'Policy Characteristics'!$C:$C,0))),"",INDEX('Policy Characteristics'!J:J,MATCH($C159,'Policy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159" s="272" t="str">
        <f>IF(ISBLANK(INDEX('Policy Characteristics'!K:K,MATCH($C159,'Policy Characteristics'!$C:$C,0))),"",INDEX('Policy Characteristics'!K:K,MATCH($C159,'Policy Characteristics'!$C:$C,0)))</f>
        <v>buildings-sector-main.html#contractor-ed</v>
      </c>
      <c r="R159" s="272" t="str">
        <f>IF(ISBLANK(INDEX('Policy Characteristics'!L:L,MATCH($C159,'Policy Characteristics'!$C:$C,0))),"",INDEX('Policy Characteristics'!L:L,MATCH($C159,'Policy Characteristics'!$C:$C,0)))</f>
        <v>contractor-training.html</v>
      </c>
    </row>
    <row r="160" spans="1:18" s="4" customFormat="1" ht="16">
      <c r="A160" s="272" t="str">
        <f>IF(ISBLANK(INDEX('Policy Characteristics'!A:A,MATCH($C160,'Policy Characteristics'!$C:$C,0))),"",INDEX('Policy Characteristics'!A:A,MATCH($C160,'Policy Characteristics'!$C:$C,0)))</f>
        <v>Buildings and Appliances</v>
      </c>
      <c r="B160" s="272" t="str">
        <f>IF(ISBLANK(INDEX('Policy Characteristics'!B:B,MATCH($C160,'Policy Characteristics'!$C:$C,0))),"",INDEX('Policy Characteristics'!B:B,MATCH($C160,'Policy Characteristics'!$C:$C,0)))</f>
        <v>Distributed Solar Carve-Out</v>
      </c>
      <c r="C160" s="275" t="s">
        <v>317</v>
      </c>
      <c r="D160" s="44"/>
      <c r="E160" s="44"/>
      <c r="F160" s="44"/>
      <c r="G160" s="44"/>
      <c r="H160" s="43">
        <v>146</v>
      </c>
      <c r="I160" s="44" t="s">
        <v>45</v>
      </c>
      <c r="J160" s="274" t="str">
        <f>IF(ISBLANK(INDEX('Policy Characteristics'!D:D,MATCH($C160,'Policy Characteristics'!$C:$C,0))),"",INDEX('Policy Characteristics'!D:D,MATCH($C160,'Policy Characteristics'!$C:$C,0)))</f>
        <v>Distributed Solar Promotion</v>
      </c>
      <c r="K160" s="272" t="str">
        <f>IF(ISBLANK(INDEX('Policy Characteristics'!E:E,MATCH($C160,'Policy Characteristics'!$C:$C,0))),"",INDEX('Policy Characteristics'!E:E,MATCH($C160,'Policy Characteristics'!$C:$C,0)))</f>
        <v>bldgs min fraction distributed solar</v>
      </c>
      <c r="L160" s="285">
        <f>IF(ISBLANK(INDEX('Policy Characteristics'!F:F,MATCH($C160,'Policy Characteristics'!$C:$C,0))),"",INDEX('Policy Characteristics'!F:F,MATCH($C160,'Policy Characteristics'!$C:$C,0)))</f>
        <v>0</v>
      </c>
      <c r="M160" s="285">
        <f>IF(ISBLANK(INDEX('Policy Characteristics'!G:G,MATCH($C160,'Policy Characteristics'!$C:$C,0))),"",INDEX('Policy Characteristics'!G:G,MATCH($C160,'Policy Characteristics'!$C:$C,0)))</f>
        <v>0.24</v>
      </c>
      <c r="N160" s="285">
        <f>IF(ISBLANK(INDEX('Policy Characteristics'!H:H,MATCH($C160,'Policy Characteristics'!$C:$C,0))),"",INDEX('Policy Characteristics'!H:H,MATCH($C160,'Policy Characteristics'!$C:$C,0)))</f>
        <v>5.0000000000000001E-3</v>
      </c>
      <c r="O160" s="272" t="str">
        <f>IF(ISBLANK(INDEX('Policy Characteristics'!I:I,MATCH($C160,'Policy Characteristics'!$C:$C,0))),"",INDEX('Policy Characteristics'!I:I,MATCH($C160,'Policy Characteristics'!$C:$C,0)))</f>
        <v>minimum % elec from solar</v>
      </c>
      <c r="P160" s="272" t="str">
        <f>IF(ISBLANK(INDEX('Policy Characteristics'!J:J,MATCH($C160,'Policy Characteristics'!$C:$C,0))),"",INDEX('Policy Characteristics'!J:J,MATCH($C160,'Policy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160" s="272" t="str">
        <f>IF(ISBLANK(INDEX('Policy Characteristics'!K:K,MATCH($C160,'Policy Characteristics'!$C:$C,0))),"",INDEX('Policy Characteristics'!K:K,MATCH($C160,'Policy Characteristics'!$C:$C,0)))</f>
        <v>buildings-sector-main.html#solar-carve-out</v>
      </c>
      <c r="R160" s="272" t="str">
        <f>IF(ISBLANK(INDEX('Policy Characteristics'!L:L,MATCH($C160,'Policy Characteristics'!$C:$C,0))),"",INDEX('Policy Characteristics'!L:L,MATCH($C160,'Policy Characteristics'!$C:$C,0)))</f>
        <v>solar-carve-out.html</v>
      </c>
    </row>
    <row r="161" spans="1:18" s="4" customFormat="1" ht="16">
      <c r="A161" s="272" t="str">
        <f>IF(ISBLANK(INDEX('Policy Characteristics'!A:A,MATCH($C161,'Policy Characteristics'!$C:$C,0))),"",INDEX('Policy Characteristics'!A:A,MATCH($C161,'Policy Characteristics'!$C:$C,0)))</f>
        <v>Buildings and Appliances</v>
      </c>
      <c r="B161" s="272" t="str">
        <f>IF(ISBLANK(INDEX('Policy Characteristics'!B:B,MATCH($C161,'Policy Characteristics'!$C:$C,0))),"",INDEX('Policy Characteristics'!B:B,MATCH($C161,'Policy Characteristics'!$C:$C,0)))</f>
        <v>Distributed Solar Subsidy</v>
      </c>
      <c r="C161" s="275" t="s">
        <v>281</v>
      </c>
      <c r="D161" s="44"/>
      <c r="E161" s="44"/>
      <c r="F161" s="44"/>
      <c r="G161" s="44"/>
      <c r="H161" s="43">
        <v>147</v>
      </c>
      <c r="I161" s="44" t="s">
        <v>45</v>
      </c>
      <c r="J161" s="274" t="str">
        <f>IF(ISBLANK(INDEX('Policy Characteristics'!D:D,MATCH($C161,'Policy Characteristics'!$C:$C,0))),"",INDEX('Policy Characteristics'!D:D,MATCH($C161,'Policy Characteristics'!$C:$C,0)))</f>
        <v>Distributed Solar Promotion</v>
      </c>
      <c r="K161" s="272" t="str">
        <f>IF(ISBLANK(INDEX('Policy Characteristics'!E:E,MATCH($C161,'Policy Characteristics'!$C:$C,0))),"",INDEX('Policy Characteristics'!E:E,MATCH($C161,'Policy Characteristics'!$C:$C,0)))</f>
        <v>bldgs distributed solar subsidy</v>
      </c>
      <c r="L161" s="285">
        <f>IF(ISBLANK(INDEX('Policy Characteristics'!F:F,MATCH($C161,'Policy Characteristics'!$C:$C,0))),"",INDEX('Policy Characteristics'!F:F,MATCH($C161,'Policy Characteristics'!$C:$C,0)))</f>
        <v>0</v>
      </c>
      <c r="M161" s="285">
        <f>IF(ISBLANK(INDEX('Policy Characteristics'!G:G,MATCH($C161,'Policy Characteristics'!$C:$C,0))),"",INDEX('Policy Characteristics'!G:G,MATCH($C161,'Policy Characteristics'!$C:$C,0)))</f>
        <v>0.5</v>
      </c>
      <c r="N161" s="285">
        <f>IF(ISBLANK(INDEX('Policy Characteristics'!H:H,MATCH($C161,'Policy Characteristics'!$C:$C,0))),"",INDEX('Policy Characteristics'!H:H,MATCH($C161,'Policy Characteristics'!$C:$C,0)))</f>
        <v>0.01</v>
      </c>
      <c r="O161" s="272" t="str">
        <f>IF(ISBLANK(INDEX('Policy Characteristics'!I:I,MATCH($C161,'Policy Characteristics'!$C:$C,0))),"",INDEX('Policy Characteristics'!I:I,MATCH($C161,'Policy Characteristics'!$C:$C,0)))</f>
        <v>% of PV system cost</v>
      </c>
      <c r="P161" s="272" t="str">
        <f>IF(ISBLANK(INDEX('Policy Characteristics'!J:J,MATCH($C161,'Policy Characteristics'!$C:$C,0))),"",INDEX('Policy Characteristics'!J:J,MATCH($C161,'Policy Characteristics'!$C:$C,0)))</f>
        <v>**Description:** This policy causes the government to reimburse building owners for a percentage of the cost of new distributed solar PV capacity that is installed on or around buildings. // **Guidance for setting values:** The federal Business Energy Investment Tax Credit (ITC) (whose effects are accounted for in the Reference Case case in this simulator) offers a 30% rebate through 2019, with lower values thereafter. Mexico has used similar subsidies in their sustainable housing programs, where efficient components are swapped freely or available at a reduced cost for social-interest housing.</v>
      </c>
      <c r="Q161" s="272" t="str">
        <f>IF(ISBLANK(INDEX('Policy Characteristics'!K:K,MATCH($C161,'Policy Characteristics'!$C:$C,0))),"",INDEX('Policy Characteristics'!K:K,MATCH($C161,'Policy Characteristics'!$C:$C,0)))</f>
        <v>buildings-sector-main.html#distributed-solar-subsidy</v>
      </c>
      <c r="R161" s="272" t="str">
        <f>IF(ISBLANK(INDEX('Policy Characteristics'!L:L,MATCH($C161,'Policy Characteristics'!$C:$C,0))),"",INDEX('Policy Characteristics'!L:L,MATCH($C161,'Policy Characteristics'!$C:$C,0)))</f>
        <v>distributed-solar-subsidy.html</v>
      </c>
    </row>
    <row r="162" spans="1:18" s="4" customFormat="1" ht="16">
      <c r="A162" s="272" t="str">
        <f>IF(ISBLANK(INDEX('Policy Characteristics'!A:A,MATCH($C162,'Policy Characteristics'!$C:$C,0))),"",INDEX('Policy Characteristics'!A:A,MATCH($C162,'Policy Characteristics'!$C:$C,0)))</f>
        <v>Buildings and Appliances</v>
      </c>
      <c r="B162" s="272" t="str">
        <f>IF(ISBLANK(INDEX('Policy Characteristics'!B:B,MATCH($C162,'Policy Characteristics'!$C:$C,0))),"",INDEX('Policy Characteristics'!B:B,MATCH($C162,'Policy Characteristics'!$C:$C,0)))</f>
        <v>Improved Labeling</v>
      </c>
      <c r="C162" s="275" t="s">
        <v>130</v>
      </c>
      <c r="D162" s="44"/>
      <c r="E162" s="44"/>
      <c r="F162" s="44"/>
      <c r="G162" s="44"/>
      <c r="H162" s="43">
        <v>20</v>
      </c>
      <c r="I162" s="44" t="s">
        <v>45</v>
      </c>
      <c r="J162" s="274" t="str">
        <f>IF(ISBLANK(INDEX('Policy Characteristics'!D:D,MATCH($C162,'Policy Characteristics'!$C:$C,0))),"",INDEX('Policy Characteristics'!D:D,MATCH($C162,'Policy Characteristics'!$C:$C,0)))</f>
        <v>Improved Labeling</v>
      </c>
      <c r="K162" s="272" t="str">
        <f>IF(ISBLANK(INDEX('Policy Characteristics'!E:E,MATCH($C162,'Policy Characteristics'!$C:$C,0))),"",INDEX('Policy Characteristics'!E:E,MATCH($C162,'Policy Characteristics'!$C:$C,0)))</f>
        <v>bldgs device labeling</v>
      </c>
      <c r="L162" s="272">
        <f>IF(ISBLANK(INDEX('Policy Characteristics'!F:F,MATCH($C162,'Policy Characteristics'!$C:$C,0))),"",INDEX('Policy Characteristics'!F:F,MATCH($C162,'Policy Characteristics'!$C:$C,0)))</f>
        <v>0</v>
      </c>
      <c r="M162" s="272">
        <f>IF(ISBLANK(INDEX('Policy Characteristics'!G:G,MATCH($C162,'Policy Characteristics'!$C:$C,0))),"",INDEX('Policy Characteristics'!G:G,MATCH($C162,'Policy Characteristics'!$C:$C,0)))</f>
        <v>1</v>
      </c>
      <c r="N162" s="272">
        <f>IF(ISBLANK(INDEX('Policy Characteristics'!H:H,MATCH($C162,'Policy Characteristics'!$C:$C,0))),"",INDEX('Policy Characteristics'!H:H,MATCH($C162,'Policy Characteristics'!$C:$C,0)))</f>
        <v>1</v>
      </c>
      <c r="O162" s="272" t="str">
        <f>IF(ISBLANK(INDEX('Policy Characteristics'!I:I,MATCH($C162,'Policy Characteristics'!$C:$C,0))),"",INDEX('Policy Characteristics'!I:I,MATCH($C162,'Policy Characteristics'!$C:$C,0)))</f>
        <v>on/off</v>
      </c>
      <c r="P162" s="272" t="str">
        <f>IF(ISBLANK(INDEX('Policy Characteristics'!J:J,MATCH($C162,'Policy Characteristics'!$C:$C,0))),"",INDEX('Policy Characteristics'!J:J,MATCH($C162,'Policy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162" s="272" t="str">
        <f>IF(ISBLANK(INDEX('Policy Characteristics'!K:K,MATCH($C162,'Policy Characteristics'!$C:$C,0))),"",INDEX('Policy Characteristics'!K:K,MATCH($C162,'Policy Characteristics'!$C:$C,0)))</f>
        <v>buildings-sector-main.html#device-labeling</v>
      </c>
      <c r="R162" s="272" t="str">
        <f>IF(ISBLANK(INDEX('Policy Characteristics'!L:L,MATCH($C162,'Policy Characteristics'!$C:$C,0))),"",INDEX('Policy Characteristics'!L:L,MATCH($C162,'Policy Characteristics'!$C:$C,0)))</f>
        <v>improved-labeling.html</v>
      </c>
    </row>
    <row r="163" spans="1:18" s="4" customFormat="1" ht="16">
      <c r="A163" s="272" t="str">
        <f>IF(ISBLANK(INDEX('Policy Characteristics'!A:A,MATCH($C163,'Policy Characteristics'!$C:$C,0))),"",INDEX('Policy Characteristics'!A:A,MATCH($C163,'Policy Characteristics'!$C:$C,0)))</f>
        <v>Buildings and Appliances</v>
      </c>
      <c r="B163" s="272" t="str">
        <f>IF(ISBLANK(INDEX('Policy Characteristics'!B:B,MATCH($C163,'Policy Characteristics'!$C:$C,0))),"",INDEX('Policy Characteristics'!B:B,MATCH($C163,'Policy Characteristics'!$C:$C,0)))</f>
        <v>Retrofit Existing Buildings</v>
      </c>
      <c r="C163" s="275" t="s">
        <v>2515</v>
      </c>
      <c r="D163" s="44" t="s">
        <v>292</v>
      </c>
      <c r="E163" s="44"/>
      <c r="F163" s="44" t="s">
        <v>296</v>
      </c>
      <c r="G163" s="44"/>
      <c r="H163" s="43">
        <v>378</v>
      </c>
      <c r="I163" s="44" t="s">
        <v>45</v>
      </c>
      <c r="J163" s="274" t="str">
        <f>IF(ISBLANK(INDEX('Policy Characteristics'!D:D,MATCH($C163,'Policy Characteristics'!$C:$C,0))),"",INDEX('Policy Characteristics'!D:D,MATCH($C163,'Policy Characteristics'!$C:$C,0)))</f>
        <v>Increased Retrofitting</v>
      </c>
      <c r="K163" s="272" t="str">
        <f>IF(ISBLANK(INDEX('Policy Characteristics'!E:E,MATCH($C163,'Policy Characteristics'!$C:$C,0))),"",INDEX('Policy Characteristics'!E:E,MATCH($C163,'Policy Characteristics'!$C:$C,0)))</f>
        <v>bldgs retrofitting</v>
      </c>
      <c r="L163" s="285">
        <f>IF(ISBLANK(INDEX('Policy Characteristics'!F:F,MATCH($C163,'Policy Characteristics'!$C:$C,0))),"",INDEX('Policy Characteristics'!F:F,MATCH($C163,'Policy Characteristics'!$C:$C,0)))</f>
        <v>0</v>
      </c>
      <c r="M163" s="285">
        <f>IF(ISBLANK(INDEX('Policy Characteristics'!G:G,MATCH($C163,'Policy Characteristics'!$C:$C,0))),"",INDEX('Policy Characteristics'!G:G,MATCH($C163,'Policy Characteristics'!$C:$C,0)))</f>
        <v>0.5</v>
      </c>
      <c r="N163" s="285">
        <f>IF(ISBLANK(INDEX('Policy Characteristics'!H:H,MATCH($C163,'Policy Characteristics'!$C:$C,0))),"",INDEX('Policy Characteristics'!H:H,MATCH($C163,'Policy Characteristics'!$C:$C,0)))</f>
        <v>0.01</v>
      </c>
      <c r="O163" s="272" t="str">
        <f>IF(ISBLANK(INDEX('Policy Characteristics'!I:I,MATCH($C163,'Policy Characteristics'!$C:$C,0))),"",INDEX('Policy Characteristics'!I:I,MATCH($C163,'Policy Characteristics'!$C:$C,0)))</f>
        <v>% of existing buildings</v>
      </c>
      <c r="P163" s="272" t="str">
        <f>IF(ISBLANK(INDEX('Policy Characteristics'!J:J,MATCH($C163,'Policy Characteristics'!$C:$C,0))),"",INDEX('Policy Characteristics'!J:J,MATCH($C163,'Policy Characteristics'!$C:$C,0)))</f>
        <v>**Description:** Each year, the specified percentage of the selected building type(s) that existed at the start of the model run will be retrofit with more efficient heating, cooling, and envelope components. // **Guidance for setting values:** By 2050, roughly 37% of the preexisting buildings will still survive without major renovations, so a value of 37% will retrofit all such surviving buildings by 2050.  Policy settings higher than this will retrofit all eligible buildings sooner than 2050.</v>
      </c>
      <c r="Q163" s="272" t="str">
        <f>IF(ISBLANK(INDEX('Policy Characteristics'!K:K,MATCH($C163,'Policy Characteristics'!$C:$C,0))),"",INDEX('Policy Characteristics'!K:K,MATCH($C163,'Policy Characteristics'!$C:$C,0)))</f>
        <v>buildings-sector-main.html#retrofitting</v>
      </c>
      <c r="R163" s="272" t="str">
        <f>IF(ISBLANK(INDEX('Policy Characteristics'!L:L,MATCH($C163,'Policy Characteristics'!$C:$C,0))),"",INDEX('Policy Characteristics'!L:L,MATCH($C163,'Policy Characteristics'!$C:$C,0)))</f>
        <v>increased-retrofitting.html</v>
      </c>
    </row>
    <row r="164" spans="1:18" s="4" customFormat="1" ht="16">
      <c r="A164" s="272" t="str">
        <f>IF(ISBLANK(INDEX('Policy Characteristics'!A:A,MATCH($C164,'Policy Characteristics'!$C:$C,0))),"",INDEX('Policy Characteristics'!A:A,MATCH($C164,'Policy Characteristics'!$C:$C,0)))</f>
        <v>Buildings and Appliances</v>
      </c>
      <c r="B164" s="272" t="str">
        <f>IF(ISBLANK(INDEX('Policy Characteristics'!B:B,MATCH($C164,'Policy Characteristics'!$C:$C,0))),"",INDEX('Policy Characteristics'!B:B,MATCH($C164,'Policy Characteristics'!$C:$C,0)))</f>
        <v>Retrofit Existing Buildings</v>
      </c>
      <c r="C164" s="274" t="str">
        <f t="shared" ref="C164:C165" si="14">C$163</f>
        <v>Share of Preexisting Buildings Subject to Retrofitting</v>
      </c>
      <c r="D164" s="44" t="s">
        <v>293</v>
      </c>
      <c r="E164" s="44"/>
      <c r="F164" s="44" t="s">
        <v>295</v>
      </c>
      <c r="G164" s="44"/>
      <c r="H164" s="43">
        <v>379</v>
      </c>
      <c r="I164" s="44" t="s">
        <v>45</v>
      </c>
      <c r="J164" s="274" t="str">
        <f>IF(ISBLANK(INDEX('Policy Characteristics'!D:D,MATCH($C164,'Policy Characteristics'!$C:$C,0))),"",INDEX('Policy Characteristics'!D:D,MATCH($C164,'Policy Characteristics'!$C:$C,0)))</f>
        <v>Increased Retrofitting</v>
      </c>
      <c r="K164" s="272" t="str">
        <f>IF(ISBLANK(INDEX('Policy Characteristics'!E:E,MATCH($C164,'Policy Characteristics'!$C:$C,0))),"",INDEX('Policy Characteristics'!E:E,MATCH($C164,'Policy Characteristics'!$C:$C,0)))</f>
        <v>bldgs retrofitting</v>
      </c>
      <c r="L164" s="285">
        <f>IF(ISBLANK(INDEX('Policy Characteristics'!F:F,MATCH($C164,'Policy Characteristics'!$C:$C,0))),"",INDEX('Policy Characteristics'!F:F,MATCH($C164,'Policy Characteristics'!$C:$C,0)))</f>
        <v>0</v>
      </c>
      <c r="M164" s="285">
        <f>IF(ISBLANK(INDEX('Policy Characteristics'!G:G,MATCH($C164,'Policy Characteristics'!$C:$C,0))),"",INDEX('Policy Characteristics'!G:G,MATCH($C164,'Policy Characteristics'!$C:$C,0)))</f>
        <v>0.5</v>
      </c>
      <c r="N164" s="285">
        <f>IF(ISBLANK(INDEX('Policy Characteristics'!H:H,MATCH($C164,'Policy Characteristics'!$C:$C,0))),"",INDEX('Policy Characteristics'!H:H,MATCH($C164,'Policy Characteristics'!$C:$C,0)))</f>
        <v>0.01</v>
      </c>
      <c r="O164" s="272" t="str">
        <f>IF(ISBLANK(INDEX('Policy Characteristics'!I:I,MATCH($C164,'Policy Characteristics'!$C:$C,0))),"",INDEX('Policy Characteristics'!I:I,MATCH($C164,'Policy Characteristics'!$C:$C,0)))</f>
        <v>% of existing buildings</v>
      </c>
      <c r="P164" s="272" t="str">
        <f>IF(ISBLANK(INDEX('Policy Characteristics'!J:J,MATCH($C164,'Policy Characteristics'!$C:$C,0))),"",INDEX('Policy Characteristics'!J:J,MATCH($C164,'Policy Characteristics'!$C:$C,0)))</f>
        <v>**Description:** Each year, the specified percentage of the selected building type(s) that existed at the start of the model run will be retrofit with more efficient heating, cooling, and envelope components. // **Guidance for setting values:** By 2050, roughly 37% of the preexisting buildings will still survive without major renovations, so a value of 37% will retrofit all such surviving buildings by 2050.  Policy settings higher than this will retrofit all eligible buildings sooner than 2050.</v>
      </c>
      <c r="Q164" s="272" t="str">
        <f>IF(ISBLANK(INDEX('Policy Characteristics'!K:K,MATCH($C164,'Policy Characteristics'!$C:$C,0))),"",INDEX('Policy Characteristics'!K:K,MATCH($C164,'Policy Characteristics'!$C:$C,0)))</f>
        <v>buildings-sector-main.html#retrofitting</v>
      </c>
      <c r="R164" s="272" t="str">
        <f>IF(ISBLANK(INDEX('Policy Characteristics'!L:L,MATCH($C164,'Policy Characteristics'!$C:$C,0))),"",INDEX('Policy Characteristics'!L:L,MATCH($C164,'Policy Characteristics'!$C:$C,0)))</f>
        <v>increased-retrofitting.html</v>
      </c>
    </row>
    <row r="165" spans="1:18" s="4" customFormat="1" ht="16">
      <c r="A165" s="272" t="str">
        <f>IF(ISBLANK(INDEX('Policy Characteristics'!A:A,MATCH($C165,'Policy Characteristics'!$C:$C,0))),"",INDEX('Policy Characteristics'!A:A,MATCH($C165,'Policy Characteristics'!$C:$C,0)))</f>
        <v>Buildings and Appliances</v>
      </c>
      <c r="B165" s="272" t="str">
        <f>IF(ISBLANK(INDEX('Policy Characteristics'!B:B,MATCH($C165,'Policy Characteristics'!$C:$C,0))),"",INDEX('Policy Characteristics'!B:B,MATCH($C165,'Policy Characteristics'!$C:$C,0)))</f>
        <v>Retrofit Existing Buildings</v>
      </c>
      <c r="C165" s="274" t="str">
        <f t="shared" si="14"/>
        <v>Share of Preexisting Buildings Subject to Retrofitting</v>
      </c>
      <c r="D165" s="44" t="s">
        <v>294</v>
      </c>
      <c r="E165" s="44"/>
      <c r="F165" s="44" t="s">
        <v>171</v>
      </c>
      <c r="G165" s="44"/>
      <c r="H165" s="43">
        <v>380</v>
      </c>
      <c r="I165" s="44" t="s">
        <v>45</v>
      </c>
      <c r="J165" s="274" t="str">
        <f>IF(ISBLANK(INDEX('Policy Characteristics'!D:D,MATCH($C165,'Policy Characteristics'!$C:$C,0))),"",INDEX('Policy Characteristics'!D:D,MATCH($C165,'Policy Characteristics'!$C:$C,0)))</f>
        <v>Increased Retrofitting</v>
      </c>
      <c r="K165" s="272" t="str">
        <f>IF(ISBLANK(INDEX('Policy Characteristics'!E:E,MATCH($C165,'Policy Characteristics'!$C:$C,0))),"",INDEX('Policy Characteristics'!E:E,MATCH($C165,'Policy Characteristics'!$C:$C,0)))</f>
        <v>bldgs retrofitting</v>
      </c>
      <c r="L165" s="285">
        <f>IF(ISBLANK(INDEX('Policy Characteristics'!F:F,MATCH($C165,'Policy Characteristics'!$C:$C,0))),"",INDEX('Policy Characteristics'!F:F,MATCH($C165,'Policy Characteristics'!$C:$C,0)))</f>
        <v>0</v>
      </c>
      <c r="M165" s="285">
        <f>IF(ISBLANK(INDEX('Policy Characteristics'!G:G,MATCH($C165,'Policy Characteristics'!$C:$C,0))),"",INDEX('Policy Characteristics'!G:G,MATCH($C165,'Policy Characteristics'!$C:$C,0)))</f>
        <v>0.5</v>
      </c>
      <c r="N165" s="285">
        <f>IF(ISBLANK(INDEX('Policy Characteristics'!H:H,MATCH($C165,'Policy Characteristics'!$C:$C,0))),"",INDEX('Policy Characteristics'!H:H,MATCH($C165,'Policy Characteristics'!$C:$C,0)))</f>
        <v>0.01</v>
      </c>
      <c r="O165" s="272" t="str">
        <f>IF(ISBLANK(INDEX('Policy Characteristics'!I:I,MATCH($C165,'Policy Characteristics'!$C:$C,0))),"",INDEX('Policy Characteristics'!I:I,MATCH($C165,'Policy Characteristics'!$C:$C,0)))</f>
        <v>% of existing buildings</v>
      </c>
      <c r="P165" s="272" t="str">
        <f>IF(ISBLANK(INDEX('Policy Characteristics'!J:J,MATCH($C165,'Policy Characteristics'!$C:$C,0))),"",INDEX('Policy Characteristics'!J:J,MATCH($C165,'Policy Characteristics'!$C:$C,0)))</f>
        <v>**Description:** Each year, the specified percentage of the selected building type(s) that existed at the start of the model run will be retrofit with more efficient heating, cooling, and envelope components. // **Guidance for setting values:** By 2050, roughly 37% of the preexisting buildings will still survive without major renovations, so a value of 37% will retrofit all such surviving buildings by 2050.  Policy settings higher than this will retrofit all eligible buildings sooner than 2050.</v>
      </c>
      <c r="Q165" s="272" t="str">
        <f>IF(ISBLANK(INDEX('Policy Characteristics'!K:K,MATCH($C165,'Policy Characteristics'!$C:$C,0))),"",INDEX('Policy Characteristics'!K:K,MATCH($C165,'Policy Characteristics'!$C:$C,0)))</f>
        <v>buildings-sector-main.html#retrofitting</v>
      </c>
      <c r="R165" s="272" t="str">
        <f>IF(ISBLANK(INDEX('Policy Characteristics'!L:L,MATCH($C165,'Policy Characteristics'!$C:$C,0))),"",INDEX('Policy Characteristics'!L:L,MATCH($C165,'Policy Characteristics'!$C:$C,0)))</f>
        <v>increased-retrofitting.html</v>
      </c>
    </row>
    <row r="166" spans="1:18" s="4" customFormat="1" ht="16">
      <c r="A166" s="272" t="str">
        <f>IF(ISBLANK(INDEX('Policy Characteristics'!A:A,MATCH($C166,'Policy Characteristics'!$C:$C,0))),"",INDEX('Policy Characteristics'!A:A,MATCH($C166,'Policy Characteristics'!$C:$C,0)))</f>
        <v>Buildings and Appliances</v>
      </c>
      <c r="B166" s="272" t="str">
        <f>IF(ISBLANK(INDEX('Policy Characteristics'!B:B,MATCH($C166,'Policy Characteristics'!$C:$C,0))),"",INDEX('Policy Characteristics'!B:B,MATCH($C166,'Policy Characteristics'!$C:$C,0)))</f>
        <v>Rebate for Efficient Products</v>
      </c>
      <c r="C166" s="275" t="s">
        <v>6</v>
      </c>
      <c r="D166" s="44" t="s">
        <v>118</v>
      </c>
      <c r="E166" s="44"/>
      <c r="F166" s="44" t="s">
        <v>124</v>
      </c>
      <c r="G166" s="44"/>
      <c r="H166" s="43">
        <v>27</v>
      </c>
      <c r="I166" s="44" t="s">
        <v>45</v>
      </c>
      <c r="J166" s="274" t="str">
        <f>IF(ISBLANK(INDEX('Policy Characteristics'!D:D,MATCH($C166,'Policy Characteristics'!$C:$C,0))),"",INDEX('Policy Characteristics'!D:D,MATCH($C166,'Policy Characteristics'!$C:$C,0)))</f>
        <v>Rebate for Efficient Products</v>
      </c>
      <c r="K166" s="272" t="str">
        <f>IF(ISBLANK(INDEX('Policy Characteristics'!E:E,MATCH($C166,'Policy Characteristics'!$C:$C,0))),"",INDEX('Policy Characteristics'!E:E,MATCH($C166,'Policy Characteristics'!$C:$C,0)))</f>
        <v>bldgs rebate</v>
      </c>
      <c r="L166" s="272">
        <f>IF(ISBLANK(INDEX('Policy Characteristics'!F:F,MATCH($C166,'Policy Characteristics'!$C:$C,0))),"",INDEX('Policy Characteristics'!F:F,MATCH($C166,'Policy Characteristics'!$C:$C,0)))</f>
        <v>0</v>
      </c>
      <c r="M166" s="272">
        <f>IF(ISBLANK(INDEX('Policy Characteristics'!G:G,MATCH($C166,'Policy Characteristics'!$C:$C,0))),"",INDEX('Policy Characteristics'!G:G,MATCH($C166,'Policy Characteristics'!$C:$C,0)))</f>
        <v>1</v>
      </c>
      <c r="N166" s="272">
        <f>IF(ISBLANK(INDEX('Policy Characteristics'!H:H,MATCH($C166,'Policy Characteristics'!$C:$C,0))),"",INDEX('Policy Characteristics'!H:H,MATCH($C166,'Policy Characteristics'!$C:$C,0)))</f>
        <v>1</v>
      </c>
      <c r="O166" s="272" t="str">
        <f>IF(ISBLANK(INDEX('Policy Characteristics'!I:I,MATCH($C166,'Policy Characteristics'!$C:$C,0))),"",INDEX('Policy Characteristics'!I:I,MATCH($C166,'Policy Characteristics'!$C:$C,0)))</f>
        <v>on/off</v>
      </c>
      <c r="P166" s="272" t="str">
        <f>IF(ISBLANK(INDEX('Policy Characteristics'!J:J,MATCH($C166,'Policy Characteristics'!$C:$C,0))),"",INDEX('Policy Characteristics'!J:J,MATCH($C166,'Policy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66" s="272" t="str">
        <f>IF(ISBLANK(INDEX('Policy Characteristics'!K:K,MATCH($C166,'Policy Characteristics'!$C:$C,0))),"",INDEX('Policy Characteristics'!K:K,MATCH($C166,'Policy Characteristics'!$C:$C,0)))</f>
        <v>buildings-sector-main.html#rebate</v>
      </c>
      <c r="R166" s="272" t="str">
        <f>IF(ISBLANK(INDEX('Policy Characteristics'!L:L,MATCH($C166,'Policy Characteristics'!$C:$C,0))),"",INDEX('Policy Characteristics'!L:L,MATCH($C166,'Policy Characteristics'!$C:$C,0)))</f>
        <v>rebate-for-efficient-products.html</v>
      </c>
    </row>
    <row r="167" spans="1:18" s="4" customFormat="1" ht="16">
      <c r="A167" s="272" t="str">
        <f>IF(ISBLANK(INDEX('Policy Characteristics'!A:A,MATCH($C167,'Policy Characteristics'!$C:$C,0))),"",INDEX('Policy Characteristics'!A:A,MATCH($C167,'Policy Characteristics'!$C:$C,0)))</f>
        <v>Buildings and Appliances</v>
      </c>
      <c r="B167" s="272" t="str">
        <f>IF(ISBLANK(INDEX('Policy Characteristics'!B:B,MATCH($C167,'Policy Characteristics'!$C:$C,0))),"",INDEX('Policy Characteristics'!B:B,MATCH($C167,'Policy Characteristics'!$C:$C,0)))</f>
        <v>Rebate for Efficient Products</v>
      </c>
      <c r="C167" s="274" t="str">
        <f t="shared" ref="C167:C171" si="15">C$166</f>
        <v>Boolean Rebate Program for Efficient Components</v>
      </c>
      <c r="D167" s="44" t="s">
        <v>119</v>
      </c>
      <c r="E167" s="44"/>
      <c r="F167" s="44" t="s">
        <v>125</v>
      </c>
      <c r="G167" s="44"/>
      <c r="H167" s="43">
        <v>28</v>
      </c>
      <c r="I167" s="44" t="s">
        <v>45</v>
      </c>
      <c r="J167" s="274" t="str">
        <f>IF(ISBLANK(INDEX('Policy Characteristics'!D:D,MATCH($C167,'Policy Characteristics'!$C:$C,0))),"",INDEX('Policy Characteristics'!D:D,MATCH($C167,'Policy Characteristics'!$C:$C,0)))</f>
        <v>Rebate for Efficient Products</v>
      </c>
      <c r="K167" s="272" t="str">
        <f>IF(ISBLANK(INDEX('Policy Characteristics'!E:E,MATCH($C167,'Policy Characteristics'!$C:$C,0))),"",INDEX('Policy Characteristics'!E:E,MATCH($C167,'Policy Characteristics'!$C:$C,0)))</f>
        <v>bldgs rebate</v>
      </c>
      <c r="L167" s="272">
        <f>IF(ISBLANK(INDEX('Policy Characteristics'!F:F,MATCH($C167,'Policy Characteristics'!$C:$C,0))),"",INDEX('Policy Characteristics'!F:F,MATCH($C167,'Policy Characteristics'!$C:$C,0)))</f>
        <v>0</v>
      </c>
      <c r="M167" s="272">
        <f>IF(ISBLANK(INDEX('Policy Characteristics'!G:G,MATCH($C167,'Policy Characteristics'!$C:$C,0))),"",INDEX('Policy Characteristics'!G:G,MATCH($C167,'Policy Characteristics'!$C:$C,0)))</f>
        <v>1</v>
      </c>
      <c r="N167" s="272">
        <f>IF(ISBLANK(INDEX('Policy Characteristics'!H:H,MATCH($C167,'Policy Characteristics'!$C:$C,0))),"",INDEX('Policy Characteristics'!H:H,MATCH($C167,'Policy Characteristics'!$C:$C,0)))</f>
        <v>1</v>
      </c>
      <c r="O167" s="272" t="str">
        <f>IF(ISBLANK(INDEX('Policy Characteristics'!I:I,MATCH($C167,'Policy Characteristics'!$C:$C,0))),"",INDEX('Policy Characteristics'!I:I,MATCH($C167,'Policy Characteristics'!$C:$C,0)))</f>
        <v>on/off</v>
      </c>
      <c r="P167" s="272" t="str">
        <f>IF(ISBLANK(INDEX('Policy Characteristics'!J:J,MATCH($C167,'Policy Characteristics'!$C:$C,0))),"",INDEX('Policy Characteristics'!J:J,MATCH($C167,'Policy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67" s="272" t="str">
        <f>IF(ISBLANK(INDEX('Policy Characteristics'!K:K,MATCH($C167,'Policy Characteristics'!$C:$C,0))),"",INDEX('Policy Characteristics'!K:K,MATCH($C167,'Policy Characteristics'!$C:$C,0)))</f>
        <v>buildings-sector-main.html#rebate</v>
      </c>
      <c r="R167" s="272" t="str">
        <f>IF(ISBLANK(INDEX('Policy Characteristics'!L:L,MATCH($C167,'Policy Characteristics'!$C:$C,0))),"",INDEX('Policy Characteristics'!L:L,MATCH($C167,'Policy Characteristics'!$C:$C,0)))</f>
        <v>rebate-for-efficient-products.html</v>
      </c>
    </row>
    <row r="168" spans="1:18" s="4" customFormat="1" ht="16">
      <c r="A168" s="272" t="str">
        <f>IF(ISBLANK(INDEX('Policy Characteristics'!A:A,MATCH($C168,'Policy Characteristics'!$C:$C,0))),"",INDEX('Policy Characteristics'!A:A,MATCH($C168,'Policy Characteristics'!$C:$C,0)))</f>
        <v>Buildings and Appliances</v>
      </c>
      <c r="B168" s="272" t="str">
        <f>IF(ISBLANK(INDEX('Policy Characteristics'!B:B,MATCH($C168,'Policy Characteristics'!$C:$C,0))),"",INDEX('Policy Characteristics'!B:B,MATCH($C168,'Policy Characteristics'!$C:$C,0)))</f>
        <v>Rebate for Efficient Products</v>
      </c>
      <c r="C168" s="274" t="str">
        <f t="shared" si="15"/>
        <v>Boolean Rebate Program for Efficient Components</v>
      </c>
      <c r="D168" s="44" t="s">
        <v>120</v>
      </c>
      <c r="E168" s="44"/>
      <c r="F168" s="44" t="s">
        <v>126</v>
      </c>
      <c r="G168" s="44"/>
      <c r="H168" s="43">
        <v>605</v>
      </c>
      <c r="I168" s="44" t="s">
        <v>46</v>
      </c>
      <c r="J168" s="274" t="str">
        <f>IF(ISBLANK(INDEX('Policy Characteristics'!D:D,MATCH($C168,'Policy Characteristics'!$C:$C,0))),"",INDEX('Policy Characteristics'!D:D,MATCH($C168,'Policy Characteristics'!$C:$C,0)))</f>
        <v>Rebate for Efficient Products</v>
      </c>
      <c r="K168" s="272" t="str">
        <f>IF(ISBLANK(INDEX('Policy Characteristics'!E:E,MATCH($C168,'Policy Characteristics'!$C:$C,0))),"",INDEX('Policy Characteristics'!E:E,MATCH($C168,'Policy Characteristics'!$C:$C,0)))</f>
        <v>bldgs rebate</v>
      </c>
      <c r="L168" s="272">
        <f>IF(ISBLANK(INDEX('Policy Characteristics'!F:F,MATCH($C168,'Policy Characteristics'!$C:$C,0))),"",INDEX('Policy Characteristics'!F:F,MATCH($C168,'Policy Characteristics'!$C:$C,0)))</f>
        <v>0</v>
      </c>
      <c r="M168" s="272">
        <f>IF(ISBLANK(INDEX('Policy Characteristics'!G:G,MATCH($C168,'Policy Characteristics'!$C:$C,0))),"",INDEX('Policy Characteristics'!G:G,MATCH($C168,'Policy Characteristics'!$C:$C,0)))</f>
        <v>1</v>
      </c>
      <c r="N168" s="272">
        <f>IF(ISBLANK(INDEX('Policy Characteristics'!H:H,MATCH($C168,'Policy Characteristics'!$C:$C,0))),"",INDEX('Policy Characteristics'!H:H,MATCH($C168,'Policy Characteristics'!$C:$C,0)))</f>
        <v>1</v>
      </c>
      <c r="O168" s="272" t="str">
        <f>IF(ISBLANK(INDEX('Policy Characteristics'!I:I,MATCH($C168,'Policy Characteristics'!$C:$C,0))),"",INDEX('Policy Characteristics'!I:I,MATCH($C168,'Policy Characteristics'!$C:$C,0)))</f>
        <v>on/off</v>
      </c>
      <c r="P168" s="272" t="str">
        <f>IF(ISBLANK(INDEX('Policy Characteristics'!J:J,MATCH($C168,'Policy Characteristics'!$C:$C,0))),"",INDEX('Policy Characteristics'!J:J,MATCH($C168,'Policy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68" s="272" t="str">
        <f>IF(ISBLANK(INDEX('Policy Characteristics'!K:K,MATCH($C168,'Policy Characteristics'!$C:$C,0))),"",INDEX('Policy Characteristics'!K:K,MATCH($C168,'Policy Characteristics'!$C:$C,0)))</f>
        <v>buildings-sector-main.html#rebate</v>
      </c>
      <c r="R168" s="272" t="str">
        <f>IF(ISBLANK(INDEX('Policy Characteristics'!L:L,MATCH($C168,'Policy Characteristics'!$C:$C,0))),"",INDEX('Policy Characteristics'!L:L,MATCH($C168,'Policy Characteristics'!$C:$C,0)))</f>
        <v>rebate-for-efficient-products.html</v>
      </c>
    </row>
    <row r="169" spans="1:18" s="4" customFormat="1" ht="16">
      <c r="A169" s="272" t="str">
        <f>IF(ISBLANK(INDEX('Policy Characteristics'!A:A,MATCH($C169,'Policy Characteristics'!$C:$C,0))),"",INDEX('Policy Characteristics'!A:A,MATCH($C169,'Policy Characteristics'!$C:$C,0)))</f>
        <v>Buildings and Appliances</v>
      </c>
      <c r="B169" s="272" t="str">
        <f>IF(ISBLANK(INDEX('Policy Characteristics'!B:B,MATCH($C169,'Policy Characteristics'!$C:$C,0))),"",INDEX('Policy Characteristics'!B:B,MATCH($C169,'Policy Characteristics'!$C:$C,0)))</f>
        <v>Rebate for Efficient Products</v>
      </c>
      <c r="C169" s="274" t="str">
        <f t="shared" si="15"/>
        <v>Boolean Rebate Program for Efficient Components</v>
      </c>
      <c r="D169" s="44" t="s">
        <v>121</v>
      </c>
      <c r="E169" s="44"/>
      <c r="F169" s="44" t="s">
        <v>127</v>
      </c>
      <c r="G169" s="44"/>
      <c r="H169" s="43">
        <v>606</v>
      </c>
      <c r="I169" s="44" t="s">
        <v>46</v>
      </c>
      <c r="J169" s="274" t="str">
        <f>IF(ISBLANK(INDEX('Policy Characteristics'!D:D,MATCH($C169,'Policy Characteristics'!$C:$C,0))),"",INDEX('Policy Characteristics'!D:D,MATCH($C169,'Policy Characteristics'!$C:$C,0)))</f>
        <v>Rebate for Efficient Products</v>
      </c>
      <c r="K169" s="272" t="str">
        <f>IF(ISBLANK(INDEX('Policy Characteristics'!E:E,MATCH($C169,'Policy Characteristics'!$C:$C,0))),"",INDEX('Policy Characteristics'!E:E,MATCH($C169,'Policy Characteristics'!$C:$C,0)))</f>
        <v>bldgs rebate</v>
      </c>
      <c r="L169" s="272">
        <f>IF(ISBLANK(INDEX('Policy Characteristics'!F:F,MATCH($C169,'Policy Characteristics'!$C:$C,0))),"",INDEX('Policy Characteristics'!F:F,MATCH($C169,'Policy Characteristics'!$C:$C,0)))</f>
        <v>0</v>
      </c>
      <c r="M169" s="272">
        <f>IF(ISBLANK(INDEX('Policy Characteristics'!G:G,MATCH($C169,'Policy Characteristics'!$C:$C,0))),"",INDEX('Policy Characteristics'!G:G,MATCH($C169,'Policy Characteristics'!$C:$C,0)))</f>
        <v>1</v>
      </c>
      <c r="N169" s="272">
        <f>IF(ISBLANK(INDEX('Policy Characteristics'!H:H,MATCH($C169,'Policy Characteristics'!$C:$C,0))),"",INDEX('Policy Characteristics'!H:H,MATCH($C169,'Policy Characteristics'!$C:$C,0)))</f>
        <v>1</v>
      </c>
      <c r="O169" s="272" t="str">
        <f>IF(ISBLANK(INDEX('Policy Characteristics'!I:I,MATCH($C169,'Policy Characteristics'!$C:$C,0))),"",INDEX('Policy Characteristics'!I:I,MATCH($C169,'Policy Characteristics'!$C:$C,0)))</f>
        <v>on/off</v>
      </c>
      <c r="P169" s="272" t="str">
        <f>IF(ISBLANK(INDEX('Policy Characteristics'!J:J,MATCH($C169,'Policy Characteristics'!$C:$C,0))),"",INDEX('Policy Characteristics'!J:J,MATCH($C169,'Policy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69" s="272" t="str">
        <f>IF(ISBLANK(INDEX('Policy Characteristics'!K:K,MATCH($C169,'Policy Characteristics'!$C:$C,0))),"",INDEX('Policy Characteristics'!K:K,MATCH($C169,'Policy Characteristics'!$C:$C,0)))</f>
        <v>buildings-sector-main.html#rebate</v>
      </c>
      <c r="R169" s="272" t="str">
        <f>IF(ISBLANK(INDEX('Policy Characteristics'!L:L,MATCH($C169,'Policy Characteristics'!$C:$C,0))),"",INDEX('Policy Characteristics'!L:L,MATCH($C169,'Policy Characteristics'!$C:$C,0)))</f>
        <v>rebate-for-efficient-products.html</v>
      </c>
    </row>
    <row r="170" spans="1:18" s="4" customFormat="1" ht="16">
      <c r="A170" s="272" t="str">
        <f>IF(ISBLANK(INDEX('Policy Characteristics'!A:A,MATCH($C170,'Policy Characteristics'!$C:$C,0))),"",INDEX('Policy Characteristics'!A:A,MATCH($C170,'Policy Characteristics'!$C:$C,0)))</f>
        <v>Buildings and Appliances</v>
      </c>
      <c r="B170" s="272" t="str">
        <f>IF(ISBLANK(INDEX('Policy Characteristics'!B:B,MATCH($C170,'Policy Characteristics'!$C:$C,0))),"",INDEX('Policy Characteristics'!B:B,MATCH($C170,'Policy Characteristics'!$C:$C,0)))</f>
        <v>Rebate for Efficient Products</v>
      </c>
      <c r="C170" s="274" t="str">
        <f t="shared" si="15"/>
        <v>Boolean Rebate Program for Efficient Components</v>
      </c>
      <c r="D170" s="44" t="s">
        <v>122</v>
      </c>
      <c r="E170" s="44"/>
      <c r="F170" s="44" t="s">
        <v>128</v>
      </c>
      <c r="G170" s="44"/>
      <c r="H170" s="43">
        <v>29</v>
      </c>
      <c r="I170" s="44" t="s">
        <v>45</v>
      </c>
      <c r="J170" s="274" t="str">
        <f>IF(ISBLANK(INDEX('Policy Characteristics'!D:D,MATCH($C170,'Policy Characteristics'!$C:$C,0))),"",INDEX('Policy Characteristics'!D:D,MATCH($C170,'Policy Characteristics'!$C:$C,0)))</f>
        <v>Rebate for Efficient Products</v>
      </c>
      <c r="K170" s="272" t="str">
        <f>IF(ISBLANK(INDEX('Policy Characteristics'!E:E,MATCH($C170,'Policy Characteristics'!$C:$C,0))),"",INDEX('Policy Characteristics'!E:E,MATCH($C170,'Policy Characteristics'!$C:$C,0)))</f>
        <v>bldgs rebate</v>
      </c>
      <c r="L170" s="272">
        <f>IF(ISBLANK(INDEX('Policy Characteristics'!F:F,MATCH($C170,'Policy Characteristics'!$C:$C,0))),"",INDEX('Policy Characteristics'!F:F,MATCH($C170,'Policy Characteristics'!$C:$C,0)))</f>
        <v>0</v>
      </c>
      <c r="M170" s="272">
        <f>IF(ISBLANK(INDEX('Policy Characteristics'!G:G,MATCH($C170,'Policy Characteristics'!$C:$C,0))),"",INDEX('Policy Characteristics'!G:G,MATCH($C170,'Policy Characteristics'!$C:$C,0)))</f>
        <v>1</v>
      </c>
      <c r="N170" s="272">
        <f>IF(ISBLANK(INDEX('Policy Characteristics'!H:H,MATCH($C170,'Policy Characteristics'!$C:$C,0))),"",INDEX('Policy Characteristics'!H:H,MATCH($C170,'Policy Characteristics'!$C:$C,0)))</f>
        <v>1</v>
      </c>
      <c r="O170" s="272" t="str">
        <f>IF(ISBLANK(INDEX('Policy Characteristics'!I:I,MATCH($C170,'Policy Characteristics'!$C:$C,0))),"",INDEX('Policy Characteristics'!I:I,MATCH($C170,'Policy Characteristics'!$C:$C,0)))</f>
        <v>on/off</v>
      </c>
      <c r="P170" s="272" t="str">
        <f>IF(ISBLANK(INDEX('Policy Characteristics'!J:J,MATCH($C170,'Policy Characteristics'!$C:$C,0))),"",INDEX('Policy Characteristics'!J:J,MATCH($C170,'Policy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70" s="272" t="str">
        <f>IF(ISBLANK(INDEX('Policy Characteristics'!K:K,MATCH($C170,'Policy Characteristics'!$C:$C,0))),"",INDEX('Policy Characteristics'!K:K,MATCH($C170,'Policy Characteristics'!$C:$C,0)))</f>
        <v>buildings-sector-main.html#rebate</v>
      </c>
      <c r="R170" s="272" t="str">
        <f>IF(ISBLANK(INDEX('Policy Characteristics'!L:L,MATCH($C170,'Policy Characteristics'!$C:$C,0))),"",INDEX('Policy Characteristics'!L:L,MATCH($C170,'Policy Characteristics'!$C:$C,0)))</f>
        <v>rebate-for-efficient-products.html</v>
      </c>
    </row>
    <row r="171" spans="1:18" s="4" customFormat="1" ht="16">
      <c r="A171" s="272" t="str">
        <f>IF(ISBLANK(INDEX('Policy Characteristics'!A:A,MATCH($C171,'Policy Characteristics'!$C:$C,0))),"",INDEX('Policy Characteristics'!A:A,MATCH($C171,'Policy Characteristics'!$C:$C,0)))</f>
        <v>Buildings and Appliances</v>
      </c>
      <c r="B171" s="272" t="str">
        <f>IF(ISBLANK(INDEX('Policy Characteristics'!B:B,MATCH($C171,'Policy Characteristics'!$C:$C,0))),"",INDEX('Policy Characteristics'!B:B,MATCH($C171,'Policy Characteristics'!$C:$C,0)))</f>
        <v>Rebate for Efficient Products</v>
      </c>
      <c r="C171" s="274" t="str">
        <f t="shared" si="15"/>
        <v>Boolean Rebate Program for Efficient Components</v>
      </c>
      <c r="D171" s="44" t="s">
        <v>123</v>
      </c>
      <c r="E171" s="44"/>
      <c r="F171" s="44" t="s">
        <v>129</v>
      </c>
      <c r="G171" s="44"/>
      <c r="H171" s="43">
        <v>607</v>
      </c>
      <c r="I171" s="44" t="s">
        <v>46</v>
      </c>
      <c r="J171" s="274" t="str">
        <f>IF(ISBLANK(INDEX('Policy Characteristics'!D:D,MATCH($C171,'Policy Characteristics'!$C:$C,0))),"",INDEX('Policy Characteristics'!D:D,MATCH($C171,'Policy Characteristics'!$C:$C,0)))</f>
        <v>Rebate for Efficient Products</v>
      </c>
      <c r="K171" s="272" t="str">
        <f>IF(ISBLANK(INDEX('Policy Characteristics'!E:E,MATCH($C171,'Policy Characteristics'!$C:$C,0))),"",INDEX('Policy Characteristics'!E:E,MATCH($C171,'Policy Characteristics'!$C:$C,0)))</f>
        <v>bldgs rebate</v>
      </c>
      <c r="L171" s="272">
        <f>IF(ISBLANK(INDEX('Policy Characteristics'!F:F,MATCH($C171,'Policy Characteristics'!$C:$C,0))),"",INDEX('Policy Characteristics'!F:F,MATCH($C171,'Policy Characteristics'!$C:$C,0)))</f>
        <v>0</v>
      </c>
      <c r="M171" s="272">
        <f>IF(ISBLANK(INDEX('Policy Characteristics'!G:G,MATCH($C171,'Policy Characteristics'!$C:$C,0))),"",INDEX('Policy Characteristics'!G:G,MATCH($C171,'Policy Characteristics'!$C:$C,0)))</f>
        <v>1</v>
      </c>
      <c r="N171" s="272">
        <f>IF(ISBLANK(INDEX('Policy Characteristics'!H:H,MATCH($C171,'Policy Characteristics'!$C:$C,0))),"",INDEX('Policy Characteristics'!H:H,MATCH($C171,'Policy Characteristics'!$C:$C,0)))</f>
        <v>1</v>
      </c>
      <c r="O171" s="272" t="str">
        <f>IF(ISBLANK(INDEX('Policy Characteristics'!I:I,MATCH($C171,'Policy Characteristics'!$C:$C,0))),"",INDEX('Policy Characteristics'!I:I,MATCH($C171,'Policy Characteristics'!$C:$C,0)))</f>
        <v>on/off</v>
      </c>
      <c r="P171" s="272" t="str">
        <f>IF(ISBLANK(INDEX('Policy Characteristics'!J:J,MATCH($C171,'Policy Characteristics'!$C:$C,0))),"",INDEX('Policy Characteristics'!J:J,MATCH($C171,'Policy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 Mexico has used similar subsidies in their sustainable housing programs, where old components are swapped freely or at a discount.</v>
      </c>
      <c r="Q171" s="272" t="str">
        <f>IF(ISBLANK(INDEX('Policy Characteristics'!K:K,MATCH($C171,'Policy Characteristics'!$C:$C,0))),"",INDEX('Policy Characteristics'!K:K,MATCH($C171,'Policy Characteristics'!$C:$C,0)))</f>
        <v>buildings-sector-main.html#rebate</v>
      </c>
      <c r="R171" s="272" t="str">
        <f>IF(ISBLANK(INDEX('Policy Characteristics'!L:L,MATCH($C171,'Policy Characteristics'!$C:$C,0))),"",INDEX('Policy Characteristics'!L:L,MATCH($C171,'Policy Characteristics'!$C:$C,0)))</f>
        <v>rebate-for-efficient-products.html</v>
      </c>
    </row>
    <row r="172" spans="1:18" s="2" customFormat="1" ht="16">
      <c r="A172" s="272" t="str">
        <f>IF(ISBLANK(INDEX('Policy Characteristics'!A:A,MATCH($C172,'Policy Characteristics'!$C:$C,0))),"",INDEX('Policy Characteristics'!A:A,MATCH($C172,'Policy Characteristics'!$C:$C,0)))</f>
        <v>Electricity Supply</v>
      </c>
      <c r="B172" s="272" t="str">
        <f>IF(ISBLANK(INDEX('Policy Characteristics'!B:B,MATCH($C172,'Policy Characteristics'!$C:$C,0))),"",INDEX('Policy Characteristics'!B:B,MATCH($C172,'Policy Characteristics'!$C:$C,0)))</f>
        <v>Ban New Power Plants</v>
      </c>
      <c r="C172" s="273" t="s">
        <v>350</v>
      </c>
      <c r="D172" s="44" t="s">
        <v>470</v>
      </c>
      <c r="E172" s="44"/>
      <c r="F172" s="44" t="s">
        <v>469</v>
      </c>
      <c r="G172" s="6"/>
      <c r="H172" s="46">
        <v>167</v>
      </c>
      <c r="I172" s="6" t="s">
        <v>45</v>
      </c>
      <c r="J172" s="274" t="str">
        <f>IF(ISBLANK(INDEX('Policy Characteristics'!D:D,MATCH($C172,'Policy Characteristics'!$C:$C,0))),"",INDEX('Policy Characteristics'!D:D,MATCH($C172,'Policy Characteristics'!$C:$C,0)))</f>
        <v>Ban New Power Plants</v>
      </c>
      <c r="K172" s="272" t="str">
        <f>IF(ISBLANK(INDEX('Policy Characteristics'!E:E,MATCH($C172,'Policy Characteristics'!$C:$C,0))),"",INDEX('Policy Characteristics'!E:E,MATCH($C172,'Policy Characteristics'!$C:$C,0)))</f>
        <v>elec ban new power plants</v>
      </c>
      <c r="L172" s="272">
        <f>IF(ISBLANK(INDEX('Policy Characteristics'!F:F,MATCH($C172,'Policy Characteristics'!$C:$C,0))),"",INDEX('Policy Characteristics'!F:F,MATCH($C172,'Policy Characteristics'!$C:$C,0)))</f>
        <v>0</v>
      </c>
      <c r="M172" s="272">
        <f>IF(ISBLANK(INDEX('Policy Characteristics'!G:G,MATCH($C172,'Policy Characteristics'!$C:$C,0))),"",INDEX('Policy Characteristics'!G:G,MATCH($C172,'Policy Characteristics'!$C:$C,0)))</f>
        <v>1</v>
      </c>
      <c r="N172" s="272">
        <f>IF(ISBLANK(INDEX('Policy Characteristics'!H:H,MATCH($C172,'Policy Characteristics'!$C:$C,0))),"",INDEX('Policy Characteristics'!H:H,MATCH($C172,'Policy Characteristics'!$C:$C,0)))</f>
        <v>1</v>
      </c>
      <c r="O172" s="272" t="str">
        <f>IF(ISBLANK(INDEX('Policy Characteristics'!I:I,MATCH($C172,'Policy Characteristics'!$C:$C,0))),"",INDEX('Policy Characteristics'!I:I,MATCH($C172,'Policy Characteristics'!$C:$C,0)))</f>
        <v>on/off</v>
      </c>
      <c r="P172" s="272" t="str">
        <f>IF(ISBLANK(INDEX('Policy Characteristics'!J:J,MATCH($C172,'Policy Characteristics'!$C:$C,0))),"",INDEX('Policy Characteristics'!J:J,MATCH($C172,'Policy Characteristics'!$C:$C,0)))</f>
        <v>**Description:** This policy prevents new capacity of the selected type(s) from being built or deployed.</v>
      </c>
      <c r="Q172" s="272" t="str">
        <f>IF(ISBLANK(INDEX('Policy Characteristics'!K:K,MATCH($C172,'Policy Characteristics'!$C:$C,0))),"",INDEX('Policy Characteristics'!K:K,MATCH($C172,'Policy Characteristics'!$C:$C,0)))</f>
        <v>electricity-sector-main.html#ban</v>
      </c>
      <c r="R172" s="272" t="str">
        <f>IF(ISBLANK(INDEX('Policy Characteristics'!L:L,MATCH($C172,'Policy Characteristics'!$C:$C,0))),"",INDEX('Policy Characteristics'!L:L,MATCH($C172,'Policy Characteristics'!$C:$C,0)))</f>
        <v>ban-new-capacity.html</v>
      </c>
    </row>
    <row r="173" spans="1:18" s="4" customFormat="1" ht="16">
      <c r="A173" s="272" t="str">
        <f>IF(ISBLANK(INDEX('Policy Characteristics'!A:A,MATCH($C173,'Policy Characteristics'!$C:$C,0))),"",INDEX('Policy Characteristics'!A:A,MATCH($C173,'Policy Characteristics'!$C:$C,0)))</f>
        <v>Electricity Supply</v>
      </c>
      <c r="B173" s="272" t="str">
        <f>IF(ISBLANK(INDEX('Policy Characteristics'!B:B,MATCH($C173,'Policy Characteristics'!$C:$C,0))),"",INDEX('Policy Characteristics'!B:B,MATCH($C173,'Policy Characteristics'!$C:$C,0)))</f>
        <v>Ban New Power Plants</v>
      </c>
      <c r="C173" s="274" t="str">
        <f t="shared" ref="C173:C183" si="16">C$172</f>
        <v>Boolean Ban New Power Plants</v>
      </c>
      <c r="D173" s="6" t="s">
        <v>325</v>
      </c>
      <c r="E173" s="44"/>
      <c r="F173" s="6" t="s">
        <v>326</v>
      </c>
      <c r="G173" s="44"/>
      <c r="H173" s="43">
        <v>168</v>
      </c>
      <c r="I173" s="44" t="s">
        <v>45</v>
      </c>
      <c r="J173" s="274" t="str">
        <f>IF(ISBLANK(INDEX('Policy Characteristics'!D:D,MATCH($C173,'Policy Characteristics'!$C:$C,0))),"",INDEX('Policy Characteristics'!D:D,MATCH($C173,'Policy Characteristics'!$C:$C,0)))</f>
        <v>Ban New Power Plants</v>
      </c>
      <c r="K173" s="272" t="str">
        <f>IF(ISBLANK(INDEX('Policy Characteristics'!E:E,MATCH($C173,'Policy Characteristics'!$C:$C,0))),"",INDEX('Policy Characteristics'!E:E,MATCH($C173,'Policy Characteristics'!$C:$C,0)))</f>
        <v>elec ban new power plants</v>
      </c>
      <c r="L173" s="272">
        <f>IF(ISBLANK(INDEX('Policy Characteristics'!F:F,MATCH($C173,'Policy Characteristics'!$C:$C,0))),"",INDEX('Policy Characteristics'!F:F,MATCH($C173,'Policy Characteristics'!$C:$C,0)))</f>
        <v>0</v>
      </c>
      <c r="M173" s="272">
        <f>IF(ISBLANK(INDEX('Policy Characteristics'!G:G,MATCH($C173,'Policy Characteristics'!$C:$C,0))),"",INDEX('Policy Characteristics'!G:G,MATCH($C173,'Policy Characteristics'!$C:$C,0)))</f>
        <v>1</v>
      </c>
      <c r="N173" s="272">
        <f>IF(ISBLANK(INDEX('Policy Characteristics'!H:H,MATCH($C173,'Policy Characteristics'!$C:$C,0))),"",INDEX('Policy Characteristics'!H:H,MATCH($C173,'Policy Characteristics'!$C:$C,0)))</f>
        <v>1</v>
      </c>
      <c r="O173" s="272" t="str">
        <f>IF(ISBLANK(INDEX('Policy Characteristics'!I:I,MATCH($C173,'Policy Characteristics'!$C:$C,0))),"",INDEX('Policy Characteristics'!I:I,MATCH($C173,'Policy Characteristics'!$C:$C,0)))</f>
        <v>on/off</v>
      </c>
      <c r="P173" s="272" t="str">
        <f>IF(ISBLANK(INDEX('Policy Characteristics'!J:J,MATCH($C173,'Policy Characteristics'!$C:$C,0))),"",INDEX('Policy Characteristics'!J:J,MATCH($C173,'Policy Characteristics'!$C:$C,0)))</f>
        <v>**Description:** This policy prevents new capacity of the selected type(s) from being built or deployed.</v>
      </c>
      <c r="Q173" s="272" t="str">
        <f>IF(ISBLANK(INDEX('Policy Characteristics'!K:K,MATCH($C173,'Policy Characteristics'!$C:$C,0))),"",INDEX('Policy Characteristics'!K:K,MATCH($C173,'Policy Characteristics'!$C:$C,0)))</f>
        <v>electricity-sector-main.html#ban</v>
      </c>
      <c r="R173" s="272" t="str">
        <f>IF(ISBLANK(INDEX('Policy Characteristics'!L:L,MATCH($C173,'Policy Characteristics'!$C:$C,0))),"",INDEX('Policy Characteristics'!L:L,MATCH($C173,'Policy Characteristics'!$C:$C,0)))</f>
        <v>ban-new-capacity.html</v>
      </c>
    </row>
    <row r="174" spans="1:18" s="4" customFormat="1" ht="16">
      <c r="A174" s="272" t="str">
        <f>IF(ISBLANK(INDEX('Policy Characteristics'!A:A,MATCH($C174,'Policy Characteristics'!$C:$C,0))),"",INDEX('Policy Characteristics'!A:A,MATCH($C174,'Policy Characteristics'!$C:$C,0)))</f>
        <v>Electricity Supply</v>
      </c>
      <c r="B174" s="272" t="str">
        <f>IF(ISBLANK(INDEX('Policy Characteristics'!B:B,MATCH($C174,'Policy Characteristics'!$C:$C,0))),"",INDEX('Policy Characteristics'!B:B,MATCH($C174,'Policy Characteristics'!$C:$C,0)))</f>
        <v>Ban New Power Plants</v>
      </c>
      <c r="C174" s="274" t="str">
        <f t="shared" si="16"/>
        <v>Boolean Ban New Power Plants</v>
      </c>
      <c r="D174" s="6" t="s">
        <v>77</v>
      </c>
      <c r="E174" s="44"/>
      <c r="F174" s="6" t="s">
        <v>91</v>
      </c>
      <c r="G174" s="44"/>
      <c r="H174" s="46">
        <v>169</v>
      </c>
      <c r="I174" s="44" t="s">
        <v>45</v>
      </c>
      <c r="J174" s="274" t="str">
        <f>IF(ISBLANK(INDEX('Policy Characteristics'!D:D,MATCH($C174,'Policy Characteristics'!$C:$C,0))),"",INDEX('Policy Characteristics'!D:D,MATCH($C174,'Policy Characteristics'!$C:$C,0)))</f>
        <v>Ban New Power Plants</v>
      </c>
      <c r="K174" s="272" t="str">
        <f>IF(ISBLANK(INDEX('Policy Characteristics'!E:E,MATCH($C174,'Policy Characteristics'!$C:$C,0))),"",INDEX('Policy Characteristics'!E:E,MATCH($C174,'Policy Characteristics'!$C:$C,0)))</f>
        <v>elec ban new power plants</v>
      </c>
      <c r="L174" s="272">
        <f>IF(ISBLANK(INDEX('Policy Characteristics'!F:F,MATCH($C174,'Policy Characteristics'!$C:$C,0))),"",INDEX('Policy Characteristics'!F:F,MATCH($C174,'Policy Characteristics'!$C:$C,0)))</f>
        <v>0</v>
      </c>
      <c r="M174" s="272">
        <f>IF(ISBLANK(INDEX('Policy Characteristics'!G:G,MATCH($C174,'Policy Characteristics'!$C:$C,0))),"",INDEX('Policy Characteristics'!G:G,MATCH($C174,'Policy Characteristics'!$C:$C,0)))</f>
        <v>1</v>
      </c>
      <c r="N174" s="272">
        <f>IF(ISBLANK(INDEX('Policy Characteristics'!H:H,MATCH($C174,'Policy Characteristics'!$C:$C,0))),"",INDEX('Policy Characteristics'!H:H,MATCH($C174,'Policy Characteristics'!$C:$C,0)))</f>
        <v>1</v>
      </c>
      <c r="O174" s="272" t="str">
        <f>IF(ISBLANK(INDEX('Policy Characteristics'!I:I,MATCH($C174,'Policy Characteristics'!$C:$C,0))),"",INDEX('Policy Characteristics'!I:I,MATCH($C174,'Policy Characteristics'!$C:$C,0)))</f>
        <v>on/off</v>
      </c>
      <c r="P174" s="272" t="str">
        <f>IF(ISBLANK(INDEX('Policy Characteristics'!J:J,MATCH($C174,'Policy Characteristics'!$C:$C,0))),"",INDEX('Policy Characteristics'!J:J,MATCH($C174,'Policy Characteristics'!$C:$C,0)))</f>
        <v>**Description:** This policy prevents new capacity of the selected type(s) from being built or deployed.</v>
      </c>
      <c r="Q174" s="272" t="str">
        <f>IF(ISBLANK(INDEX('Policy Characteristics'!K:K,MATCH($C174,'Policy Characteristics'!$C:$C,0))),"",INDEX('Policy Characteristics'!K:K,MATCH($C174,'Policy Characteristics'!$C:$C,0)))</f>
        <v>electricity-sector-main.html#ban</v>
      </c>
      <c r="R174" s="272" t="str">
        <f>IF(ISBLANK(INDEX('Policy Characteristics'!L:L,MATCH($C174,'Policy Characteristics'!$C:$C,0))),"",INDEX('Policy Characteristics'!L:L,MATCH($C174,'Policy Characteristics'!$C:$C,0)))</f>
        <v>ban-new-capacity.html</v>
      </c>
    </row>
    <row r="175" spans="1:18" s="4" customFormat="1" ht="16">
      <c r="A175" s="272" t="str">
        <f>IF(ISBLANK(INDEX('Policy Characteristics'!A:A,MATCH($C175,'Policy Characteristics'!$C:$C,0))),"",INDEX('Policy Characteristics'!A:A,MATCH($C175,'Policy Characteristics'!$C:$C,0)))</f>
        <v>Electricity Supply</v>
      </c>
      <c r="B175" s="272" t="str">
        <f>IF(ISBLANK(INDEX('Policy Characteristics'!B:B,MATCH($C175,'Policy Characteristics'!$C:$C,0))),"",INDEX('Policy Characteristics'!B:B,MATCH($C175,'Policy Characteristics'!$C:$C,0)))</f>
        <v>Ban New Power Plants</v>
      </c>
      <c r="C175" s="274" t="str">
        <f t="shared" si="16"/>
        <v>Boolean Ban New Power Plants</v>
      </c>
      <c r="D175" s="6" t="s">
        <v>78</v>
      </c>
      <c r="E175" s="44"/>
      <c r="F175" s="6" t="s">
        <v>92</v>
      </c>
      <c r="G175" s="44"/>
      <c r="H175" s="43">
        <v>170</v>
      </c>
      <c r="I175" s="44" t="s">
        <v>45</v>
      </c>
      <c r="J175" s="274" t="str">
        <f>IF(ISBLANK(INDEX('Policy Characteristics'!D:D,MATCH($C175,'Policy Characteristics'!$C:$C,0))),"",INDEX('Policy Characteristics'!D:D,MATCH($C175,'Policy Characteristics'!$C:$C,0)))</f>
        <v>Ban New Power Plants</v>
      </c>
      <c r="K175" s="272" t="str">
        <f>IF(ISBLANK(INDEX('Policy Characteristics'!E:E,MATCH($C175,'Policy Characteristics'!$C:$C,0))),"",INDEX('Policy Characteristics'!E:E,MATCH($C175,'Policy Characteristics'!$C:$C,0)))</f>
        <v>elec ban new power plants</v>
      </c>
      <c r="L175" s="272">
        <f>IF(ISBLANK(INDEX('Policy Characteristics'!F:F,MATCH($C175,'Policy Characteristics'!$C:$C,0))),"",INDEX('Policy Characteristics'!F:F,MATCH($C175,'Policy Characteristics'!$C:$C,0)))</f>
        <v>0</v>
      </c>
      <c r="M175" s="272">
        <f>IF(ISBLANK(INDEX('Policy Characteristics'!G:G,MATCH($C175,'Policy Characteristics'!$C:$C,0))),"",INDEX('Policy Characteristics'!G:G,MATCH($C175,'Policy Characteristics'!$C:$C,0)))</f>
        <v>1</v>
      </c>
      <c r="N175" s="272">
        <f>IF(ISBLANK(INDEX('Policy Characteristics'!H:H,MATCH($C175,'Policy Characteristics'!$C:$C,0))),"",INDEX('Policy Characteristics'!H:H,MATCH($C175,'Policy Characteristics'!$C:$C,0)))</f>
        <v>1</v>
      </c>
      <c r="O175" s="272" t="str">
        <f>IF(ISBLANK(INDEX('Policy Characteristics'!I:I,MATCH($C175,'Policy Characteristics'!$C:$C,0))),"",INDEX('Policy Characteristics'!I:I,MATCH($C175,'Policy Characteristics'!$C:$C,0)))</f>
        <v>on/off</v>
      </c>
      <c r="P175" s="272" t="str">
        <f>IF(ISBLANK(INDEX('Policy Characteristics'!J:J,MATCH($C175,'Policy Characteristics'!$C:$C,0))),"",INDEX('Policy Characteristics'!J:J,MATCH($C175,'Policy Characteristics'!$C:$C,0)))</f>
        <v>**Description:** This policy prevents new capacity of the selected type(s) from being built or deployed.</v>
      </c>
      <c r="Q175" s="272" t="str">
        <f>IF(ISBLANK(INDEX('Policy Characteristics'!K:K,MATCH($C175,'Policy Characteristics'!$C:$C,0))),"",INDEX('Policy Characteristics'!K:K,MATCH($C175,'Policy Characteristics'!$C:$C,0)))</f>
        <v>electricity-sector-main.html#ban</v>
      </c>
      <c r="R175" s="272" t="str">
        <f>IF(ISBLANK(INDEX('Policy Characteristics'!L:L,MATCH($C175,'Policy Characteristics'!$C:$C,0))),"",INDEX('Policy Characteristics'!L:L,MATCH($C175,'Policy Characteristics'!$C:$C,0)))</f>
        <v>ban-new-capacity.html</v>
      </c>
    </row>
    <row r="176" spans="1:18" s="4" customFormat="1" ht="16">
      <c r="A176" s="272" t="str">
        <f>IF(ISBLANK(INDEX('Policy Characteristics'!A:A,MATCH($C176,'Policy Characteristics'!$C:$C,0))),"",INDEX('Policy Characteristics'!A:A,MATCH($C176,'Policy Characteristics'!$C:$C,0)))</f>
        <v>Electricity Supply</v>
      </c>
      <c r="B176" s="272" t="str">
        <f>IF(ISBLANK(INDEX('Policy Characteristics'!B:B,MATCH($C176,'Policy Characteristics'!$C:$C,0))),"",INDEX('Policy Characteristics'!B:B,MATCH($C176,'Policy Characteristics'!$C:$C,0)))</f>
        <v>Ban New Power Plants</v>
      </c>
      <c r="C176" s="274" t="str">
        <f t="shared" si="16"/>
        <v>Boolean Ban New Power Plants</v>
      </c>
      <c r="D176" s="6" t="s">
        <v>471</v>
      </c>
      <c r="E176" s="44"/>
      <c r="F176" s="6" t="s">
        <v>474</v>
      </c>
      <c r="G176" s="44"/>
      <c r="H176" s="43">
        <v>608</v>
      </c>
      <c r="I176" s="44" t="s">
        <v>46</v>
      </c>
      <c r="J176" s="274" t="str">
        <f>IF(ISBLANK(INDEX('Policy Characteristics'!D:D,MATCH($C176,'Policy Characteristics'!$C:$C,0))),"",INDEX('Policy Characteristics'!D:D,MATCH($C176,'Policy Characteristics'!$C:$C,0)))</f>
        <v>Ban New Power Plants</v>
      </c>
      <c r="K176" s="272" t="str">
        <f>IF(ISBLANK(INDEX('Policy Characteristics'!E:E,MATCH($C176,'Policy Characteristics'!$C:$C,0))),"",INDEX('Policy Characteristics'!E:E,MATCH($C176,'Policy Characteristics'!$C:$C,0)))</f>
        <v>elec ban new power plants</v>
      </c>
      <c r="L176" s="272">
        <f>IF(ISBLANK(INDEX('Policy Characteristics'!F:F,MATCH($C176,'Policy Characteristics'!$C:$C,0))),"",INDEX('Policy Characteristics'!F:F,MATCH($C176,'Policy Characteristics'!$C:$C,0)))</f>
        <v>0</v>
      </c>
      <c r="M176" s="272">
        <f>IF(ISBLANK(INDEX('Policy Characteristics'!G:G,MATCH($C176,'Policy Characteristics'!$C:$C,0))),"",INDEX('Policy Characteristics'!G:G,MATCH($C176,'Policy Characteristics'!$C:$C,0)))</f>
        <v>1</v>
      </c>
      <c r="N176" s="272">
        <f>IF(ISBLANK(INDEX('Policy Characteristics'!H:H,MATCH($C176,'Policy Characteristics'!$C:$C,0))),"",INDEX('Policy Characteristics'!H:H,MATCH($C176,'Policy Characteristics'!$C:$C,0)))</f>
        <v>1</v>
      </c>
      <c r="O176" s="272" t="str">
        <f>IF(ISBLANK(INDEX('Policy Characteristics'!I:I,MATCH($C176,'Policy Characteristics'!$C:$C,0))),"",INDEX('Policy Characteristics'!I:I,MATCH($C176,'Policy Characteristics'!$C:$C,0)))</f>
        <v>on/off</v>
      </c>
      <c r="P176" s="272" t="str">
        <f>IF(ISBLANK(INDEX('Policy Characteristics'!J:J,MATCH($C176,'Policy Characteristics'!$C:$C,0))),"",INDEX('Policy Characteristics'!J:J,MATCH($C176,'Policy Characteristics'!$C:$C,0)))</f>
        <v>**Description:** This policy prevents new capacity of the selected type(s) from being built or deployed.</v>
      </c>
      <c r="Q176" s="272" t="str">
        <f>IF(ISBLANK(INDEX('Policy Characteristics'!K:K,MATCH($C176,'Policy Characteristics'!$C:$C,0))),"",INDEX('Policy Characteristics'!K:K,MATCH($C176,'Policy Characteristics'!$C:$C,0)))</f>
        <v>electricity-sector-main.html#ban</v>
      </c>
      <c r="R176" s="272" t="str">
        <f>IF(ISBLANK(INDEX('Policy Characteristics'!L:L,MATCH($C176,'Policy Characteristics'!$C:$C,0))),"",INDEX('Policy Characteristics'!L:L,MATCH($C176,'Policy Characteristics'!$C:$C,0)))</f>
        <v>ban-new-capacity.html</v>
      </c>
    </row>
    <row r="177" spans="1:18" s="4" customFormat="1" ht="16">
      <c r="A177" s="272" t="str">
        <f>IF(ISBLANK(INDEX('Policy Characteristics'!A:A,MATCH($C177,'Policy Characteristics'!$C:$C,0))),"",INDEX('Policy Characteristics'!A:A,MATCH($C177,'Policy Characteristics'!$C:$C,0)))</f>
        <v>Electricity Supply</v>
      </c>
      <c r="B177" s="272" t="str">
        <f>IF(ISBLANK(INDEX('Policy Characteristics'!B:B,MATCH($C177,'Policy Characteristics'!$C:$C,0))),"",INDEX('Policy Characteristics'!B:B,MATCH($C177,'Policy Characteristics'!$C:$C,0)))</f>
        <v>Ban New Power Plants</v>
      </c>
      <c r="C177" s="274" t="str">
        <f t="shared" si="16"/>
        <v>Boolean Ban New Power Plants</v>
      </c>
      <c r="D177" s="6" t="s">
        <v>79</v>
      </c>
      <c r="E177" s="44"/>
      <c r="F177" s="6" t="s">
        <v>93</v>
      </c>
      <c r="G177" s="44"/>
      <c r="H177" s="43">
        <v>609</v>
      </c>
      <c r="I177" s="44" t="s">
        <v>46</v>
      </c>
      <c r="J177" s="274" t="str">
        <f>IF(ISBLANK(INDEX('Policy Characteristics'!D:D,MATCH($C177,'Policy Characteristics'!$C:$C,0))),"",INDEX('Policy Characteristics'!D:D,MATCH($C177,'Policy Characteristics'!$C:$C,0)))</f>
        <v>Ban New Power Plants</v>
      </c>
      <c r="K177" s="272" t="str">
        <f>IF(ISBLANK(INDEX('Policy Characteristics'!E:E,MATCH($C177,'Policy Characteristics'!$C:$C,0))),"",INDEX('Policy Characteristics'!E:E,MATCH($C177,'Policy Characteristics'!$C:$C,0)))</f>
        <v>elec ban new power plants</v>
      </c>
      <c r="L177" s="272">
        <f>IF(ISBLANK(INDEX('Policy Characteristics'!F:F,MATCH($C177,'Policy Characteristics'!$C:$C,0))),"",INDEX('Policy Characteristics'!F:F,MATCH($C177,'Policy Characteristics'!$C:$C,0)))</f>
        <v>0</v>
      </c>
      <c r="M177" s="272">
        <f>IF(ISBLANK(INDEX('Policy Characteristics'!G:G,MATCH($C177,'Policy Characteristics'!$C:$C,0))),"",INDEX('Policy Characteristics'!G:G,MATCH($C177,'Policy Characteristics'!$C:$C,0)))</f>
        <v>1</v>
      </c>
      <c r="N177" s="272">
        <f>IF(ISBLANK(INDEX('Policy Characteristics'!H:H,MATCH($C177,'Policy Characteristics'!$C:$C,0))),"",INDEX('Policy Characteristics'!H:H,MATCH($C177,'Policy Characteristics'!$C:$C,0)))</f>
        <v>1</v>
      </c>
      <c r="O177" s="272" t="str">
        <f>IF(ISBLANK(INDEX('Policy Characteristics'!I:I,MATCH($C177,'Policy Characteristics'!$C:$C,0))),"",INDEX('Policy Characteristics'!I:I,MATCH($C177,'Policy Characteristics'!$C:$C,0)))</f>
        <v>on/off</v>
      </c>
      <c r="P177" s="272" t="str">
        <f>IF(ISBLANK(INDEX('Policy Characteristics'!J:J,MATCH($C177,'Policy Characteristics'!$C:$C,0))),"",INDEX('Policy Characteristics'!J:J,MATCH($C177,'Policy Characteristics'!$C:$C,0)))</f>
        <v>**Description:** This policy prevents new capacity of the selected type(s) from being built or deployed.</v>
      </c>
      <c r="Q177" s="272" t="str">
        <f>IF(ISBLANK(INDEX('Policy Characteristics'!K:K,MATCH($C177,'Policy Characteristics'!$C:$C,0))),"",INDEX('Policy Characteristics'!K:K,MATCH($C177,'Policy Characteristics'!$C:$C,0)))</f>
        <v>electricity-sector-main.html#ban</v>
      </c>
      <c r="R177" s="272" t="str">
        <f>IF(ISBLANK(INDEX('Policy Characteristics'!L:L,MATCH($C177,'Policy Characteristics'!$C:$C,0))),"",INDEX('Policy Characteristics'!L:L,MATCH($C177,'Policy Characteristics'!$C:$C,0)))</f>
        <v>ban-new-capacity.html</v>
      </c>
    </row>
    <row r="178" spans="1:18" s="4" customFormat="1" ht="16">
      <c r="A178" s="272" t="str">
        <f>IF(ISBLANK(INDEX('Policy Characteristics'!A:A,MATCH($C178,'Policy Characteristics'!$C:$C,0))),"",INDEX('Policy Characteristics'!A:A,MATCH($C178,'Policy Characteristics'!$C:$C,0)))</f>
        <v>Electricity Supply</v>
      </c>
      <c r="B178" s="272" t="str">
        <f>IF(ISBLANK(INDEX('Policy Characteristics'!B:B,MATCH($C178,'Policy Characteristics'!$C:$C,0))),"",INDEX('Policy Characteristics'!B:B,MATCH($C178,'Policy Characteristics'!$C:$C,0)))</f>
        <v>Ban New Power Plants</v>
      </c>
      <c r="C178" s="274" t="str">
        <f t="shared" si="16"/>
        <v>Boolean Ban New Power Plants</v>
      </c>
      <c r="D178" s="6" t="s">
        <v>80</v>
      </c>
      <c r="E178" s="44"/>
      <c r="F178" s="6" t="s">
        <v>94</v>
      </c>
      <c r="G178" s="44"/>
      <c r="H178" s="43">
        <v>610</v>
      </c>
      <c r="I178" s="44" t="s">
        <v>46</v>
      </c>
      <c r="J178" s="274" t="str">
        <f>IF(ISBLANK(INDEX('Policy Characteristics'!D:D,MATCH($C178,'Policy Characteristics'!$C:$C,0))),"",INDEX('Policy Characteristics'!D:D,MATCH($C178,'Policy Characteristics'!$C:$C,0)))</f>
        <v>Ban New Power Plants</v>
      </c>
      <c r="K178" s="272" t="str">
        <f>IF(ISBLANK(INDEX('Policy Characteristics'!E:E,MATCH($C178,'Policy Characteristics'!$C:$C,0))),"",INDEX('Policy Characteristics'!E:E,MATCH($C178,'Policy Characteristics'!$C:$C,0)))</f>
        <v>elec ban new power plants</v>
      </c>
      <c r="L178" s="272">
        <f>IF(ISBLANK(INDEX('Policy Characteristics'!F:F,MATCH($C178,'Policy Characteristics'!$C:$C,0))),"",INDEX('Policy Characteristics'!F:F,MATCH($C178,'Policy Characteristics'!$C:$C,0)))</f>
        <v>0</v>
      </c>
      <c r="M178" s="272">
        <f>IF(ISBLANK(INDEX('Policy Characteristics'!G:G,MATCH($C178,'Policy Characteristics'!$C:$C,0))),"",INDEX('Policy Characteristics'!G:G,MATCH($C178,'Policy Characteristics'!$C:$C,0)))</f>
        <v>1</v>
      </c>
      <c r="N178" s="272">
        <f>IF(ISBLANK(INDEX('Policy Characteristics'!H:H,MATCH($C178,'Policy Characteristics'!$C:$C,0))),"",INDEX('Policy Characteristics'!H:H,MATCH($C178,'Policy Characteristics'!$C:$C,0)))</f>
        <v>1</v>
      </c>
      <c r="O178" s="272" t="str">
        <f>IF(ISBLANK(INDEX('Policy Characteristics'!I:I,MATCH($C178,'Policy Characteristics'!$C:$C,0))),"",INDEX('Policy Characteristics'!I:I,MATCH($C178,'Policy Characteristics'!$C:$C,0)))</f>
        <v>on/off</v>
      </c>
      <c r="P178" s="272" t="str">
        <f>IF(ISBLANK(INDEX('Policy Characteristics'!J:J,MATCH($C178,'Policy Characteristics'!$C:$C,0))),"",INDEX('Policy Characteristics'!J:J,MATCH($C178,'Policy Characteristics'!$C:$C,0)))</f>
        <v>**Description:** This policy prevents new capacity of the selected type(s) from being built or deployed.</v>
      </c>
      <c r="Q178" s="272" t="str">
        <f>IF(ISBLANK(INDEX('Policy Characteristics'!K:K,MATCH($C178,'Policy Characteristics'!$C:$C,0))),"",INDEX('Policy Characteristics'!K:K,MATCH($C178,'Policy Characteristics'!$C:$C,0)))</f>
        <v>electricity-sector-main.html#ban</v>
      </c>
      <c r="R178" s="272" t="str">
        <f>IF(ISBLANK(INDEX('Policy Characteristics'!L:L,MATCH($C178,'Policy Characteristics'!$C:$C,0))),"",INDEX('Policy Characteristics'!L:L,MATCH($C178,'Policy Characteristics'!$C:$C,0)))</f>
        <v>ban-new-capacity.html</v>
      </c>
    </row>
    <row r="179" spans="1:18" s="4" customFormat="1" ht="16">
      <c r="A179" s="272" t="str">
        <f>IF(ISBLANK(INDEX('Policy Characteristics'!A:A,MATCH($C179,'Policy Characteristics'!$C:$C,0))),"",INDEX('Policy Characteristics'!A:A,MATCH($C179,'Policy Characteristics'!$C:$C,0)))</f>
        <v>Electricity Supply</v>
      </c>
      <c r="B179" s="272" t="str">
        <f>IF(ISBLANK(INDEX('Policy Characteristics'!B:B,MATCH($C179,'Policy Characteristics'!$C:$C,0))),"",INDEX('Policy Characteristics'!B:B,MATCH($C179,'Policy Characteristics'!$C:$C,0)))</f>
        <v>Ban New Power Plants</v>
      </c>
      <c r="C179" s="274" t="str">
        <f t="shared" si="16"/>
        <v>Boolean Ban New Power Plants</v>
      </c>
      <c r="D179" s="6" t="s">
        <v>81</v>
      </c>
      <c r="E179" s="44"/>
      <c r="F179" s="6" t="s">
        <v>95</v>
      </c>
      <c r="G179" s="44"/>
      <c r="H179" s="43">
        <v>611</v>
      </c>
      <c r="I179" s="44" t="s">
        <v>46</v>
      </c>
      <c r="J179" s="274" t="str">
        <f>IF(ISBLANK(INDEX('Policy Characteristics'!D:D,MATCH($C179,'Policy Characteristics'!$C:$C,0))),"",INDEX('Policy Characteristics'!D:D,MATCH($C179,'Policy Characteristics'!$C:$C,0)))</f>
        <v>Ban New Power Plants</v>
      </c>
      <c r="K179" s="272" t="str">
        <f>IF(ISBLANK(INDEX('Policy Characteristics'!E:E,MATCH($C179,'Policy Characteristics'!$C:$C,0))),"",INDEX('Policy Characteristics'!E:E,MATCH($C179,'Policy Characteristics'!$C:$C,0)))</f>
        <v>elec ban new power plants</v>
      </c>
      <c r="L179" s="272">
        <f>IF(ISBLANK(INDEX('Policy Characteristics'!F:F,MATCH($C179,'Policy Characteristics'!$C:$C,0))),"",INDEX('Policy Characteristics'!F:F,MATCH($C179,'Policy Characteristics'!$C:$C,0)))</f>
        <v>0</v>
      </c>
      <c r="M179" s="272">
        <f>IF(ISBLANK(INDEX('Policy Characteristics'!G:G,MATCH($C179,'Policy Characteristics'!$C:$C,0))),"",INDEX('Policy Characteristics'!G:G,MATCH($C179,'Policy Characteristics'!$C:$C,0)))</f>
        <v>1</v>
      </c>
      <c r="N179" s="272">
        <f>IF(ISBLANK(INDEX('Policy Characteristics'!H:H,MATCH($C179,'Policy Characteristics'!$C:$C,0))),"",INDEX('Policy Characteristics'!H:H,MATCH($C179,'Policy Characteristics'!$C:$C,0)))</f>
        <v>1</v>
      </c>
      <c r="O179" s="272" t="str">
        <f>IF(ISBLANK(INDEX('Policy Characteristics'!I:I,MATCH($C179,'Policy Characteristics'!$C:$C,0))),"",INDEX('Policy Characteristics'!I:I,MATCH($C179,'Policy Characteristics'!$C:$C,0)))</f>
        <v>on/off</v>
      </c>
      <c r="P179" s="272" t="str">
        <f>IF(ISBLANK(INDEX('Policy Characteristics'!J:J,MATCH($C179,'Policy Characteristics'!$C:$C,0))),"",INDEX('Policy Characteristics'!J:J,MATCH($C179,'Policy Characteristics'!$C:$C,0)))</f>
        <v>**Description:** This policy prevents new capacity of the selected type(s) from being built or deployed.</v>
      </c>
      <c r="Q179" s="272" t="str">
        <f>IF(ISBLANK(INDEX('Policy Characteristics'!K:K,MATCH($C179,'Policy Characteristics'!$C:$C,0))),"",INDEX('Policy Characteristics'!K:K,MATCH($C179,'Policy Characteristics'!$C:$C,0)))</f>
        <v>electricity-sector-main.html#ban</v>
      </c>
      <c r="R179" s="272" t="str">
        <f>IF(ISBLANK(INDEX('Policy Characteristics'!L:L,MATCH($C179,'Policy Characteristics'!$C:$C,0))),"",INDEX('Policy Characteristics'!L:L,MATCH($C179,'Policy Characteristics'!$C:$C,0)))</f>
        <v>ban-new-capacity.html</v>
      </c>
    </row>
    <row r="180" spans="1:18" s="4" customFormat="1" ht="16">
      <c r="A180" s="272" t="str">
        <f>IF(ISBLANK(INDEX('Policy Characteristics'!A:A,MATCH($C180,'Policy Characteristics'!$C:$C,0))),"",INDEX('Policy Characteristics'!A:A,MATCH($C180,'Policy Characteristics'!$C:$C,0)))</f>
        <v>Electricity Supply</v>
      </c>
      <c r="B180" s="272" t="str">
        <f>IF(ISBLANK(INDEX('Policy Characteristics'!B:B,MATCH($C180,'Policy Characteristics'!$C:$C,0))),"",INDEX('Policy Characteristics'!B:B,MATCH($C180,'Policy Characteristics'!$C:$C,0)))</f>
        <v>Ban New Power Plants</v>
      </c>
      <c r="C180" s="274" t="str">
        <f t="shared" ref="C180:C187" si="17">C$172</f>
        <v>Boolean Ban New Power Plants</v>
      </c>
      <c r="D180" s="6" t="s">
        <v>2472</v>
      </c>
      <c r="E180" s="44"/>
      <c r="F180" s="6" t="s">
        <v>459</v>
      </c>
      <c r="G180" s="44"/>
      <c r="H180" s="43">
        <v>612</v>
      </c>
      <c r="I180" s="44" t="s">
        <v>46</v>
      </c>
      <c r="J180" s="274" t="str">
        <f>IF(ISBLANK(INDEX('Policy Characteristics'!D:D,MATCH($C180,'Policy Characteristics'!$C:$C,0))),"",INDEX('Policy Characteristics'!D:D,MATCH($C180,'Policy Characteristics'!$C:$C,0)))</f>
        <v>Ban New Power Plants</v>
      </c>
      <c r="K180" s="272" t="str">
        <f>IF(ISBLANK(INDEX('Policy Characteristics'!E:E,MATCH($C180,'Policy Characteristics'!$C:$C,0))),"",INDEX('Policy Characteristics'!E:E,MATCH($C180,'Policy Characteristics'!$C:$C,0)))</f>
        <v>elec ban new power plants</v>
      </c>
      <c r="L180" s="272">
        <f>IF(ISBLANK(INDEX('Policy Characteristics'!F:F,MATCH($C180,'Policy Characteristics'!$C:$C,0))),"",INDEX('Policy Characteristics'!F:F,MATCH($C180,'Policy Characteristics'!$C:$C,0)))</f>
        <v>0</v>
      </c>
      <c r="M180" s="272">
        <f>IF(ISBLANK(INDEX('Policy Characteristics'!G:G,MATCH($C180,'Policy Characteristics'!$C:$C,0))),"",INDEX('Policy Characteristics'!G:G,MATCH($C180,'Policy Characteristics'!$C:$C,0)))</f>
        <v>1</v>
      </c>
      <c r="N180" s="272">
        <f>IF(ISBLANK(INDEX('Policy Characteristics'!H:H,MATCH($C180,'Policy Characteristics'!$C:$C,0))),"",INDEX('Policy Characteristics'!H:H,MATCH($C180,'Policy Characteristics'!$C:$C,0)))</f>
        <v>1</v>
      </c>
      <c r="O180" s="272" t="str">
        <f>IF(ISBLANK(INDEX('Policy Characteristics'!I:I,MATCH($C180,'Policy Characteristics'!$C:$C,0))),"",INDEX('Policy Characteristics'!I:I,MATCH($C180,'Policy Characteristics'!$C:$C,0)))</f>
        <v>on/off</v>
      </c>
      <c r="P180" s="272" t="str">
        <f>IF(ISBLANK(INDEX('Policy Characteristics'!J:J,MATCH($C180,'Policy Characteristics'!$C:$C,0))),"",INDEX('Policy Characteristics'!J:J,MATCH($C180,'Policy Characteristics'!$C:$C,0)))</f>
        <v>**Description:** This policy prevents new capacity of the selected type(s) from being built or deployed.</v>
      </c>
      <c r="Q180" s="272" t="str">
        <f>IF(ISBLANK(INDEX('Policy Characteristics'!K:K,MATCH($C180,'Policy Characteristics'!$C:$C,0))),"",INDEX('Policy Characteristics'!K:K,MATCH($C180,'Policy Characteristics'!$C:$C,0)))</f>
        <v>electricity-sector-main.html#ban</v>
      </c>
      <c r="R180" s="272" t="str">
        <f>IF(ISBLANK(INDEX('Policy Characteristics'!L:L,MATCH($C180,'Policy Characteristics'!$C:$C,0))),"",INDEX('Policy Characteristics'!L:L,MATCH($C180,'Policy Characteristics'!$C:$C,0)))</f>
        <v>ban-new-capacity.html</v>
      </c>
    </row>
    <row r="181" spans="1:18" s="4" customFormat="1" ht="16">
      <c r="A181" s="272" t="str">
        <f>IF(ISBLANK(INDEX('Policy Characteristics'!A:A,MATCH($C181,'Policy Characteristics'!$C:$C,0))),"",INDEX('Policy Characteristics'!A:A,MATCH($C181,'Policy Characteristics'!$C:$C,0)))</f>
        <v>Electricity Supply</v>
      </c>
      <c r="B181" s="272" t="str">
        <f>IF(ISBLANK(INDEX('Policy Characteristics'!B:B,MATCH($C181,'Policy Characteristics'!$C:$C,0))),"",INDEX('Policy Characteristics'!B:B,MATCH($C181,'Policy Characteristics'!$C:$C,0)))</f>
        <v>Ban New Power Plants</v>
      </c>
      <c r="C181" s="274" t="str">
        <f t="shared" si="16"/>
        <v>Boolean Ban New Power Plants</v>
      </c>
      <c r="D181" s="6" t="s">
        <v>327</v>
      </c>
      <c r="E181" s="44"/>
      <c r="F181" s="6" t="s">
        <v>329</v>
      </c>
      <c r="G181" s="44"/>
      <c r="H181" s="43">
        <v>613</v>
      </c>
      <c r="I181" s="44" t="s">
        <v>46</v>
      </c>
      <c r="J181" s="274" t="str">
        <f>IF(ISBLANK(INDEX('Policy Characteristics'!D:D,MATCH($C181,'Policy Characteristics'!$C:$C,0))),"",INDEX('Policy Characteristics'!D:D,MATCH($C181,'Policy Characteristics'!$C:$C,0)))</f>
        <v>Ban New Power Plants</v>
      </c>
      <c r="K181" s="272" t="str">
        <f>IF(ISBLANK(INDEX('Policy Characteristics'!E:E,MATCH($C181,'Policy Characteristics'!$C:$C,0))),"",INDEX('Policy Characteristics'!E:E,MATCH($C181,'Policy Characteristics'!$C:$C,0)))</f>
        <v>elec ban new power plants</v>
      </c>
      <c r="L181" s="272">
        <f>IF(ISBLANK(INDEX('Policy Characteristics'!F:F,MATCH($C181,'Policy Characteristics'!$C:$C,0))),"",INDEX('Policy Characteristics'!F:F,MATCH($C181,'Policy Characteristics'!$C:$C,0)))</f>
        <v>0</v>
      </c>
      <c r="M181" s="272">
        <f>IF(ISBLANK(INDEX('Policy Characteristics'!G:G,MATCH($C181,'Policy Characteristics'!$C:$C,0))),"",INDEX('Policy Characteristics'!G:G,MATCH($C181,'Policy Characteristics'!$C:$C,0)))</f>
        <v>1</v>
      </c>
      <c r="N181" s="272">
        <f>IF(ISBLANK(INDEX('Policy Characteristics'!H:H,MATCH($C181,'Policy Characteristics'!$C:$C,0))),"",INDEX('Policy Characteristics'!H:H,MATCH($C181,'Policy Characteristics'!$C:$C,0)))</f>
        <v>1</v>
      </c>
      <c r="O181" s="272" t="str">
        <f>IF(ISBLANK(INDEX('Policy Characteristics'!I:I,MATCH($C181,'Policy Characteristics'!$C:$C,0))),"",INDEX('Policy Characteristics'!I:I,MATCH($C181,'Policy Characteristics'!$C:$C,0)))</f>
        <v>on/off</v>
      </c>
      <c r="P181" s="272" t="str">
        <f>IF(ISBLANK(INDEX('Policy Characteristics'!J:J,MATCH($C181,'Policy Characteristics'!$C:$C,0))),"",INDEX('Policy Characteristics'!J:J,MATCH($C181,'Policy Characteristics'!$C:$C,0)))</f>
        <v>**Description:** This policy prevents new capacity of the selected type(s) from being built or deployed.</v>
      </c>
      <c r="Q181" s="272" t="str">
        <f>IF(ISBLANK(INDEX('Policy Characteristics'!K:K,MATCH($C181,'Policy Characteristics'!$C:$C,0))),"",INDEX('Policy Characteristics'!K:K,MATCH($C181,'Policy Characteristics'!$C:$C,0)))</f>
        <v>electricity-sector-main.html#ban</v>
      </c>
      <c r="R181" s="272" t="str">
        <f>IF(ISBLANK(INDEX('Policy Characteristics'!L:L,MATCH($C181,'Policy Characteristics'!$C:$C,0))),"",INDEX('Policy Characteristics'!L:L,MATCH($C181,'Policy Characteristics'!$C:$C,0)))</f>
        <v>ban-new-capacity.html</v>
      </c>
    </row>
    <row r="182" spans="1:18" s="4" customFormat="1" ht="16">
      <c r="A182" s="272" t="str">
        <f>IF(ISBLANK(INDEX('Policy Characteristics'!A:A,MATCH($C182,'Policy Characteristics'!$C:$C,0))),"",INDEX('Policy Characteristics'!A:A,MATCH($C182,'Policy Characteristics'!$C:$C,0)))</f>
        <v>Electricity Supply</v>
      </c>
      <c r="B182" s="272" t="str">
        <f>IF(ISBLANK(INDEX('Policy Characteristics'!B:B,MATCH($C182,'Policy Characteristics'!$C:$C,0))),"",INDEX('Policy Characteristics'!B:B,MATCH($C182,'Policy Characteristics'!$C:$C,0)))</f>
        <v>Ban New Power Plants</v>
      </c>
      <c r="C182" s="274" t="str">
        <f t="shared" si="16"/>
        <v>Boolean Ban New Power Plants</v>
      </c>
      <c r="D182" s="6" t="s">
        <v>328</v>
      </c>
      <c r="E182" s="44"/>
      <c r="F182" s="6" t="s">
        <v>330</v>
      </c>
      <c r="G182" s="44"/>
      <c r="H182" s="43">
        <v>614</v>
      </c>
      <c r="I182" s="44" t="s">
        <v>46</v>
      </c>
      <c r="J182" s="274" t="str">
        <f>IF(ISBLANK(INDEX('Policy Characteristics'!D:D,MATCH($C182,'Policy Characteristics'!$C:$C,0))),"",INDEX('Policy Characteristics'!D:D,MATCH($C182,'Policy Characteristics'!$C:$C,0)))</f>
        <v>Ban New Power Plants</v>
      </c>
      <c r="K182" s="272" t="str">
        <f>IF(ISBLANK(INDEX('Policy Characteristics'!E:E,MATCH($C182,'Policy Characteristics'!$C:$C,0))),"",INDEX('Policy Characteristics'!E:E,MATCH($C182,'Policy Characteristics'!$C:$C,0)))</f>
        <v>elec ban new power plants</v>
      </c>
      <c r="L182" s="272">
        <f>IF(ISBLANK(INDEX('Policy Characteristics'!F:F,MATCH($C182,'Policy Characteristics'!$C:$C,0))),"",INDEX('Policy Characteristics'!F:F,MATCH($C182,'Policy Characteristics'!$C:$C,0)))</f>
        <v>0</v>
      </c>
      <c r="M182" s="272">
        <f>IF(ISBLANK(INDEX('Policy Characteristics'!G:G,MATCH($C182,'Policy Characteristics'!$C:$C,0))),"",INDEX('Policy Characteristics'!G:G,MATCH($C182,'Policy Characteristics'!$C:$C,0)))</f>
        <v>1</v>
      </c>
      <c r="N182" s="272">
        <f>IF(ISBLANK(INDEX('Policy Characteristics'!H:H,MATCH($C182,'Policy Characteristics'!$C:$C,0))),"",INDEX('Policy Characteristics'!H:H,MATCH($C182,'Policy Characteristics'!$C:$C,0)))</f>
        <v>1</v>
      </c>
      <c r="O182" s="272" t="str">
        <f>IF(ISBLANK(INDEX('Policy Characteristics'!I:I,MATCH($C182,'Policy Characteristics'!$C:$C,0))),"",INDEX('Policy Characteristics'!I:I,MATCH($C182,'Policy Characteristics'!$C:$C,0)))</f>
        <v>on/off</v>
      </c>
      <c r="P182" s="272" t="str">
        <f>IF(ISBLANK(INDEX('Policy Characteristics'!J:J,MATCH($C182,'Policy Characteristics'!$C:$C,0))),"",INDEX('Policy Characteristics'!J:J,MATCH($C182,'Policy Characteristics'!$C:$C,0)))</f>
        <v>**Description:** This policy prevents new capacity of the selected type(s) from being built or deployed.</v>
      </c>
      <c r="Q182" s="272" t="str">
        <f>IF(ISBLANK(INDEX('Policy Characteristics'!K:K,MATCH($C182,'Policy Characteristics'!$C:$C,0))),"",INDEX('Policy Characteristics'!K:K,MATCH($C182,'Policy Characteristics'!$C:$C,0)))</f>
        <v>electricity-sector-main.html#ban</v>
      </c>
      <c r="R182" s="272" t="str">
        <f>IF(ISBLANK(INDEX('Policy Characteristics'!L:L,MATCH($C182,'Policy Characteristics'!$C:$C,0))),"",INDEX('Policy Characteristics'!L:L,MATCH($C182,'Policy Characteristics'!$C:$C,0)))</f>
        <v>ban-new-capacity.html</v>
      </c>
    </row>
    <row r="183" spans="1:18" s="4" customFormat="1" ht="16">
      <c r="A183" s="272" t="str">
        <f>IF(ISBLANK(INDEX('Policy Characteristics'!A:A,MATCH($C183,'Policy Characteristics'!$C:$C,0))),"",INDEX('Policy Characteristics'!A:A,MATCH($C183,'Policy Characteristics'!$C:$C,0)))</f>
        <v>Electricity Supply</v>
      </c>
      <c r="B183" s="272" t="str">
        <f>IF(ISBLANK(INDEX('Policy Characteristics'!B:B,MATCH($C183,'Policy Characteristics'!$C:$C,0))),"",INDEX('Policy Characteristics'!B:B,MATCH($C183,'Policy Characteristics'!$C:$C,0)))</f>
        <v>Ban New Power Plants</v>
      </c>
      <c r="C183" s="274" t="str">
        <f t="shared" si="16"/>
        <v>Boolean Ban New Power Plants</v>
      </c>
      <c r="D183" s="6" t="s">
        <v>467</v>
      </c>
      <c r="E183" s="44"/>
      <c r="F183" s="6" t="s">
        <v>466</v>
      </c>
      <c r="G183" s="44"/>
      <c r="H183" s="43">
        <v>116</v>
      </c>
      <c r="I183" s="44" t="s">
        <v>46</v>
      </c>
      <c r="J183" s="274" t="str">
        <f>IF(ISBLANK(INDEX('Policy Characteristics'!D:D,MATCH($C183,'Policy Characteristics'!$C:$C,0))),"",INDEX('Policy Characteristics'!D:D,MATCH($C183,'Policy Characteristics'!$C:$C,0)))</f>
        <v>Ban New Power Plants</v>
      </c>
      <c r="K183" s="272" t="str">
        <f>IF(ISBLANK(INDEX('Policy Characteristics'!E:E,MATCH($C183,'Policy Characteristics'!$C:$C,0))),"",INDEX('Policy Characteristics'!E:E,MATCH($C183,'Policy Characteristics'!$C:$C,0)))</f>
        <v>elec ban new power plants</v>
      </c>
      <c r="L183" s="272">
        <f>IF(ISBLANK(INDEX('Policy Characteristics'!F:F,MATCH($C183,'Policy Characteristics'!$C:$C,0))),"",INDEX('Policy Characteristics'!F:F,MATCH($C183,'Policy Characteristics'!$C:$C,0)))</f>
        <v>0</v>
      </c>
      <c r="M183" s="272">
        <f>IF(ISBLANK(INDEX('Policy Characteristics'!G:G,MATCH($C183,'Policy Characteristics'!$C:$C,0))),"",INDEX('Policy Characteristics'!G:G,MATCH($C183,'Policy Characteristics'!$C:$C,0)))</f>
        <v>1</v>
      </c>
      <c r="N183" s="272">
        <f>IF(ISBLANK(INDEX('Policy Characteristics'!H:H,MATCH($C183,'Policy Characteristics'!$C:$C,0))),"",INDEX('Policy Characteristics'!H:H,MATCH($C183,'Policy Characteristics'!$C:$C,0)))</f>
        <v>1</v>
      </c>
      <c r="O183" s="272" t="str">
        <f>IF(ISBLANK(INDEX('Policy Characteristics'!I:I,MATCH($C183,'Policy Characteristics'!$C:$C,0))),"",INDEX('Policy Characteristics'!I:I,MATCH($C183,'Policy Characteristics'!$C:$C,0)))</f>
        <v>on/off</v>
      </c>
      <c r="P183" s="272" t="str">
        <f>IF(ISBLANK(INDEX('Policy Characteristics'!J:J,MATCH($C183,'Policy Characteristics'!$C:$C,0))),"",INDEX('Policy Characteristics'!J:J,MATCH($C183,'Policy Characteristics'!$C:$C,0)))</f>
        <v>**Description:** This policy prevents new capacity of the selected type(s) from being built or deployed.</v>
      </c>
      <c r="Q183" s="272" t="str">
        <f>IF(ISBLANK(INDEX('Policy Characteristics'!K:K,MATCH($C183,'Policy Characteristics'!$C:$C,0))),"",INDEX('Policy Characteristics'!K:K,MATCH($C183,'Policy Characteristics'!$C:$C,0)))</f>
        <v>electricity-sector-main.html#ban</v>
      </c>
      <c r="R183" s="272" t="str">
        <f>IF(ISBLANK(INDEX('Policy Characteristics'!L:L,MATCH($C183,'Policy Characteristics'!$C:$C,0))),"",INDEX('Policy Characteristics'!L:L,MATCH($C183,'Policy Characteristics'!$C:$C,0)))</f>
        <v>ban-new-capacity.html</v>
      </c>
    </row>
    <row r="184" spans="1:18" s="4" customFormat="1" ht="16">
      <c r="A184" s="272" t="str">
        <f>IF(ISBLANK(INDEX('Policy Characteristics'!A:A,MATCH($C184,'Policy Characteristics'!$C:$C,0))),"",INDEX('Policy Characteristics'!A:A,MATCH($C184,'Policy Characteristics'!$C:$C,0)))</f>
        <v>Electricity Supply</v>
      </c>
      <c r="B184" s="272" t="str">
        <f>IF(ISBLANK(INDEX('Policy Characteristics'!B:B,MATCH($C184,'Policy Characteristics'!$C:$C,0))),"",INDEX('Policy Characteristics'!B:B,MATCH($C184,'Policy Characteristics'!$C:$C,0)))</f>
        <v>Ban New Power Plants</v>
      </c>
      <c r="C184" s="274" t="str">
        <f t="shared" si="17"/>
        <v>Boolean Ban New Power Plants</v>
      </c>
      <c r="D184" s="6" t="s">
        <v>476</v>
      </c>
      <c r="E184" s="44"/>
      <c r="F184" s="6" t="s">
        <v>477</v>
      </c>
      <c r="G184" s="44"/>
      <c r="H184" s="43">
        <v>615</v>
      </c>
      <c r="I184" s="44" t="s">
        <v>46</v>
      </c>
      <c r="J184" s="274" t="str">
        <f>IF(ISBLANK(INDEX('Policy Characteristics'!D:D,MATCH($C184,'Policy Characteristics'!$C:$C,0))),"",INDEX('Policy Characteristics'!D:D,MATCH($C184,'Policy Characteristics'!$C:$C,0)))</f>
        <v>Ban New Power Plants</v>
      </c>
      <c r="K184" s="272" t="str">
        <f>IF(ISBLANK(INDEX('Policy Characteristics'!E:E,MATCH($C184,'Policy Characteristics'!$C:$C,0))),"",INDEX('Policy Characteristics'!E:E,MATCH($C184,'Policy Characteristics'!$C:$C,0)))</f>
        <v>elec ban new power plants</v>
      </c>
      <c r="L184" s="272">
        <f>IF(ISBLANK(INDEX('Policy Characteristics'!F:F,MATCH($C184,'Policy Characteristics'!$C:$C,0))),"",INDEX('Policy Characteristics'!F:F,MATCH($C184,'Policy Characteristics'!$C:$C,0)))</f>
        <v>0</v>
      </c>
      <c r="M184" s="272">
        <f>IF(ISBLANK(INDEX('Policy Characteristics'!G:G,MATCH($C184,'Policy Characteristics'!$C:$C,0))),"",INDEX('Policy Characteristics'!G:G,MATCH($C184,'Policy Characteristics'!$C:$C,0)))</f>
        <v>1</v>
      </c>
      <c r="N184" s="272">
        <f>IF(ISBLANK(INDEX('Policy Characteristics'!H:H,MATCH($C184,'Policy Characteristics'!$C:$C,0))),"",INDEX('Policy Characteristics'!H:H,MATCH($C184,'Policy Characteristics'!$C:$C,0)))</f>
        <v>1</v>
      </c>
      <c r="O184" s="272" t="str">
        <f>IF(ISBLANK(INDEX('Policy Characteristics'!I:I,MATCH($C184,'Policy Characteristics'!$C:$C,0))),"",INDEX('Policy Characteristics'!I:I,MATCH($C184,'Policy Characteristics'!$C:$C,0)))</f>
        <v>on/off</v>
      </c>
      <c r="P184" s="272" t="str">
        <f>IF(ISBLANK(INDEX('Policy Characteristics'!J:J,MATCH($C184,'Policy Characteristics'!$C:$C,0))),"",INDEX('Policy Characteristics'!J:J,MATCH($C184,'Policy Characteristics'!$C:$C,0)))</f>
        <v>**Description:** This policy prevents new capacity of the selected type(s) from being built or deployed.</v>
      </c>
      <c r="Q184" s="272" t="str">
        <f>IF(ISBLANK(INDEX('Policy Characteristics'!K:K,MATCH($C184,'Policy Characteristics'!$C:$C,0))),"",INDEX('Policy Characteristics'!K:K,MATCH($C184,'Policy Characteristics'!$C:$C,0)))</f>
        <v>electricity-sector-main.html#ban</v>
      </c>
      <c r="R184" s="272" t="str">
        <f>IF(ISBLANK(INDEX('Policy Characteristics'!L:L,MATCH($C184,'Policy Characteristics'!$C:$C,0))),"",INDEX('Policy Characteristics'!L:L,MATCH($C184,'Policy Characteristics'!$C:$C,0)))</f>
        <v>ban-new-capacity.html</v>
      </c>
    </row>
    <row r="185" spans="1:18" s="4" customFormat="1" ht="16">
      <c r="A185" s="272" t="str">
        <f>IF(ISBLANK(INDEX('Policy Characteristics'!A:A,MATCH($C185,'Policy Characteristics'!$C:$C,0))),"",INDEX('Policy Characteristics'!A:A,MATCH($C185,'Policy Characteristics'!$C:$C,0)))</f>
        <v>Electricity Supply</v>
      </c>
      <c r="B185" s="272" t="str">
        <f>IF(ISBLANK(INDEX('Policy Characteristics'!B:B,MATCH($C185,'Policy Characteristics'!$C:$C,0))),"",INDEX('Policy Characteristics'!B:B,MATCH($C185,'Policy Characteristics'!$C:$C,0)))</f>
        <v>Ban New Power Plants</v>
      </c>
      <c r="C185" s="274" t="str">
        <f t="shared" si="17"/>
        <v>Boolean Ban New Power Plants</v>
      </c>
      <c r="D185" s="6" t="s">
        <v>2830</v>
      </c>
      <c r="E185" s="44"/>
      <c r="F185" s="6" t="s">
        <v>2524</v>
      </c>
      <c r="G185" s="44"/>
      <c r="H185" s="43">
        <v>616</v>
      </c>
      <c r="I185" s="44" t="s">
        <v>46</v>
      </c>
      <c r="J185" s="274" t="str">
        <f>IF(ISBLANK(INDEX('Policy Characteristics'!D:D,MATCH($C185,'Policy Characteristics'!$C:$C,0))),"",INDEX('Policy Characteristics'!D:D,MATCH($C185,'Policy Characteristics'!$C:$C,0)))</f>
        <v>Ban New Power Plants</v>
      </c>
      <c r="K185" s="272" t="str">
        <f>IF(ISBLANK(INDEX('Policy Characteristics'!E:E,MATCH($C185,'Policy Characteristics'!$C:$C,0))),"",INDEX('Policy Characteristics'!E:E,MATCH($C185,'Policy Characteristics'!$C:$C,0)))</f>
        <v>elec ban new power plants</v>
      </c>
      <c r="L185" s="272">
        <f>IF(ISBLANK(INDEX('Policy Characteristics'!F:F,MATCH($C185,'Policy Characteristics'!$C:$C,0))),"",INDEX('Policy Characteristics'!F:F,MATCH($C185,'Policy Characteristics'!$C:$C,0)))</f>
        <v>0</v>
      </c>
      <c r="M185" s="272">
        <f>IF(ISBLANK(INDEX('Policy Characteristics'!G:G,MATCH($C185,'Policy Characteristics'!$C:$C,0))),"",INDEX('Policy Characteristics'!G:G,MATCH($C185,'Policy Characteristics'!$C:$C,0)))</f>
        <v>1</v>
      </c>
      <c r="N185" s="272">
        <f>IF(ISBLANK(INDEX('Policy Characteristics'!H:H,MATCH($C185,'Policy Characteristics'!$C:$C,0))),"",INDEX('Policy Characteristics'!H:H,MATCH($C185,'Policy Characteristics'!$C:$C,0)))</f>
        <v>1</v>
      </c>
      <c r="O185" s="272" t="str">
        <f>IF(ISBLANK(INDEX('Policy Characteristics'!I:I,MATCH($C185,'Policy Characteristics'!$C:$C,0))),"",INDEX('Policy Characteristics'!I:I,MATCH($C185,'Policy Characteristics'!$C:$C,0)))</f>
        <v>on/off</v>
      </c>
      <c r="P185" s="272" t="str">
        <f>IF(ISBLANK(INDEX('Policy Characteristics'!J:J,MATCH($C185,'Policy Characteristics'!$C:$C,0))),"",INDEX('Policy Characteristics'!J:J,MATCH($C185,'Policy Characteristics'!$C:$C,0)))</f>
        <v>**Description:** This policy prevents new capacity of the selected type(s) from being built or deployed.</v>
      </c>
      <c r="Q185" s="272" t="str">
        <f>IF(ISBLANK(INDEX('Policy Characteristics'!K:K,MATCH($C185,'Policy Characteristics'!$C:$C,0))),"",INDEX('Policy Characteristics'!K:K,MATCH($C185,'Policy Characteristics'!$C:$C,0)))</f>
        <v>electricity-sector-main.html#ban</v>
      </c>
      <c r="R185" s="272" t="str">
        <f>IF(ISBLANK(INDEX('Policy Characteristics'!L:L,MATCH($C185,'Policy Characteristics'!$C:$C,0))),"",INDEX('Policy Characteristics'!L:L,MATCH($C185,'Policy Characteristics'!$C:$C,0)))</f>
        <v>ban-new-capacity.html</v>
      </c>
    </row>
    <row r="186" spans="1:18" s="4" customFormat="1" ht="16">
      <c r="A186" s="272" t="str">
        <f>IF(ISBLANK(INDEX('Policy Characteristics'!A:A,MATCH($C186,'Policy Characteristics'!$C:$C,0))),"",INDEX('Policy Characteristics'!A:A,MATCH($C186,'Policy Characteristics'!$C:$C,0)))</f>
        <v>Electricity Supply</v>
      </c>
      <c r="B186" s="272" t="str">
        <f>IF(ISBLANK(INDEX('Policy Characteristics'!B:B,MATCH($C186,'Policy Characteristics'!$C:$C,0))),"",INDEX('Policy Characteristics'!B:B,MATCH($C186,'Policy Characteristics'!$C:$C,0)))</f>
        <v>Ban New Power Plants</v>
      </c>
      <c r="C186" s="274" t="str">
        <f t="shared" si="17"/>
        <v>Boolean Ban New Power Plants</v>
      </c>
      <c r="D186" s="6" t="s">
        <v>2831</v>
      </c>
      <c r="E186" s="44"/>
      <c r="F186" s="6" t="s">
        <v>2658</v>
      </c>
      <c r="G186" s="44"/>
      <c r="H186" s="43">
        <v>617</v>
      </c>
      <c r="I186" s="44" t="s">
        <v>45</v>
      </c>
      <c r="J186" s="274" t="str">
        <f>IF(ISBLANK(INDEX('Policy Characteristics'!D:D,MATCH($C186,'Policy Characteristics'!$C:$C,0))),"",INDEX('Policy Characteristics'!D:D,MATCH($C186,'Policy Characteristics'!$C:$C,0)))</f>
        <v>Ban New Power Plants</v>
      </c>
      <c r="K186" s="272" t="str">
        <f>IF(ISBLANK(INDEX('Policy Characteristics'!E:E,MATCH($C186,'Policy Characteristics'!$C:$C,0))),"",INDEX('Policy Characteristics'!E:E,MATCH($C186,'Policy Characteristics'!$C:$C,0)))</f>
        <v>elec ban new power plants</v>
      </c>
      <c r="L186" s="272">
        <f>IF(ISBLANK(INDEX('Policy Characteristics'!F:F,MATCH($C186,'Policy Characteristics'!$C:$C,0))),"",INDEX('Policy Characteristics'!F:F,MATCH($C186,'Policy Characteristics'!$C:$C,0)))</f>
        <v>0</v>
      </c>
      <c r="M186" s="272">
        <f>IF(ISBLANK(INDEX('Policy Characteristics'!G:G,MATCH($C186,'Policy Characteristics'!$C:$C,0))),"",INDEX('Policy Characteristics'!G:G,MATCH($C186,'Policy Characteristics'!$C:$C,0)))</f>
        <v>1</v>
      </c>
      <c r="N186" s="272">
        <f>IF(ISBLANK(INDEX('Policy Characteristics'!H:H,MATCH($C186,'Policy Characteristics'!$C:$C,0))),"",INDEX('Policy Characteristics'!H:H,MATCH($C186,'Policy Characteristics'!$C:$C,0)))</f>
        <v>1</v>
      </c>
      <c r="O186" s="272" t="str">
        <f>IF(ISBLANK(INDEX('Policy Characteristics'!I:I,MATCH($C186,'Policy Characteristics'!$C:$C,0))),"",INDEX('Policy Characteristics'!I:I,MATCH($C186,'Policy Characteristics'!$C:$C,0)))</f>
        <v>on/off</v>
      </c>
      <c r="P186" s="272" t="str">
        <f>IF(ISBLANK(INDEX('Policy Characteristics'!J:J,MATCH($C186,'Policy Characteristics'!$C:$C,0))),"",INDEX('Policy Characteristics'!J:J,MATCH($C186,'Policy Characteristics'!$C:$C,0)))</f>
        <v>**Description:** This policy prevents new capacity of the selected type(s) from being built or deployed.</v>
      </c>
      <c r="Q186" s="272" t="str">
        <f>IF(ISBLANK(INDEX('Policy Characteristics'!K:K,MATCH($C186,'Policy Characteristics'!$C:$C,0))),"",INDEX('Policy Characteristics'!K:K,MATCH($C186,'Policy Characteristics'!$C:$C,0)))</f>
        <v>electricity-sector-main.html#ban</v>
      </c>
      <c r="R186" s="272" t="str">
        <f>IF(ISBLANK(INDEX('Policy Characteristics'!L:L,MATCH($C186,'Policy Characteristics'!$C:$C,0))),"",INDEX('Policy Characteristics'!L:L,MATCH($C186,'Policy Characteristics'!$C:$C,0)))</f>
        <v>ban-new-capacity.html</v>
      </c>
    </row>
    <row r="187" spans="1:18" s="4" customFormat="1" ht="16">
      <c r="A187" s="272" t="str">
        <f>IF(ISBLANK(INDEX('Policy Characteristics'!A:A,MATCH($C187,'Policy Characteristics'!$C:$C,0))),"",INDEX('Policy Characteristics'!A:A,MATCH($C187,'Policy Characteristics'!$C:$C,0)))</f>
        <v>Electricity Supply</v>
      </c>
      <c r="B187" s="272" t="str">
        <f>IF(ISBLANK(INDEX('Policy Characteristics'!B:B,MATCH($C187,'Policy Characteristics'!$C:$C,0))),"",INDEX('Policy Characteristics'!B:B,MATCH($C187,'Policy Characteristics'!$C:$C,0)))</f>
        <v>Ban New Power Plants</v>
      </c>
      <c r="C187" s="274" t="str">
        <f t="shared" si="17"/>
        <v>Boolean Ban New Power Plants</v>
      </c>
      <c r="D187" s="6" t="s">
        <v>2832</v>
      </c>
      <c r="E187" s="44"/>
      <c r="F187" s="6" t="s">
        <v>2526</v>
      </c>
      <c r="G187" s="44"/>
      <c r="H187" s="43">
        <v>618</v>
      </c>
      <c r="I187" s="44" t="s">
        <v>46</v>
      </c>
      <c r="J187" s="274" t="str">
        <f>IF(ISBLANK(INDEX('Policy Characteristics'!D:D,MATCH($C187,'Policy Characteristics'!$C:$C,0))),"",INDEX('Policy Characteristics'!D:D,MATCH($C187,'Policy Characteristics'!$C:$C,0)))</f>
        <v>Ban New Power Plants</v>
      </c>
      <c r="K187" s="272" t="str">
        <f>IF(ISBLANK(INDEX('Policy Characteristics'!E:E,MATCH($C187,'Policy Characteristics'!$C:$C,0))),"",INDEX('Policy Characteristics'!E:E,MATCH($C187,'Policy Characteristics'!$C:$C,0)))</f>
        <v>elec ban new power plants</v>
      </c>
      <c r="L187" s="272">
        <f>IF(ISBLANK(INDEX('Policy Characteristics'!F:F,MATCH($C187,'Policy Characteristics'!$C:$C,0))),"",INDEX('Policy Characteristics'!F:F,MATCH($C187,'Policy Characteristics'!$C:$C,0)))</f>
        <v>0</v>
      </c>
      <c r="M187" s="272">
        <f>IF(ISBLANK(INDEX('Policy Characteristics'!G:G,MATCH($C187,'Policy Characteristics'!$C:$C,0))),"",INDEX('Policy Characteristics'!G:G,MATCH($C187,'Policy Characteristics'!$C:$C,0)))</f>
        <v>1</v>
      </c>
      <c r="N187" s="272">
        <f>IF(ISBLANK(INDEX('Policy Characteristics'!H:H,MATCH($C187,'Policy Characteristics'!$C:$C,0))),"",INDEX('Policy Characteristics'!H:H,MATCH($C187,'Policy Characteristics'!$C:$C,0)))</f>
        <v>1</v>
      </c>
      <c r="O187" s="272" t="str">
        <f>IF(ISBLANK(INDEX('Policy Characteristics'!I:I,MATCH($C187,'Policy Characteristics'!$C:$C,0))),"",INDEX('Policy Characteristics'!I:I,MATCH($C187,'Policy Characteristics'!$C:$C,0)))</f>
        <v>on/off</v>
      </c>
      <c r="P187" s="272" t="str">
        <f>IF(ISBLANK(INDEX('Policy Characteristics'!J:J,MATCH($C187,'Policy Characteristics'!$C:$C,0))),"",INDEX('Policy Characteristics'!J:J,MATCH($C187,'Policy Characteristics'!$C:$C,0)))</f>
        <v>**Description:** This policy prevents new capacity of the selected type(s) from being built or deployed.</v>
      </c>
      <c r="Q187" s="272" t="str">
        <f>IF(ISBLANK(INDEX('Policy Characteristics'!K:K,MATCH($C187,'Policy Characteristics'!$C:$C,0))),"",INDEX('Policy Characteristics'!K:K,MATCH($C187,'Policy Characteristics'!$C:$C,0)))</f>
        <v>electricity-sector-main.html#ban</v>
      </c>
      <c r="R187" s="272" t="str">
        <f>IF(ISBLANK(INDEX('Policy Characteristics'!L:L,MATCH($C187,'Policy Characteristics'!$C:$C,0))),"",INDEX('Policy Characteristics'!L:L,MATCH($C187,'Policy Characteristics'!$C:$C,0)))</f>
        <v>ban-new-capacity.html</v>
      </c>
    </row>
    <row r="188" spans="1:18" s="2" customFormat="1" ht="16">
      <c r="A188" s="272" t="str">
        <f>IF(ISBLANK(INDEX('Policy Characteristics'!A:A,MATCH($C188,'Policy Characteristics'!$C:$C,0))),"",INDEX('Policy Characteristics'!A:A,MATCH($C188,'Policy Characteristics'!$C:$C,0)))</f>
        <v>Electricity Supply</v>
      </c>
      <c r="B188" s="272" t="str">
        <f>IF(ISBLANK(INDEX('Policy Characteristics'!B:B,MATCH($C188,'Policy Characteristics'!$C:$C,0))),"",INDEX('Policy Characteristics'!B:B,MATCH($C188,'Policy Characteristics'!$C:$C,0)))</f>
        <v>Carbon Capture and Sequestration</v>
      </c>
      <c r="C188" s="273" t="s">
        <v>3150</v>
      </c>
      <c r="D188" s="44" t="s">
        <v>470</v>
      </c>
      <c r="E188" s="44"/>
      <c r="F188" s="44" t="s">
        <v>469</v>
      </c>
      <c r="G188" s="6"/>
      <c r="H188" s="46">
        <v>876</v>
      </c>
      <c r="I188" s="6" t="s">
        <v>45</v>
      </c>
      <c r="J188" s="274" t="str">
        <f>IF(ISBLANK(INDEX('Policy Characteristics'!D:D,MATCH($C188,'Policy Characteristics'!$C:$C,0))),"",INDEX('Policy Characteristics'!D:D,MATCH($C188,'Policy Characteristics'!$C:$C,0)))</f>
        <v>Electricity Sector CCS</v>
      </c>
      <c r="K188" s="272" t="str">
        <f>IF(ISBLANK(INDEX('Policy Characteristics'!E:E,MATCH($C188,'Policy Characteristics'!$C:$C,0))),"",INDEX('Policy Characteristics'!E:E,MATCH($C188,'Policy Characteristics'!$C:$C,0)))</f>
        <v>elec CCS</v>
      </c>
      <c r="L188" s="285">
        <f>IF(ISBLANK(INDEX('Policy Characteristics'!F:F,MATCH($C188,'Policy Characteristics'!$C:$C,0))),"",INDEX('Policy Characteristics'!F:F,MATCH($C188,'Policy Characteristics'!$C:$C,0)))</f>
        <v>0</v>
      </c>
      <c r="M188" s="285">
        <f>IF(ISBLANK(INDEX('Policy Characteristics'!G:G,MATCH($C188,'Policy Characteristics'!$C:$C,0))),"",INDEX('Policy Characteristics'!G:G,MATCH($C188,'Policy Characteristics'!$C:$C,0)))</f>
        <v>1</v>
      </c>
      <c r="N188" s="285">
        <f>IF(ISBLANK(INDEX('Policy Characteristics'!H:H,MATCH($C188,'Policy Characteristics'!$C:$C,0))),"",INDEX('Policy Characteristics'!H:H,MATCH($C188,'Policy Characteristics'!$C:$C,0)))</f>
        <v>0.01</v>
      </c>
      <c r="O188" s="272" t="str">
        <f>IF(ISBLANK(INDEX('Policy Characteristics'!I:I,MATCH($C188,'Policy Characteristics'!$C:$C,0))),"",INDEX('Policy Characteristics'!I:I,MATCH($C188,'Policy Characteristics'!$C:$C,0)))</f>
        <v>% of CO2 captured</v>
      </c>
      <c r="P188" s="272" t="str">
        <f>IF(ISBLANK(INDEX('Policy Characteristics'!J:J,MATCH($C188,'Policy Characteristics'!$C:$C,0))),"",INDEX('Policy Characteristics'!J:J,MATCH($C188,'Policy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8" s="272" t="str">
        <f>IF(ISBLANK(INDEX('Policy Characteristics'!K:K,MATCH($C188,'Policy Characteristics'!$C:$C,0))),"",INDEX('Policy Characteristics'!K:K,MATCH($C188,'Policy Characteristics'!$C:$C,0)))</f>
        <v>ccs.html#ccs</v>
      </c>
      <c r="R188" s="272" t="str">
        <f>IF(ISBLANK(INDEX('Policy Characteristics'!L:L,MATCH($C188,'Policy Characteristics'!$C:$C,0))),"",INDEX('Policy Characteristics'!L:L,MATCH($C188,'Policy Characteristics'!$C:$C,0)))</f>
        <v>carbon-capture-and-sequestration.html</v>
      </c>
    </row>
    <row r="189" spans="1:18" s="4" customFormat="1" ht="16">
      <c r="A189" s="272" t="str">
        <f>IF(ISBLANK(INDEX('Policy Characteristics'!A:A,MATCH($C189,'Policy Characteristics'!$C:$C,0))),"",INDEX('Policy Characteristics'!A:A,MATCH($C189,'Policy Characteristics'!$C:$C,0)))</f>
        <v>Electricity Supply</v>
      </c>
      <c r="B189" s="272" t="str">
        <f>IF(ISBLANK(INDEX('Policy Characteristics'!B:B,MATCH($C189,'Policy Characteristics'!$C:$C,0))),"",INDEX('Policy Characteristics'!B:B,MATCH($C189,'Policy Characteristics'!$C:$C,0)))</f>
        <v>Carbon Capture and Sequestration</v>
      </c>
      <c r="C189" s="274" t="str">
        <f t="shared" ref="C189:C203" si="18">C$188</f>
        <v>Electricity Sector Fraction of Potential Additional CCS Achieved</v>
      </c>
      <c r="D189" s="6" t="s">
        <v>325</v>
      </c>
      <c r="E189" s="44"/>
      <c r="F189" s="6" t="s">
        <v>326</v>
      </c>
      <c r="G189" s="44"/>
      <c r="H189" s="46">
        <v>877</v>
      </c>
      <c r="I189" s="6" t="s">
        <v>45</v>
      </c>
      <c r="J189" s="274" t="str">
        <f>IF(ISBLANK(INDEX('Policy Characteristics'!D:D,MATCH($C189,'Policy Characteristics'!$C:$C,0))),"",INDEX('Policy Characteristics'!D:D,MATCH($C189,'Policy Characteristics'!$C:$C,0)))</f>
        <v>Electricity Sector CCS</v>
      </c>
      <c r="K189" s="272" t="str">
        <f>IF(ISBLANK(INDEX('Policy Characteristics'!E:E,MATCH($C189,'Policy Characteristics'!$C:$C,0))),"",INDEX('Policy Characteristics'!E:E,MATCH($C189,'Policy Characteristics'!$C:$C,0)))</f>
        <v>elec CCS</v>
      </c>
      <c r="L189" s="285">
        <f>IF(ISBLANK(INDEX('Policy Characteristics'!F:F,MATCH($C189,'Policy Characteristics'!$C:$C,0))),"",INDEX('Policy Characteristics'!F:F,MATCH($C189,'Policy Characteristics'!$C:$C,0)))</f>
        <v>0</v>
      </c>
      <c r="M189" s="285">
        <f>IF(ISBLANK(INDEX('Policy Characteristics'!G:G,MATCH($C189,'Policy Characteristics'!$C:$C,0))),"",INDEX('Policy Characteristics'!G:G,MATCH($C189,'Policy Characteristics'!$C:$C,0)))</f>
        <v>1</v>
      </c>
      <c r="N189" s="285">
        <f>IF(ISBLANK(INDEX('Policy Characteristics'!H:H,MATCH($C189,'Policy Characteristics'!$C:$C,0))),"",INDEX('Policy Characteristics'!H:H,MATCH($C189,'Policy Characteristics'!$C:$C,0)))</f>
        <v>0.01</v>
      </c>
      <c r="O189" s="272" t="str">
        <f>IF(ISBLANK(INDEX('Policy Characteristics'!I:I,MATCH($C189,'Policy Characteristics'!$C:$C,0))),"",INDEX('Policy Characteristics'!I:I,MATCH($C189,'Policy Characteristics'!$C:$C,0)))</f>
        <v>% of CO2 captured</v>
      </c>
      <c r="P189" s="272" t="str">
        <f>IF(ISBLANK(INDEX('Policy Characteristics'!J:J,MATCH($C189,'Policy Characteristics'!$C:$C,0))),"",INDEX('Policy Characteristics'!J:J,MATCH($C189,'Policy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9" s="272" t="str">
        <f>IF(ISBLANK(INDEX('Policy Characteristics'!K:K,MATCH($C189,'Policy Characteristics'!$C:$C,0))),"",INDEX('Policy Characteristics'!K:K,MATCH($C189,'Policy Characteristics'!$C:$C,0)))</f>
        <v>ccs.html#ccs</v>
      </c>
      <c r="R189" s="272" t="str">
        <f>IF(ISBLANK(INDEX('Policy Characteristics'!L:L,MATCH($C189,'Policy Characteristics'!$C:$C,0))),"",INDEX('Policy Characteristics'!L:L,MATCH($C189,'Policy Characteristics'!$C:$C,0)))</f>
        <v>carbon-capture-and-sequestration.html</v>
      </c>
    </row>
    <row r="190" spans="1:18" s="4" customFormat="1" ht="16">
      <c r="A190" s="272" t="str">
        <f>IF(ISBLANK(INDEX('Policy Characteristics'!A:A,MATCH($C190,'Policy Characteristics'!$C:$C,0))),"",INDEX('Policy Characteristics'!A:A,MATCH($C190,'Policy Characteristics'!$C:$C,0)))</f>
        <v>Electricity Supply</v>
      </c>
      <c r="B190" s="272" t="str">
        <f>IF(ISBLANK(INDEX('Policy Characteristics'!B:B,MATCH($C190,'Policy Characteristics'!$C:$C,0))),"",INDEX('Policy Characteristics'!B:B,MATCH($C190,'Policy Characteristics'!$C:$C,0)))</f>
        <v>Carbon Capture and Sequestration</v>
      </c>
      <c r="C190" s="274" t="str">
        <f t="shared" si="18"/>
        <v>Electricity Sector Fraction of Potential Additional CCS Achieved</v>
      </c>
      <c r="D190" s="6" t="s">
        <v>77</v>
      </c>
      <c r="E190" s="44"/>
      <c r="F190" s="6" t="s">
        <v>91</v>
      </c>
      <c r="G190" s="44"/>
      <c r="H190" s="46">
        <v>878</v>
      </c>
      <c r="I190" s="44" t="s">
        <v>46</v>
      </c>
      <c r="J190" s="274" t="str">
        <f>IF(ISBLANK(INDEX('Policy Characteristics'!D:D,MATCH($C190,'Policy Characteristics'!$C:$C,0))),"",INDEX('Policy Characteristics'!D:D,MATCH($C190,'Policy Characteristics'!$C:$C,0)))</f>
        <v>Electricity Sector CCS</v>
      </c>
      <c r="K190" s="272" t="str">
        <f>IF(ISBLANK(INDEX('Policy Characteristics'!E:E,MATCH($C190,'Policy Characteristics'!$C:$C,0))),"",INDEX('Policy Characteristics'!E:E,MATCH($C190,'Policy Characteristics'!$C:$C,0)))</f>
        <v>elec CCS</v>
      </c>
      <c r="L190" s="285">
        <f>IF(ISBLANK(INDEX('Policy Characteristics'!F:F,MATCH($C190,'Policy Characteristics'!$C:$C,0))),"",INDEX('Policy Characteristics'!F:F,MATCH($C190,'Policy Characteristics'!$C:$C,0)))</f>
        <v>0</v>
      </c>
      <c r="M190" s="285">
        <f>IF(ISBLANK(INDEX('Policy Characteristics'!G:G,MATCH($C190,'Policy Characteristics'!$C:$C,0))),"",INDEX('Policy Characteristics'!G:G,MATCH($C190,'Policy Characteristics'!$C:$C,0)))</f>
        <v>1</v>
      </c>
      <c r="N190" s="285">
        <f>IF(ISBLANK(INDEX('Policy Characteristics'!H:H,MATCH($C190,'Policy Characteristics'!$C:$C,0))),"",INDEX('Policy Characteristics'!H:H,MATCH($C190,'Policy Characteristics'!$C:$C,0)))</f>
        <v>0.01</v>
      </c>
      <c r="O190" s="272" t="str">
        <f>IF(ISBLANK(INDEX('Policy Characteristics'!I:I,MATCH($C190,'Policy Characteristics'!$C:$C,0))),"",INDEX('Policy Characteristics'!I:I,MATCH($C190,'Policy Characteristics'!$C:$C,0)))</f>
        <v>% of CO2 captured</v>
      </c>
      <c r="P190" s="272" t="str">
        <f>IF(ISBLANK(INDEX('Policy Characteristics'!J:J,MATCH($C190,'Policy Characteristics'!$C:$C,0))),"",INDEX('Policy Characteristics'!J:J,MATCH($C190,'Policy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0" s="272" t="str">
        <f>IF(ISBLANK(INDEX('Policy Characteristics'!K:K,MATCH($C190,'Policy Characteristics'!$C:$C,0))),"",INDEX('Policy Characteristics'!K:K,MATCH($C190,'Policy Characteristics'!$C:$C,0)))</f>
        <v>ccs.html#ccs</v>
      </c>
      <c r="R190" s="272" t="str">
        <f>IF(ISBLANK(INDEX('Policy Characteristics'!L:L,MATCH($C190,'Policy Characteristics'!$C:$C,0))),"",INDEX('Policy Characteristics'!L:L,MATCH($C190,'Policy Characteristics'!$C:$C,0)))</f>
        <v>carbon-capture-and-sequestration.html</v>
      </c>
    </row>
    <row r="191" spans="1:18" s="4" customFormat="1" ht="16">
      <c r="A191" s="272" t="str">
        <f>IF(ISBLANK(INDEX('Policy Characteristics'!A:A,MATCH($C191,'Policy Characteristics'!$C:$C,0))),"",INDEX('Policy Characteristics'!A:A,MATCH($C191,'Policy Characteristics'!$C:$C,0)))</f>
        <v>Electricity Supply</v>
      </c>
      <c r="B191" s="272" t="str">
        <f>IF(ISBLANK(INDEX('Policy Characteristics'!B:B,MATCH($C191,'Policy Characteristics'!$C:$C,0))),"",INDEX('Policy Characteristics'!B:B,MATCH($C191,'Policy Characteristics'!$C:$C,0)))</f>
        <v>Carbon Capture and Sequestration</v>
      </c>
      <c r="C191" s="274" t="str">
        <f t="shared" si="18"/>
        <v>Electricity Sector Fraction of Potential Additional CCS Achieved</v>
      </c>
      <c r="D191" s="6" t="s">
        <v>78</v>
      </c>
      <c r="E191" s="44"/>
      <c r="F191" s="6" t="s">
        <v>92</v>
      </c>
      <c r="G191" s="44"/>
      <c r="H191" s="46">
        <v>879</v>
      </c>
      <c r="I191" s="44" t="s">
        <v>46</v>
      </c>
      <c r="J191" s="274" t="str">
        <f>IF(ISBLANK(INDEX('Policy Characteristics'!D:D,MATCH($C191,'Policy Characteristics'!$C:$C,0))),"",INDEX('Policy Characteristics'!D:D,MATCH($C191,'Policy Characteristics'!$C:$C,0)))</f>
        <v>Electricity Sector CCS</v>
      </c>
      <c r="K191" s="272" t="str">
        <f>IF(ISBLANK(INDEX('Policy Characteristics'!E:E,MATCH($C191,'Policy Characteristics'!$C:$C,0))),"",INDEX('Policy Characteristics'!E:E,MATCH($C191,'Policy Characteristics'!$C:$C,0)))</f>
        <v>elec CCS</v>
      </c>
      <c r="L191" s="285">
        <f>IF(ISBLANK(INDEX('Policy Characteristics'!F:F,MATCH($C191,'Policy Characteristics'!$C:$C,0))),"",INDEX('Policy Characteristics'!F:F,MATCH($C191,'Policy Characteristics'!$C:$C,0)))</f>
        <v>0</v>
      </c>
      <c r="M191" s="285">
        <f>IF(ISBLANK(INDEX('Policy Characteristics'!G:G,MATCH($C191,'Policy Characteristics'!$C:$C,0))),"",INDEX('Policy Characteristics'!G:G,MATCH($C191,'Policy Characteristics'!$C:$C,0)))</f>
        <v>1</v>
      </c>
      <c r="N191" s="285">
        <f>IF(ISBLANK(INDEX('Policy Characteristics'!H:H,MATCH($C191,'Policy Characteristics'!$C:$C,0))),"",INDEX('Policy Characteristics'!H:H,MATCH($C191,'Policy Characteristics'!$C:$C,0)))</f>
        <v>0.01</v>
      </c>
      <c r="O191" s="272" t="str">
        <f>IF(ISBLANK(INDEX('Policy Characteristics'!I:I,MATCH($C191,'Policy Characteristics'!$C:$C,0))),"",INDEX('Policy Characteristics'!I:I,MATCH($C191,'Policy Characteristics'!$C:$C,0)))</f>
        <v>% of CO2 captured</v>
      </c>
      <c r="P191" s="272" t="str">
        <f>IF(ISBLANK(INDEX('Policy Characteristics'!J:J,MATCH($C191,'Policy Characteristics'!$C:$C,0))),"",INDEX('Policy Characteristics'!J:J,MATCH($C191,'Policy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1" s="272" t="str">
        <f>IF(ISBLANK(INDEX('Policy Characteristics'!K:K,MATCH($C191,'Policy Characteristics'!$C:$C,0))),"",INDEX('Policy Characteristics'!K:K,MATCH($C191,'Policy Characteristics'!$C:$C,0)))</f>
        <v>ccs.html#ccs</v>
      </c>
      <c r="R191" s="272" t="str">
        <f>IF(ISBLANK(INDEX('Policy Characteristics'!L:L,MATCH($C191,'Policy Characteristics'!$C:$C,0))),"",INDEX('Policy Characteristics'!L:L,MATCH($C191,'Policy Characteristics'!$C:$C,0)))</f>
        <v>carbon-capture-and-sequestration.html</v>
      </c>
    </row>
    <row r="192" spans="1:18" s="4" customFormat="1" ht="16">
      <c r="A192" s="272" t="str">
        <f>IF(ISBLANK(INDEX('Policy Characteristics'!A:A,MATCH($C192,'Policy Characteristics'!$C:$C,0))),"",INDEX('Policy Characteristics'!A:A,MATCH($C192,'Policy Characteristics'!$C:$C,0)))</f>
        <v>Electricity Supply</v>
      </c>
      <c r="B192" s="272" t="str">
        <f>IF(ISBLANK(INDEX('Policy Characteristics'!B:B,MATCH($C192,'Policy Characteristics'!$C:$C,0))),"",INDEX('Policy Characteristics'!B:B,MATCH($C192,'Policy Characteristics'!$C:$C,0)))</f>
        <v>Carbon Capture and Sequestration</v>
      </c>
      <c r="C192" s="274" t="str">
        <f t="shared" si="18"/>
        <v>Electricity Sector Fraction of Potential Additional CCS Achieved</v>
      </c>
      <c r="D192" s="6" t="s">
        <v>471</v>
      </c>
      <c r="E192" s="44"/>
      <c r="F192" s="6" t="s">
        <v>474</v>
      </c>
      <c r="G192" s="44"/>
      <c r="H192" s="46">
        <v>880</v>
      </c>
      <c r="I192" s="44" t="s">
        <v>46</v>
      </c>
      <c r="J192" s="274" t="str">
        <f>IF(ISBLANK(INDEX('Policy Characteristics'!D:D,MATCH($C192,'Policy Characteristics'!$C:$C,0))),"",INDEX('Policy Characteristics'!D:D,MATCH($C192,'Policy Characteristics'!$C:$C,0)))</f>
        <v>Electricity Sector CCS</v>
      </c>
      <c r="K192" s="272" t="str">
        <f>IF(ISBLANK(INDEX('Policy Characteristics'!E:E,MATCH($C192,'Policy Characteristics'!$C:$C,0))),"",INDEX('Policy Characteristics'!E:E,MATCH($C192,'Policy Characteristics'!$C:$C,0)))</f>
        <v>elec CCS</v>
      </c>
      <c r="L192" s="285">
        <f>IF(ISBLANK(INDEX('Policy Characteristics'!F:F,MATCH($C192,'Policy Characteristics'!$C:$C,0))),"",INDEX('Policy Characteristics'!F:F,MATCH($C192,'Policy Characteristics'!$C:$C,0)))</f>
        <v>0</v>
      </c>
      <c r="M192" s="285">
        <f>IF(ISBLANK(INDEX('Policy Characteristics'!G:G,MATCH($C192,'Policy Characteristics'!$C:$C,0))),"",INDEX('Policy Characteristics'!G:G,MATCH($C192,'Policy Characteristics'!$C:$C,0)))</f>
        <v>1</v>
      </c>
      <c r="N192" s="285">
        <f>IF(ISBLANK(INDEX('Policy Characteristics'!H:H,MATCH($C192,'Policy Characteristics'!$C:$C,0))),"",INDEX('Policy Characteristics'!H:H,MATCH($C192,'Policy Characteristics'!$C:$C,0)))</f>
        <v>0.01</v>
      </c>
      <c r="O192" s="272" t="str">
        <f>IF(ISBLANK(INDEX('Policy Characteristics'!I:I,MATCH($C192,'Policy Characteristics'!$C:$C,0))),"",INDEX('Policy Characteristics'!I:I,MATCH($C192,'Policy Characteristics'!$C:$C,0)))</f>
        <v>% of CO2 captured</v>
      </c>
      <c r="P192" s="272" t="str">
        <f>IF(ISBLANK(INDEX('Policy Characteristics'!J:J,MATCH($C192,'Policy Characteristics'!$C:$C,0))),"",INDEX('Policy Characteristics'!J:J,MATCH($C192,'Policy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2" s="272" t="str">
        <f>IF(ISBLANK(INDEX('Policy Characteristics'!K:K,MATCH($C192,'Policy Characteristics'!$C:$C,0))),"",INDEX('Policy Characteristics'!K:K,MATCH($C192,'Policy Characteristics'!$C:$C,0)))</f>
        <v>ccs.html#ccs</v>
      </c>
      <c r="R192" s="272" t="str">
        <f>IF(ISBLANK(INDEX('Policy Characteristics'!L:L,MATCH($C192,'Policy Characteristics'!$C:$C,0))),"",INDEX('Policy Characteristics'!L:L,MATCH($C192,'Policy Characteristics'!$C:$C,0)))</f>
        <v>carbon-capture-and-sequestration.html</v>
      </c>
    </row>
    <row r="193" spans="1:18" s="4" customFormat="1" ht="16">
      <c r="A193" s="272" t="str">
        <f>IF(ISBLANK(INDEX('Policy Characteristics'!A:A,MATCH($C193,'Policy Characteristics'!$C:$C,0))),"",INDEX('Policy Characteristics'!A:A,MATCH($C193,'Policy Characteristics'!$C:$C,0)))</f>
        <v>Electricity Supply</v>
      </c>
      <c r="B193" s="272" t="str">
        <f>IF(ISBLANK(INDEX('Policy Characteristics'!B:B,MATCH($C193,'Policy Characteristics'!$C:$C,0))),"",INDEX('Policy Characteristics'!B:B,MATCH($C193,'Policy Characteristics'!$C:$C,0)))</f>
        <v>Carbon Capture and Sequestration</v>
      </c>
      <c r="C193" s="274" t="str">
        <f t="shared" si="18"/>
        <v>Electricity Sector Fraction of Potential Additional CCS Achieved</v>
      </c>
      <c r="D193" s="6" t="s">
        <v>79</v>
      </c>
      <c r="E193" s="44"/>
      <c r="F193" s="6" t="s">
        <v>93</v>
      </c>
      <c r="G193" s="44"/>
      <c r="H193" s="46">
        <v>881</v>
      </c>
      <c r="I193" s="44" t="s">
        <v>46</v>
      </c>
      <c r="J193" s="274" t="str">
        <f>IF(ISBLANK(INDEX('Policy Characteristics'!D:D,MATCH($C193,'Policy Characteristics'!$C:$C,0))),"",INDEX('Policy Characteristics'!D:D,MATCH($C193,'Policy Characteristics'!$C:$C,0)))</f>
        <v>Electricity Sector CCS</v>
      </c>
      <c r="K193" s="272" t="str">
        <f>IF(ISBLANK(INDEX('Policy Characteristics'!E:E,MATCH($C193,'Policy Characteristics'!$C:$C,0))),"",INDEX('Policy Characteristics'!E:E,MATCH($C193,'Policy Characteristics'!$C:$C,0)))</f>
        <v>elec CCS</v>
      </c>
      <c r="L193" s="285">
        <f>IF(ISBLANK(INDEX('Policy Characteristics'!F:F,MATCH($C193,'Policy Characteristics'!$C:$C,0))),"",INDEX('Policy Characteristics'!F:F,MATCH($C193,'Policy Characteristics'!$C:$C,0)))</f>
        <v>0</v>
      </c>
      <c r="M193" s="285">
        <f>IF(ISBLANK(INDEX('Policy Characteristics'!G:G,MATCH($C193,'Policy Characteristics'!$C:$C,0))),"",INDEX('Policy Characteristics'!G:G,MATCH($C193,'Policy Characteristics'!$C:$C,0)))</f>
        <v>1</v>
      </c>
      <c r="N193" s="285">
        <f>IF(ISBLANK(INDEX('Policy Characteristics'!H:H,MATCH($C193,'Policy Characteristics'!$C:$C,0))),"",INDEX('Policy Characteristics'!H:H,MATCH($C193,'Policy Characteristics'!$C:$C,0)))</f>
        <v>0.01</v>
      </c>
      <c r="O193" s="272" t="str">
        <f>IF(ISBLANK(INDEX('Policy Characteristics'!I:I,MATCH($C193,'Policy Characteristics'!$C:$C,0))),"",INDEX('Policy Characteristics'!I:I,MATCH($C193,'Policy Characteristics'!$C:$C,0)))</f>
        <v>% of CO2 captured</v>
      </c>
      <c r="P193" s="272" t="str">
        <f>IF(ISBLANK(INDEX('Policy Characteristics'!J:J,MATCH($C193,'Policy Characteristics'!$C:$C,0))),"",INDEX('Policy Characteristics'!J:J,MATCH($C193,'Policy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3" s="272" t="str">
        <f>IF(ISBLANK(INDEX('Policy Characteristics'!K:K,MATCH($C193,'Policy Characteristics'!$C:$C,0))),"",INDEX('Policy Characteristics'!K:K,MATCH($C193,'Policy Characteristics'!$C:$C,0)))</f>
        <v>ccs.html#ccs</v>
      </c>
      <c r="R193" s="272" t="str">
        <f>IF(ISBLANK(INDEX('Policy Characteristics'!L:L,MATCH($C193,'Policy Characteristics'!$C:$C,0))),"",INDEX('Policy Characteristics'!L:L,MATCH($C193,'Policy Characteristics'!$C:$C,0)))</f>
        <v>carbon-capture-and-sequestration.html</v>
      </c>
    </row>
    <row r="194" spans="1:18" s="4" customFormat="1" ht="16">
      <c r="A194" s="272" t="str">
        <f>IF(ISBLANK(INDEX('Policy Characteristics'!A:A,MATCH($C194,'Policy Characteristics'!$C:$C,0))),"",INDEX('Policy Characteristics'!A:A,MATCH($C194,'Policy Characteristics'!$C:$C,0)))</f>
        <v>Electricity Supply</v>
      </c>
      <c r="B194" s="272" t="str">
        <f>IF(ISBLANK(INDEX('Policy Characteristics'!B:B,MATCH($C194,'Policy Characteristics'!$C:$C,0))),"",INDEX('Policy Characteristics'!B:B,MATCH($C194,'Policy Characteristics'!$C:$C,0)))</f>
        <v>Carbon Capture and Sequestration</v>
      </c>
      <c r="C194" s="274" t="str">
        <f t="shared" si="18"/>
        <v>Electricity Sector Fraction of Potential Additional CCS Achieved</v>
      </c>
      <c r="D194" s="6" t="s">
        <v>80</v>
      </c>
      <c r="E194" s="44"/>
      <c r="F194" s="6" t="s">
        <v>94</v>
      </c>
      <c r="G194" s="44"/>
      <c r="H194" s="46">
        <v>882</v>
      </c>
      <c r="I194" s="44" t="s">
        <v>46</v>
      </c>
      <c r="J194" s="274" t="str">
        <f>IF(ISBLANK(INDEX('Policy Characteristics'!D:D,MATCH($C194,'Policy Characteristics'!$C:$C,0))),"",INDEX('Policy Characteristics'!D:D,MATCH($C194,'Policy Characteristics'!$C:$C,0)))</f>
        <v>Electricity Sector CCS</v>
      </c>
      <c r="K194" s="272" t="str">
        <f>IF(ISBLANK(INDEX('Policy Characteristics'!E:E,MATCH($C194,'Policy Characteristics'!$C:$C,0))),"",INDEX('Policy Characteristics'!E:E,MATCH($C194,'Policy Characteristics'!$C:$C,0)))</f>
        <v>elec CCS</v>
      </c>
      <c r="L194" s="285">
        <f>IF(ISBLANK(INDEX('Policy Characteristics'!F:F,MATCH($C194,'Policy Characteristics'!$C:$C,0))),"",INDEX('Policy Characteristics'!F:F,MATCH($C194,'Policy Characteristics'!$C:$C,0)))</f>
        <v>0</v>
      </c>
      <c r="M194" s="285">
        <f>IF(ISBLANK(INDEX('Policy Characteristics'!G:G,MATCH($C194,'Policy Characteristics'!$C:$C,0))),"",INDEX('Policy Characteristics'!G:G,MATCH($C194,'Policy Characteristics'!$C:$C,0)))</f>
        <v>1</v>
      </c>
      <c r="N194" s="285">
        <f>IF(ISBLANK(INDEX('Policy Characteristics'!H:H,MATCH($C194,'Policy Characteristics'!$C:$C,0))),"",INDEX('Policy Characteristics'!H:H,MATCH($C194,'Policy Characteristics'!$C:$C,0)))</f>
        <v>0.01</v>
      </c>
      <c r="O194" s="272" t="str">
        <f>IF(ISBLANK(INDEX('Policy Characteristics'!I:I,MATCH($C194,'Policy Characteristics'!$C:$C,0))),"",INDEX('Policy Characteristics'!I:I,MATCH($C194,'Policy Characteristics'!$C:$C,0)))</f>
        <v>% of CO2 captured</v>
      </c>
      <c r="P194" s="272" t="str">
        <f>IF(ISBLANK(INDEX('Policy Characteristics'!J:J,MATCH($C194,'Policy Characteristics'!$C:$C,0))),"",INDEX('Policy Characteristics'!J:J,MATCH($C194,'Policy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4" s="272" t="str">
        <f>IF(ISBLANK(INDEX('Policy Characteristics'!K:K,MATCH($C194,'Policy Characteristics'!$C:$C,0))),"",INDEX('Policy Characteristics'!K:K,MATCH($C194,'Policy Characteristics'!$C:$C,0)))</f>
        <v>ccs.html#ccs</v>
      </c>
      <c r="R194" s="272" t="str">
        <f>IF(ISBLANK(INDEX('Policy Characteristics'!L:L,MATCH($C194,'Policy Characteristics'!$C:$C,0))),"",INDEX('Policy Characteristics'!L:L,MATCH($C194,'Policy Characteristics'!$C:$C,0)))</f>
        <v>carbon-capture-and-sequestration.html</v>
      </c>
    </row>
    <row r="195" spans="1:18" s="4" customFormat="1" ht="16">
      <c r="A195" s="272" t="str">
        <f>IF(ISBLANK(INDEX('Policy Characteristics'!A:A,MATCH($C195,'Policy Characteristics'!$C:$C,0))),"",INDEX('Policy Characteristics'!A:A,MATCH($C195,'Policy Characteristics'!$C:$C,0)))</f>
        <v>Electricity Supply</v>
      </c>
      <c r="B195" s="272" t="str">
        <f>IF(ISBLANK(INDEX('Policy Characteristics'!B:B,MATCH($C195,'Policy Characteristics'!$C:$C,0))),"",INDEX('Policy Characteristics'!B:B,MATCH($C195,'Policy Characteristics'!$C:$C,0)))</f>
        <v>Carbon Capture and Sequestration</v>
      </c>
      <c r="C195" s="274" t="str">
        <f t="shared" si="18"/>
        <v>Electricity Sector Fraction of Potential Additional CCS Achieved</v>
      </c>
      <c r="D195" s="6" t="s">
        <v>81</v>
      </c>
      <c r="E195" s="44"/>
      <c r="F195" s="6" t="s">
        <v>95</v>
      </c>
      <c r="G195" s="44"/>
      <c r="H195" s="46">
        <v>883</v>
      </c>
      <c r="I195" s="6" t="s">
        <v>45</v>
      </c>
      <c r="J195" s="274" t="str">
        <f>IF(ISBLANK(INDEX('Policy Characteristics'!D:D,MATCH($C195,'Policy Characteristics'!$C:$C,0))),"",INDEX('Policy Characteristics'!D:D,MATCH($C195,'Policy Characteristics'!$C:$C,0)))</f>
        <v>Electricity Sector CCS</v>
      </c>
      <c r="K195" s="272" t="str">
        <f>IF(ISBLANK(INDEX('Policy Characteristics'!E:E,MATCH($C195,'Policy Characteristics'!$C:$C,0))),"",INDEX('Policy Characteristics'!E:E,MATCH($C195,'Policy Characteristics'!$C:$C,0)))</f>
        <v>elec CCS</v>
      </c>
      <c r="L195" s="285">
        <f>IF(ISBLANK(INDEX('Policy Characteristics'!F:F,MATCH($C195,'Policy Characteristics'!$C:$C,0))),"",INDEX('Policy Characteristics'!F:F,MATCH($C195,'Policy Characteristics'!$C:$C,0)))</f>
        <v>0</v>
      </c>
      <c r="M195" s="285">
        <f>IF(ISBLANK(INDEX('Policy Characteristics'!G:G,MATCH($C195,'Policy Characteristics'!$C:$C,0))),"",INDEX('Policy Characteristics'!G:G,MATCH($C195,'Policy Characteristics'!$C:$C,0)))</f>
        <v>1</v>
      </c>
      <c r="N195" s="285">
        <f>IF(ISBLANK(INDEX('Policy Characteristics'!H:H,MATCH($C195,'Policy Characteristics'!$C:$C,0))),"",INDEX('Policy Characteristics'!H:H,MATCH($C195,'Policy Characteristics'!$C:$C,0)))</f>
        <v>0.01</v>
      </c>
      <c r="O195" s="272" t="str">
        <f>IF(ISBLANK(INDEX('Policy Characteristics'!I:I,MATCH($C195,'Policy Characteristics'!$C:$C,0))),"",INDEX('Policy Characteristics'!I:I,MATCH($C195,'Policy Characteristics'!$C:$C,0)))</f>
        <v>% of CO2 captured</v>
      </c>
      <c r="P195" s="272" t="str">
        <f>IF(ISBLANK(INDEX('Policy Characteristics'!J:J,MATCH($C195,'Policy Characteristics'!$C:$C,0))),"",INDEX('Policy Characteristics'!J:J,MATCH($C195,'Policy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5" s="272" t="str">
        <f>IF(ISBLANK(INDEX('Policy Characteristics'!K:K,MATCH($C195,'Policy Characteristics'!$C:$C,0))),"",INDEX('Policy Characteristics'!K:K,MATCH($C195,'Policy Characteristics'!$C:$C,0)))</f>
        <v>ccs.html#ccs</v>
      </c>
      <c r="R195" s="272" t="str">
        <f>IF(ISBLANK(INDEX('Policy Characteristics'!L:L,MATCH($C195,'Policy Characteristics'!$C:$C,0))),"",INDEX('Policy Characteristics'!L:L,MATCH($C195,'Policy Characteristics'!$C:$C,0)))</f>
        <v>carbon-capture-and-sequestration.html</v>
      </c>
    </row>
    <row r="196" spans="1:18" s="4" customFormat="1" ht="16">
      <c r="A196" s="272" t="str">
        <f>IF(ISBLANK(INDEX('Policy Characteristics'!A:A,MATCH($C196,'Policy Characteristics'!$C:$C,0))),"",INDEX('Policy Characteristics'!A:A,MATCH($C196,'Policy Characteristics'!$C:$C,0)))</f>
        <v>Electricity Supply</v>
      </c>
      <c r="B196" s="272" t="str">
        <f>IF(ISBLANK(INDEX('Policy Characteristics'!B:B,MATCH($C196,'Policy Characteristics'!$C:$C,0))),"",INDEX('Policy Characteristics'!B:B,MATCH($C196,'Policy Characteristics'!$C:$C,0)))</f>
        <v>Carbon Capture and Sequestration</v>
      </c>
      <c r="C196" s="274" t="str">
        <f t="shared" si="18"/>
        <v>Electricity Sector Fraction of Potential Additional CCS Achieved</v>
      </c>
      <c r="D196" s="6" t="s">
        <v>2472</v>
      </c>
      <c r="E196" s="44"/>
      <c r="F196" s="6" t="s">
        <v>459</v>
      </c>
      <c r="G196" s="44"/>
      <c r="H196" s="46">
        <v>884</v>
      </c>
      <c r="I196" s="44" t="s">
        <v>46</v>
      </c>
      <c r="J196" s="274" t="str">
        <f>IF(ISBLANK(INDEX('Policy Characteristics'!D:D,MATCH($C196,'Policy Characteristics'!$C:$C,0))),"",INDEX('Policy Characteristics'!D:D,MATCH($C196,'Policy Characteristics'!$C:$C,0)))</f>
        <v>Electricity Sector CCS</v>
      </c>
      <c r="K196" s="272" t="str">
        <f>IF(ISBLANK(INDEX('Policy Characteristics'!E:E,MATCH($C196,'Policy Characteristics'!$C:$C,0))),"",INDEX('Policy Characteristics'!E:E,MATCH($C196,'Policy Characteristics'!$C:$C,0)))</f>
        <v>elec CCS</v>
      </c>
      <c r="L196" s="285">
        <f>IF(ISBLANK(INDEX('Policy Characteristics'!F:F,MATCH($C196,'Policy Characteristics'!$C:$C,0))),"",INDEX('Policy Characteristics'!F:F,MATCH($C196,'Policy Characteristics'!$C:$C,0)))</f>
        <v>0</v>
      </c>
      <c r="M196" s="285">
        <f>IF(ISBLANK(INDEX('Policy Characteristics'!G:G,MATCH($C196,'Policy Characteristics'!$C:$C,0))),"",INDEX('Policy Characteristics'!G:G,MATCH($C196,'Policy Characteristics'!$C:$C,0)))</f>
        <v>1</v>
      </c>
      <c r="N196" s="285">
        <f>IF(ISBLANK(INDEX('Policy Characteristics'!H:H,MATCH($C196,'Policy Characteristics'!$C:$C,0))),"",INDEX('Policy Characteristics'!H:H,MATCH($C196,'Policy Characteristics'!$C:$C,0)))</f>
        <v>0.01</v>
      </c>
      <c r="O196" s="272" t="str">
        <f>IF(ISBLANK(INDEX('Policy Characteristics'!I:I,MATCH($C196,'Policy Characteristics'!$C:$C,0))),"",INDEX('Policy Characteristics'!I:I,MATCH($C196,'Policy Characteristics'!$C:$C,0)))</f>
        <v>% of CO2 captured</v>
      </c>
      <c r="P196" s="272" t="str">
        <f>IF(ISBLANK(INDEX('Policy Characteristics'!J:J,MATCH($C196,'Policy Characteristics'!$C:$C,0))),"",INDEX('Policy Characteristics'!J:J,MATCH($C196,'Policy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6" s="272" t="str">
        <f>IF(ISBLANK(INDEX('Policy Characteristics'!K:K,MATCH($C196,'Policy Characteristics'!$C:$C,0))),"",INDEX('Policy Characteristics'!K:K,MATCH($C196,'Policy Characteristics'!$C:$C,0)))</f>
        <v>ccs.html#ccs</v>
      </c>
      <c r="R196" s="272" t="str">
        <f>IF(ISBLANK(INDEX('Policy Characteristics'!L:L,MATCH($C196,'Policy Characteristics'!$C:$C,0))),"",INDEX('Policy Characteristics'!L:L,MATCH($C196,'Policy Characteristics'!$C:$C,0)))</f>
        <v>carbon-capture-and-sequestration.html</v>
      </c>
    </row>
    <row r="197" spans="1:18" s="4" customFormat="1" ht="16">
      <c r="A197" s="272" t="str">
        <f>IF(ISBLANK(INDEX('Policy Characteristics'!A:A,MATCH($C197,'Policy Characteristics'!$C:$C,0))),"",INDEX('Policy Characteristics'!A:A,MATCH($C197,'Policy Characteristics'!$C:$C,0)))</f>
        <v>Electricity Supply</v>
      </c>
      <c r="B197" s="272" t="str">
        <f>IF(ISBLANK(INDEX('Policy Characteristics'!B:B,MATCH($C197,'Policy Characteristics'!$C:$C,0))),"",INDEX('Policy Characteristics'!B:B,MATCH($C197,'Policy Characteristics'!$C:$C,0)))</f>
        <v>Carbon Capture and Sequestration</v>
      </c>
      <c r="C197" s="274" t="str">
        <f t="shared" si="18"/>
        <v>Electricity Sector Fraction of Potential Additional CCS Achieved</v>
      </c>
      <c r="D197" s="6" t="s">
        <v>327</v>
      </c>
      <c r="E197" s="44"/>
      <c r="F197" s="6" t="s">
        <v>329</v>
      </c>
      <c r="G197" s="44"/>
      <c r="H197" s="46">
        <v>885</v>
      </c>
      <c r="I197" s="6" t="s">
        <v>45</v>
      </c>
      <c r="J197" s="274" t="str">
        <f>IF(ISBLANK(INDEX('Policy Characteristics'!D:D,MATCH($C197,'Policy Characteristics'!$C:$C,0))),"",INDEX('Policy Characteristics'!D:D,MATCH($C197,'Policy Characteristics'!$C:$C,0)))</f>
        <v>Electricity Sector CCS</v>
      </c>
      <c r="K197" s="272" t="str">
        <f>IF(ISBLANK(INDEX('Policy Characteristics'!E:E,MATCH($C197,'Policy Characteristics'!$C:$C,0))),"",INDEX('Policy Characteristics'!E:E,MATCH($C197,'Policy Characteristics'!$C:$C,0)))</f>
        <v>elec CCS</v>
      </c>
      <c r="L197" s="285">
        <f>IF(ISBLANK(INDEX('Policy Characteristics'!F:F,MATCH($C197,'Policy Characteristics'!$C:$C,0))),"",INDEX('Policy Characteristics'!F:F,MATCH($C197,'Policy Characteristics'!$C:$C,0)))</f>
        <v>0</v>
      </c>
      <c r="M197" s="285">
        <f>IF(ISBLANK(INDEX('Policy Characteristics'!G:G,MATCH($C197,'Policy Characteristics'!$C:$C,0))),"",INDEX('Policy Characteristics'!G:G,MATCH($C197,'Policy Characteristics'!$C:$C,0)))</f>
        <v>1</v>
      </c>
      <c r="N197" s="285">
        <f>IF(ISBLANK(INDEX('Policy Characteristics'!H:H,MATCH($C197,'Policy Characteristics'!$C:$C,0))),"",INDEX('Policy Characteristics'!H:H,MATCH($C197,'Policy Characteristics'!$C:$C,0)))</f>
        <v>0.01</v>
      </c>
      <c r="O197" s="272" t="str">
        <f>IF(ISBLANK(INDEX('Policy Characteristics'!I:I,MATCH($C197,'Policy Characteristics'!$C:$C,0))),"",INDEX('Policy Characteristics'!I:I,MATCH($C197,'Policy Characteristics'!$C:$C,0)))</f>
        <v>% of CO2 captured</v>
      </c>
      <c r="P197" s="272" t="str">
        <f>IF(ISBLANK(INDEX('Policy Characteristics'!J:J,MATCH($C197,'Policy Characteristics'!$C:$C,0))),"",INDEX('Policy Characteristics'!J:J,MATCH($C197,'Policy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7" s="272" t="str">
        <f>IF(ISBLANK(INDEX('Policy Characteristics'!K:K,MATCH($C197,'Policy Characteristics'!$C:$C,0))),"",INDEX('Policy Characteristics'!K:K,MATCH($C197,'Policy Characteristics'!$C:$C,0)))</f>
        <v>ccs.html#ccs</v>
      </c>
      <c r="R197" s="272" t="str">
        <f>IF(ISBLANK(INDEX('Policy Characteristics'!L:L,MATCH($C197,'Policy Characteristics'!$C:$C,0))),"",INDEX('Policy Characteristics'!L:L,MATCH($C197,'Policy Characteristics'!$C:$C,0)))</f>
        <v>carbon-capture-and-sequestration.html</v>
      </c>
    </row>
    <row r="198" spans="1:18" s="4" customFormat="1" ht="16">
      <c r="A198" s="272" t="str">
        <f>IF(ISBLANK(INDEX('Policy Characteristics'!A:A,MATCH($C198,'Policy Characteristics'!$C:$C,0))),"",INDEX('Policy Characteristics'!A:A,MATCH($C198,'Policy Characteristics'!$C:$C,0)))</f>
        <v>Electricity Supply</v>
      </c>
      <c r="B198" s="272" t="str">
        <f>IF(ISBLANK(INDEX('Policy Characteristics'!B:B,MATCH($C198,'Policy Characteristics'!$C:$C,0))),"",INDEX('Policy Characteristics'!B:B,MATCH($C198,'Policy Characteristics'!$C:$C,0)))</f>
        <v>Carbon Capture and Sequestration</v>
      </c>
      <c r="C198" s="274" t="str">
        <f t="shared" si="18"/>
        <v>Electricity Sector Fraction of Potential Additional CCS Achieved</v>
      </c>
      <c r="D198" s="6" t="s">
        <v>328</v>
      </c>
      <c r="E198" s="44"/>
      <c r="F198" s="6" t="s">
        <v>330</v>
      </c>
      <c r="G198" s="44"/>
      <c r="H198" s="46">
        <v>886</v>
      </c>
      <c r="I198" s="6" t="s">
        <v>45</v>
      </c>
      <c r="J198" s="274" t="str">
        <f>IF(ISBLANK(INDEX('Policy Characteristics'!D:D,MATCH($C198,'Policy Characteristics'!$C:$C,0))),"",INDEX('Policy Characteristics'!D:D,MATCH($C198,'Policy Characteristics'!$C:$C,0)))</f>
        <v>Electricity Sector CCS</v>
      </c>
      <c r="K198" s="272" t="str">
        <f>IF(ISBLANK(INDEX('Policy Characteristics'!E:E,MATCH($C198,'Policy Characteristics'!$C:$C,0))),"",INDEX('Policy Characteristics'!E:E,MATCH($C198,'Policy Characteristics'!$C:$C,0)))</f>
        <v>elec CCS</v>
      </c>
      <c r="L198" s="285">
        <f>IF(ISBLANK(INDEX('Policy Characteristics'!F:F,MATCH($C198,'Policy Characteristics'!$C:$C,0))),"",INDEX('Policy Characteristics'!F:F,MATCH($C198,'Policy Characteristics'!$C:$C,0)))</f>
        <v>0</v>
      </c>
      <c r="M198" s="285">
        <f>IF(ISBLANK(INDEX('Policy Characteristics'!G:G,MATCH($C198,'Policy Characteristics'!$C:$C,0))),"",INDEX('Policy Characteristics'!G:G,MATCH($C198,'Policy Characteristics'!$C:$C,0)))</f>
        <v>1</v>
      </c>
      <c r="N198" s="285">
        <f>IF(ISBLANK(INDEX('Policy Characteristics'!H:H,MATCH($C198,'Policy Characteristics'!$C:$C,0))),"",INDEX('Policy Characteristics'!H:H,MATCH($C198,'Policy Characteristics'!$C:$C,0)))</f>
        <v>0.01</v>
      </c>
      <c r="O198" s="272" t="str">
        <f>IF(ISBLANK(INDEX('Policy Characteristics'!I:I,MATCH($C198,'Policy Characteristics'!$C:$C,0))),"",INDEX('Policy Characteristics'!I:I,MATCH($C198,'Policy Characteristics'!$C:$C,0)))</f>
        <v>% of CO2 captured</v>
      </c>
      <c r="P198" s="272" t="str">
        <f>IF(ISBLANK(INDEX('Policy Characteristics'!J:J,MATCH($C198,'Policy Characteristics'!$C:$C,0))),"",INDEX('Policy Characteristics'!J:J,MATCH($C198,'Policy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8" s="272" t="str">
        <f>IF(ISBLANK(INDEX('Policy Characteristics'!K:K,MATCH($C198,'Policy Characteristics'!$C:$C,0))),"",INDEX('Policy Characteristics'!K:K,MATCH($C198,'Policy Characteristics'!$C:$C,0)))</f>
        <v>ccs.html#ccs</v>
      </c>
      <c r="R198" s="272" t="str">
        <f>IF(ISBLANK(INDEX('Policy Characteristics'!L:L,MATCH($C198,'Policy Characteristics'!$C:$C,0))),"",INDEX('Policy Characteristics'!L:L,MATCH($C198,'Policy Characteristics'!$C:$C,0)))</f>
        <v>carbon-capture-and-sequestration.html</v>
      </c>
    </row>
    <row r="199" spans="1:18" s="4" customFormat="1" ht="16">
      <c r="A199" s="272" t="str">
        <f>IF(ISBLANK(INDEX('Policy Characteristics'!A:A,MATCH($C199,'Policy Characteristics'!$C:$C,0))),"",INDEX('Policy Characteristics'!A:A,MATCH($C199,'Policy Characteristics'!$C:$C,0)))</f>
        <v>Electricity Supply</v>
      </c>
      <c r="B199" s="272" t="str">
        <f>IF(ISBLANK(INDEX('Policy Characteristics'!B:B,MATCH($C199,'Policy Characteristics'!$C:$C,0))),"",INDEX('Policy Characteristics'!B:B,MATCH($C199,'Policy Characteristics'!$C:$C,0)))</f>
        <v>Carbon Capture and Sequestration</v>
      </c>
      <c r="C199" s="274" t="str">
        <f t="shared" si="18"/>
        <v>Electricity Sector Fraction of Potential Additional CCS Achieved</v>
      </c>
      <c r="D199" s="6" t="s">
        <v>467</v>
      </c>
      <c r="E199" s="44"/>
      <c r="F199" s="6" t="s">
        <v>466</v>
      </c>
      <c r="G199" s="44"/>
      <c r="H199" s="46">
        <v>887</v>
      </c>
      <c r="I199" s="6" t="s">
        <v>46</v>
      </c>
      <c r="J199" s="274" t="str">
        <f>IF(ISBLANK(INDEX('Policy Characteristics'!D:D,MATCH($C199,'Policy Characteristics'!$C:$C,0))),"",INDEX('Policy Characteristics'!D:D,MATCH($C199,'Policy Characteristics'!$C:$C,0)))</f>
        <v>Electricity Sector CCS</v>
      </c>
      <c r="K199" s="272" t="str">
        <f>IF(ISBLANK(INDEX('Policy Characteristics'!E:E,MATCH($C199,'Policy Characteristics'!$C:$C,0))),"",INDEX('Policy Characteristics'!E:E,MATCH($C199,'Policy Characteristics'!$C:$C,0)))</f>
        <v>elec CCS</v>
      </c>
      <c r="L199" s="285">
        <f>IF(ISBLANK(INDEX('Policy Characteristics'!F:F,MATCH($C199,'Policy Characteristics'!$C:$C,0))),"",INDEX('Policy Characteristics'!F:F,MATCH($C199,'Policy Characteristics'!$C:$C,0)))</f>
        <v>0</v>
      </c>
      <c r="M199" s="285">
        <f>IF(ISBLANK(INDEX('Policy Characteristics'!G:G,MATCH($C199,'Policy Characteristics'!$C:$C,0))),"",INDEX('Policy Characteristics'!G:G,MATCH($C199,'Policy Characteristics'!$C:$C,0)))</f>
        <v>1</v>
      </c>
      <c r="N199" s="285">
        <f>IF(ISBLANK(INDEX('Policy Characteristics'!H:H,MATCH($C199,'Policy Characteristics'!$C:$C,0))),"",INDEX('Policy Characteristics'!H:H,MATCH($C199,'Policy Characteristics'!$C:$C,0)))</f>
        <v>0.01</v>
      </c>
      <c r="O199" s="272" t="str">
        <f>IF(ISBLANK(INDEX('Policy Characteristics'!I:I,MATCH($C199,'Policy Characteristics'!$C:$C,0))),"",INDEX('Policy Characteristics'!I:I,MATCH($C199,'Policy Characteristics'!$C:$C,0)))</f>
        <v>% of CO2 captured</v>
      </c>
      <c r="P199" s="272" t="str">
        <f>IF(ISBLANK(INDEX('Policy Characteristics'!J:J,MATCH($C199,'Policy Characteristics'!$C:$C,0))),"",INDEX('Policy Characteristics'!J:J,MATCH($C199,'Policy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9" s="272" t="str">
        <f>IF(ISBLANK(INDEX('Policy Characteristics'!K:K,MATCH($C199,'Policy Characteristics'!$C:$C,0))),"",INDEX('Policy Characteristics'!K:K,MATCH($C199,'Policy Characteristics'!$C:$C,0)))</f>
        <v>ccs.html#ccs</v>
      </c>
      <c r="R199" s="272" t="str">
        <f>IF(ISBLANK(INDEX('Policy Characteristics'!L:L,MATCH($C199,'Policy Characteristics'!$C:$C,0))),"",INDEX('Policy Characteristics'!L:L,MATCH($C199,'Policy Characteristics'!$C:$C,0)))</f>
        <v>carbon-capture-and-sequestration.html</v>
      </c>
    </row>
    <row r="200" spans="1:18" s="4" customFormat="1" ht="16">
      <c r="A200" s="272" t="str">
        <f>IF(ISBLANK(INDEX('Policy Characteristics'!A:A,MATCH($C200,'Policy Characteristics'!$C:$C,0))),"",INDEX('Policy Characteristics'!A:A,MATCH($C200,'Policy Characteristics'!$C:$C,0)))</f>
        <v>Electricity Supply</v>
      </c>
      <c r="B200" s="272" t="str">
        <f>IF(ISBLANK(INDEX('Policy Characteristics'!B:B,MATCH($C200,'Policy Characteristics'!$C:$C,0))),"",INDEX('Policy Characteristics'!B:B,MATCH($C200,'Policy Characteristics'!$C:$C,0)))</f>
        <v>Carbon Capture and Sequestration</v>
      </c>
      <c r="C200" s="274" t="str">
        <f t="shared" si="18"/>
        <v>Electricity Sector Fraction of Potential Additional CCS Achieved</v>
      </c>
      <c r="D200" s="6" t="s">
        <v>476</v>
      </c>
      <c r="E200" s="44"/>
      <c r="F200" s="6" t="s">
        <v>477</v>
      </c>
      <c r="G200" s="44"/>
      <c r="H200" s="46">
        <v>888</v>
      </c>
      <c r="I200" s="44" t="s">
        <v>46</v>
      </c>
      <c r="J200" s="274" t="str">
        <f>IF(ISBLANK(INDEX('Policy Characteristics'!D:D,MATCH($C200,'Policy Characteristics'!$C:$C,0))),"",INDEX('Policy Characteristics'!D:D,MATCH($C200,'Policy Characteristics'!$C:$C,0)))</f>
        <v>Electricity Sector CCS</v>
      </c>
      <c r="K200" s="272" t="str">
        <f>IF(ISBLANK(INDEX('Policy Characteristics'!E:E,MATCH($C200,'Policy Characteristics'!$C:$C,0))),"",INDEX('Policy Characteristics'!E:E,MATCH($C200,'Policy Characteristics'!$C:$C,0)))</f>
        <v>elec CCS</v>
      </c>
      <c r="L200" s="285">
        <f>IF(ISBLANK(INDEX('Policy Characteristics'!F:F,MATCH($C200,'Policy Characteristics'!$C:$C,0))),"",INDEX('Policy Characteristics'!F:F,MATCH($C200,'Policy Characteristics'!$C:$C,0)))</f>
        <v>0</v>
      </c>
      <c r="M200" s="285">
        <f>IF(ISBLANK(INDEX('Policy Characteristics'!G:G,MATCH($C200,'Policy Characteristics'!$C:$C,0))),"",INDEX('Policy Characteristics'!G:G,MATCH($C200,'Policy Characteristics'!$C:$C,0)))</f>
        <v>1</v>
      </c>
      <c r="N200" s="285">
        <f>IF(ISBLANK(INDEX('Policy Characteristics'!H:H,MATCH($C200,'Policy Characteristics'!$C:$C,0))),"",INDEX('Policy Characteristics'!H:H,MATCH($C200,'Policy Characteristics'!$C:$C,0)))</f>
        <v>0.01</v>
      </c>
      <c r="O200" s="272" t="str">
        <f>IF(ISBLANK(INDEX('Policy Characteristics'!I:I,MATCH($C200,'Policy Characteristics'!$C:$C,0))),"",INDEX('Policy Characteristics'!I:I,MATCH($C200,'Policy Characteristics'!$C:$C,0)))</f>
        <v>% of CO2 captured</v>
      </c>
      <c r="P200" s="272" t="str">
        <f>IF(ISBLANK(INDEX('Policy Characteristics'!J:J,MATCH($C200,'Policy Characteristics'!$C:$C,0))),"",INDEX('Policy Characteristics'!J:J,MATCH($C200,'Policy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200" s="272" t="str">
        <f>IF(ISBLANK(INDEX('Policy Characteristics'!K:K,MATCH($C200,'Policy Characteristics'!$C:$C,0))),"",INDEX('Policy Characteristics'!K:K,MATCH($C200,'Policy Characteristics'!$C:$C,0)))</f>
        <v>ccs.html#ccs</v>
      </c>
      <c r="R200" s="272" t="str">
        <f>IF(ISBLANK(INDEX('Policy Characteristics'!L:L,MATCH($C200,'Policy Characteristics'!$C:$C,0))),"",INDEX('Policy Characteristics'!L:L,MATCH($C200,'Policy Characteristics'!$C:$C,0)))</f>
        <v>carbon-capture-and-sequestration.html</v>
      </c>
    </row>
    <row r="201" spans="1:18" s="4" customFormat="1" ht="16">
      <c r="A201" s="272" t="str">
        <f>IF(ISBLANK(INDEX('Policy Characteristics'!A:A,MATCH($C201,'Policy Characteristics'!$C:$C,0))),"",INDEX('Policy Characteristics'!A:A,MATCH($C201,'Policy Characteristics'!$C:$C,0)))</f>
        <v>Electricity Supply</v>
      </c>
      <c r="B201" s="272" t="str">
        <f>IF(ISBLANK(INDEX('Policy Characteristics'!B:B,MATCH($C201,'Policy Characteristics'!$C:$C,0))),"",INDEX('Policy Characteristics'!B:B,MATCH($C201,'Policy Characteristics'!$C:$C,0)))</f>
        <v>Carbon Capture and Sequestration</v>
      </c>
      <c r="C201" s="274" t="str">
        <f t="shared" si="18"/>
        <v>Electricity Sector Fraction of Potential Additional CCS Achieved</v>
      </c>
      <c r="D201" s="6" t="s">
        <v>2830</v>
      </c>
      <c r="E201" s="44"/>
      <c r="F201" s="6" t="s">
        <v>2524</v>
      </c>
      <c r="G201" s="44"/>
      <c r="H201" s="46">
        <v>889</v>
      </c>
      <c r="I201" s="44" t="s">
        <v>46</v>
      </c>
      <c r="J201" s="274" t="str">
        <f>IF(ISBLANK(INDEX('Policy Characteristics'!D:D,MATCH($C201,'Policy Characteristics'!$C:$C,0))),"",INDEX('Policy Characteristics'!D:D,MATCH($C201,'Policy Characteristics'!$C:$C,0)))</f>
        <v>Electricity Sector CCS</v>
      </c>
      <c r="K201" s="272" t="str">
        <f>IF(ISBLANK(INDEX('Policy Characteristics'!E:E,MATCH($C201,'Policy Characteristics'!$C:$C,0))),"",INDEX('Policy Characteristics'!E:E,MATCH($C201,'Policy Characteristics'!$C:$C,0)))</f>
        <v>elec CCS</v>
      </c>
      <c r="L201" s="285">
        <f>IF(ISBLANK(INDEX('Policy Characteristics'!F:F,MATCH($C201,'Policy Characteristics'!$C:$C,0))),"",INDEX('Policy Characteristics'!F:F,MATCH($C201,'Policy Characteristics'!$C:$C,0)))</f>
        <v>0</v>
      </c>
      <c r="M201" s="285">
        <f>IF(ISBLANK(INDEX('Policy Characteristics'!G:G,MATCH($C201,'Policy Characteristics'!$C:$C,0))),"",INDEX('Policy Characteristics'!G:G,MATCH($C201,'Policy Characteristics'!$C:$C,0)))</f>
        <v>1</v>
      </c>
      <c r="N201" s="285">
        <f>IF(ISBLANK(INDEX('Policy Characteristics'!H:H,MATCH($C201,'Policy Characteristics'!$C:$C,0))),"",INDEX('Policy Characteristics'!H:H,MATCH($C201,'Policy Characteristics'!$C:$C,0)))</f>
        <v>0.01</v>
      </c>
      <c r="O201" s="272" t="str">
        <f>IF(ISBLANK(INDEX('Policy Characteristics'!I:I,MATCH($C201,'Policy Characteristics'!$C:$C,0))),"",INDEX('Policy Characteristics'!I:I,MATCH($C201,'Policy Characteristics'!$C:$C,0)))</f>
        <v>% of CO2 captured</v>
      </c>
      <c r="P201" s="272" t="str">
        <f>IF(ISBLANK(INDEX('Policy Characteristics'!J:J,MATCH($C201,'Policy Characteristics'!$C:$C,0))),"",INDEX('Policy Characteristics'!J:J,MATCH($C201,'Policy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201" s="272" t="str">
        <f>IF(ISBLANK(INDEX('Policy Characteristics'!K:K,MATCH($C201,'Policy Characteristics'!$C:$C,0))),"",INDEX('Policy Characteristics'!K:K,MATCH($C201,'Policy Characteristics'!$C:$C,0)))</f>
        <v>ccs.html#ccs</v>
      </c>
      <c r="R201" s="272" t="str">
        <f>IF(ISBLANK(INDEX('Policy Characteristics'!L:L,MATCH($C201,'Policy Characteristics'!$C:$C,0))),"",INDEX('Policy Characteristics'!L:L,MATCH($C201,'Policy Characteristics'!$C:$C,0)))</f>
        <v>carbon-capture-and-sequestration.html</v>
      </c>
    </row>
    <row r="202" spans="1:18" s="4" customFormat="1" ht="16">
      <c r="A202" s="272" t="str">
        <f>IF(ISBLANK(INDEX('Policy Characteristics'!A:A,MATCH($C202,'Policy Characteristics'!$C:$C,0))),"",INDEX('Policy Characteristics'!A:A,MATCH($C202,'Policy Characteristics'!$C:$C,0)))</f>
        <v>Electricity Supply</v>
      </c>
      <c r="B202" s="272" t="str">
        <f>IF(ISBLANK(INDEX('Policy Characteristics'!B:B,MATCH($C202,'Policy Characteristics'!$C:$C,0))),"",INDEX('Policy Characteristics'!B:B,MATCH($C202,'Policy Characteristics'!$C:$C,0)))</f>
        <v>Carbon Capture and Sequestration</v>
      </c>
      <c r="C202" s="274" t="str">
        <f t="shared" si="18"/>
        <v>Electricity Sector Fraction of Potential Additional CCS Achieved</v>
      </c>
      <c r="D202" s="6" t="s">
        <v>2831</v>
      </c>
      <c r="E202" s="44"/>
      <c r="F202" s="6" t="s">
        <v>2658</v>
      </c>
      <c r="G202" s="44"/>
      <c r="H202" s="46">
        <v>890</v>
      </c>
      <c r="I202" s="44" t="s">
        <v>45</v>
      </c>
      <c r="J202" s="274" t="str">
        <f>IF(ISBLANK(INDEX('Policy Characteristics'!D:D,MATCH($C202,'Policy Characteristics'!$C:$C,0))),"",INDEX('Policy Characteristics'!D:D,MATCH($C202,'Policy Characteristics'!$C:$C,0)))</f>
        <v>Electricity Sector CCS</v>
      </c>
      <c r="K202" s="272" t="str">
        <f>IF(ISBLANK(INDEX('Policy Characteristics'!E:E,MATCH($C202,'Policy Characteristics'!$C:$C,0))),"",INDEX('Policy Characteristics'!E:E,MATCH($C202,'Policy Characteristics'!$C:$C,0)))</f>
        <v>elec CCS</v>
      </c>
      <c r="L202" s="285">
        <f>IF(ISBLANK(INDEX('Policy Characteristics'!F:F,MATCH($C202,'Policy Characteristics'!$C:$C,0))),"",INDEX('Policy Characteristics'!F:F,MATCH($C202,'Policy Characteristics'!$C:$C,0)))</f>
        <v>0</v>
      </c>
      <c r="M202" s="285">
        <f>IF(ISBLANK(INDEX('Policy Characteristics'!G:G,MATCH($C202,'Policy Characteristics'!$C:$C,0))),"",INDEX('Policy Characteristics'!G:G,MATCH($C202,'Policy Characteristics'!$C:$C,0)))</f>
        <v>1</v>
      </c>
      <c r="N202" s="285">
        <f>IF(ISBLANK(INDEX('Policy Characteristics'!H:H,MATCH($C202,'Policy Characteristics'!$C:$C,0))),"",INDEX('Policy Characteristics'!H:H,MATCH($C202,'Policy Characteristics'!$C:$C,0)))</f>
        <v>0.01</v>
      </c>
      <c r="O202" s="272" t="str">
        <f>IF(ISBLANK(INDEX('Policy Characteristics'!I:I,MATCH($C202,'Policy Characteristics'!$C:$C,0))),"",INDEX('Policy Characteristics'!I:I,MATCH($C202,'Policy Characteristics'!$C:$C,0)))</f>
        <v>% of CO2 captured</v>
      </c>
      <c r="P202" s="272" t="str">
        <f>IF(ISBLANK(INDEX('Policy Characteristics'!J:J,MATCH($C202,'Policy Characteristics'!$C:$C,0))),"",INDEX('Policy Characteristics'!J:J,MATCH($C202,'Policy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202" s="272" t="str">
        <f>IF(ISBLANK(INDEX('Policy Characteristics'!K:K,MATCH($C202,'Policy Characteristics'!$C:$C,0))),"",INDEX('Policy Characteristics'!K:K,MATCH($C202,'Policy Characteristics'!$C:$C,0)))</f>
        <v>ccs.html#ccs</v>
      </c>
      <c r="R202" s="272" t="str">
        <f>IF(ISBLANK(INDEX('Policy Characteristics'!L:L,MATCH($C202,'Policy Characteristics'!$C:$C,0))),"",INDEX('Policy Characteristics'!L:L,MATCH($C202,'Policy Characteristics'!$C:$C,0)))</f>
        <v>carbon-capture-and-sequestration.html</v>
      </c>
    </row>
    <row r="203" spans="1:18" s="4" customFormat="1" ht="16">
      <c r="A203" s="272" t="str">
        <f>IF(ISBLANK(INDEX('Policy Characteristics'!A:A,MATCH($C203,'Policy Characteristics'!$C:$C,0))),"",INDEX('Policy Characteristics'!A:A,MATCH($C203,'Policy Characteristics'!$C:$C,0)))</f>
        <v>Electricity Supply</v>
      </c>
      <c r="B203" s="272" t="str">
        <f>IF(ISBLANK(INDEX('Policy Characteristics'!B:B,MATCH($C203,'Policy Characteristics'!$C:$C,0))),"",INDEX('Policy Characteristics'!B:B,MATCH($C203,'Policy Characteristics'!$C:$C,0)))</f>
        <v>Carbon Capture and Sequestration</v>
      </c>
      <c r="C203" s="274" t="str">
        <f t="shared" si="18"/>
        <v>Electricity Sector Fraction of Potential Additional CCS Achieved</v>
      </c>
      <c r="D203" s="6" t="s">
        <v>2832</v>
      </c>
      <c r="E203" s="44"/>
      <c r="F203" s="6" t="s">
        <v>2526</v>
      </c>
      <c r="G203" s="44"/>
      <c r="H203" s="46">
        <v>891</v>
      </c>
      <c r="I203" s="6" t="s">
        <v>45</v>
      </c>
      <c r="J203" s="274" t="str">
        <f>IF(ISBLANK(INDEX('Policy Characteristics'!D:D,MATCH($C203,'Policy Characteristics'!$C:$C,0))),"",INDEX('Policy Characteristics'!D:D,MATCH($C203,'Policy Characteristics'!$C:$C,0)))</f>
        <v>Electricity Sector CCS</v>
      </c>
      <c r="K203" s="272" t="str">
        <f>IF(ISBLANK(INDEX('Policy Characteristics'!E:E,MATCH($C203,'Policy Characteristics'!$C:$C,0))),"",INDEX('Policy Characteristics'!E:E,MATCH($C203,'Policy Characteristics'!$C:$C,0)))</f>
        <v>elec CCS</v>
      </c>
      <c r="L203" s="285">
        <f>IF(ISBLANK(INDEX('Policy Characteristics'!F:F,MATCH($C203,'Policy Characteristics'!$C:$C,0))),"",INDEX('Policy Characteristics'!F:F,MATCH($C203,'Policy Characteristics'!$C:$C,0)))</f>
        <v>0</v>
      </c>
      <c r="M203" s="285">
        <f>IF(ISBLANK(INDEX('Policy Characteristics'!G:G,MATCH($C203,'Policy Characteristics'!$C:$C,0))),"",INDEX('Policy Characteristics'!G:G,MATCH($C203,'Policy Characteristics'!$C:$C,0)))</f>
        <v>1</v>
      </c>
      <c r="N203" s="285">
        <f>IF(ISBLANK(INDEX('Policy Characteristics'!H:H,MATCH($C203,'Policy Characteristics'!$C:$C,0))),"",INDEX('Policy Characteristics'!H:H,MATCH($C203,'Policy Characteristics'!$C:$C,0)))</f>
        <v>0.01</v>
      </c>
      <c r="O203" s="272" t="str">
        <f>IF(ISBLANK(INDEX('Policy Characteristics'!I:I,MATCH($C203,'Policy Characteristics'!$C:$C,0))),"",INDEX('Policy Characteristics'!I:I,MATCH($C203,'Policy Characteristics'!$C:$C,0)))</f>
        <v>% of CO2 captured</v>
      </c>
      <c r="P203" s="272" t="str">
        <f>IF(ISBLANK(INDEX('Policy Characteristics'!J:J,MATCH($C203,'Policy Characteristics'!$C:$C,0))),"",INDEX('Policy Characteristics'!J:J,MATCH($C203,'Policy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203" s="272" t="str">
        <f>IF(ISBLANK(INDEX('Policy Characteristics'!K:K,MATCH($C203,'Policy Characteristics'!$C:$C,0))),"",INDEX('Policy Characteristics'!K:K,MATCH($C203,'Policy Characteristics'!$C:$C,0)))</f>
        <v>ccs.html#ccs</v>
      </c>
      <c r="R203" s="272" t="str">
        <f>IF(ISBLANK(INDEX('Policy Characteristics'!L:L,MATCH($C203,'Policy Characteristics'!$C:$C,0))),"",INDEX('Policy Characteristics'!L:L,MATCH($C203,'Policy Characteristics'!$C:$C,0)))</f>
        <v>carbon-capture-and-sequestration.html</v>
      </c>
    </row>
    <row r="204" spans="1:18" s="4" customFormat="1" ht="16">
      <c r="A204" s="272" t="str">
        <f>IF(ISBLANK(INDEX('Policy Characteristics'!A:A,MATCH($C204,'Policy Characteristics'!$C:$C,0))),"",INDEX('Policy Characteristics'!A:A,MATCH($C204,'Policy Characteristics'!$C:$C,0)))</f>
        <v>Electricity Supply</v>
      </c>
      <c r="B204" s="272" t="str">
        <f>IF(ISBLANK(INDEX('Policy Characteristics'!B:B,MATCH($C204,'Policy Characteristics'!$C:$C,0))),"",INDEX('Policy Characteristics'!B:B,MATCH($C204,'Policy Characteristics'!$C:$C,0)))</f>
        <v>Clean Electricity Standard</v>
      </c>
      <c r="C204" s="275" t="s">
        <v>2820</v>
      </c>
      <c r="D204" s="44"/>
      <c r="E204" s="44"/>
      <c r="F204" s="44"/>
      <c r="G204" s="44"/>
      <c r="H204" s="43">
        <v>508</v>
      </c>
      <c r="I204" s="44" t="s">
        <v>45</v>
      </c>
      <c r="J204" s="274" t="str">
        <f>IF(ISBLANK(INDEX('Policy Characteristics'!D:D,MATCH($C204,'Policy Characteristics'!$C:$C,0))),"",INDEX('Policy Characteristics'!D:D,MATCH($C204,'Policy Characteristics'!$C:$C,0)))</f>
        <v>Clean Electricity Standard</v>
      </c>
      <c r="K204" s="272" t="str">
        <f>IF(ISBLANK(INDEX('Policy Characteristics'!E:E,MATCH($C204,'Policy Characteristics'!$C:$C,0))),"",INDEX('Policy Characteristics'!E:E,MATCH($C204,'Policy Characteristics'!$C:$C,0)))</f>
        <v>elec renewable portfolio standards</v>
      </c>
      <c r="L204" s="285">
        <f>IF(ISBLANK(INDEX('Policy Characteristics'!F:F,MATCH($C204,'Policy Characteristics'!$C:$C,0))),"",INDEX('Policy Characteristics'!F:F,MATCH($C204,'Policy Characteristics'!$C:$C,0)))</f>
        <v>0</v>
      </c>
      <c r="M204" s="285">
        <f>IF(ISBLANK(INDEX('Policy Characteristics'!G:G,MATCH($C204,'Policy Characteristics'!$C:$C,0))),"",INDEX('Policy Characteristics'!G:G,MATCH($C204,'Policy Characteristics'!$C:$C,0)))</f>
        <v>1</v>
      </c>
      <c r="N204" s="285">
        <f>IF(ISBLANK(INDEX('Policy Characteristics'!H:H,MATCH($C204,'Policy Characteristics'!$C:$C,0))),"",INDEX('Policy Characteristics'!H:H,MATCH($C204,'Policy Characteristics'!$C:$C,0)))</f>
        <v>0.01</v>
      </c>
      <c r="O204" s="272" t="str">
        <f>IF(ISBLANK(INDEX('Policy Characteristics'!I:I,MATCH($C204,'Policy Characteristics'!$C:$C,0))),"",INDEX('Policy Characteristics'!I:I,MATCH($C204,'Policy Characteristics'!$C:$C,0)))</f>
        <v>% of electricity generation</v>
      </c>
      <c r="P204" s="272" t="str">
        <f>IF(ISBLANK(INDEX('Policy Characteristics'!J:J,MATCH($C204,'Policy Characteristics'!$C:$C,0))),"",INDEX('Policy Characteristics'!J:J,MATCH($C204,'Policy Characteristics'!$C:$C,0)))</f>
        <v>**Description:** This policy specifies an increase in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which in total reaches 51% in 2050 as a generation-weighted national average. In 2020, the value is 36%. To set a carbon-free electricity standard that starts ramping up in 2021, the Customize Implementation Schedule feature below allows users to customize the start year setting. Simply take the 36% value, divide by your chosen policy setting, and enter the resulting value in the "Implementation %" box for 2020.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v>
      </c>
      <c r="Q204" s="272" t="str">
        <f>IF(ISBLANK(INDEX('Policy Characteristics'!K:K,MATCH($C204,'Policy Characteristics'!$C:$C,0))),"",INDEX('Policy Characteristics'!K:K,MATCH($C204,'Policy Characteristics'!$C:$C,0)))</f>
        <v>electricity-sector-main.html#ces</v>
      </c>
      <c r="R204" s="272" t="str">
        <f>IF(ISBLANK(INDEX('Policy Characteristics'!L:L,MATCH($C204,'Policy Characteristics'!$C:$C,0))),"",INDEX('Policy Characteristics'!L:L,MATCH($C204,'Policy Characteristics'!$C:$C,0)))</f>
        <v>clean-energy-standard.html</v>
      </c>
    </row>
    <row r="205" spans="1:18" s="2" customFormat="1" ht="16">
      <c r="A205" s="272" t="str">
        <f>IF(ISBLANK(INDEX('Policy Characteristics'!A:A,MATCH($C205,'Policy Characteristics'!$C:$C,0))),"",INDEX('Policy Characteristics'!A:A,MATCH($C205,'Policy Characteristics'!$C:$C,0)))</f>
        <v>Electricity Supply</v>
      </c>
      <c r="B205" s="272" t="str">
        <f>IF(ISBLANK(INDEX('Policy Characteristics'!B:B,MATCH($C205,'Policy Characteristics'!$C:$C,0))),"",INDEX('Policy Characteristics'!B:B,MATCH($C205,'Policy Characteristics'!$C:$C,0)))</f>
        <v>Change Electricity Exports</v>
      </c>
      <c r="C205" s="273" t="s">
        <v>286</v>
      </c>
      <c r="D205" s="6"/>
      <c r="E205" s="6"/>
      <c r="F205" s="6"/>
      <c r="G205" s="6"/>
      <c r="H205" s="46">
        <v>148</v>
      </c>
      <c r="I205" s="44" t="s">
        <v>45</v>
      </c>
      <c r="J205" s="274" t="str">
        <f>IF(ISBLANK(INDEX('Policy Characteristics'!D:D,MATCH($C205,'Policy Characteristics'!$C:$C,0))),"",INDEX('Policy Characteristics'!D:D,MATCH($C205,'Policy Characteristics'!$C:$C,0)))</f>
        <v>Electricity Imports and Exports</v>
      </c>
      <c r="K205" s="272" t="str">
        <f>IF(ISBLANK(INDEX('Policy Characteristics'!E:E,MATCH($C205,'Policy Characteristics'!$C:$C,0))),"",INDEX('Policy Characteristics'!E:E,MATCH($C205,'Policy Characteristics'!$C:$C,0)))</f>
        <v>elec change exports</v>
      </c>
      <c r="L205" s="285">
        <f>IF(ISBLANK(INDEX('Policy Characteristics'!F:F,MATCH($C205,'Policy Characteristics'!$C:$C,0))),"",INDEX('Policy Characteristics'!F:F,MATCH($C205,'Policy Characteristics'!$C:$C,0)))</f>
        <v>-0.5</v>
      </c>
      <c r="M205" s="285">
        <f>IF(ISBLANK(INDEX('Policy Characteristics'!G:G,MATCH($C205,'Policy Characteristics'!$C:$C,0))),"",INDEX('Policy Characteristics'!G:G,MATCH($C205,'Policy Characteristics'!$C:$C,0)))</f>
        <v>1</v>
      </c>
      <c r="N205" s="285">
        <f>IF(ISBLANK(INDEX('Policy Characteristics'!H:H,MATCH($C205,'Policy Characteristics'!$C:$C,0))),"",INDEX('Policy Characteristics'!H:H,MATCH($C205,'Policy Characteristics'!$C:$C,0)))</f>
        <v>0.02</v>
      </c>
      <c r="O205" s="272" t="str">
        <f>IF(ISBLANK(INDEX('Policy Characteristics'!I:I,MATCH($C205,'Policy Characteristics'!$C:$C,0))),"",INDEX('Policy Characteristics'!I:I,MATCH($C205,'Policy Characteristics'!$C:$C,0)))</f>
        <v>% change in exports</v>
      </c>
      <c r="P205" s="272" t="str">
        <f>IF(ISBLANK(INDEX('Policy Characteristics'!J:J,MATCH($C205,'Policy Characteristics'!$C:$C,0))),"",INDEX('Policy Characteristics'!J:J,MATCH($C205,'Policy Characteristics'!$C:$C,0)))</f>
        <v>**Description:**  This policy increases or decreases the amount of electricity exported from Mexico to the United States, Belize and Guatemala.  It does not cause the construction or removal of transmission lines linking these countries. // **Guidance for setting values:** From 2010 to 2016 electricity exports have grown at 6% p.a. from 22 to 31 PJ. // From 2010-2014, U.S. electricity exports declined by 30%.</v>
      </c>
      <c r="Q205" s="272" t="str">
        <f>IF(ISBLANK(INDEX('Policy Characteristics'!K:K,MATCH($C205,'Policy Characteristics'!$C:$C,0))),"",INDEX('Policy Characteristics'!K:K,MATCH($C205,'Policy Characteristics'!$C:$C,0)))</f>
        <v>electricity-sector-main.html#elec-exports</v>
      </c>
      <c r="R205" s="272" t="str">
        <f>IF(ISBLANK(INDEX('Policy Characteristics'!L:L,MATCH($C205,'Policy Characteristics'!$C:$C,0))),"",INDEX('Policy Characteristics'!L:L,MATCH($C205,'Policy Characteristics'!$C:$C,0)))</f>
        <v>electricity-imports-exports.html</v>
      </c>
    </row>
    <row r="206" spans="1:18" s="2" customFormat="1" ht="16">
      <c r="A206" s="272" t="str">
        <f>IF(ISBLANK(INDEX('Policy Characteristics'!A:A,MATCH($C206,'Policy Characteristics'!$C:$C,0))),"",INDEX('Policy Characteristics'!A:A,MATCH($C206,'Policy Characteristics'!$C:$C,0)))</f>
        <v>Electricity Supply</v>
      </c>
      <c r="B206" s="272" t="str">
        <f>IF(ISBLANK(INDEX('Policy Characteristics'!B:B,MATCH($C206,'Policy Characteristics'!$C:$C,0))),"",INDEX('Policy Characteristics'!B:B,MATCH($C206,'Policy Characteristics'!$C:$C,0)))</f>
        <v>Change Electricity Imports</v>
      </c>
      <c r="C206" s="273" t="s">
        <v>285</v>
      </c>
      <c r="D206" s="44" t="s">
        <v>470</v>
      </c>
      <c r="E206" s="44"/>
      <c r="F206" s="44" t="s">
        <v>469</v>
      </c>
      <c r="G206" s="6"/>
      <c r="H206" s="46">
        <v>149</v>
      </c>
      <c r="I206" s="44" t="s">
        <v>45</v>
      </c>
      <c r="J206" s="274" t="str">
        <f>IF(ISBLANK(INDEX('Policy Characteristics'!D:D,MATCH($C206,'Policy Characteristics'!$C:$C,0))),"",INDEX('Policy Characteristics'!D:D,MATCH($C206,'Policy Characteristics'!$C:$C,0)))</f>
        <v>Electricity Imports and Exports</v>
      </c>
      <c r="K206" s="272" t="str">
        <f>IF(ISBLANK(INDEX('Policy Characteristics'!E:E,MATCH($C206,'Policy Characteristics'!$C:$C,0))),"",INDEX('Policy Characteristics'!E:E,MATCH($C206,'Policy Characteristics'!$C:$C,0)))</f>
        <v>elec change imports</v>
      </c>
      <c r="L206" s="285">
        <f>IF(ISBLANK(INDEX('Policy Characteristics'!F:F,MATCH($C206,'Policy Characteristics'!$C:$C,0))),"",INDEX('Policy Characteristics'!F:F,MATCH($C206,'Policy Characteristics'!$C:$C,0)))</f>
        <v>-0.5</v>
      </c>
      <c r="M206" s="285">
        <f>IF(ISBLANK(INDEX('Policy Characteristics'!G:G,MATCH($C206,'Policy Characteristics'!$C:$C,0))),"",INDEX('Policy Characteristics'!G:G,MATCH($C206,'Policy Characteristics'!$C:$C,0)))</f>
        <v>1</v>
      </c>
      <c r="N206" s="285">
        <f>IF(ISBLANK(INDEX('Policy Characteristics'!H:H,MATCH($C206,'Policy Characteristics'!$C:$C,0))),"",INDEX('Policy Characteristics'!H:H,MATCH($C206,'Policy Characteristics'!$C:$C,0)))</f>
        <v>0.02</v>
      </c>
      <c r="O206" s="272" t="str">
        <f>IF(ISBLANK(INDEX('Policy Characteristics'!I:I,MATCH($C206,'Policy Characteristics'!$C:$C,0))),"",INDEX('Policy Characteristics'!I:I,MATCH($C206,'Policy Characteristics'!$C:$C,0)))</f>
        <v>% change in imports</v>
      </c>
      <c r="P206" s="272" t="str">
        <f>IF(ISBLANK(INDEX('Policy Characteristics'!J:J,MATCH($C206,'Policy Characteristics'!$C:$C,0))),"",INDEX('Policy Characteristics'!J:J,MATCH($C206,'Policy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06" s="272" t="str">
        <f>IF(ISBLANK(INDEX('Policy Characteristics'!K:K,MATCH($C206,'Policy Characteristics'!$C:$C,0))),"",INDEX('Policy Characteristics'!K:K,MATCH($C206,'Policy Characteristics'!$C:$C,0)))</f>
        <v>electricity-sector-main.html#elec-imports</v>
      </c>
      <c r="R206" s="272" t="str">
        <f>IF(ISBLANK(INDEX('Policy Characteristics'!L:L,MATCH($C206,'Policy Characteristics'!$C:$C,0))),"",INDEX('Policy Characteristics'!L:L,MATCH($C206,'Policy Characteristics'!$C:$C,0)))</f>
        <v>electricity-imports-exports.html</v>
      </c>
    </row>
    <row r="207" spans="1:18" s="2" customFormat="1" ht="16">
      <c r="A207" s="272" t="str">
        <f>IF(ISBLANK(INDEX('Policy Characteristics'!A:A,MATCH($C207,'Policy Characteristics'!$C:$C,0))),"",INDEX('Policy Characteristics'!A:A,MATCH($C207,'Policy Characteristics'!$C:$C,0)))</f>
        <v>Electricity Supply</v>
      </c>
      <c r="B207" s="272" t="str">
        <f>IF(ISBLANK(INDEX('Policy Characteristics'!B:B,MATCH($C207,'Policy Characteristics'!$C:$C,0))),"",INDEX('Policy Characteristics'!B:B,MATCH($C207,'Policy Characteristics'!$C:$C,0)))</f>
        <v>Change Electricity Imports</v>
      </c>
      <c r="C207" s="274" t="str">
        <f t="shared" ref="C207:C221" si="19">C$206</f>
        <v>Percent Change in Electricity Imports</v>
      </c>
      <c r="D207" s="6" t="s">
        <v>325</v>
      </c>
      <c r="E207" s="44"/>
      <c r="F207" s="6" t="s">
        <v>326</v>
      </c>
      <c r="G207" s="6"/>
      <c r="H207" s="46">
        <v>526</v>
      </c>
      <c r="I207" s="44" t="s">
        <v>45</v>
      </c>
      <c r="J207" s="274" t="str">
        <f>IF(ISBLANK(INDEX('Policy Characteristics'!D:D,MATCH($C207,'Policy Characteristics'!$C:$C,0))),"",INDEX('Policy Characteristics'!D:D,MATCH($C207,'Policy Characteristics'!$C:$C,0)))</f>
        <v>Electricity Imports and Exports</v>
      </c>
      <c r="K207" s="272" t="str">
        <f>IF(ISBLANK(INDEX('Policy Characteristics'!E:E,MATCH($C207,'Policy Characteristics'!$C:$C,0))),"",INDEX('Policy Characteristics'!E:E,MATCH($C207,'Policy Characteristics'!$C:$C,0)))</f>
        <v>elec change imports</v>
      </c>
      <c r="L207" s="285">
        <f>IF(ISBLANK(INDEX('Policy Characteristics'!F:F,MATCH($C207,'Policy Characteristics'!$C:$C,0))),"",INDEX('Policy Characteristics'!F:F,MATCH($C207,'Policy Characteristics'!$C:$C,0)))</f>
        <v>-0.5</v>
      </c>
      <c r="M207" s="285">
        <f>IF(ISBLANK(INDEX('Policy Characteristics'!G:G,MATCH($C207,'Policy Characteristics'!$C:$C,0))),"",INDEX('Policy Characteristics'!G:G,MATCH($C207,'Policy Characteristics'!$C:$C,0)))</f>
        <v>1</v>
      </c>
      <c r="N207" s="285">
        <f>IF(ISBLANK(INDEX('Policy Characteristics'!H:H,MATCH($C207,'Policy Characteristics'!$C:$C,0))),"",INDEX('Policy Characteristics'!H:H,MATCH($C207,'Policy Characteristics'!$C:$C,0)))</f>
        <v>0.02</v>
      </c>
      <c r="O207" s="272" t="str">
        <f>IF(ISBLANK(INDEX('Policy Characteristics'!I:I,MATCH($C207,'Policy Characteristics'!$C:$C,0))),"",INDEX('Policy Characteristics'!I:I,MATCH($C207,'Policy Characteristics'!$C:$C,0)))</f>
        <v>% change in imports</v>
      </c>
      <c r="P207" s="272" t="str">
        <f>IF(ISBLANK(INDEX('Policy Characteristics'!J:J,MATCH($C207,'Policy Characteristics'!$C:$C,0))),"",INDEX('Policy Characteristics'!J:J,MATCH($C207,'Policy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07" s="272" t="str">
        <f>IF(ISBLANK(INDEX('Policy Characteristics'!K:K,MATCH($C207,'Policy Characteristics'!$C:$C,0))),"",INDEX('Policy Characteristics'!K:K,MATCH($C207,'Policy Characteristics'!$C:$C,0)))</f>
        <v>electricity-sector-main.html#elec-imports</v>
      </c>
      <c r="R207" s="272" t="str">
        <f>IF(ISBLANK(INDEX('Policy Characteristics'!L:L,MATCH($C207,'Policy Characteristics'!$C:$C,0))),"",INDEX('Policy Characteristics'!L:L,MATCH($C207,'Policy Characteristics'!$C:$C,0)))</f>
        <v>electricity-imports-exports.html</v>
      </c>
    </row>
    <row r="208" spans="1:18" s="2" customFormat="1" ht="16">
      <c r="A208" s="272" t="str">
        <f>IF(ISBLANK(INDEX('Policy Characteristics'!A:A,MATCH($C208,'Policy Characteristics'!$C:$C,0))),"",INDEX('Policy Characteristics'!A:A,MATCH($C208,'Policy Characteristics'!$C:$C,0)))</f>
        <v>Electricity Supply</v>
      </c>
      <c r="B208" s="272" t="str">
        <f>IF(ISBLANK(INDEX('Policy Characteristics'!B:B,MATCH($C208,'Policy Characteristics'!$C:$C,0))),"",INDEX('Policy Characteristics'!B:B,MATCH($C208,'Policy Characteristics'!$C:$C,0)))</f>
        <v>Change Electricity Imports</v>
      </c>
      <c r="C208" s="274" t="str">
        <f t="shared" si="19"/>
        <v>Percent Change in Electricity Imports</v>
      </c>
      <c r="D208" s="6" t="s">
        <v>77</v>
      </c>
      <c r="E208" s="44"/>
      <c r="F208" s="6" t="s">
        <v>91</v>
      </c>
      <c r="G208" s="6"/>
      <c r="H208" s="46">
        <v>527</v>
      </c>
      <c r="I208" s="44" t="s">
        <v>45</v>
      </c>
      <c r="J208" s="274" t="str">
        <f>IF(ISBLANK(INDEX('Policy Characteristics'!D:D,MATCH($C208,'Policy Characteristics'!$C:$C,0))),"",INDEX('Policy Characteristics'!D:D,MATCH($C208,'Policy Characteristics'!$C:$C,0)))</f>
        <v>Electricity Imports and Exports</v>
      </c>
      <c r="K208" s="272" t="str">
        <f>IF(ISBLANK(INDEX('Policy Characteristics'!E:E,MATCH($C208,'Policy Characteristics'!$C:$C,0))),"",INDEX('Policy Characteristics'!E:E,MATCH($C208,'Policy Characteristics'!$C:$C,0)))</f>
        <v>elec change imports</v>
      </c>
      <c r="L208" s="285">
        <f>IF(ISBLANK(INDEX('Policy Characteristics'!F:F,MATCH($C208,'Policy Characteristics'!$C:$C,0))),"",INDEX('Policy Characteristics'!F:F,MATCH($C208,'Policy Characteristics'!$C:$C,0)))</f>
        <v>-0.5</v>
      </c>
      <c r="M208" s="285">
        <f>IF(ISBLANK(INDEX('Policy Characteristics'!G:G,MATCH($C208,'Policy Characteristics'!$C:$C,0))),"",INDEX('Policy Characteristics'!G:G,MATCH($C208,'Policy Characteristics'!$C:$C,0)))</f>
        <v>1</v>
      </c>
      <c r="N208" s="285">
        <f>IF(ISBLANK(INDEX('Policy Characteristics'!H:H,MATCH($C208,'Policy Characteristics'!$C:$C,0))),"",INDEX('Policy Characteristics'!H:H,MATCH($C208,'Policy Characteristics'!$C:$C,0)))</f>
        <v>0.02</v>
      </c>
      <c r="O208" s="272" t="str">
        <f>IF(ISBLANK(INDEX('Policy Characteristics'!I:I,MATCH($C208,'Policy Characteristics'!$C:$C,0))),"",INDEX('Policy Characteristics'!I:I,MATCH($C208,'Policy Characteristics'!$C:$C,0)))</f>
        <v>% change in imports</v>
      </c>
      <c r="P208" s="272" t="str">
        <f>IF(ISBLANK(INDEX('Policy Characteristics'!J:J,MATCH($C208,'Policy Characteristics'!$C:$C,0))),"",INDEX('Policy Characteristics'!J:J,MATCH($C208,'Policy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08" s="272" t="str">
        <f>IF(ISBLANK(INDEX('Policy Characteristics'!K:K,MATCH($C208,'Policy Characteristics'!$C:$C,0))),"",INDEX('Policy Characteristics'!K:K,MATCH($C208,'Policy Characteristics'!$C:$C,0)))</f>
        <v>electricity-sector-main.html#elec-imports</v>
      </c>
      <c r="R208" s="272" t="str">
        <f>IF(ISBLANK(INDEX('Policy Characteristics'!L:L,MATCH($C208,'Policy Characteristics'!$C:$C,0))),"",INDEX('Policy Characteristics'!L:L,MATCH($C208,'Policy Characteristics'!$C:$C,0)))</f>
        <v>electricity-imports-exports.html</v>
      </c>
    </row>
    <row r="209" spans="1:18" s="2" customFormat="1" ht="16">
      <c r="A209" s="272" t="str">
        <f>IF(ISBLANK(INDEX('Policy Characteristics'!A:A,MATCH($C209,'Policy Characteristics'!$C:$C,0))),"",INDEX('Policy Characteristics'!A:A,MATCH($C209,'Policy Characteristics'!$C:$C,0)))</f>
        <v>Electricity Supply</v>
      </c>
      <c r="B209" s="272" t="str">
        <f>IF(ISBLANK(INDEX('Policy Characteristics'!B:B,MATCH($C209,'Policy Characteristics'!$C:$C,0))),"",INDEX('Policy Characteristics'!B:B,MATCH($C209,'Policy Characteristics'!$C:$C,0)))</f>
        <v>Change Electricity Imports</v>
      </c>
      <c r="C209" s="274" t="str">
        <f t="shared" si="19"/>
        <v>Percent Change in Electricity Imports</v>
      </c>
      <c r="D209" s="6" t="s">
        <v>78</v>
      </c>
      <c r="E209" s="44"/>
      <c r="F209" s="6" t="s">
        <v>92</v>
      </c>
      <c r="G209" s="6"/>
      <c r="H209" s="46">
        <v>528</v>
      </c>
      <c r="I209" s="44" t="s">
        <v>45</v>
      </c>
      <c r="J209" s="274" t="str">
        <f>IF(ISBLANK(INDEX('Policy Characteristics'!D:D,MATCH($C209,'Policy Characteristics'!$C:$C,0))),"",INDEX('Policy Characteristics'!D:D,MATCH($C209,'Policy Characteristics'!$C:$C,0)))</f>
        <v>Electricity Imports and Exports</v>
      </c>
      <c r="K209" s="272" t="str">
        <f>IF(ISBLANK(INDEX('Policy Characteristics'!E:E,MATCH($C209,'Policy Characteristics'!$C:$C,0))),"",INDEX('Policy Characteristics'!E:E,MATCH($C209,'Policy Characteristics'!$C:$C,0)))</f>
        <v>elec change imports</v>
      </c>
      <c r="L209" s="285">
        <f>IF(ISBLANK(INDEX('Policy Characteristics'!F:F,MATCH($C209,'Policy Characteristics'!$C:$C,0))),"",INDEX('Policy Characteristics'!F:F,MATCH($C209,'Policy Characteristics'!$C:$C,0)))</f>
        <v>-0.5</v>
      </c>
      <c r="M209" s="285">
        <f>IF(ISBLANK(INDEX('Policy Characteristics'!G:G,MATCH($C209,'Policy Characteristics'!$C:$C,0))),"",INDEX('Policy Characteristics'!G:G,MATCH($C209,'Policy Characteristics'!$C:$C,0)))</f>
        <v>1</v>
      </c>
      <c r="N209" s="285">
        <f>IF(ISBLANK(INDEX('Policy Characteristics'!H:H,MATCH($C209,'Policy Characteristics'!$C:$C,0))),"",INDEX('Policy Characteristics'!H:H,MATCH($C209,'Policy Characteristics'!$C:$C,0)))</f>
        <v>0.02</v>
      </c>
      <c r="O209" s="272" t="str">
        <f>IF(ISBLANK(INDEX('Policy Characteristics'!I:I,MATCH($C209,'Policy Characteristics'!$C:$C,0))),"",INDEX('Policy Characteristics'!I:I,MATCH($C209,'Policy Characteristics'!$C:$C,0)))</f>
        <v>% change in imports</v>
      </c>
      <c r="P209" s="272" t="str">
        <f>IF(ISBLANK(INDEX('Policy Characteristics'!J:J,MATCH($C209,'Policy Characteristics'!$C:$C,0))),"",INDEX('Policy Characteristics'!J:J,MATCH($C209,'Policy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09" s="272" t="str">
        <f>IF(ISBLANK(INDEX('Policy Characteristics'!K:K,MATCH($C209,'Policy Characteristics'!$C:$C,0))),"",INDEX('Policy Characteristics'!K:K,MATCH($C209,'Policy Characteristics'!$C:$C,0)))</f>
        <v>electricity-sector-main.html#elec-imports</v>
      </c>
      <c r="R209" s="272" t="str">
        <f>IF(ISBLANK(INDEX('Policy Characteristics'!L:L,MATCH($C209,'Policy Characteristics'!$C:$C,0))),"",INDEX('Policy Characteristics'!L:L,MATCH($C209,'Policy Characteristics'!$C:$C,0)))</f>
        <v>electricity-imports-exports.html</v>
      </c>
    </row>
    <row r="210" spans="1:18" s="2" customFormat="1" ht="16">
      <c r="A210" s="272" t="str">
        <f>IF(ISBLANK(INDEX('Policy Characteristics'!A:A,MATCH($C210,'Policy Characteristics'!$C:$C,0))),"",INDEX('Policy Characteristics'!A:A,MATCH($C210,'Policy Characteristics'!$C:$C,0)))</f>
        <v>Electricity Supply</v>
      </c>
      <c r="B210" s="272" t="str">
        <f>IF(ISBLANK(INDEX('Policy Characteristics'!B:B,MATCH($C210,'Policy Characteristics'!$C:$C,0))),"",INDEX('Policy Characteristics'!B:B,MATCH($C210,'Policy Characteristics'!$C:$C,0)))</f>
        <v>Change Electricity Imports</v>
      </c>
      <c r="C210" s="274" t="str">
        <f t="shared" si="19"/>
        <v>Percent Change in Electricity Imports</v>
      </c>
      <c r="D210" s="6" t="s">
        <v>471</v>
      </c>
      <c r="E210" s="44"/>
      <c r="F210" s="6" t="s">
        <v>474</v>
      </c>
      <c r="G210" s="6"/>
      <c r="H210" s="46">
        <v>529</v>
      </c>
      <c r="I210" s="44" t="s">
        <v>45</v>
      </c>
      <c r="J210" s="274" t="str">
        <f>IF(ISBLANK(INDEX('Policy Characteristics'!D:D,MATCH($C210,'Policy Characteristics'!$C:$C,0))),"",INDEX('Policy Characteristics'!D:D,MATCH($C210,'Policy Characteristics'!$C:$C,0)))</f>
        <v>Electricity Imports and Exports</v>
      </c>
      <c r="K210" s="272" t="str">
        <f>IF(ISBLANK(INDEX('Policy Characteristics'!E:E,MATCH($C210,'Policy Characteristics'!$C:$C,0))),"",INDEX('Policy Characteristics'!E:E,MATCH($C210,'Policy Characteristics'!$C:$C,0)))</f>
        <v>elec change imports</v>
      </c>
      <c r="L210" s="285">
        <f>IF(ISBLANK(INDEX('Policy Characteristics'!F:F,MATCH($C210,'Policy Characteristics'!$C:$C,0))),"",INDEX('Policy Characteristics'!F:F,MATCH($C210,'Policy Characteristics'!$C:$C,0)))</f>
        <v>-0.5</v>
      </c>
      <c r="M210" s="285">
        <f>IF(ISBLANK(INDEX('Policy Characteristics'!G:G,MATCH($C210,'Policy Characteristics'!$C:$C,0))),"",INDEX('Policy Characteristics'!G:G,MATCH($C210,'Policy Characteristics'!$C:$C,0)))</f>
        <v>1</v>
      </c>
      <c r="N210" s="285">
        <f>IF(ISBLANK(INDEX('Policy Characteristics'!H:H,MATCH($C210,'Policy Characteristics'!$C:$C,0))),"",INDEX('Policy Characteristics'!H:H,MATCH($C210,'Policy Characteristics'!$C:$C,0)))</f>
        <v>0.02</v>
      </c>
      <c r="O210" s="272" t="str">
        <f>IF(ISBLANK(INDEX('Policy Characteristics'!I:I,MATCH($C210,'Policy Characteristics'!$C:$C,0))),"",INDEX('Policy Characteristics'!I:I,MATCH($C210,'Policy Characteristics'!$C:$C,0)))</f>
        <v>% change in imports</v>
      </c>
      <c r="P210" s="272" t="str">
        <f>IF(ISBLANK(INDEX('Policy Characteristics'!J:J,MATCH($C210,'Policy Characteristics'!$C:$C,0))),"",INDEX('Policy Characteristics'!J:J,MATCH($C210,'Policy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0" s="272" t="str">
        <f>IF(ISBLANK(INDEX('Policy Characteristics'!K:K,MATCH($C210,'Policy Characteristics'!$C:$C,0))),"",INDEX('Policy Characteristics'!K:K,MATCH($C210,'Policy Characteristics'!$C:$C,0)))</f>
        <v>electricity-sector-main.html#elec-imports</v>
      </c>
      <c r="R210" s="272" t="str">
        <f>IF(ISBLANK(INDEX('Policy Characteristics'!L:L,MATCH($C210,'Policy Characteristics'!$C:$C,0))),"",INDEX('Policy Characteristics'!L:L,MATCH($C210,'Policy Characteristics'!$C:$C,0)))</f>
        <v>electricity-imports-exports.html</v>
      </c>
    </row>
    <row r="211" spans="1:18" s="2" customFormat="1" ht="16">
      <c r="A211" s="272" t="str">
        <f>IF(ISBLANK(INDEX('Policy Characteristics'!A:A,MATCH($C211,'Policy Characteristics'!$C:$C,0))),"",INDEX('Policy Characteristics'!A:A,MATCH($C211,'Policy Characteristics'!$C:$C,0)))</f>
        <v>Electricity Supply</v>
      </c>
      <c r="B211" s="272" t="str">
        <f>IF(ISBLANK(INDEX('Policy Characteristics'!B:B,MATCH($C211,'Policy Characteristics'!$C:$C,0))),"",INDEX('Policy Characteristics'!B:B,MATCH($C211,'Policy Characteristics'!$C:$C,0)))</f>
        <v>Change Electricity Imports</v>
      </c>
      <c r="C211" s="274" t="str">
        <f t="shared" si="19"/>
        <v>Percent Change in Electricity Imports</v>
      </c>
      <c r="D211" s="6" t="s">
        <v>79</v>
      </c>
      <c r="E211" s="44"/>
      <c r="F211" s="6" t="s">
        <v>93</v>
      </c>
      <c r="G211" s="6"/>
      <c r="H211" s="46">
        <v>530</v>
      </c>
      <c r="I211" s="44" t="s">
        <v>45</v>
      </c>
      <c r="J211" s="274" t="str">
        <f>IF(ISBLANK(INDEX('Policy Characteristics'!D:D,MATCH($C211,'Policy Characteristics'!$C:$C,0))),"",INDEX('Policy Characteristics'!D:D,MATCH($C211,'Policy Characteristics'!$C:$C,0)))</f>
        <v>Electricity Imports and Exports</v>
      </c>
      <c r="K211" s="272" t="str">
        <f>IF(ISBLANK(INDEX('Policy Characteristics'!E:E,MATCH($C211,'Policy Characteristics'!$C:$C,0))),"",INDEX('Policy Characteristics'!E:E,MATCH($C211,'Policy Characteristics'!$C:$C,0)))</f>
        <v>elec change imports</v>
      </c>
      <c r="L211" s="285">
        <f>IF(ISBLANK(INDEX('Policy Characteristics'!F:F,MATCH($C211,'Policy Characteristics'!$C:$C,0))),"",INDEX('Policy Characteristics'!F:F,MATCH($C211,'Policy Characteristics'!$C:$C,0)))</f>
        <v>-0.5</v>
      </c>
      <c r="M211" s="285">
        <f>IF(ISBLANK(INDEX('Policy Characteristics'!G:G,MATCH($C211,'Policy Characteristics'!$C:$C,0))),"",INDEX('Policy Characteristics'!G:G,MATCH($C211,'Policy Characteristics'!$C:$C,0)))</f>
        <v>1</v>
      </c>
      <c r="N211" s="285">
        <f>IF(ISBLANK(INDEX('Policy Characteristics'!H:H,MATCH($C211,'Policy Characteristics'!$C:$C,0))),"",INDEX('Policy Characteristics'!H:H,MATCH($C211,'Policy Characteristics'!$C:$C,0)))</f>
        <v>0.02</v>
      </c>
      <c r="O211" s="272" t="str">
        <f>IF(ISBLANK(INDEX('Policy Characteristics'!I:I,MATCH($C211,'Policy Characteristics'!$C:$C,0))),"",INDEX('Policy Characteristics'!I:I,MATCH($C211,'Policy Characteristics'!$C:$C,0)))</f>
        <v>% change in imports</v>
      </c>
      <c r="P211" s="272" t="str">
        <f>IF(ISBLANK(INDEX('Policy Characteristics'!J:J,MATCH($C211,'Policy Characteristics'!$C:$C,0))),"",INDEX('Policy Characteristics'!J:J,MATCH($C211,'Policy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1" s="272" t="str">
        <f>IF(ISBLANK(INDEX('Policy Characteristics'!K:K,MATCH($C211,'Policy Characteristics'!$C:$C,0))),"",INDEX('Policy Characteristics'!K:K,MATCH($C211,'Policy Characteristics'!$C:$C,0)))</f>
        <v>electricity-sector-main.html#elec-imports</v>
      </c>
      <c r="R211" s="272" t="str">
        <f>IF(ISBLANK(INDEX('Policy Characteristics'!L:L,MATCH($C211,'Policy Characteristics'!$C:$C,0))),"",INDEX('Policy Characteristics'!L:L,MATCH($C211,'Policy Characteristics'!$C:$C,0)))</f>
        <v>electricity-imports-exports.html</v>
      </c>
    </row>
    <row r="212" spans="1:18" s="2" customFormat="1" ht="16">
      <c r="A212" s="272" t="str">
        <f>IF(ISBLANK(INDEX('Policy Characteristics'!A:A,MATCH($C212,'Policy Characteristics'!$C:$C,0))),"",INDEX('Policy Characteristics'!A:A,MATCH($C212,'Policy Characteristics'!$C:$C,0)))</f>
        <v>Electricity Supply</v>
      </c>
      <c r="B212" s="272" t="str">
        <f>IF(ISBLANK(INDEX('Policy Characteristics'!B:B,MATCH($C212,'Policy Characteristics'!$C:$C,0))),"",INDEX('Policy Characteristics'!B:B,MATCH($C212,'Policy Characteristics'!$C:$C,0)))</f>
        <v>Change Electricity Imports</v>
      </c>
      <c r="C212" s="274" t="str">
        <f t="shared" si="19"/>
        <v>Percent Change in Electricity Imports</v>
      </c>
      <c r="D212" s="6" t="s">
        <v>80</v>
      </c>
      <c r="E212" s="44"/>
      <c r="F212" s="6" t="s">
        <v>94</v>
      </c>
      <c r="G212" s="6"/>
      <c r="H212" s="46">
        <v>531</v>
      </c>
      <c r="I212" s="44" t="s">
        <v>46</v>
      </c>
      <c r="J212" s="274" t="str">
        <f>IF(ISBLANK(INDEX('Policy Characteristics'!D:D,MATCH($C212,'Policy Characteristics'!$C:$C,0))),"",INDEX('Policy Characteristics'!D:D,MATCH($C212,'Policy Characteristics'!$C:$C,0)))</f>
        <v>Electricity Imports and Exports</v>
      </c>
      <c r="K212" s="272" t="str">
        <f>IF(ISBLANK(INDEX('Policy Characteristics'!E:E,MATCH($C212,'Policy Characteristics'!$C:$C,0))),"",INDEX('Policy Characteristics'!E:E,MATCH($C212,'Policy Characteristics'!$C:$C,0)))</f>
        <v>elec change imports</v>
      </c>
      <c r="L212" s="285">
        <f>IF(ISBLANK(INDEX('Policy Characteristics'!F:F,MATCH($C212,'Policy Characteristics'!$C:$C,0))),"",INDEX('Policy Characteristics'!F:F,MATCH($C212,'Policy Characteristics'!$C:$C,0)))</f>
        <v>-0.5</v>
      </c>
      <c r="M212" s="285">
        <f>IF(ISBLANK(INDEX('Policy Characteristics'!G:G,MATCH($C212,'Policy Characteristics'!$C:$C,0))),"",INDEX('Policy Characteristics'!G:G,MATCH($C212,'Policy Characteristics'!$C:$C,0)))</f>
        <v>1</v>
      </c>
      <c r="N212" s="285">
        <f>IF(ISBLANK(INDEX('Policy Characteristics'!H:H,MATCH($C212,'Policy Characteristics'!$C:$C,0))),"",INDEX('Policy Characteristics'!H:H,MATCH($C212,'Policy Characteristics'!$C:$C,0)))</f>
        <v>0.02</v>
      </c>
      <c r="O212" s="272" t="str">
        <f>IF(ISBLANK(INDEX('Policy Characteristics'!I:I,MATCH($C212,'Policy Characteristics'!$C:$C,0))),"",INDEX('Policy Characteristics'!I:I,MATCH($C212,'Policy Characteristics'!$C:$C,0)))</f>
        <v>% change in imports</v>
      </c>
      <c r="P212" s="272" t="str">
        <f>IF(ISBLANK(INDEX('Policy Characteristics'!J:J,MATCH($C212,'Policy Characteristics'!$C:$C,0))),"",INDEX('Policy Characteristics'!J:J,MATCH($C212,'Policy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2" s="272" t="str">
        <f>IF(ISBLANK(INDEX('Policy Characteristics'!K:K,MATCH($C212,'Policy Characteristics'!$C:$C,0))),"",INDEX('Policy Characteristics'!K:K,MATCH($C212,'Policy Characteristics'!$C:$C,0)))</f>
        <v>electricity-sector-main.html#elec-imports</v>
      </c>
      <c r="R212" s="272" t="str">
        <f>IF(ISBLANK(INDEX('Policy Characteristics'!L:L,MATCH($C212,'Policy Characteristics'!$C:$C,0))),"",INDEX('Policy Characteristics'!L:L,MATCH($C212,'Policy Characteristics'!$C:$C,0)))</f>
        <v>electricity-imports-exports.html</v>
      </c>
    </row>
    <row r="213" spans="1:18" s="2" customFormat="1" ht="16">
      <c r="A213" s="272" t="str">
        <f>IF(ISBLANK(INDEX('Policy Characteristics'!A:A,MATCH($C213,'Policy Characteristics'!$C:$C,0))),"",INDEX('Policy Characteristics'!A:A,MATCH($C213,'Policy Characteristics'!$C:$C,0)))</f>
        <v>Electricity Supply</v>
      </c>
      <c r="B213" s="272" t="str">
        <f>IF(ISBLANK(INDEX('Policy Characteristics'!B:B,MATCH($C213,'Policy Characteristics'!$C:$C,0))),"",INDEX('Policy Characteristics'!B:B,MATCH($C213,'Policy Characteristics'!$C:$C,0)))</f>
        <v>Change Electricity Imports</v>
      </c>
      <c r="C213" s="274" t="str">
        <f t="shared" si="19"/>
        <v>Percent Change in Electricity Imports</v>
      </c>
      <c r="D213" s="6" t="s">
        <v>81</v>
      </c>
      <c r="E213" s="44"/>
      <c r="F213" s="6" t="s">
        <v>95</v>
      </c>
      <c r="G213" s="6"/>
      <c r="H213" s="46">
        <v>532</v>
      </c>
      <c r="I213" s="44" t="s">
        <v>45</v>
      </c>
      <c r="J213" s="274" t="str">
        <f>IF(ISBLANK(INDEX('Policy Characteristics'!D:D,MATCH($C213,'Policy Characteristics'!$C:$C,0))),"",INDEX('Policy Characteristics'!D:D,MATCH($C213,'Policy Characteristics'!$C:$C,0)))</f>
        <v>Electricity Imports and Exports</v>
      </c>
      <c r="K213" s="272" t="str">
        <f>IF(ISBLANK(INDEX('Policy Characteristics'!E:E,MATCH($C213,'Policy Characteristics'!$C:$C,0))),"",INDEX('Policy Characteristics'!E:E,MATCH($C213,'Policy Characteristics'!$C:$C,0)))</f>
        <v>elec change imports</v>
      </c>
      <c r="L213" s="285">
        <f>IF(ISBLANK(INDEX('Policy Characteristics'!F:F,MATCH($C213,'Policy Characteristics'!$C:$C,0))),"",INDEX('Policy Characteristics'!F:F,MATCH($C213,'Policy Characteristics'!$C:$C,0)))</f>
        <v>-0.5</v>
      </c>
      <c r="M213" s="285">
        <f>IF(ISBLANK(INDEX('Policy Characteristics'!G:G,MATCH($C213,'Policy Characteristics'!$C:$C,0))),"",INDEX('Policy Characteristics'!G:G,MATCH($C213,'Policy Characteristics'!$C:$C,0)))</f>
        <v>1</v>
      </c>
      <c r="N213" s="285">
        <f>IF(ISBLANK(INDEX('Policy Characteristics'!H:H,MATCH($C213,'Policy Characteristics'!$C:$C,0))),"",INDEX('Policy Characteristics'!H:H,MATCH($C213,'Policy Characteristics'!$C:$C,0)))</f>
        <v>0.02</v>
      </c>
      <c r="O213" s="272" t="str">
        <f>IF(ISBLANK(INDEX('Policy Characteristics'!I:I,MATCH($C213,'Policy Characteristics'!$C:$C,0))),"",INDEX('Policy Characteristics'!I:I,MATCH($C213,'Policy Characteristics'!$C:$C,0)))</f>
        <v>% change in imports</v>
      </c>
      <c r="P213" s="272" t="str">
        <f>IF(ISBLANK(INDEX('Policy Characteristics'!J:J,MATCH($C213,'Policy Characteristics'!$C:$C,0))),"",INDEX('Policy Characteristics'!J:J,MATCH($C213,'Policy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3" s="272" t="str">
        <f>IF(ISBLANK(INDEX('Policy Characteristics'!K:K,MATCH($C213,'Policy Characteristics'!$C:$C,0))),"",INDEX('Policy Characteristics'!K:K,MATCH($C213,'Policy Characteristics'!$C:$C,0)))</f>
        <v>electricity-sector-main.html#elec-imports</v>
      </c>
      <c r="R213" s="272" t="str">
        <f>IF(ISBLANK(INDEX('Policy Characteristics'!L:L,MATCH($C213,'Policy Characteristics'!$C:$C,0))),"",INDEX('Policy Characteristics'!L:L,MATCH($C213,'Policy Characteristics'!$C:$C,0)))</f>
        <v>electricity-imports-exports.html</v>
      </c>
    </row>
    <row r="214" spans="1:18" s="2" customFormat="1" ht="16">
      <c r="A214" s="272" t="str">
        <f>IF(ISBLANK(INDEX('Policy Characteristics'!A:A,MATCH($C214,'Policy Characteristics'!$C:$C,0))),"",INDEX('Policy Characteristics'!A:A,MATCH($C214,'Policy Characteristics'!$C:$C,0)))</f>
        <v>Electricity Supply</v>
      </c>
      <c r="B214" s="272" t="str">
        <f>IF(ISBLANK(INDEX('Policy Characteristics'!B:B,MATCH($C214,'Policy Characteristics'!$C:$C,0))),"",INDEX('Policy Characteristics'!B:B,MATCH($C214,'Policy Characteristics'!$C:$C,0)))</f>
        <v>Change Electricity Imports</v>
      </c>
      <c r="C214" s="274" t="str">
        <f t="shared" si="19"/>
        <v>Percent Change in Electricity Imports</v>
      </c>
      <c r="D214" s="6" t="s">
        <v>2472</v>
      </c>
      <c r="E214" s="44"/>
      <c r="F214" s="6" t="s">
        <v>459</v>
      </c>
      <c r="G214" s="6"/>
      <c r="H214" s="46">
        <v>533</v>
      </c>
      <c r="I214" s="44" t="s">
        <v>46</v>
      </c>
      <c r="J214" s="274" t="str">
        <f>IF(ISBLANK(INDEX('Policy Characteristics'!D:D,MATCH($C214,'Policy Characteristics'!$C:$C,0))),"",INDEX('Policy Characteristics'!D:D,MATCH($C214,'Policy Characteristics'!$C:$C,0)))</f>
        <v>Electricity Imports and Exports</v>
      </c>
      <c r="K214" s="272" t="str">
        <f>IF(ISBLANK(INDEX('Policy Characteristics'!E:E,MATCH($C214,'Policy Characteristics'!$C:$C,0))),"",INDEX('Policy Characteristics'!E:E,MATCH($C214,'Policy Characteristics'!$C:$C,0)))</f>
        <v>elec change imports</v>
      </c>
      <c r="L214" s="285">
        <f>IF(ISBLANK(INDEX('Policy Characteristics'!F:F,MATCH($C214,'Policy Characteristics'!$C:$C,0))),"",INDEX('Policy Characteristics'!F:F,MATCH($C214,'Policy Characteristics'!$C:$C,0)))</f>
        <v>-0.5</v>
      </c>
      <c r="M214" s="285">
        <f>IF(ISBLANK(INDEX('Policy Characteristics'!G:G,MATCH($C214,'Policy Characteristics'!$C:$C,0))),"",INDEX('Policy Characteristics'!G:G,MATCH($C214,'Policy Characteristics'!$C:$C,0)))</f>
        <v>1</v>
      </c>
      <c r="N214" s="285">
        <f>IF(ISBLANK(INDEX('Policy Characteristics'!H:H,MATCH($C214,'Policy Characteristics'!$C:$C,0))),"",INDEX('Policy Characteristics'!H:H,MATCH($C214,'Policy Characteristics'!$C:$C,0)))</f>
        <v>0.02</v>
      </c>
      <c r="O214" s="272" t="str">
        <f>IF(ISBLANK(INDEX('Policy Characteristics'!I:I,MATCH($C214,'Policy Characteristics'!$C:$C,0))),"",INDEX('Policy Characteristics'!I:I,MATCH($C214,'Policy Characteristics'!$C:$C,0)))</f>
        <v>% change in imports</v>
      </c>
      <c r="P214" s="272" t="str">
        <f>IF(ISBLANK(INDEX('Policy Characteristics'!J:J,MATCH($C214,'Policy Characteristics'!$C:$C,0))),"",INDEX('Policy Characteristics'!J:J,MATCH($C214,'Policy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4" s="272" t="str">
        <f>IF(ISBLANK(INDEX('Policy Characteristics'!K:K,MATCH($C214,'Policy Characteristics'!$C:$C,0))),"",INDEX('Policy Characteristics'!K:K,MATCH($C214,'Policy Characteristics'!$C:$C,0)))</f>
        <v>electricity-sector-main.html#elec-imports</v>
      </c>
      <c r="R214" s="272" t="str">
        <f>IF(ISBLANK(INDEX('Policy Characteristics'!L:L,MATCH($C214,'Policy Characteristics'!$C:$C,0))),"",INDEX('Policy Characteristics'!L:L,MATCH($C214,'Policy Characteristics'!$C:$C,0)))</f>
        <v>electricity-imports-exports.html</v>
      </c>
    </row>
    <row r="215" spans="1:18" s="2" customFormat="1" ht="16">
      <c r="A215" s="272" t="str">
        <f>IF(ISBLANK(INDEX('Policy Characteristics'!A:A,MATCH($C215,'Policy Characteristics'!$C:$C,0))),"",INDEX('Policy Characteristics'!A:A,MATCH($C215,'Policy Characteristics'!$C:$C,0)))</f>
        <v>Electricity Supply</v>
      </c>
      <c r="B215" s="272" t="str">
        <f>IF(ISBLANK(INDEX('Policy Characteristics'!B:B,MATCH($C215,'Policy Characteristics'!$C:$C,0))),"",INDEX('Policy Characteristics'!B:B,MATCH($C215,'Policy Characteristics'!$C:$C,0)))</f>
        <v>Change Electricity Imports</v>
      </c>
      <c r="C215" s="274" t="str">
        <f t="shared" si="19"/>
        <v>Percent Change in Electricity Imports</v>
      </c>
      <c r="D215" s="6" t="s">
        <v>327</v>
      </c>
      <c r="E215" s="44"/>
      <c r="F215" s="6" t="s">
        <v>329</v>
      </c>
      <c r="G215" s="6"/>
      <c r="H215" s="46">
        <v>534</v>
      </c>
      <c r="I215" s="44" t="s">
        <v>45</v>
      </c>
      <c r="J215" s="274" t="str">
        <f>IF(ISBLANK(INDEX('Policy Characteristics'!D:D,MATCH($C215,'Policy Characteristics'!$C:$C,0))),"",INDEX('Policy Characteristics'!D:D,MATCH($C215,'Policy Characteristics'!$C:$C,0)))</f>
        <v>Electricity Imports and Exports</v>
      </c>
      <c r="K215" s="272" t="str">
        <f>IF(ISBLANK(INDEX('Policy Characteristics'!E:E,MATCH($C215,'Policy Characteristics'!$C:$C,0))),"",INDEX('Policy Characteristics'!E:E,MATCH($C215,'Policy Characteristics'!$C:$C,0)))</f>
        <v>elec change imports</v>
      </c>
      <c r="L215" s="285">
        <f>IF(ISBLANK(INDEX('Policy Characteristics'!F:F,MATCH($C215,'Policy Characteristics'!$C:$C,0))),"",INDEX('Policy Characteristics'!F:F,MATCH($C215,'Policy Characteristics'!$C:$C,0)))</f>
        <v>-0.5</v>
      </c>
      <c r="M215" s="285">
        <f>IF(ISBLANK(INDEX('Policy Characteristics'!G:G,MATCH($C215,'Policy Characteristics'!$C:$C,0))),"",INDEX('Policy Characteristics'!G:G,MATCH($C215,'Policy Characteristics'!$C:$C,0)))</f>
        <v>1</v>
      </c>
      <c r="N215" s="285">
        <f>IF(ISBLANK(INDEX('Policy Characteristics'!H:H,MATCH($C215,'Policy Characteristics'!$C:$C,0))),"",INDEX('Policy Characteristics'!H:H,MATCH($C215,'Policy Characteristics'!$C:$C,0)))</f>
        <v>0.02</v>
      </c>
      <c r="O215" s="272" t="str">
        <f>IF(ISBLANK(INDEX('Policy Characteristics'!I:I,MATCH($C215,'Policy Characteristics'!$C:$C,0))),"",INDEX('Policy Characteristics'!I:I,MATCH($C215,'Policy Characteristics'!$C:$C,0)))</f>
        <v>% change in imports</v>
      </c>
      <c r="P215" s="272" t="str">
        <f>IF(ISBLANK(INDEX('Policy Characteristics'!J:J,MATCH($C215,'Policy Characteristics'!$C:$C,0))),"",INDEX('Policy Characteristics'!J:J,MATCH($C215,'Policy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5" s="272" t="str">
        <f>IF(ISBLANK(INDEX('Policy Characteristics'!K:K,MATCH($C215,'Policy Characteristics'!$C:$C,0))),"",INDEX('Policy Characteristics'!K:K,MATCH($C215,'Policy Characteristics'!$C:$C,0)))</f>
        <v>electricity-sector-main.html#elec-imports</v>
      </c>
      <c r="R215" s="272" t="str">
        <f>IF(ISBLANK(INDEX('Policy Characteristics'!L:L,MATCH($C215,'Policy Characteristics'!$C:$C,0))),"",INDEX('Policy Characteristics'!L:L,MATCH($C215,'Policy Characteristics'!$C:$C,0)))</f>
        <v>electricity-imports-exports.html</v>
      </c>
    </row>
    <row r="216" spans="1:18" s="2" customFormat="1" ht="16">
      <c r="A216" s="272" t="str">
        <f>IF(ISBLANK(INDEX('Policy Characteristics'!A:A,MATCH($C216,'Policy Characteristics'!$C:$C,0))),"",INDEX('Policy Characteristics'!A:A,MATCH($C216,'Policy Characteristics'!$C:$C,0)))</f>
        <v>Electricity Supply</v>
      </c>
      <c r="B216" s="272" t="str">
        <f>IF(ISBLANK(INDEX('Policy Characteristics'!B:B,MATCH($C216,'Policy Characteristics'!$C:$C,0))),"",INDEX('Policy Characteristics'!B:B,MATCH($C216,'Policy Characteristics'!$C:$C,0)))</f>
        <v>Change Electricity Imports</v>
      </c>
      <c r="C216" s="274" t="str">
        <f t="shared" si="19"/>
        <v>Percent Change in Electricity Imports</v>
      </c>
      <c r="D216" s="6" t="s">
        <v>328</v>
      </c>
      <c r="E216" s="44"/>
      <c r="F216" s="6" t="s">
        <v>330</v>
      </c>
      <c r="G216" s="6"/>
      <c r="H216" s="46">
        <v>535</v>
      </c>
      <c r="I216" s="44" t="s">
        <v>46</v>
      </c>
      <c r="J216" s="274" t="str">
        <f>IF(ISBLANK(INDEX('Policy Characteristics'!D:D,MATCH($C216,'Policy Characteristics'!$C:$C,0))),"",INDEX('Policy Characteristics'!D:D,MATCH($C216,'Policy Characteristics'!$C:$C,0)))</f>
        <v>Electricity Imports and Exports</v>
      </c>
      <c r="K216" s="272" t="str">
        <f>IF(ISBLANK(INDEX('Policy Characteristics'!E:E,MATCH($C216,'Policy Characteristics'!$C:$C,0))),"",INDEX('Policy Characteristics'!E:E,MATCH($C216,'Policy Characteristics'!$C:$C,0)))</f>
        <v>elec change imports</v>
      </c>
      <c r="L216" s="285">
        <f>IF(ISBLANK(INDEX('Policy Characteristics'!F:F,MATCH($C216,'Policy Characteristics'!$C:$C,0))),"",INDEX('Policy Characteristics'!F:F,MATCH($C216,'Policy Characteristics'!$C:$C,0)))</f>
        <v>-0.5</v>
      </c>
      <c r="M216" s="285">
        <f>IF(ISBLANK(INDEX('Policy Characteristics'!G:G,MATCH($C216,'Policy Characteristics'!$C:$C,0))),"",INDEX('Policy Characteristics'!G:G,MATCH($C216,'Policy Characteristics'!$C:$C,0)))</f>
        <v>1</v>
      </c>
      <c r="N216" s="285">
        <f>IF(ISBLANK(INDEX('Policy Characteristics'!H:H,MATCH($C216,'Policy Characteristics'!$C:$C,0))),"",INDEX('Policy Characteristics'!H:H,MATCH($C216,'Policy Characteristics'!$C:$C,0)))</f>
        <v>0.02</v>
      </c>
      <c r="O216" s="272" t="str">
        <f>IF(ISBLANK(INDEX('Policy Characteristics'!I:I,MATCH($C216,'Policy Characteristics'!$C:$C,0))),"",INDEX('Policy Characteristics'!I:I,MATCH($C216,'Policy Characteristics'!$C:$C,0)))</f>
        <v>% change in imports</v>
      </c>
      <c r="P216" s="272" t="str">
        <f>IF(ISBLANK(INDEX('Policy Characteristics'!J:J,MATCH($C216,'Policy Characteristics'!$C:$C,0))),"",INDEX('Policy Characteristics'!J:J,MATCH($C216,'Policy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6" s="272" t="str">
        <f>IF(ISBLANK(INDEX('Policy Characteristics'!K:K,MATCH($C216,'Policy Characteristics'!$C:$C,0))),"",INDEX('Policy Characteristics'!K:K,MATCH($C216,'Policy Characteristics'!$C:$C,0)))</f>
        <v>electricity-sector-main.html#elec-imports</v>
      </c>
      <c r="R216" s="272" t="str">
        <f>IF(ISBLANK(INDEX('Policy Characteristics'!L:L,MATCH($C216,'Policy Characteristics'!$C:$C,0))),"",INDEX('Policy Characteristics'!L:L,MATCH($C216,'Policy Characteristics'!$C:$C,0)))</f>
        <v>electricity-imports-exports.html</v>
      </c>
    </row>
    <row r="217" spans="1:18" s="2" customFormat="1" ht="16">
      <c r="A217" s="272" t="str">
        <f>IF(ISBLANK(INDEX('Policy Characteristics'!A:A,MATCH($C217,'Policy Characteristics'!$C:$C,0))),"",INDEX('Policy Characteristics'!A:A,MATCH($C217,'Policy Characteristics'!$C:$C,0)))</f>
        <v>Electricity Supply</v>
      </c>
      <c r="B217" s="272" t="str">
        <f>IF(ISBLANK(INDEX('Policy Characteristics'!B:B,MATCH($C217,'Policy Characteristics'!$C:$C,0))),"",INDEX('Policy Characteristics'!B:B,MATCH($C217,'Policy Characteristics'!$C:$C,0)))</f>
        <v>Change Electricity Imports</v>
      </c>
      <c r="C217" s="274" t="str">
        <f t="shared" si="19"/>
        <v>Percent Change in Electricity Imports</v>
      </c>
      <c r="D217" s="6" t="s">
        <v>467</v>
      </c>
      <c r="E217" s="44"/>
      <c r="F217" s="6" t="s">
        <v>466</v>
      </c>
      <c r="G217" s="6"/>
      <c r="H217" s="46">
        <v>536</v>
      </c>
      <c r="I217" s="44" t="s">
        <v>46</v>
      </c>
      <c r="J217" s="274" t="str">
        <f>IF(ISBLANK(INDEX('Policy Characteristics'!D:D,MATCH($C217,'Policy Characteristics'!$C:$C,0))),"",INDEX('Policy Characteristics'!D:D,MATCH($C217,'Policy Characteristics'!$C:$C,0)))</f>
        <v>Electricity Imports and Exports</v>
      </c>
      <c r="K217" s="272" t="str">
        <f>IF(ISBLANK(INDEX('Policy Characteristics'!E:E,MATCH($C217,'Policy Characteristics'!$C:$C,0))),"",INDEX('Policy Characteristics'!E:E,MATCH($C217,'Policy Characteristics'!$C:$C,0)))</f>
        <v>elec change imports</v>
      </c>
      <c r="L217" s="285">
        <f>IF(ISBLANK(INDEX('Policy Characteristics'!F:F,MATCH($C217,'Policy Characteristics'!$C:$C,0))),"",INDEX('Policy Characteristics'!F:F,MATCH($C217,'Policy Characteristics'!$C:$C,0)))</f>
        <v>-0.5</v>
      </c>
      <c r="M217" s="285">
        <f>IF(ISBLANK(INDEX('Policy Characteristics'!G:G,MATCH($C217,'Policy Characteristics'!$C:$C,0))),"",INDEX('Policy Characteristics'!G:G,MATCH($C217,'Policy Characteristics'!$C:$C,0)))</f>
        <v>1</v>
      </c>
      <c r="N217" s="285">
        <f>IF(ISBLANK(INDEX('Policy Characteristics'!H:H,MATCH($C217,'Policy Characteristics'!$C:$C,0))),"",INDEX('Policy Characteristics'!H:H,MATCH($C217,'Policy Characteristics'!$C:$C,0)))</f>
        <v>0.02</v>
      </c>
      <c r="O217" s="272" t="str">
        <f>IF(ISBLANK(INDEX('Policy Characteristics'!I:I,MATCH($C217,'Policy Characteristics'!$C:$C,0))),"",INDEX('Policy Characteristics'!I:I,MATCH($C217,'Policy Characteristics'!$C:$C,0)))</f>
        <v>% change in imports</v>
      </c>
      <c r="P217" s="272" t="str">
        <f>IF(ISBLANK(INDEX('Policy Characteristics'!J:J,MATCH($C217,'Policy Characteristics'!$C:$C,0))),"",INDEX('Policy Characteristics'!J:J,MATCH($C217,'Policy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7" s="272" t="str">
        <f>IF(ISBLANK(INDEX('Policy Characteristics'!K:K,MATCH($C217,'Policy Characteristics'!$C:$C,0))),"",INDEX('Policy Characteristics'!K:K,MATCH($C217,'Policy Characteristics'!$C:$C,0)))</f>
        <v>electricity-sector-main.html#elec-imports</v>
      </c>
      <c r="R217" s="272" t="str">
        <f>IF(ISBLANK(INDEX('Policy Characteristics'!L:L,MATCH($C217,'Policy Characteristics'!$C:$C,0))),"",INDEX('Policy Characteristics'!L:L,MATCH($C217,'Policy Characteristics'!$C:$C,0)))</f>
        <v>electricity-imports-exports.html</v>
      </c>
    </row>
    <row r="218" spans="1:18" s="2" customFormat="1" ht="16">
      <c r="A218" s="272" t="str">
        <f>IF(ISBLANK(INDEX('Policy Characteristics'!A:A,MATCH($C218,'Policy Characteristics'!$C:$C,0))),"",INDEX('Policy Characteristics'!A:A,MATCH($C218,'Policy Characteristics'!$C:$C,0)))</f>
        <v>Electricity Supply</v>
      </c>
      <c r="B218" s="272" t="str">
        <f>IF(ISBLANK(INDEX('Policy Characteristics'!B:B,MATCH($C218,'Policy Characteristics'!$C:$C,0))),"",INDEX('Policy Characteristics'!B:B,MATCH($C218,'Policy Characteristics'!$C:$C,0)))</f>
        <v>Change Electricity Imports</v>
      </c>
      <c r="C218" s="274" t="str">
        <f t="shared" si="19"/>
        <v>Percent Change in Electricity Imports</v>
      </c>
      <c r="D218" s="6" t="s">
        <v>476</v>
      </c>
      <c r="E218" s="44"/>
      <c r="F218" s="6" t="s">
        <v>477</v>
      </c>
      <c r="G218" s="6"/>
      <c r="H218" s="46">
        <v>537</v>
      </c>
      <c r="I218" s="44" t="s">
        <v>46</v>
      </c>
      <c r="J218" s="274" t="str">
        <f>IF(ISBLANK(INDEX('Policy Characteristics'!D:D,MATCH($C218,'Policy Characteristics'!$C:$C,0))),"",INDEX('Policy Characteristics'!D:D,MATCH($C218,'Policy Characteristics'!$C:$C,0)))</f>
        <v>Electricity Imports and Exports</v>
      </c>
      <c r="K218" s="272" t="str">
        <f>IF(ISBLANK(INDEX('Policy Characteristics'!E:E,MATCH($C218,'Policy Characteristics'!$C:$C,0))),"",INDEX('Policy Characteristics'!E:E,MATCH($C218,'Policy Characteristics'!$C:$C,0)))</f>
        <v>elec change imports</v>
      </c>
      <c r="L218" s="285">
        <f>IF(ISBLANK(INDEX('Policy Characteristics'!F:F,MATCH($C218,'Policy Characteristics'!$C:$C,0))),"",INDEX('Policy Characteristics'!F:F,MATCH($C218,'Policy Characteristics'!$C:$C,0)))</f>
        <v>-0.5</v>
      </c>
      <c r="M218" s="285">
        <f>IF(ISBLANK(INDEX('Policy Characteristics'!G:G,MATCH($C218,'Policy Characteristics'!$C:$C,0))),"",INDEX('Policy Characteristics'!G:G,MATCH($C218,'Policy Characteristics'!$C:$C,0)))</f>
        <v>1</v>
      </c>
      <c r="N218" s="285">
        <f>IF(ISBLANK(INDEX('Policy Characteristics'!H:H,MATCH($C218,'Policy Characteristics'!$C:$C,0))),"",INDEX('Policy Characteristics'!H:H,MATCH($C218,'Policy Characteristics'!$C:$C,0)))</f>
        <v>0.02</v>
      </c>
      <c r="O218" s="272" t="str">
        <f>IF(ISBLANK(INDEX('Policy Characteristics'!I:I,MATCH($C218,'Policy Characteristics'!$C:$C,0))),"",INDEX('Policy Characteristics'!I:I,MATCH($C218,'Policy Characteristics'!$C:$C,0)))</f>
        <v>% change in imports</v>
      </c>
      <c r="P218" s="272" t="str">
        <f>IF(ISBLANK(INDEX('Policy Characteristics'!J:J,MATCH($C218,'Policy Characteristics'!$C:$C,0))),"",INDEX('Policy Characteristics'!J:J,MATCH($C218,'Policy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8" s="272" t="str">
        <f>IF(ISBLANK(INDEX('Policy Characteristics'!K:K,MATCH($C218,'Policy Characteristics'!$C:$C,0))),"",INDEX('Policy Characteristics'!K:K,MATCH($C218,'Policy Characteristics'!$C:$C,0)))</f>
        <v>electricity-sector-main.html#elec-imports</v>
      </c>
      <c r="R218" s="272" t="str">
        <f>IF(ISBLANK(INDEX('Policy Characteristics'!L:L,MATCH($C218,'Policy Characteristics'!$C:$C,0))),"",INDEX('Policy Characteristics'!L:L,MATCH($C218,'Policy Characteristics'!$C:$C,0)))</f>
        <v>electricity-imports-exports.html</v>
      </c>
    </row>
    <row r="219" spans="1:18" s="2" customFormat="1" ht="16">
      <c r="A219" s="272" t="str">
        <f>IF(ISBLANK(INDEX('Policy Characteristics'!A:A,MATCH($C219,'Policy Characteristics'!$C:$C,0))),"",INDEX('Policy Characteristics'!A:A,MATCH($C219,'Policy Characteristics'!$C:$C,0)))</f>
        <v>Electricity Supply</v>
      </c>
      <c r="B219" s="272" t="str">
        <f>IF(ISBLANK(INDEX('Policy Characteristics'!B:B,MATCH($C219,'Policy Characteristics'!$C:$C,0))),"",INDEX('Policy Characteristics'!B:B,MATCH($C219,'Policy Characteristics'!$C:$C,0)))</f>
        <v>Change Electricity Imports</v>
      </c>
      <c r="C219" s="274" t="str">
        <f t="shared" si="19"/>
        <v>Percent Change in Electricity Imports</v>
      </c>
      <c r="D219" s="6" t="s">
        <v>2830</v>
      </c>
      <c r="E219" s="44"/>
      <c r="F219" s="6" t="s">
        <v>2524</v>
      </c>
      <c r="G219" s="6"/>
      <c r="H219" s="46">
        <v>538</v>
      </c>
      <c r="I219" s="44" t="s">
        <v>46</v>
      </c>
      <c r="J219" s="274" t="str">
        <f>IF(ISBLANK(INDEX('Policy Characteristics'!D:D,MATCH($C219,'Policy Characteristics'!$C:$C,0))),"",INDEX('Policy Characteristics'!D:D,MATCH($C219,'Policy Characteristics'!$C:$C,0)))</f>
        <v>Electricity Imports and Exports</v>
      </c>
      <c r="K219" s="272" t="str">
        <f>IF(ISBLANK(INDEX('Policy Characteristics'!E:E,MATCH($C219,'Policy Characteristics'!$C:$C,0))),"",INDEX('Policy Characteristics'!E:E,MATCH($C219,'Policy Characteristics'!$C:$C,0)))</f>
        <v>elec change imports</v>
      </c>
      <c r="L219" s="285">
        <f>IF(ISBLANK(INDEX('Policy Characteristics'!F:F,MATCH($C219,'Policy Characteristics'!$C:$C,0))),"",INDEX('Policy Characteristics'!F:F,MATCH($C219,'Policy Characteristics'!$C:$C,0)))</f>
        <v>-0.5</v>
      </c>
      <c r="M219" s="285">
        <f>IF(ISBLANK(INDEX('Policy Characteristics'!G:G,MATCH($C219,'Policy Characteristics'!$C:$C,0))),"",INDEX('Policy Characteristics'!G:G,MATCH($C219,'Policy Characteristics'!$C:$C,0)))</f>
        <v>1</v>
      </c>
      <c r="N219" s="285">
        <f>IF(ISBLANK(INDEX('Policy Characteristics'!H:H,MATCH($C219,'Policy Characteristics'!$C:$C,0))),"",INDEX('Policy Characteristics'!H:H,MATCH($C219,'Policy Characteristics'!$C:$C,0)))</f>
        <v>0.02</v>
      </c>
      <c r="O219" s="272" t="str">
        <f>IF(ISBLANK(INDEX('Policy Characteristics'!I:I,MATCH($C219,'Policy Characteristics'!$C:$C,0))),"",INDEX('Policy Characteristics'!I:I,MATCH($C219,'Policy Characteristics'!$C:$C,0)))</f>
        <v>% change in imports</v>
      </c>
      <c r="P219" s="272" t="str">
        <f>IF(ISBLANK(INDEX('Policy Characteristics'!J:J,MATCH($C219,'Policy Characteristics'!$C:$C,0))),"",INDEX('Policy Characteristics'!J:J,MATCH($C219,'Policy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19" s="272" t="str">
        <f>IF(ISBLANK(INDEX('Policy Characteristics'!K:K,MATCH($C219,'Policy Characteristics'!$C:$C,0))),"",INDEX('Policy Characteristics'!K:K,MATCH($C219,'Policy Characteristics'!$C:$C,0)))</f>
        <v>electricity-sector-main.html#elec-imports</v>
      </c>
      <c r="R219" s="272" t="str">
        <f>IF(ISBLANK(INDEX('Policy Characteristics'!L:L,MATCH($C219,'Policy Characteristics'!$C:$C,0))),"",INDEX('Policy Characteristics'!L:L,MATCH($C219,'Policy Characteristics'!$C:$C,0)))</f>
        <v>electricity-imports-exports.html</v>
      </c>
    </row>
    <row r="220" spans="1:18" s="2" customFormat="1" ht="16">
      <c r="A220" s="272" t="str">
        <f>IF(ISBLANK(INDEX('Policy Characteristics'!A:A,MATCH($C220,'Policy Characteristics'!$C:$C,0))),"",INDEX('Policy Characteristics'!A:A,MATCH($C220,'Policy Characteristics'!$C:$C,0)))</f>
        <v>Electricity Supply</v>
      </c>
      <c r="B220" s="272" t="str">
        <f>IF(ISBLANK(INDEX('Policy Characteristics'!B:B,MATCH($C220,'Policy Characteristics'!$C:$C,0))),"",INDEX('Policy Characteristics'!B:B,MATCH($C220,'Policy Characteristics'!$C:$C,0)))</f>
        <v>Change Electricity Imports</v>
      </c>
      <c r="C220" s="274" t="str">
        <f t="shared" si="19"/>
        <v>Percent Change in Electricity Imports</v>
      </c>
      <c r="D220" s="6" t="s">
        <v>2831</v>
      </c>
      <c r="E220" s="44"/>
      <c r="F220" s="6" t="s">
        <v>2658</v>
      </c>
      <c r="G220" s="6"/>
      <c r="H220" s="46">
        <v>539</v>
      </c>
      <c r="I220" s="44" t="s">
        <v>46</v>
      </c>
      <c r="J220" s="274" t="str">
        <f>IF(ISBLANK(INDEX('Policy Characteristics'!D:D,MATCH($C220,'Policy Characteristics'!$C:$C,0))),"",INDEX('Policy Characteristics'!D:D,MATCH($C220,'Policy Characteristics'!$C:$C,0)))</f>
        <v>Electricity Imports and Exports</v>
      </c>
      <c r="K220" s="272" t="str">
        <f>IF(ISBLANK(INDEX('Policy Characteristics'!E:E,MATCH($C220,'Policy Characteristics'!$C:$C,0))),"",INDEX('Policy Characteristics'!E:E,MATCH($C220,'Policy Characteristics'!$C:$C,0)))</f>
        <v>elec change imports</v>
      </c>
      <c r="L220" s="285">
        <f>IF(ISBLANK(INDEX('Policy Characteristics'!F:F,MATCH($C220,'Policy Characteristics'!$C:$C,0))),"",INDEX('Policy Characteristics'!F:F,MATCH($C220,'Policy Characteristics'!$C:$C,0)))</f>
        <v>-0.5</v>
      </c>
      <c r="M220" s="285">
        <f>IF(ISBLANK(INDEX('Policy Characteristics'!G:G,MATCH($C220,'Policy Characteristics'!$C:$C,0))),"",INDEX('Policy Characteristics'!G:G,MATCH($C220,'Policy Characteristics'!$C:$C,0)))</f>
        <v>1</v>
      </c>
      <c r="N220" s="285">
        <f>IF(ISBLANK(INDEX('Policy Characteristics'!H:H,MATCH($C220,'Policy Characteristics'!$C:$C,0))),"",INDEX('Policy Characteristics'!H:H,MATCH($C220,'Policy Characteristics'!$C:$C,0)))</f>
        <v>0.02</v>
      </c>
      <c r="O220" s="272" t="str">
        <f>IF(ISBLANK(INDEX('Policy Characteristics'!I:I,MATCH($C220,'Policy Characteristics'!$C:$C,0))),"",INDEX('Policy Characteristics'!I:I,MATCH($C220,'Policy Characteristics'!$C:$C,0)))</f>
        <v>% change in imports</v>
      </c>
      <c r="P220" s="272" t="str">
        <f>IF(ISBLANK(INDEX('Policy Characteristics'!J:J,MATCH($C220,'Policy Characteristics'!$C:$C,0))),"",INDEX('Policy Characteristics'!J:J,MATCH($C220,'Policy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20" s="272" t="str">
        <f>IF(ISBLANK(INDEX('Policy Characteristics'!K:K,MATCH($C220,'Policy Characteristics'!$C:$C,0))),"",INDEX('Policy Characteristics'!K:K,MATCH($C220,'Policy Characteristics'!$C:$C,0)))</f>
        <v>electricity-sector-main.html#elec-imports</v>
      </c>
      <c r="R220" s="272" t="str">
        <f>IF(ISBLANK(INDEX('Policy Characteristics'!L:L,MATCH($C220,'Policy Characteristics'!$C:$C,0))),"",INDEX('Policy Characteristics'!L:L,MATCH($C220,'Policy Characteristics'!$C:$C,0)))</f>
        <v>electricity-imports-exports.html</v>
      </c>
    </row>
    <row r="221" spans="1:18" s="2" customFormat="1" ht="16">
      <c r="A221" s="272" t="str">
        <f>IF(ISBLANK(INDEX('Policy Characteristics'!A:A,MATCH($C221,'Policy Characteristics'!$C:$C,0))),"",INDEX('Policy Characteristics'!A:A,MATCH($C221,'Policy Characteristics'!$C:$C,0)))</f>
        <v>Electricity Supply</v>
      </c>
      <c r="B221" s="272" t="str">
        <f>IF(ISBLANK(INDEX('Policy Characteristics'!B:B,MATCH($C221,'Policy Characteristics'!$C:$C,0))),"",INDEX('Policy Characteristics'!B:B,MATCH($C221,'Policy Characteristics'!$C:$C,0)))</f>
        <v>Change Electricity Imports</v>
      </c>
      <c r="C221" s="274" t="str">
        <f t="shared" si="19"/>
        <v>Percent Change in Electricity Imports</v>
      </c>
      <c r="D221" s="6" t="s">
        <v>2832</v>
      </c>
      <c r="E221" s="44"/>
      <c r="F221" s="6" t="s">
        <v>2526</v>
      </c>
      <c r="G221" s="6"/>
      <c r="H221" s="46">
        <v>540</v>
      </c>
      <c r="I221" s="44" t="s">
        <v>46</v>
      </c>
      <c r="J221" s="274" t="str">
        <f>IF(ISBLANK(INDEX('Policy Characteristics'!D:D,MATCH($C221,'Policy Characteristics'!$C:$C,0))),"",INDEX('Policy Characteristics'!D:D,MATCH($C221,'Policy Characteristics'!$C:$C,0)))</f>
        <v>Electricity Imports and Exports</v>
      </c>
      <c r="K221" s="272" t="str">
        <f>IF(ISBLANK(INDEX('Policy Characteristics'!E:E,MATCH($C221,'Policy Characteristics'!$C:$C,0))),"",INDEX('Policy Characteristics'!E:E,MATCH($C221,'Policy Characteristics'!$C:$C,0)))</f>
        <v>elec change imports</v>
      </c>
      <c r="L221" s="285">
        <f>IF(ISBLANK(INDEX('Policy Characteristics'!F:F,MATCH($C221,'Policy Characteristics'!$C:$C,0))),"",INDEX('Policy Characteristics'!F:F,MATCH($C221,'Policy Characteristics'!$C:$C,0)))</f>
        <v>-0.5</v>
      </c>
      <c r="M221" s="285">
        <f>IF(ISBLANK(INDEX('Policy Characteristics'!G:G,MATCH($C221,'Policy Characteristics'!$C:$C,0))),"",INDEX('Policy Characteristics'!G:G,MATCH($C221,'Policy Characteristics'!$C:$C,0)))</f>
        <v>1</v>
      </c>
      <c r="N221" s="285">
        <f>IF(ISBLANK(INDEX('Policy Characteristics'!H:H,MATCH($C221,'Policy Characteristics'!$C:$C,0))),"",INDEX('Policy Characteristics'!H:H,MATCH($C221,'Policy Characteristics'!$C:$C,0)))</f>
        <v>0.02</v>
      </c>
      <c r="O221" s="272" t="str">
        <f>IF(ISBLANK(INDEX('Policy Characteristics'!I:I,MATCH($C221,'Policy Characteristics'!$C:$C,0))),"",INDEX('Policy Characteristics'!I:I,MATCH($C221,'Policy Characteristics'!$C:$C,0)))</f>
        <v>% change in imports</v>
      </c>
      <c r="P221" s="272" t="str">
        <f>IF(ISBLANK(INDEX('Policy Characteristics'!J:J,MATCH($C221,'Policy Characteristics'!$C:$C,0))),"",INDEX('Policy Characteristics'!J:J,MATCH($C221,'Policy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2010 to 2016 electricity imports have grown from what have been a fairly constant 1.5 PJ to 12 PJ by 2016, although electricity imports are still 40% of exports (31 PJ). // From 2010-2014, U.S. electricity imports grew by 48%.</v>
      </c>
      <c r="Q221" s="272" t="str">
        <f>IF(ISBLANK(INDEX('Policy Characteristics'!K:K,MATCH($C221,'Policy Characteristics'!$C:$C,0))),"",INDEX('Policy Characteristics'!K:K,MATCH($C221,'Policy Characteristics'!$C:$C,0)))</f>
        <v>electricity-sector-main.html#elec-imports</v>
      </c>
      <c r="R221" s="272" t="str">
        <f>IF(ISBLANK(INDEX('Policy Characteristics'!L:L,MATCH($C221,'Policy Characteristics'!$C:$C,0))),"",INDEX('Policy Characteristics'!L:L,MATCH($C221,'Policy Characteristics'!$C:$C,0)))</f>
        <v>electricity-imports-exports.html</v>
      </c>
    </row>
    <row r="222" spans="1:18" ht="16">
      <c r="A222" s="272" t="str">
        <f>IF(ISBLANK(INDEX('Policy Characteristics'!A:A,MATCH($C222,'Policy Characteristics'!$C:$C,0))),"",INDEX('Policy Characteristics'!A:A,MATCH($C222,'Policy Characteristics'!$C:$C,0)))</f>
        <v>Electricity Supply</v>
      </c>
      <c r="B222" s="272" t="str">
        <f>IF(ISBLANK(INDEX('Policy Characteristics'!B:B,MATCH($C222,'Policy Characteristics'!$C:$C,0))),"",INDEX('Policy Characteristics'!B:B,MATCH($C222,'Policy Characteristics'!$C:$C,0)))</f>
        <v>Non Reference Case Guaranteed Dispatch</v>
      </c>
      <c r="C222" s="275" t="s">
        <v>318</v>
      </c>
      <c r="D222" s="44"/>
      <c r="E222" s="44"/>
      <c r="F222" s="44"/>
      <c r="G222" s="44"/>
      <c r="H222" s="43">
        <v>619</v>
      </c>
      <c r="I222" s="44" t="s">
        <v>45</v>
      </c>
      <c r="J222" s="274" t="str">
        <f>IF(ISBLANK(INDEX('Policy Characteristics'!D:D,MATCH($C222,'Policy Characteristics'!$C:$C,0))),"",INDEX('Policy Characteristics'!D:D,MATCH($C222,'Policy Characteristics'!$C:$C,0)))</f>
        <v>Non Reference Case Guaranteed Dispatch</v>
      </c>
      <c r="K222" s="272" t="str">
        <f>IF(ISBLANK(INDEX('Policy Characteristics'!E:E,MATCH($C222,'Policy Characteristics'!$C:$C,0))),"",INDEX('Policy Characteristics'!E:E,MATCH($C222,'Policy Characteristics'!$C:$C,0)))</f>
        <v>elec non BAU guaranteed dispatch</v>
      </c>
      <c r="L222" s="272">
        <f>IF(ISBLANK(INDEX('Policy Characteristics'!F:F,MATCH($C222,'Policy Characteristics'!$C:$C,0))),"",INDEX('Policy Characteristics'!F:F,MATCH($C222,'Policy Characteristics'!$C:$C,0)))</f>
        <v>0</v>
      </c>
      <c r="M222" s="272">
        <f>IF(ISBLANK(INDEX('Policy Characteristics'!G:G,MATCH($C222,'Policy Characteristics'!$C:$C,0))),"",INDEX('Policy Characteristics'!G:G,MATCH($C222,'Policy Characteristics'!$C:$C,0)))</f>
        <v>1</v>
      </c>
      <c r="N222" s="272">
        <f>IF(ISBLANK(INDEX('Policy Characteristics'!H:H,MATCH($C222,'Policy Characteristics'!$C:$C,0))),"",INDEX('Policy Characteristics'!H:H,MATCH($C222,'Policy Characteristics'!$C:$C,0)))</f>
        <v>1</v>
      </c>
      <c r="O222" s="272" t="str">
        <f>IF(ISBLANK(INDEX('Policy Characteristics'!I:I,MATCH($C222,'Policy Characteristics'!$C:$C,0))),"",INDEX('Policy Characteristics'!I:I,MATCH($C222,'Policy Characteristics'!$C:$C,0)))</f>
        <v>on/off</v>
      </c>
      <c r="P222" s="272" t="str">
        <f>IF(ISBLANK(INDEX('Policy Characteristics'!J:J,MATCH($C222,'Policy Characteristics'!$C:$C,0))),"",INDEX('Policy Characteristics'!J:J,MATCH($C222,'Policy Characteristics'!$C:$C,0)))</f>
        <v/>
      </c>
      <c r="Q222" s="272" t="str">
        <f>IF(ISBLANK(INDEX('Policy Characteristics'!K:K,MATCH($C222,'Policy Characteristics'!$C:$C,0))),"",INDEX('Policy Characteristics'!K:K,MATCH($C222,'Policy Characteristics'!$C:$C,0)))</f>
        <v/>
      </c>
      <c r="R222" s="272" t="str">
        <f>IF(ISBLANK(INDEX('Policy Characteristics'!L:L,MATCH($C222,'Policy Characteristics'!$C:$C,0))),"",INDEX('Policy Characteristics'!L:L,MATCH($C222,'Policy Characteristics'!$C:$C,0)))</f>
        <v/>
      </c>
    </row>
    <row r="223" spans="1:18" ht="16">
      <c r="A223" s="272" t="str">
        <f>IF(ISBLANK(INDEX('Policy Characteristics'!A:A,MATCH($C223,'Policy Characteristics'!$C:$C,0))),"",INDEX('Policy Characteristics'!A:A,MATCH($C223,'Policy Characteristics'!$C:$C,0)))</f>
        <v>Electricity Supply</v>
      </c>
      <c r="B223" s="272" t="str">
        <f>IF(ISBLANK(INDEX('Policy Characteristics'!B:B,MATCH($C223,'Policy Characteristics'!$C:$C,0))),"",INDEX('Policy Characteristics'!B:B,MATCH($C223,'Policy Characteristics'!$C:$C,0)))</f>
        <v>Demand Response</v>
      </c>
      <c r="C223" s="275" t="s">
        <v>29</v>
      </c>
      <c r="D223" s="44"/>
      <c r="E223" s="44"/>
      <c r="F223" s="44"/>
      <c r="G223" s="44"/>
      <c r="H223" s="43">
        <v>30</v>
      </c>
      <c r="I223" s="44" t="s">
        <v>45</v>
      </c>
      <c r="J223" s="274" t="str">
        <f>IF(ISBLANK(INDEX('Policy Characteristics'!D:D,MATCH($C223,'Policy Characteristics'!$C:$C,0))),"",INDEX('Policy Characteristics'!D:D,MATCH($C223,'Policy Characteristics'!$C:$C,0)))</f>
        <v>Demand Response</v>
      </c>
      <c r="K223" s="272" t="str">
        <f>IF(ISBLANK(INDEX('Policy Characteristics'!E:E,MATCH($C223,'Policy Characteristics'!$C:$C,0))),"",INDEX('Policy Characteristics'!E:E,MATCH($C223,'Policy Characteristics'!$C:$C,0)))</f>
        <v>elec demand response</v>
      </c>
      <c r="L223" s="285">
        <f>IF(ISBLANK(INDEX('Policy Characteristics'!F:F,MATCH($C223,'Policy Characteristics'!$C:$C,0))),"",INDEX('Policy Characteristics'!F:F,MATCH($C223,'Policy Characteristics'!$C:$C,0)))</f>
        <v>0</v>
      </c>
      <c r="M223" s="285">
        <f>IF(ISBLANK(INDEX('Policy Characteristics'!G:G,MATCH($C223,'Policy Characteristics'!$C:$C,0))),"",INDEX('Policy Characteristics'!G:G,MATCH($C223,'Policy Characteristics'!$C:$C,0)))</f>
        <v>1</v>
      </c>
      <c r="N223" s="285">
        <f>IF(ISBLANK(INDEX('Policy Characteristics'!H:H,MATCH($C223,'Policy Characteristics'!$C:$C,0))),"",INDEX('Policy Characteristics'!H:H,MATCH($C223,'Policy Characteristics'!$C:$C,0)))</f>
        <v>0.01</v>
      </c>
      <c r="O223" s="272" t="str">
        <f>IF(ISBLANK(INDEX('Policy Characteristics'!I:I,MATCH($C223,'Policy Characteristics'!$C:$C,0))),"",INDEX('Policy Characteristics'!I:I,MATCH($C223,'Policy Characteristics'!$C:$C,0)))</f>
        <v>% of potential achieved</v>
      </c>
      <c r="P223" s="272" t="str">
        <f>IF(ISBLANK(INDEX('Policy Characteristics'!J:J,MATCH($C223,'Policy Characteristics'!$C:$C,0))),"",INDEX('Policy Characteristics'!J:J,MATCH($C223,'Policy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This lever adds additional demand response capacity on top of Reference case values.</v>
      </c>
      <c r="Q223" s="272" t="str">
        <f>IF(ISBLANK(INDEX('Policy Characteristics'!K:K,MATCH($C223,'Policy Characteristics'!$C:$C,0))),"",INDEX('Policy Characteristics'!K:K,MATCH($C223,'Policy Characteristics'!$C:$C,0)))</f>
        <v>electricity-sector-main.html#dr</v>
      </c>
      <c r="R223" s="272" t="str">
        <f>IF(ISBLANK(INDEX('Policy Characteristics'!L:L,MATCH($C223,'Policy Characteristics'!$C:$C,0))),"",INDEX('Policy Characteristics'!L:L,MATCH($C223,'Policy Characteristics'!$C:$C,0)))</f>
        <v>demand-response.html</v>
      </c>
    </row>
    <row r="224" spans="1:18" ht="16">
      <c r="A224" s="272" t="str">
        <f>IF(ISBLANK(INDEX('Policy Characteristics'!A:A,MATCH($C224,'Policy Characteristics'!$C:$C,0))),"",INDEX('Policy Characteristics'!A:A,MATCH($C224,'Policy Characteristics'!$C:$C,0)))</f>
        <v>Electricity Supply</v>
      </c>
      <c r="B224" s="272" t="str">
        <f>IF(ISBLANK(INDEX('Policy Characteristics'!B:B,MATCH($C224,'Policy Characteristics'!$C:$C,0))),"",INDEX('Policy Characteristics'!B:B,MATCH($C224,'Policy Characteristics'!$C:$C,0)))</f>
        <v>Early Retirement of Power Plants</v>
      </c>
      <c r="C224" s="275" t="s">
        <v>131</v>
      </c>
      <c r="D224" s="44" t="s">
        <v>470</v>
      </c>
      <c r="E224" s="44"/>
      <c r="F224" s="44" t="s">
        <v>469</v>
      </c>
      <c r="G224" s="44"/>
      <c r="H224" s="43">
        <v>31</v>
      </c>
      <c r="I224" s="44" t="s">
        <v>45</v>
      </c>
      <c r="J224" s="274" t="str">
        <f>IF(ISBLANK(INDEX('Policy Characteristics'!D:D,MATCH($C224,'Policy Characteristics'!$C:$C,0))),"",INDEX('Policy Characteristics'!D:D,MATCH($C224,'Policy Characteristics'!$C:$C,0)))</f>
        <v>Early Retirement of Power Plants</v>
      </c>
      <c r="K224" s="272" t="str">
        <f>IF(ISBLANK(INDEX('Policy Characteristics'!E:E,MATCH($C224,'Policy Characteristics'!$C:$C,0))),"",INDEX('Policy Characteristics'!E:E,MATCH($C224,'Policy Characteristics'!$C:$C,0)))</f>
        <v>elec early retirement</v>
      </c>
      <c r="L224" s="272">
        <f>IF(ISBLANK(INDEX('Policy Characteristics'!F:F,MATCH($C224,'Policy Characteristics'!$C:$C,0))),"",INDEX('Policy Characteristics'!F:F,MATCH($C224,'Policy Characteristics'!$C:$C,0)))</f>
        <v>0</v>
      </c>
      <c r="M224" s="272">
        <f>IF(ISBLANK(INDEX('Policy Characteristics'!G:G,MATCH($C224,'Policy Characteristics'!$C:$C,0))),"",INDEX('Policy Characteristics'!G:G,MATCH($C224,'Policy Characteristics'!$C:$C,0)))</f>
        <v>25000</v>
      </c>
      <c r="N224" s="272">
        <f>IF(ISBLANK(INDEX('Policy Characteristics'!H:H,MATCH($C224,'Policy Characteristics'!$C:$C,0))),"",INDEX('Policy Characteristics'!H:H,MATCH($C224,'Policy Characteristics'!$C:$C,0)))</f>
        <v>500</v>
      </c>
      <c r="O224" s="272" t="str">
        <f>IF(ISBLANK(INDEX('Policy Characteristics'!I:I,MATCH($C224,'Policy Characteristics'!$C:$C,0))),"",INDEX('Policy Characteristics'!I:I,MATCH($C224,'Policy Characteristics'!$C:$C,0)))</f>
        <v>MW/year</v>
      </c>
      <c r="P224" s="272" t="str">
        <f>IF(ISBLANK(INDEX('Policy Characteristics'!J:J,MATCH($C224,'Policy Characteristics'!$C:$C,0))),"",INDEX('Policy Characteristics'!J:J,MATCH($C224,'Policy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4" s="272" t="str">
        <f>IF(ISBLANK(INDEX('Policy Characteristics'!K:K,MATCH($C224,'Policy Characteristics'!$C:$C,0))),"",INDEX('Policy Characteristics'!K:K,MATCH($C224,'Policy Characteristics'!$C:$C,0)))</f>
        <v>electricity-sector-main.html#early-ret</v>
      </c>
      <c r="R224" s="272" t="str">
        <f>IF(ISBLANK(INDEX('Policy Characteristics'!L:L,MATCH($C224,'Policy Characteristics'!$C:$C,0))),"",INDEX('Policy Characteristics'!L:L,MATCH($C224,'Policy Characteristics'!$C:$C,0)))</f>
        <v>early-retirement-of-power-plants.html</v>
      </c>
    </row>
    <row r="225" spans="1:18" ht="16">
      <c r="A225" s="272" t="str">
        <f>IF(ISBLANK(INDEX('Policy Characteristics'!A:A,MATCH($C225,'Policy Characteristics'!$C:$C,0))),"",INDEX('Policy Characteristics'!A:A,MATCH($C225,'Policy Characteristics'!$C:$C,0)))</f>
        <v>Electricity Supply</v>
      </c>
      <c r="B225" s="272" t="str">
        <f>IF(ISBLANK(INDEX('Policy Characteristics'!B:B,MATCH($C225,'Policy Characteristics'!$C:$C,0))),"",INDEX('Policy Characteristics'!B:B,MATCH($C225,'Policy Characteristics'!$C:$C,0)))</f>
        <v>Early Retirement of Power Plants</v>
      </c>
      <c r="C225" s="274" t="str">
        <f t="shared" ref="C225:C239" si="20">C$224</f>
        <v>Annual Additional Capacity Retired due to Early Retirement Policy</v>
      </c>
      <c r="D225" s="6" t="s">
        <v>325</v>
      </c>
      <c r="E225" s="44"/>
      <c r="F225" s="6" t="s">
        <v>326</v>
      </c>
      <c r="G225" s="44"/>
      <c r="H225" s="43">
        <v>620</v>
      </c>
      <c r="I225" s="44" t="s">
        <v>45</v>
      </c>
      <c r="J225" s="274" t="str">
        <f>IF(ISBLANK(INDEX('Policy Characteristics'!D:D,MATCH($C225,'Policy Characteristics'!$C:$C,0))),"",INDEX('Policy Characteristics'!D:D,MATCH($C225,'Policy Characteristics'!$C:$C,0)))</f>
        <v>Early Retirement of Power Plants</v>
      </c>
      <c r="K225" s="272" t="str">
        <f>IF(ISBLANK(INDEX('Policy Characteristics'!E:E,MATCH($C225,'Policy Characteristics'!$C:$C,0))),"",INDEX('Policy Characteristics'!E:E,MATCH($C225,'Policy Characteristics'!$C:$C,0)))</f>
        <v>elec early retirement</v>
      </c>
      <c r="L225" s="272">
        <f>IF(ISBLANK(INDEX('Policy Characteristics'!F:F,MATCH($C225,'Policy Characteristics'!$C:$C,0))),"",INDEX('Policy Characteristics'!F:F,MATCH($C225,'Policy Characteristics'!$C:$C,0)))</f>
        <v>0</v>
      </c>
      <c r="M225" s="272">
        <f>IF(ISBLANK(INDEX('Policy Characteristics'!G:G,MATCH($C225,'Policy Characteristics'!$C:$C,0))),"",INDEX('Policy Characteristics'!G:G,MATCH($C225,'Policy Characteristics'!$C:$C,0)))</f>
        <v>25000</v>
      </c>
      <c r="N225" s="272">
        <f>IF(ISBLANK(INDEX('Policy Characteristics'!H:H,MATCH($C225,'Policy Characteristics'!$C:$C,0))),"",INDEX('Policy Characteristics'!H:H,MATCH($C225,'Policy Characteristics'!$C:$C,0)))</f>
        <v>500</v>
      </c>
      <c r="O225" s="272" t="str">
        <f>IF(ISBLANK(INDEX('Policy Characteristics'!I:I,MATCH($C225,'Policy Characteristics'!$C:$C,0))),"",INDEX('Policy Characteristics'!I:I,MATCH($C225,'Policy Characteristics'!$C:$C,0)))</f>
        <v>MW/year</v>
      </c>
      <c r="P225" s="272" t="str">
        <f>IF(ISBLANK(INDEX('Policy Characteristics'!J:J,MATCH($C225,'Policy Characteristics'!$C:$C,0))),"",INDEX('Policy Characteristics'!J:J,MATCH($C225,'Policy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5" s="272" t="str">
        <f>IF(ISBLANK(INDEX('Policy Characteristics'!K:K,MATCH($C225,'Policy Characteristics'!$C:$C,0))),"",INDEX('Policy Characteristics'!K:K,MATCH($C225,'Policy Characteristics'!$C:$C,0)))</f>
        <v>electricity-sector-main.html#early-ret</v>
      </c>
      <c r="R225" s="272" t="str">
        <f>IF(ISBLANK(INDEX('Policy Characteristics'!L:L,MATCH($C225,'Policy Characteristics'!$C:$C,0))),"",INDEX('Policy Characteristics'!L:L,MATCH($C225,'Policy Characteristics'!$C:$C,0)))</f>
        <v>early-retirement-of-power-plants.html</v>
      </c>
    </row>
    <row r="226" spans="1:18" ht="16">
      <c r="A226" s="272" t="str">
        <f>IF(ISBLANK(INDEX('Policy Characteristics'!A:A,MATCH($C226,'Policy Characteristics'!$C:$C,0))),"",INDEX('Policy Characteristics'!A:A,MATCH($C226,'Policy Characteristics'!$C:$C,0)))</f>
        <v>Electricity Supply</v>
      </c>
      <c r="B226" s="272" t="str">
        <f>IF(ISBLANK(INDEX('Policy Characteristics'!B:B,MATCH($C226,'Policy Characteristics'!$C:$C,0))),"",INDEX('Policy Characteristics'!B:B,MATCH($C226,'Policy Characteristics'!$C:$C,0)))</f>
        <v>Early Retirement of Power Plants</v>
      </c>
      <c r="C226" s="274" t="str">
        <f t="shared" si="20"/>
        <v>Annual Additional Capacity Retired due to Early Retirement Policy</v>
      </c>
      <c r="D226" s="6" t="s">
        <v>77</v>
      </c>
      <c r="E226" s="44"/>
      <c r="F226" s="6" t="s">
        <v>91</v>
      </c>
      <c r="G226" s="44"/>
      <c r="H226" s="43">
        <v>32</v>
      </c>
      <c r="I226" s="44" t="s">
        <v>45</v>
      </c>
      <c r="J226" s="274" t="str">
        <f>IF(ISBLANK(INDEX('Policy Characteristics'!D:D,MATCH($C226,'Policy Characteristics'!$C:$C,0))),"",INDEX('Policy Characteristics'!D:D,MATCH($C226,'Policy Characteristics'!$C:$C,0)))</f>
        <v>Early Retirement of Power Plants</v>
      </c>
      <c r="K226" s="272" t="str">
        <f>IF(ISBLANK(INDEX('Policy Characteristics'!E:E,MATCH($C226,'Policy Characteristics'!$C:$C,0))),"",INDEX('Policy Characteristics'!E:E,MATCH($C226,'Policy Characteristics'!$C:$C,0)))</f>
        <v>elec early retirement</v>
      </c>
      <c r="L226" s="272">
        <f>IF(ISBLANK(INDEX('Policy Characteristics'!F:F,MATCH($C226,'Policy Characteristics'!$C:$C,0))),"",INDEX('Policy Characteristics'!F:F,MATCH($C226,'Policy Characteristics'!$C:$C,0)))</f>
        <v>0</v>
      </c>
      <c r="M226" s="272">
        <f>IF(ISBLANK(INDEX('Policy Characteristics'!G:G,MATCH($C226,'Policy Characteristics'!$C:$C,0))),"",INDEX('Policy Characteristics'!G:G,MATCH($C226,'Policy Characteristics'!$C:$C,0)))</f>
        <v>25000</v>
      </c>
      <c r="N226" s="272">
        <f>IF(ISBLANK(INDEX('Policy Characteristics'!H:H,MATCH($C226,'Policy Characteristics'!$C:$C,0))),"",INDEX('Policy Characteristics'!H:H,MATCH($C226,'Policy Characteristics'!$C:$C,0)))</f>
        <v>500</v>
      </c>
      <c r="O226" s="272" t="str">
        <f>IF(ISBLANK(INDEX('Policy Characteristics'!I:I,MATCH($C226,'Policy Characteristics'!$C:$C,0))),"",INDEX('Policy Characteristics'!I:I,MATCH($C226,'Policy Characteristics'!$C:$C,0)))</f>
        <v>MW/year</v>
      </c>
      <c r="P226" s="272" t="str">
        <f>IF(ISBLANK(INDEX('Policy Characteristics'!J:J,MATCH($C226,'Policy Characteristics'!$C:$C,0))),"",INDEX('Policy Characteristics'!J:J,MATCH($C226,'Policy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6" s="272" t="str">
        <f>IF(ISBLANK(INDEX('Policy Characteristics'!K:K,MATCH($C226,'Policy Characteristics'!$C:$C,0))),"",INDEX('Policy Characteristics'!K:K,MATCH($C226,'Policy Characteristics'!$C:$C,0)))</f>
        <v>electricity-sector-main.html#early-ret</v>
      </c>
      <c r="R226" s="272" t="str">
        <f>IF(ISBLANK(INDEX('Policy Characteristics'!L:L,MATCH($C226,'Policy Characteristics'!$C:$C,0))),"",INDEX('Policy Characteristics'!L:L,MATCH($C226,'Policy Characteristics'!$C:$C,0)))</f>
        <v>early-retirement-of-power-plants.html</v>
      </c>
    </row>
    <row r="227" spans="1:18" ht="16">
      <c r="A227" s="272" t="str">
        <f>IF(ISBLANK(INDEX('Policy Characteristics'!A:A,MATCH($C227,'Policy Characteristics'!$C:$C,0))),"",INDEX('Policy Characteristics'!A:A,MATCH($C227,'Policy Characteristics'!$C:$C,0)))</f>
        <v>Electricity Supply</v>
      </c>
      <c r="B227" s="272" t="str">
        <f>IF(ISBLANK(INDEX('Policy Characteristics'!B:B,MATCH($C227,'Policy Characteristics'!$C:$C,0))),"",INDEX('Policy Characteristics'!B:B,MATCH($C227,'Policy Characteristics'!$C:$C,0)))</f>
        <v>Early Retirement of Power Plants</v>
      </c>
      <c r="C227" s="274" t="str">
        <f t="shared" si="20"/>
        <v>Annual Additional Capacity Retired due to Early Retirement Policy</v>
      </c>
      <c r="D227" s="6" t="s">
        <v>78</v>
      </c>
      <c r="E227" s="44"/>
      <c r="F227" s="6" t="s">
        <v>92</v>
      </c>
      <c r="G227" s="44"/>
      <c r="H227" s="43">
        <v>621</v>
      </c>
      <c r="I227" s="44" t="s">
        <v>46</v>
      </c>
      <c r="J227" s="274" t="str">
        <f>IF(ISBLANK(INDEX('Policy Characteristics'!D:D,MATCH($C227,'Policy Characteristics'!$C:$C,0))),"",INDEX('Policy Characteristics'!D:D,MATCH($C227,'Policy Characteristics'!$C:$C,0)))</f>
        <v>Early Retirement of Power Plants</v>
      </c>
      <c r="K227" s="272" t="str">
        <f>IF(ISBLANK(INDEX('Policy Characteristics'!E:E,MATCH($C227,'Policy Characteristics'!$C:$C,0))),"",INDEX('Policy Characteristics'!E:E,MATCH($C227,'Policy Characteristics'!$C:$C,0)))</f>
        <v>elec early retirement</v>
      </c>
      <c r="L227" s="272">
        <f>IF(ISBLANK(INDEX('Policy Characteristics'!F:F,MATCH($C227,'Policy Characteristics'!$C:$C,0))),"",INDEX('Policy Characteristics'!F:F,MATCH($C227,'Policy Characteristics'!$C:$C,0)))</f>
        <v>0</v>
      </c>
      <c r="M227" s="272">
        <f>IF(ISBLANK(INDEX('Policy Characteristics'!G:G,MATCH($C227,'Policy Characteristics'!$C:$C,0))),"",INDEX('Policy Characteristics'!G:G,MATCH($C227,'Policy Characteristics'!$C:$C,0)))</f>
        <v>25000</v>
      </c>
      <c r="N227" s="272">
        <f>IF(ISBLANK(INDEX('Policy Characteristics'!H:H,MATCH($C227,'Policy Characteristics'!$C:$C,0))),"",INDEX('Policy Characteristics'!H:H,MATCH($C227,'Policy Characteristics'!$C:$C,0)))</f>
        <v>500</v>
      </c>
      <c r="O227" s="272" t="str">
        <f>IF(ISBLANK(INDEX('Policy Characteristics'!I:I,MATCH($C227,'Policy Characteristics'!$C:$C,0))),"",INDEX('Policy Characteristics'!I:I,MATCH($C227,'Policy Characteristics'!$C:$C,0)))</f>
        <v>MW/year</v>
      </c>
      <c r="P227" s="272" t="str">
        <f>IF(ISBLANK(INDEX('Policy Characteristics'!J:J,MATCH($C227,'Policy Characteristics'!$C:$C,0))),"",INDEX('Policy Characteristics'!J:J,MATCH($C227,'Policy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7" s="272" t="str">
        <f>IF(ISBLANK(INDEX('Policy Characteristics'!K:K,MATCH($C227,'Policy Characteristics'!$C:$C,0))),"",INDEX('Policy Characteristics'!K:K,MATCH($C227,'Policy Characteristics'!$C:$C,0)))</f>
        <v>electricity-sector-main.html#early-ret</v>
      </c>
      <c r="R227" s="272" t="str">
        <f>IF(ISBLANK(INDEX('Policy Characteristics'!L:L,MATCH($C227,'Policy Characteristics'!$C:$C,0))),"",INDEX('Policy Characteristics'!L:L,MATCH($C227,'Policy Characteristics'!$C:$C,0)))</f>
        <v>early-retirement-of-power-plants.html</v>
      </c>
    </row>
    <row r="228" spans="1:18" ht="16">
      <c r="A228" s="272" t="str">
        <f>IF(ISBLANK(INDEX('Policy Characteristics'!A:A,MATCH($C228,'Policy Characteristics'!$C:$C,0))),"",INDEX('Policy Characteristics'!A:A,MATCH($C228,'Policy Characteristics'!$C:$C,0)))</f>
        <v>Electricity Supply</v>
      </c>
      <c r="B228" s="272" t="str">
        <f>IF(ISBLANK(INDEX('Policy Characteristics'!B:B,MATCH($C228,'Policy Characteristics'!$C:$C,0))),"",INDEX('Policy Characteristics'!B:B,MATCH($C228,'Policy Characteristics'!$C:$C,0)))</f>
        <v>Early Retirement of Power Plants</v>
      </c>
      <c r="C228" s="274" t="str">
        <f t="shared" si="20"/>
        <v>Annual Additional Capacity Retired due to Early Retirement Policy</v>
      </c>
      <c r="D228" s="6" t="s">
        <v>471</v>
      </c>
      <c r="E228" s="44"/>
      <c r="F228" s="6" t="s">
        <v>474</v>
      </c>
      <c r="G228" s="44"/>
      <c r="H228" s="43">
        <v>622</v>
      </c>
      <c r="I228" s="44" t="s">
        <v>46</v>
      </c>
      <c r="J228" s="274" t="str">
        <f>IF(ISBLANK(INDEX('Policy Characteristics'!D:D,MATCH($C228,'Policy Characteristics'!$C:$C,0))),"",INDEX('Policy Characteristics'!D:D,MATCH($C228,'Policy Characteristics'!$C:$C,0)))</f>
        <v>Early Retirement of Power Plants</v>
      </c>
      <c r="K228" s="272" t="str">
        <f>IF(ISBLANK(INDEX('Policy Characteristics'!E:E,MATCH($C228,'Policy Characteristics'!$C:$C,0))),"",INDEX('Policy Characteristics'!E:E,MATCH($C228,'Policy Characteristics'!$C:$C,0)))</f>
        <v>elec early retirement</v>
      </c>
      <c r="L228" s="272">
        <f>IF(ISBLANK(INDEX('Policy Characteristics'!F:F,MATCH($C228,'Policy Characteristics'!$C:$C,0))),"",INDEX('Policy Characteristics'!F:F,MATCH($C228,'Policy Characteristics'!$C:$C,0)))</f>
        <v>0</v>
      </c>
      <c r="M228" s="272">
        <f>IF(ISBLANK(INDEX('Policy Characteristics'!G:G,MATCH($C228,'Policy Characteristics'!$C:$C,0))),"",INDEX('Policy Characteristics'!G:G,MATCH($C228,'Policy Characteristics'!$C:$C,0)))</f>
        <v>25000</v>
      </c>
      <c r="N228" s="272">
        <f>IF(ISBLANK(INDEX('Policy Characteristics'!H:H,MATCH($C228,'Policy Characteristics'!$C:$C,0))),"",INDEX('Policy Characteristics'!H:H,MATCH($C228,'Policy Characteristics'!$C:$C,0)))</f>
        <v>500</v>
      </c>
      <c r="O228" s="272" t="str">
        <f>IF(ISBLANK(INDEX('Policy Characteristics'!I:I,MATCH($C228,'Policy Characteristics'!$C:$C,0))),"",INDEX('Policy Characteristics'!I:I,MATCH($C228,'Policy Characteristics'!$C:$C,0)))</f>
        <v>MW/year</v>
      </c>
      <c r="P228" s="272" t="str">
        <f>IF(ISBLANK(INDEX('Policy Characteristics'!J:J,MATCH($C228,'Policy Characteristics'!$C:$C,0))),"",INDEX('Policy Characteristics'!J:J,MATCH($C228,'Policy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8" s="272" t="str">
        <f>IF(ISBLANK(INDEX('Policy Characteristics'!K:K,MATCH($C228,'Policy Characteristics'!$C:$C,0))),"",INDEX('Policy Characteristics'!K:K,MATCH($C228,'Policy Characteristics'!$C:$C,0)))</f>
        <v>electricity-sector-main.html#early-ret</v>
      </c>
      <c r="R228" s="272" t="str">
        <f>IF(ISBLANK(INDEX('Policy Characteristics'!L:L,MATCH($C228,'Policy Characteristics'!$C:$C,0))),"",INDEX('Policy Characteristics'!L:L,MATCH($C228,'Policy Characteristics'!$C:$C,0)))</f>
        <v>early-retirement-of-power-plants.html</v>
      </c>
    </row>
    <row r="229" spans="1:18" ht="16">
      <c r="A229" s="272" t="str">
        <f>IF(ISBLANK(INDEX('Policy Characteristics'!A:A,MATCH($C229,'Policy Characteristics'!$C:$C,0))),"",INDEX('Policy Characteristics'!A:A,MATCH($C229,'Policy Characteristics'!$C:$C,0)))</f>
        <v>Electricity Supply</v>
      </c>
      <c r="B229" s="272" t="str">
        <f>IF(ISBLANK(INDEX('Policy Characteristics'!B:B,MATCH($C229,'Policy Characteristics'!$C:$C,0))),"",INDEX('Policy Characteristics'!B:B,MATCH($C229,'Policy Characteristics'!$C:$C,0)))</f>
        <v>Early Retirement of Power Plants</v>
      </c>
      <c r="C229" s="274" t="str">
        <f t="shared" si="20"/>
        <v>Annual Additional Capacity Retired due to Early Retirement Policy</v>
      </c>
      <c r="D229" s="6" t="s">
        <v>79</v>
      </c>
      <c r="E229" s="44"/>
      <c r="F229" s="6" t="s">
        <v>93</v>
      </c>
      <c r="G229" s="44"/>
      <c r="H229" s="43">
        <v>623</v>
      </c>
      <c r="I229" s="44" t="s">
        <v>46</v>
      </c>
      <c r="J229" s="274" t="str">
        <f>IF(ISBLANK(INDEX('Policy Characteristics'!D:D,MATCH($C229,'Policy Characteristics'!$C:$C,0))),"",INDEX('Policy Characteristics'!D:D,MATCH($C229,'Policy Characteristics'!$C:$C,0)))</f>
        <v>Early Retirement of Power Plants</v>
      </c>
      <c r="K229" s="272" t="str">
        <f>IF(ISBLANK(INDEX('Policy Characteristics'!E:E,MATCH($C229,'Policy Characteristics'!$C:$C,0))),"",INDEX('Policy Characteristics'!E:E,MATCH($C229,'Policy Characteristics'!$C:$C,0)))</f>
        <v>elec early retirement</v>
      </c>
      <c r="L229" s="272">
        <f>IF(ISBLANK(INDEX('Policy Characteristics'!F:F,MATCH($C229,'Policy Characteristics'!$C:$C,0))),"",INDEX('Policy Characteristics'!F:F,MATCH($C229,'Policy Characteristics'!$C:$C,0)))</f>
        <v>0</v>
      </c>
      <c r="M229" s="272">
        <f>IF(ISBLANK(INDEX('Policy Characteristics'!G:G,MATCH($C229,'Policy Characteristics'!$C:$C,0))),"",INDEX('Policy Characteristics'!G:G,MATCH($C229,'Policy Characteristics'!$C:$C,0)))</f>
        <v>25000</v>
      </c>
      <c r="N229" s="272">
        <f>IF(ISBLANK(INDEX('Policy Characteristics'!H:H,MATCH($C229,'Policy Characteristics'!$C:$C,0))),"",INDEX('Policy Characteristics'!H:H,MATCH($C229,'Policy Characteristics'!$C:$C,0)))</f>
        <v>500</v>
      </c>
      <c r="O229" s="272" t="str">
        <f>IF(ISBLANK(INDEX('Policy Characteristics'!I:I,MATCH($C229,'Policy Characteristics'!$C:$C,0))),"",INDEX('Policy Characteristics'!I:I,MATCH($C229,'Policy Characteristics'!$C:$C,0)))</f>
        <v>MW/year</v>
      </c>
      <c r="P229" s="272" t="str">
        <f>IF(ISBLANK(INDEX('Policy Characteristics'!J:J,MATCH($C229,'Policy Characteristics'!$C:$C,0))),"",INDEX('Policy Characteristics'!J:J,MATCH($C229,'Policy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29" s="272" t="str">
        <f>IF(ISBLANK(INDEX('Policy Characteristics'!K:K,MATCH($C229,'Policy Characteristics'!$C:$C,0))),"",INDEX('Policy Characteristics'!K:K,MATCH($C229,'Policy Characteristics'!$C:$C,0)))</f>
        <v>electricity-sector-main.html#early-ret</v>
      </c>
      <c r="R229" s="272" t="str">
        <f>IF(ISBLANK(INDEX('Policy Characteristics'!L:L,MATCH($C229,'Policy Characteristics'!$C:$C,0))),"",INDEX('Policy Characteristics'!L:L,MATCH($C229,'Policy Characteristics'!$C:$C,0)))</f>
        <v>early-retirement-of-power-plants.html</v>
      </c>
    </row>
    <row r="230" spans="1:18" ht="16">
      <c r="A230" s="272" t="str">
        <f>IF(ISBLANK(INDEX('Policy Characteristics'!A:A,MATCH($C230,'Policy Characteristics'!$C:$C,0))),"",INDEX('Policy Characteristics'!A:A,MATCH($C230,'Policy Characteristics'!$C:$C,0)))</f>
        <v>Electricity Supply</v>
      </c>
      <c r="B230" s="272" t="str">
        <f>IF(ISBLANK(INDEX('Policy Characteristics'!B:B,MATCH($C230,'Policy Characteristics'!$C:$C,0))),"",INDEX('Policy Characteristics'!B:B,MATCH($C230,'Policy Characteristics'!$C:$C,0)))</f>
        <v>Early Retirement of Power Plants</v>
      </c>
      <c r="C230" s="274" t="str">
        <f t="shared" si="20"/>
        <v>Annual Additional Capacity Retired due to Early Retirement Policy</v>
      </c>
      <c r="D230" s="6" t="s">
        <v>80</v>
      </c>
      <c r="E230" s="44"/>
      <c r="F230" s="6" t="s">
        <v>94</v>
      </c>
      <c r="G230" s="44"/>
      <c r="H230" s="43">
        <v>624</v>
      </c>
      <c r="I230" s="44" t="s">
        <v>46</v>
      </c>
      <c r="J230" s="274" t="str">
        <f>IF(ISBLANK(INDEX('Policy Characteristics'!D:D,MATCH($C230,'Policy Characteristics'!$C:$C,0))),"",INDEX('Policy Characteristics'!D:D,MATCH($C230,'Policy Characteristics'!$C:$C,0)))</f>
        <v>Early Retirement of Power Plants</v>
      </c>
      <c r="K230" s="272" t="str">
        <f>IF(ISBLANK(INDEX('Policy Characteristics'!E:E,MATCH($C230,'Policy Characteristics'!$C:$C,0))),"",INDEX('Policy Characteristics'!E:E,MATCH($C230,'Policy Characteristics'!$C:$C,0)))</f>
        <v>elec early retirement</v>
      </c>
      <c r="L230" s="272">
        <f>IF(ISBLANK(INDEX('Policy Characteristics'!F:F,MATCH($C230,'Policy Characteristics'!$C:$C,0))),"",INDEX('Policy Characteristics'!F:F,MATCH($C230,'Policy Characteristics'!$C:$C,0)))</f>
        <v>0</v>
      </c>
      <c r="M230" s="272">
        <f>IF(ISBLANK(INDEX('Policy Characteristics'!G:G,MATCH($C230,'Policy Characteristics'!$C:$C,0))),"",INDEX('Policy Characteristics'!G:G,MATCH($C230,'Policy Characteristics'!$C:$C,0)))</f>
        <v>25000</v>
      </c>
      <c r="N230" s="272">
        <f>IF(ISBLANK(INDEX('Policy Characteristics'!H:H,MATCH($C230,'Policy Characteristics'!$C:$C,0))),"",INDEX('Policy Characteristics'!H:H,MATCH($C230,'Policy Characteristics'!$C:$C,0)))</f>
        <v>500</v>
      </c>
      <c r="O230" s="272" t="str">
        <f>IF(ISBLANK(INDEX('Policy Characteristics'!I:I,MATCH($C230,'Policy Characteristics'!$C:$C,0))),"",INDEX('Policy Characteristics'!I:I,MATCH($C230,'Policy Characteristics'!$C:$C,0)))</f>
        <v>MW/year</v>
      </c>
      <c r="P230" s="272" t="str">
        <f>IF(ISBLANK(INDEX('Policy Characteristics'!J:J,MATCH($C230,'Policy Characteristics'!$C:$C,0))),"",INDEX('Policy Characteristics'!J:J,MATCH($C230,'Policy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0" s="272" t="str">
        <f>IF(ISBLANK(INDEX('Policy Characteristics'!K:K,MATCH($C230,'Policy Characteristics'!$C:$C,0))),"",INDEX('Policy Characteristics'!K:K,MATCH($C230,'Policy Characteristics'!$C:$C,0)))</f>
        <v>electricity-sector-main.html#early-ret</v>
      </c>
      <c r="R230" s="272" t="str">
        <f>IF(ISBLANK(INDEX('Policy Characteristics'!L:L,MATCH($C230,'Policy Characteristics'!$C:$C,0))),"",INDEX('Policy Characteristics'!L:L,MATCH($C230,'Policy Characteristics'!$C:$C,0)))</f>
        <v>early-retirement-of-power-plants.html</v>
      </c>
    </row>
    <row r="231" spans="1:18" ht="16">
      <c r="A231" s="272" t="str">
        <f>IF(ISBLANK(INDEX('Policy Characteristics'!A:A,MATCH($C231,'Policy Characteristics'!$C:$C,0))),"",INDEX('Policy Characteristics'!A:A,MATCH($C231,'Policy Characteristics'!$C:$C,0)))</f>
        <v>Electricity Supply</v>
      </c>
      <c r="B231" s="272" t="str">
        <f>IF(ISBLANK(INDEX('Policy Characteristics'!B:B,MATCH($C231,'Policy Characteristics'!$C:$C,0))),"",INDEX('Policy Characteristics'!B:B,MATCH($C231,'Policy Characteristics'!$C:$C,0)))</f>
        <v>Early Retirement of Power Plants</v>
      </c>
      <c r="C231" s="274" t="str">
        <f t="shared" si="20"/>
        <v>Annual Additional Capacity Retired due to Early Retirement Policy</v>
      </c>
      <c r="D231" s="6" t="s">
        <v>81</v>
      </c>
      <c r="E231" s="44"/>
      <c r="F231" s="6" t="s">
        <v>95</v>
      </c>
      <c r="G231" s="44"/>
      <c r="H231" s="43">
        <v>625</v>
      </c>
      <c r="I231" s="44" t="s">
        <v>46</v>
      </c>
      <c r="J231" s="274" t="str">
        <f>IF(ISBLANK(INDEX('Policy Characteristics'!D:D,MATCH($C231,'Policy Characteristics'!$C:$C,0))),"",INDEX('Policy Characteristics'!D:D,MATCH($C231,'Policy Characteristics'!$C:$C,0)))</f>
        <v>Early Retirement of Power Plants</v>
      </c>
      <c r="K231" s="272" t="str">
        <f>IF(ISBLANK(INDEX('Policy Characteristics'!E:E,MATCH($C231,'Policy Characteristics'!$C:$C,0))),"",INDEX('Policy Characteristics'!E:E,MATCH($C231,'Policy Characteristics'!$C:$C,0)))</f>
        <v>elec early retirement</v>
      </c>
      <c r="L231" s="272">
        <f>IF(ISBLANK(INDEX('Policy Characteristics'!F:F,MATCH($C231,'Policy Characteristics'!$C:$C,0))),"",INDEX('Policy Characteristics'!F:F,MATCH($C231,'Policy Characteristics'!$C:$C,0)))</f>
        <v>0</v>
      </c>
      <c r="M231" s="272">
        <f>IF(ISBLANK(INDEX('Policy Characteristics'!G:G,MATCH($C231,'Policy Characteristics'!$C:$C,0))),"",INDEX('Policy Characteristics'!G:G,MATCH($C231,'Policy Characteristics'!$C:$C,0)))</f>
        <v>25000</v>
      </c>
      <c r="N231" s="272">
        <f>IF(ISBLANK(INDEX('Policy Characteristics'!H:H,MATCH($C231,'Policy Characteristics'!$C:$C,0))),"",INDEX('Policy Characteristics'!H:H,MATCH($C231,'Policy Characteristics'!$C:$C,0)))</f>
        <v>500</v>
      </c>
      <c r="O231" s="272" t="str">
        <f>IF(ISBLANK(INDEX('Policy Characteristics'!I:I,MATCH($C231,'Policy Characteristics'!$C:$C,0))),"",INDEX('Policy Characteristics'!I:I,MATCH($C231,'Policy Characteristics'!$C:$C,0)))</f>
        <v>MW/year</v>
      </c>
      <c r="P231" s="272" t="str">
        <f>IF(ISBLANK(INDEX('Policy Characteristics'!J:J,MATCH($C231,'Policy Characteristics'!$C:$C,0))),"",INDEX('Policy Characteristics'!J:J,MATCH($C231,'Policy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1" s="272" t="str">
        <f>IF(ISBLANK(INDEX('Policy Characteristics'!K:K,MATCH($C231,'Policy Characteristics'!$C:$C,0))),"",INDEX('Policy Characteristics'!K:K,MATCH($C231,'Policy Characteristics'!$C:$C,0)))</f>
        <v>electricity-sector-main.html#early-ret</v>
      </c>
      <c r="R231" s="272" t="str">
        <f>IF(ISBLANK(INDEX('Policy Characteristics'!L:L,MATCH($C231,'Policy Characteristics'!$C:$C,0))),"",INDEX('Policy Characteristics'!L:L,MATCH($C231,'Policy Characteristics'!$C:$C,0)))</f>
        <v>early-retirement-of-power-plants.html</v>
      </c>
    </row>
    <row r="232" spans="1:18" ht="16">
      <c r="A232" s="272" t="str">
        <f>IF(ISBLANK(INDEX('Policy Characteristics'!A:A,MATCH($C232,'Policy Characteristics'!$C:$C,0))),"",INDEX('Policy Characteristics'!A:A,MATCH($C232,'Policy Characteristics'!$C:$C,0)))</f>
        <v>Electricity Supply</v>
      </c>
      <c r="B232" s="272" t="str">
        <f>IF(ISBLANK(INDEX('Policy Characteristics'!B:B,MATCH($C232,'Policy Characteristics'!$C:$C,0))),"",INDEX('Policy Characteristics'!B:B,MATCH($C232,'Policy Characteristics'!$C:$C,0)))</f>
        <v>Early Retirement of Power Plants</v>
      </c>
      <c r="C232" s="274" t="str">
        <f t="shared" si="20"/>
        <v>Annual Additional Capacity Retired due to Early Retirement Policy</v>
      </c>
      <c r="D232" s="6" t="s">
        <v>2472</v>
      </c>
      <c r="E232" s="44"/>
      <c r="F232" s="6" t="s">
        <v>459</v>
      </c>
      <c r="G232" s="44"/>
      <c r="H232" s="43">
        <v>626</v>
      </c>
      <c r="I232" s="44" t="s">
        <v>46</v>
      </c>
      <c r="J232" s="274" t="str">
        <f>IF(ISBLANK(INDEX('Policy Characteristics'!D:D,MATCH($C232,'Policy Characteristics'!$C:$C,0))),"",INDEX('Policy Characteristics'!D:D,MATCH($C232,'Policy Characteristics'!$C:$C,0)))</f>
        <v>Early Retirement of Power Plants</v>
      </c>
      <c r="K232" s="272" t="str">
        <f>IF(ISBLANK(INDEX('Policy Characteristics'!E:E,MATCH($C232,'Policy Characteristics'!$C:$C,0))),"",INDEX('Policy Characteristics'!E:E,MATCH($C232,'Policy Characteristics'!$C:$C,0)))</f>
        <v>elec early retirement</v>
      </c>
      <c r="L232" s="272">
        <f>IF(ISBLANK(INDEX('Policy Characteristics'!F:F,MATCH($C232,'Policy Characteristics'!$C:$C,0))),"",INDEX('Policy Characteristics'!F:F,MATCH($C232,'Policy Characteristics'!$C:$C,0)))</f>
        <v>0</v>
      </c>
      <c r="M232" s="272">
        <f>IF(ISBLANK(INDEX('Policy Characteristics'!G:G,MATCH($C232,'Policy Characteristics'!$C:$C,0))),"",INDEX('Policy Characteristics'!G:G,MATCH($C232,'Policy Characteristics'!$C:$C,0)))</f>
        <v>25000</v>
      </c>
      <c r="N232" s="272">
        <f>IF(ISBLANK(INDEX('Policy Characteristics'!H:H,MATCH($C232,'Policy Characteristics'!$C:$C,0))),"",INDEX('Policy Characteristics'!H:H,MATCH($C232,'Policy Characteristics'!$C:$C,0)))</f>
        <v>500</v>
      </c>
      <c r="O232" s="272" t="str">
        <f>IF(ISBLANK(INDEX('Policy Characteristics'!I:I,MATCH($C232,'Policy Characteristics'!$C:$C,0))),"",INDEX('Policy Characteristics'!I:I,MATCH($C232,'Policy Characteristics'!$C:$C,0)))</f>
        <v>MW/year</v>
      </c>
      <c r="P232" s="272" t="str">
        <f>IF(ISBLANK(INDEX('Policy Characteristics'!J:J,MATCH($C232,'Policy Characteristics'!$C:$C,0))),"",INDEX('Policy Characteristics'!J:J,MATCH($C232,'Policy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2" s="272" t="str">
        <f>IF(ISBLANK(INDEX('Policy Characteristics'!K:K,MATCH($C232,'Policy Characteristics'!$C:$C,0))),"",INDEX('Policy Characteristics'!K:K,MATCH($C232,'Policy Characteristics'!$C:$C,0)))</f>
        <v>electricity-sector-main.html#early-ret</v>
      </c>
      <c r="R232" s="272" t="str">
        <f>IF(ISBLANK(INDEX('Policy Characteristics'!L:L,MATCH($C232,'Policy Characteristics'!$C:$C,0))),"",INDEX('Policy Characteristics'!L:L,MATCH($C232,'Policy Characteristics'!$C:$C,0)))</f>
        <v>early-retirement-of-power-plants.html</v>
      </c>
    </row>
    <row r="233" spans="1:18" ht="16">
      <c r="A233" s="272" t="str">
        <f>IF(ISBLANK(INDEX('Policy Characteristics'!A:A,MATCH($C233,'Policy Characteristics'!$C:$C,0))),"",INDEX('Policy Characteristics'!A:A,MATCH($C233,'Policy Characteristics'!$C:$C,0)))</f>
        <v>Electricity Supply</v>
      </c>
      <c r="B233" s="272" t="str">
        <f>IF(ISBLANK(INDEX('Policy Characteristics'!B:B,MATCH($C233,'Policy Characteristics'!$C:$C,0))),"",INDEX('Policy Characteristics'!B:B,MATCH($C233,'Policy Characteristics'!$C:$C,0)))</f>
        <v>Early Retirement of Power Plants</v>
      </c>
      <c r="C233" s="274" t="str">
        <f t="shared" si="20"/>
        <v>Annual Additional Capacity Retired due to Early Retirement Policy</v>
      </c>
      <c r="D233" s="6" t="s">
        <v>327</v>
      </c>
      <c r="E233" s="44"/>
      <c r="F233" s="6" t="s">
        <v>329</v>
      </c>
      <c r="G233" s="44"/>
      <c r="H233" s="43">
        <v>627</v>
      </c>
      <c r="I233" s="44" t="s">
        <v>46</v>
      </c>
      <c r="J233" s="274" t="str">
        <f>IF(ISBLANK(INDEX('Policy Characteristics'!D:D,MATCH($C233,'Policy Characteristics'!$C:$C,0))),"",INDEX('Policy Characteristics'!D:D,MATCH($C233,'Policy Characteristics'!$C:$C,0)))</f>
        <v>Early Retirement of Power Plants</v>
      </c>
      <c r="K233" s="272" t="str">
        <f>IF(ISBLANK(INDEX('Policy Characteristics'!E:E,MATCH($C233,'Policy Characteristics'!$C:$C,0))),"",INDEX('Policy Characteristics'!E:E,MATCH($C233,'Policy Characteristics'!$C:$C,0)))</f>
        <v>elec early retirement</v>
      </c>
      <c r="L233" s="272">
        <f>IF(ISBLANK(INDEX('Policy Characteristics'!F:F,MATCH($C233,'Policy Characteristics'!$C:$C,0))),"",INDEX('Policy Characteristics'!F:F,MATCH($C233,'Policy Characteristics'!$C:$C,0)))</f>
        <v>0</v>
      </c>
      <c r="M233" s="272">
        <f>IF(ISBLANK(INDEX('Policy Characteristics'!G:G,MATCH($C233,'Policy Characteristics'!$C:$C,0))),"",INDEX('Policy Characteristics'!G:G,MATCH($C233,'Policy Characteristics'!$C:$C,0)))</f>
        <v>25000</v>
      </c>
      <c r="N233" s="272">
        <f>IF(ISBLANK(INDEX('Policy Characteristics'!H:H,MATCH($C233,'Policy Characteristics'!$C:$C,0))),"",INDEX('Policy Characteristics'!H:H,MATCH($C233,'Policy Characteristics'!$C:$C,0)))</f>
        <v>500</v>
      </c>
      <c r="O233" s="272" t="str">
        <f>IF(ISBLANK(INDEX('Policy Characteristics'!I:I,MATCH($C233,'Policy Characteristics'!$C:$C,0))),"",INDEX('Policy Characteristics'!I:I,MATCH($C233,'Policy Characteristics'!$C:$C,0)))</f>
        <v>MW/year</v>
      </c>
      <c r="P233" s="272" t="str">
        <f>IF(ISBLANK(INDEX('Policy Characteristics'!J:J,MATCH($C233,'Policy Characteristics'!$C:$C,0))),"",INDEX('Policy Characteristics'!J:J,MATCH($C233,'Policy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3" s="272" t="str">
        <f>IF(ISBLANK(INDEX('Policy Characteristics'!K:K,MATCH($C233,'Policy Characteristics'!$C:$C,0))),"",INDEX('Policy Characteristics'!K:K,MATCH($C233,'Policy Characteristics'!$C:$C,0)))</f>
        <v>electricity-sector-main.html#early-ret</v>
      </c>
      <c r="R233" s="272" t="str">
        <f>IF(ISBLANK(INDEX('Policy Characteristics'!L:L,MATCH($C233,'Policy Characteristics'!$C:$C,0))),"",INDEX('Policy Characteristics'!L:L,MATCH($C233,'Policy Characteristics'!$C:$C,0)))</f>
        <v>early-retirement-of-power-plants.html</v>
      </c>
    </row>
    <row r="234" spans="1:18" ht="16">
      <c r="A234" s="272" t="str">
        <f>IF(ISBLANK(INDEX('Policy Characteristics'!A:A,MATCH($C234,'Policy Characteristics'!$C:$C,0))),"",INDEX('Policy Characteristics'!A:A,MATCH($C234,'Policy Characteristics'!$C:$C,0)))</f>
        <v>Electricity Supply</v>
      </c>
      <c r="B234" s="272" t="str">
        <f>IF(ISBLANK(INDEX('Policy Characteristics'!B:B,MATCH($C234,'Policy Characteristics'!$C:$C,0))),"",INDEX('Policy Characteristics'!B:B,MATCH($C234,'Policy Characteristics'!$C:$C,0)))</f>
        <v>Early Retirement of Power Plants</v>
      </c>
      <c r="C234" s="274" t="str">
        <f t="shared" si="20"/>
        <v>Annual Additional Capacity Retired due to Early Retirement Policy</v>
      </c>
      <c r="D234" s="6" t="s">
        <v>328</v>
      </c>
      <c r="E234" s="44"/>
      <c r="F234" s="6" t="s">
        <v>330</v>
      </c>
      <c r="G234" s="44"/>
      <c r="H234" s="43">
        <v>628</v>
      </c>
      <c r="I234" s="44" t="s">
        <v>45</v>
      </c>
      <c r="J234" s="274" t="str">
        <f>IF(ISBLANK(INDEX('Policy Characteristics'!D:D,MATCH($C234,'Policy Characteristics'!$C:$C,0))),"",INDEX('Policy Characteristics'!D:D,MATCH($C234,'Policy Characteristics'!$C:$C,0)))</f>
        <v>Early Retirement of Power Plants</v>
      </c>
      <c r="K234" s="272" t="str">
        <f>IF(ISBLANK(INDEX('Policy Characteristics'!E:E,MATCH($C234,'Policy Characteristics'!$C:$C,0))),"",INDEX('Policy Characteristics'!E:E,MATCH($C234,'Policy Characteristics'!$C:$C,0)))</f>
        <v>elec early retirement</v>
      </c>
      <c r="L234" s="272">
        <f>IF(ISBLANK(INDEX('Policy Characteristics'!F:F,MATCH($C234,'Policy Characteristics'!$C:$C,0))),"",INDEX('Policy Characteristics'!F:F,MATCH($C234,'Policy Characteristics'!$C:$C,0)))</f>
        <v>0</v>
      </c>
      <c r="M234" s="272">
        <f>IF(ISBLANK(INDEX('Policy Characteristics'!G:G,MATCH($C234,'Policy Characteristics'!$C:$C,0))),"",INDEX('Policy Characteristics'!G:G,MATCH($C234,'Policy Characteristics'!$C:$C,0)))</f>
        <v>25000</v>
      </c>
      <c r="N234" s="272">
        <f>IF(ISBLANK(INDEX('Policy Characteristics'!H:H,MATCH($C234,'Policy Characteristics'!$C:$C,0))),"",INDEX('Policy Characteristics'!H:H,MATCH($C234,'Policy Characteristics'!$C:$C,0)))</f>
        <v>500</v>
      </c>
      <c r="O234" s="272" t="str">
        <f>IF(ISBLANK(INDEX('Policy Characteristics'!I:I,MATCH($C234,'Policy Characteristics'!$C:$C,0))),"",INDEX('Policy Characteristics'!I:I,MATCH($C234,'Policy Characteristics'!$C:$C,0)))</f>
        <v>MW/year</v>
      </c>
      <c r="P234" s="272" t="str">
        <f>IF(ISBLANK(INDEX('Policy Characteristics'!J:J,MATCH($C234,'Policy Characteristics'!$C:$C,0))),"",INDEX('Policy Characteristics'!J:J,MATCH($C234,'Policy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4" s="272" t="str">
        <f>IF(ISBLANK(INDEX('Policy Characteristics'!K:K,MATCH($C234,'Policy Characteristics'!$C:$C,0))),"",INDEX('Policy Characteristics'!K:K,MATCH($C234,'Policy Characteristics'!$C:$C,0)))</f>
        <v>electricity-sector-main.html#early-ret</v>
      </c>
      <c r="R234" s="272" t="str">
        <f>IF(ISBLANK(INDEX('Policy Characteristics'!L:L,MATCH($C234,'Policy Characteristics'!$C:$C,0))),"",INDEX('Policy Characteristics'!L:L,MATCH($C234,'Policy Characteristics'!$C:$C,0)))</f>
        <v>early-retirement-of-power-plants.html</v>
      </c>
    </row>
    <row r="235" spans="1:18" ht="16">
      <c r="A235" s="272" t="str">
        <f>IF(ISBLANK(INDEX('Policy Characteristics'!A:A,MATCH($C235,'Policy Characteristics'!$C:$C,0))),"",INDEX('Policy Characteristics'!A:A,MATCH($C235,'Policy Characteristics'!$C:$C,0)))</f>
        <v>Electricity Supply</v>
      </c>
      <c r="B235" s="272" t="str">
        <f>IF(ISBLANK(INDEX('Policy Characteristics'!B:B,MATCH($C235,'Policy Characteristics'!$C:$C,0))),"",INDEX('Policy Characteristics'!B:B,MATCH($C235,'Policy Characteristics'!$C:$C,0)))</f>
        <v>Early Retirement of Power Plants</v>
      </c>
      <c r="C235" s="274" t="str">
        <f t="shared" si="20"/>
        <v>Annual Additional Capacity Retired due to Early Retirement Policy</v>
      </c>
      <c r="D235" s="6" t="s">
        <v>467</v>
      </c>
      <c r="E235" s="44"/>
      <c r="F235" s="6" t="s">
        <v>466</v>
      </c>
      <c r="G235" s="44"/>
      <c r="H235" s="43">
        <v>590</v>
      </c>
      <c r="I235" s="44" t="s">
        <v>46</v>
      </c>
      <c r="J235" s="274" t="str">
        <f>IF(ISBLANK(INDEX('Policy Characteristics'!D:D,MATCH($C235,'Policy Characteristics'!$C:$C,0))),"",INDEX('Policy Characteristics'!D:D,MATCH($C235,'Policy Characteristics'!$C:$C,0)))</f>
        <v>Early Retirement of Power Plants</v>
      </c>
      <c r="K235" s="272" t="str">
        <f>IF(ISBLANK(INDEX('Policy Characteristics'!E:E,MATCH($C235,'Policy Characteristics'!$C:$C,0))),"",INDEX('Policy Characteristics'!E:E,MATCH($C235,'Policy Characteristics'!$C:$C,0)))</f>
        <v>elec early retirement</v>
      </c>
      <c r="L235" s="272">
        <f>IF(ISBLANK(INDEX('Policy Characteristics'!F:F,MATCH($C235,'Policy Characteristics'!$C:$C,0))),"",INDEX('Policy Characteristics'!F:F,MATCH($C235,'Policy Characteristics'!$C:$C,0)))</f>
        <v>0</v>
      </c>
      <c r="M235" s="272">
        <f>IF(ISBLANK(INDEX('Policy Characteristics'!G:G,MATCH($C235,'Policy Characteristics'!$C:$C,0))),"",INDEX('Policy Characteristics'!G:G,MATCH($C235,'Policy Characteristics'!$C:$C,0)))</f>
        <v>25000</v>
      </c>
      <c r="N235" s="272">
        <f>IF(ISBLANK(INDEX('Policy Characteristics'!H:H,MATCH($C235,'Policy Characteristics'!$C:$C,0))),"",INDEX('Policy Characteristics'!H:H,MATCH($C235,'Policy Characteristics'!$C:$C,0)))</f>
        <v>500</v>
      </c>
      <c r="O235" s="272" t="str">
        <f>IF(ISBLANK(INDEX('Policy Characteristics'!I:I,MATCH($C235,'Policy Characteristics'!$C:$C,0))),"",INDEX('Policy Characteristics'!I:I,MATCH($C235,'Policy Characteristics'!$C:$C,0)))</f>
        <v>MW/year</v>
      </c>
      <c r="P235" s="272" t="str">
        <f>IF(ISBLANK(INDEX('Policy Characteristics'!J:J,MATCH($C235,'Policy Characteristics'!$C:$C,0))),"",INDEX('Policy Characteristics'!J:J,MATCH($C235,'Policy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5" s="272" t="str">
        <f>IF(ISBLANK(INDEX('Policy Characteristics'!K:K,MATCH($C235,'Policy Characteristics'!$C:$C,0))),"",INDEX('Policy Characteristics'!K:K,MATCH($C235,'Policy Characteristics'!$C:$C,0)))</f>
        <v>electricity-sector-main.html#early-ret</v>
      </c>
      <c r="R235" s="272" t="str">
        <f>IF(ISBLANK(INDEX('Policy Characteristics'!L:L,MATCH($C235,'Policy Characteristics'!$C:$C,0))),"",INDEX('Policy Characteristics'!L:L,MATCH($C235,'Policy Characteristics'!$C:$C,0)))</f>
        <v>early-retirement-of-power-plants.html</v>
      </c>
    </row>
    <row r="236" spans="1:18" ht="16">
      <c r="A236" s="272" t="str">
        <f>IF(ISBLANK(INDEX('Policy Characteristics'!A:A,MATCH($C236,'Policy Characteristics'!$C:$C,0))),"",INDEX('Policy Characteristics'!A:A,MATCH($C236,'Policy Characteristics'!$C:$C,0)))</f>
        <v>Electricity Supply</v>
      </c>
      <c r="B236" s="272" t="str">
        <f>IF(ISBLANK(INDEX('Policy Characteristics'!B:B,MATCH($C236,'Policy Characteristics'!$C:$C,0))),"",INDEX('Policy Characteristics'!B:B,MATCH($C236,'Policy Characteristics'!$C:$C,0)))</f>
        <v>Early Retirement of Power Plants</v>
      </c>
      <c r="C236" s="274" t="str">
        <f t="shared" si="20"/>
        <v>Annual Additional Capacity Retired due to Early Retirement Policy</v>
      </c>
      <c r="D236" s="6" t="s">
        <v>476</v>
      </c>
      <c r="E236" s="44"/>
      <c r="F236" s="6" t="s">
        <v>477</v>
      </c>
      <c r="G236" s="44"/>
      <c r="H236" s="43">
        <v>629</v>
      </c>
      <c r="I236" s="44" t="s">
        <v>46</v>
      </c>
      <c r="J236" s="274" t="str">
        <f>IF(ISBLANK(INDEX('Policy Characteristics'!D:D,MATCH($C236,'Policy Characteristics'!$C:$C,0))),"",INDEX('Policy Characteristics'!D:D,MATCH($C236,'Policy Characteristics'!$C:$C,0)))</f>
        <v>Early Retirement of Power Plants</v>
      </c>
      <c r="K236" s="272" t="str">
        <f>IF(ISBLANK(INDEX('Policy Characteristics'!E:E,MATCH($C236,'Policy Characteristics'!$C:$C,0))),"",INDEX('Policy Characteristics'!E:E,MATCH($C236,'Policy Characteristics'!$C:$C,0)))</f>
        <v>elec early retirement</v>
      </c>
      <c r="L236" s="272">
        <f>IF(ISBLANK(INDEX('Policy Characteristics'!F:F,MATCH($C236,'Policy Characteristics'!$C:$C,0))),"",INDEX('Policy Characteristics'!F:F,MATCH($C236,'Policy Characteristics'!$C:$C,0)))</f>
        <v>0</v>
      </c>
      <c r="M236" s="272">
        <f>IF(ISBLANK(INDEX('Policy Characteristics'!G:G,MATCH($C236,'Policy Characteristics'!$C:$C,0))),"",INDEX('Policy Characteristics'!G:G,MATCH($C236,'Policy Characteristics'!$C:$C,0)))</f>
        <v>25000</v>
      </c>
      <c r="N236" s="272">
        <f>IF(ISBLANK(INDEX('Policy Characteristics'!H:H,MATCH($C236,'Policy Characteristics'!$C:$C,0))),"",INDEX('Policy Characteristics'!H:H,MATCH($C236,'Policy Characteristics'!$C:$C,0)))</f>
        <v>500</v>
      </c>
      <c r="O236" s="272" t="str">
        <f>IF(ISBLANK(INDEX('Policy Characteristics'!I:I,MATCH($C236,'Policy Characteristics'!$C:$C,0))),"",INDEX('Policy Characteristics'!I:I,MATCH($C236,'Policy Characteristics'!$C:$C,0)))</f>
        <v>MW/year</v>
      </c>
      <c r="P236" s="272" t="str">
        <f>IF(ISBLANK(INDEX('Policy Characteristics'!J:J,MATCH($C236,'Policy Characteristics'!$C:$C,0))),"",INDEX('Policy Characteristics'!J:J,MATCH($C236,'Policy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6" s="272" t="str">
        <f>IF(ISBLANK(INDEX('Policy Characteristics'!K:K,MATCH($C236,'Policy Characteristics'!$C:$C,0))),"",INDEX('Policy Characteristics'!K:K,MATCH($C236,'Policy Characteristics'!$C:$C,0)))</f>
        <v>electricity-sector-main.html#early-ret</v>
      </c>
      <c r="R236" s="272" t="str">
        <f>IF(ISBLANK(INDEX('Policy Characteristics'!L:L,MATCH($C236,'Policy Characteristics'!$C:$C,0))),"",INDEX('Policy Characteristics'!L:L,MATCH($C236,'Policy Characteristics'!$C:$C,0)))</f>
        <v>early-retirement-of-power-plants.html</v>
      </c>
    </row>
    <row r="237" spans="1:18" ht="16">
      <c r="A237" s="272" t="str">
        <f>IF(ISBLANK(INDEX('Policy Characteristics'!A:A,MATCH($C237,'Policy Characteristics'!$C:$C,0))),"",INDEX('Policy Characteristics'!A:A,MATCH($C237,'Policy Characteristics'!$C:$C,0)))</f>
        <v>Electricity Supply</v>
      </c>
      <c r="B237" s="272" t="str">
        <f>IF(ISBLANK(INDEX('Policy Characteristics'!B:B,MATCH($C237,'Policy Characteristics'!$C:$C,0))),"",INDEX('Policy Characteristics'!B:B,MATCH($C237,'Policy Characteristics'!$C:$C,0)))</f>
        <v>Early Retirement of Power Plants</v>
      </c>
      <c r="C237" s="274" t="str">
        <f t="shared" si="20"/>
        <v>Annual Additional Capacity Retired due to Early Retirement Policy</v>
      </c>
      <c r="D237" s="6" t="s">
        <v>2830</v>
      </c>
      <c r="E237" s="44"/>
      <c r="F237" s="6" t="s">
        <v>2524</v>
      </c>
      <c r="G237" s="44"/>
      <c r="H237" s="43">
        <v>630</v>
      </c>
      <c r="I237" s="44" t="s">
        <v>46</v>
      </c>
      <c r="J237" s="274" t="str">
        <f>IF(ISBLANK(INDEX('Policy Characteristics'!D:D,MATCH($C237,'Policy Characteristics'!$C:$C,0))),"",INDEX('Policy Characteristics'!D:D,MATCH($C237,'Policy Characteristics'!$C:$C,0)))</f>
        <v>Early Retirement of Power Plants</v>
      </c>
      <c r="K237" s="272" t="str">
        <f>IF(ISBLANK(INDEX('Policy Characteristics'!E:E,MATCH($C237,'Policy Characteristics'!$C:$C,0))),"",INDEX('Policy Characteristics'!E:E,MATCH($C237,'Policy Characteristics'!$C:$C,0)))</f>
        <v>elec early retirement</v>
      </c>
      <c r="L237" s="272">
        <f>IF(ISBLANK(INDEX('Policy Characteristics'!F:F,MATCH($C237,'Policy Characteristics'!$C:$C,0))),"",INDEX('Policy Characteristics'!F:F,MATCH($C237,'Policy Characteristics'!$C:$C,0)))</f>
        <v>0</v>
      </c>
      <c r="M237" s="272">
        <f>IF(ISBLANK(INDEX('Policy Characteristics'!G:G,MATCH($C237,'Policy Characteristics'!$C:$C,0))),"",INDEX('Policy Characteristics'!G:G,MATCH($C237,'Policy Characteristics'!$C:$C,0)))</f>
        <v>25000</v>
      </c>
      <c r="N237" s="272">
        <f>IF(ISBLANK(INDEX('Policy Characteristics'!H:H,MATCH($C237,'Policy Characteristics'!$C:$C,0))),"",INDEX('Policy Characteristics'!H:H,MATCH($C237,'Policy Characteristics'!$C:$C,0)))</f>
        <v>500</v>
      </c>
      <c r="O237" s="272" t="str">
        <f>IF(ISBLANK(INDEX('Policy Characteristics'!I:I,MATCH($C237,'Policy Characteristics'!$C:$C,0))),"",INDEX('Policy Characteristics'!I:I,MATCH($C237,'Policy Characteristics'!$C:$C,0)))</f>
        <v>MW/year</v>
      </c>
      <c r="P237" s="272" t="str">
        <f>IF(ISBLANK(INDEX('Policy Characteristics'!J:J,MATCH($C237,'Policy Characteristics'!$C:$C,0))),"",INDEX('Policy Characteristics'!J:J,MATCH($C237,'Policy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7" s="272" t="str">
        <f>IF(ISBLANK(INDEX('Policy Characteristics'!K:K,MATCH($C237,'Policy Characteristics'!$C:$C,0))),"",INDEX('Policy Characteristics'!K:K,MATCH($C237,'Policy Characteristics'!$C:$C,0)))</f>
        <v>electricity-sector-main.html#early-ret</v>
      </c>
      <c r="R237" s="272" t="str">
        <f>IF(ISBLANK(INDEX('Policy Characteristics'!L:L,MATCH($C237,'Policy Characteristics'!$C:$C,0))),"",INDEX('Policy Characteristics'!L:L,MATCH($C237,'Policy Characteristics'!$C:$C,0)))</f>
        <v>early-retirement-of-power-plants.html</v>
      </c>
    </row>
    <row r="238" spans="1:18" ht="16">
      <c r="A238" s="272" t="str">
        <f>IF(ISBLANK(INDEX('Policy Characteristics'!A:A,MATCH($C238,'Policy Characteristics'!$C:$C,0))),"",INDEX('Policy Characteristics'!A:A,MATCH($C238,'Policy Characteristics'!$C:$C,0)))</f>
        <v>Electricity Supply</v>
      </c>
      <c r="B238" s="272" t="str">
        <f>IF(ISBLANK(INDEX('Policy Characteristics'!B:B,MATCH($C238,'Policy Characteristics'!$C:$C,0))),"",INDEX('Policy Characteristics'!B:B,MATCH($C238,'Policy Characteristics'!$C:$C,0)))</f>
        <v>Early Retirement of Power Plants</v>
      </c>
      <c r="C238" s="274" t="str">
        <f t="shared" si="20"/>
        <v>Annual Additional Capacity Retired due to Early Retirement Policy</v>
      </c>
      <c r="D238" s="6" t="s">
        <v>2831</v>
      </c>
      <c r="E238" s="44"/>
      <c r="F238" s="6" t="s">
        <v>2658</v>
      </c>
      <c r="G238" s="44"/>
      <c r="H238" s="43">
        <v>631</v>
      </c>
      <c r="I238" s="44" t="s">
        <v>45</v>
      </c>
      <c r="J238" s="274" t="str">
        <f>IF(ISBLANK(INDEX('Policy Characteristics'!D:D,MATCH($C238,'Policy Characteristics'!$C:$C,0))),"",INDEX('Policy Characteristics'!D:D,MATCH($C238,'Policy Characteristics'!$C:$C,0)))</f>
        <v>Early Retirement of Power Plants</v>
      </c>
      <c r="K238" s="272" t="str">
        <f>IF(ISBLANK(INDEX('Policy Characteristics'!E:E,MATCH($C238,'Policy Characteristics'!$C:$C,0))),"",INDEX('Policy Characteristics'!E:E,MATCH($C238,'Policy Characteristics'!$C:$C,0)))</f>
        <v>elec early retirement</v>
      </c>
      <c r="L238" s="272">
        <f>IF(ISBLANK(INDEX('Policy Characteristics'!F:F,MATCH($C238,'Policy Characteristics'!$C:$C,0))),"",INDEX('Policy Characteristics'!F:F,MATCH($C238,'Policy Characteristics'!$C:$C,0)))</f>
        <v>0</v>
      </c>
      <c r="M238" s="272">
        <f>IF(ISBLANK(INDEX('Policy Characteristics'!G:G,MATCH($C238,'Policy Characteristics'!$C:$C,0))),"",INDEX('Policy Characteristics'!G:G,MATCH($C238,'Policy Characteristics'!$C:$C,0)))</f>
        <v>25000</v>
      </c>
      <c r="N238" s="272">
        <f>IF(ISBLANK(INDEX('Policy Characteristics'!H:H,MATCH($C238,'Policy Characteristics'!$C:$C,0))),"",INDEX('Policy Characteristics'!H:H,MATCH($C238,'Policy Characteristics'!$C:$C,0)))</f>
        <v>500</v>
      </c>
      <c r="O238" s="272" t="str">
        <f>IF(ISBLANK(INDEX('Policy Characteristics'!I:I,MATCH($C238,'Policy Characteristics'!$C:$C,0))),"",INDEX('Policy Characteristics'!I:I,MATCH($C238,'Policy Characteristics'!$C:$C,0)))</f>
        <v>MW/year</v>
      </c>
      <c r="P238" s="272" t="str">
        <f>IF(ISBLANK(INDEX('Policy Characteristics'!J:J,MATCH($C238,'Policy Characteristics'!$C:$C,0))),"",INDEX('Policy Characteristics'!J:J,MATCH($C238,'Policy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8" s="272" t="str">
        <f>IF(ISBLANK(INDEX('Policy Characteristics'!K:K,MATCH($C238,'Policy Characteristics'!$C:$C,0))),"",INDEX('Policy Characteristics'!K:K,MATCH($C238,'Policy Characteristics'!$C:$C,0)))</f>
        <v>electricity-sector-main.html#early-ret</v>
      </c>
      <c r="R238" s="272" t="str">
        <f>IF(ISBLANK(INDEX('Policy Characteristics'!L:L,MATCH($C238,'Policy Characteristics'!$C:$C,0))),"",INDEX('Policy Characteristics'!L:L,MATCH($C238,'Policy Characteristics'!$C:$C,0)))</f>
        <v>early-retirement-of-power-plants.html</v>
      </c>
    </row>
    <row r="239" spans="1:18" ht="16">
      <c r="A239" s="272" t="str">
        <f>IF(ISBLANK(INDEX('Policy Characteristics'!A:A,MATCH($C239,'Policy Characteristics'!$C:$C,0))),"",INDEX('Policy Characteristics'!A:A,MATCH($C239,'Policy Characteristics'!$C:$C,0)))</f>
        <v>Electricity Supply</v>
      </c>
      <c r="B239" s="272" t="str">
        <f>IF(ISBLANK(INDEX('Policy Characteristics'!B:B,MATCH($C239,'Policy Characteristics'!$C:$C,0))),"",INDEX('Policy Characteristics'!B:B,MATCH($C239,'Policy Characteristics'!$C:$C,0)))</f>
        <v>Early Retirement of Power Plants</v>
      </c>
      <c r="C239" s="274" t="str">
        <f t="shared" si="20"/>
        <v>Annual Additional Capacity Retired due to Early Retirement Policy</v>
      </c>
      <c r="D239" s="6" t="s">
        <v>2832</v>
      </c>
      <c r="E239" s="44"/>
      <c r="F239" s="6" t="s">
        <v>2526</v>
      </c>
      <c r="G239" s="44"/>
      <c r="H239" s="43">
        <v>632</v>
      </c>
      <c r="I239" s="44" t="s">
        <v>46</v>
      </c>
      <c r="J239" s="274" t="str">
        <f>IF(ISBLANK(INDEX('Policy Characteristics'!D:D,MATCH($C239,'Policy Characteristics'!$C:$C,0))),"",INDEX('Policy Characteristics'!D:D,MATCH($C239,'Policy Characteristics'!$C:$C,0)))</f>
        <v>Early Retirement of Power Plants</v>
      </c>
      <c r="K239" s="272" t="str">
        <f>IF(ISBLANK(INDEX('Policy Characteristics'!E:E,MATCH($C239,'Policy Characteristics'!$C:$C,0))),"",INDEX('Policy Characteristics'!E:E,MATCH($C239,'Policy Characteristics'!$C:$C,0)))</f>
        <v>elec early retirement</v>
      </c>
      <c r="L239" s="272">
        <f>IF(ISBLANK(INDEX('Policy Characteristics'!F:F,MATCH($C239,'Policy Characteristics'!$C:$C,0))),"",INDEX('Policy Characteristics'!F:F,MATCH($C239,'Policy Characteristics'!$C:$C,0)))</f>
        <v>0</v>
      </c>
      <c r="M239" s="272">
        <f>IF(ISBLANK(INDEX('Policy Characteristics'!G:G,MATCH($C239,'Policy Characteristics'!$C:$C,0))),"",INDEX('Policy Characteristics'!G:G,MATCH($C239,'Policy Characteristics'!$C:$C,0)))</f>
        <v>25000</v>
      </c>
      <c r="N239" s="272">
        <f>IF(ISBLANK(INDEX('Policy Characteristics'!H:H,MATCH($C239,'Policy Characteristics'!$C:$C,0))),"",INDEX('Policy Characteristics'!H:H,MATCH($C239,'Policy Characteristics'!$C:$C,0)))</f>
        <v>500</v>
      </c>
      <c r="O239" s="272" t="str">
        <f>IF(ISBLANK(INDEX('Policy Characteristics'!I:I,MATCH($C239,'Policy Characteristics'!$C:$C,0))),"",INDEX('Policy Characteristics'!I:I,MATCH($C239,'Policy Characteristics'!$C:$C,0)))</f>
        <v>MW/year</v>
      </c>
      <c r="P239" s="272" t="str">
        <f>IF(ISBLANK(INDEX('Policy Characteristics'!J:J,MATCH($C239,'Policy Characteristics'!$C:$C,0))),"",INDEX('Policy Characteristics'!J:J,MATCH($C239,'Policy Characteristics'!$C:$C,0)))</f>
        <v>**Description:** This policy causes the specified quantity of otherwise non-retiring capacity of the selected type(s) to be retired each year. // **Guidance for setting values:** //  **PRODESEN's schedule has 1400 MW of coal capacity retirement in 2029-2030. Additional retirement projects up to 2800 MW retired by 2050 in the reference scenario. An "Accelerated Coal Retirement" policy should not exceed existing coal capacity (5387MW) plus any added by the model. //**Hard Coal:** The EIA Annual Energy Outlook 2015's "Accelerated Coal Retirements" scenario predicts an additional 53.3 GW of coal retirements beyond the reference (Reference Case) scenario by 2030, which is roughly 4,500 MW/year. // **Natural Gas Non-Peaker:** The U.S. has about 255 GW of natural gas non-peaker plants, which is expected to grow somewhat by about 30 GW by 2050. // **Nuclear:** The U.S. has about 100 GW of nuclear reactors, about 20 GW of which are projected to retire by 2050 in the Reference Case case.  To retire half of the remainder by 2050 would require about 1200 MW/year of accelerated retirements. // **Natural Gas Peaker:** The U.S. has about 195 GW of natural gas peaker plants, of which 20 GW are projected to retire by 2050. // **Lignite:** The U.S. has about 7,000 MW of lignite power plants, none of which are projected to retire by 2050 in the Reference Case case.</v>
      </c>
      <c r="Q239" s="272" t="str">
        <f>IF(ISBLANK(INDEX('Policy Characteristics'!K:K,MATCH($C239,'Policy Characteristics'!$C:$C,0))),"",INDEX('Policy Characteristics'!K:K,MATCH($C239,'Policy Characteristics'!$C:$C,0)))</f>
        <v>electricity-sector-main.html#early-ret</v>
      </c>
      <c r="R239" s="272" t="str">
        <f>IF(ISBLANK(INDEX('Policy Characteristics'!L:L,MATCH($C239,'Policy Characteristics'!$C:$C,0))),"",INDEX('Policy Characteristics'!L:L,MATCH($C239,'Policy Characteristics'!$C:$C,0)))</f>
        <v>early-retirement-of-power-plants.html</v>
      </c>
    </row>
    <row r="240" spans="1:18" ht="16">
      <c r="A240" s="272" t="str">
        <f>IF(ISBLANK(INDEX('Policy Characteristics'!A:A,MATCH($C240,'Policy Characteristics'!$C:$C,0))),"",INDEX('Policy Characteristics'!A:A,MATCH($C240,'Policy Characteristics'!$C:$C,0)))</f>
        <v>Electricity Supply</v>
      </c>
      <c r="B240" s="272" t="str">
        <f>IF(ISBLANK(INDEX('Policy Characteristics'!B:B,MATCH($C240,'Policy Characteristics'!$C:$C,0))),"",INDEX('Policy Characteristics'!B:B,MATCH($C240,'Policy Characteristics'!$C:$C,0)))</f>
        <v>Grid-Scale Electricity Storage</v>
      </c>
      <c r="C240" s="275" t="s">
        <v>3094</v>
      </c>
      <c r="D240" s="44"/>
      <c r="E240" s="44"/>
      <c r="F240" s="44"/>
      <c r="G240" s="44"/>
      <c r="H240" s="43">
        <v>33</v>
      </c>
      <c r="I240" s="44" t="s">
        <v>45</v>
      </c>
      <c r="J240" s="274" t="str">
        <f>IF(ISBLANK(INDEX('Policy Characteristics'!D:D,MATCH($C240,'Policy Characteristics'!$C:$C,0))),"",INDEX('Policy Characteristics'!D:D,MATCH($C240,'Policy Characteristics'!$C:$C,0)))</f>
        <v>Grid-Scale Electricity Storage</v>
      </c>
      <c r="K240" s="272" t="str">
        <f>IF(ISBLANK(INDEX('Policy Characteristics'!E:E,MATCH($C240,'Policy Characteristics'!$C:$C,0))),"",INDEX('Policy Characteristics'!E:E,MATCH($C240,'Policy Characteristics'!$C:$C,0)))</f>
        <v>elec storage growth</v>
      </c>
      <c r="L240" s="285">
        <f>IF(ISBLANK(INDEX('Policy Characteristics'!F:F,MATCH($C240,'Policy Characteristics'!$C:$C,0))),"",INDEX('Policy Characteristics'!F:F,MATCH($C240,'Policy Characteristics'!$C:$C,0)))</f>
        <v>0</v>
      </c>
      <c r="M240" s="285">
        <f>IF(ISBLANK(INDEX('Policy Characteristics'!G:G,MATCH($C240,'Policy Characteristics'!$C:$C,0))),"",INDEX('Policy Characteristics'!G:G,MATCH($C240,'Policy Characteristics'!$C:$C,0)))</f>
        <v>1</v>
      </c>
      <c r="N240" s="285">
        <f>IF(ISBLANK(INDEX('Policy Characteristics'!H:H,MATCH($C240,'Policy Characteristics'!$C:$C,0))),"",INDEX('Policy Characteristics'!H:H,MATCH($C240,'Policy Characteristics'!$C:$C,0)))</f>
        <v>0.01</v>
      </c>
      <c r="O240" s="272" t="str">
        <f>IF(ISBLANK(INDEX('Policy Characteristics'!I:I,MATCH($C240,'Policy Characteristics'!$C:$C,0))),"",INDEX('Policy Characteristics'!I:I,MATCH($C240,'Policy Characteristics'!$C:$C,0)))</f>
        <v>% of potential achieved</v>
      </c>
      <c r="P240" s="272" t="str">
        <f>IF(ISBLANK(INDEX('Policy Characteristics'!J:J,MATCH($C240,'Policy Characteristics'!$C:$C,0))),"",INDEX('Policy Characteristics'!J:J,MATCH($C240,'Policy Characteristics'!$C:$C,0)))</f>
        <v>**Description:** This policy causes grid-scale electricity storage from chemical batteries to increase above the amount predicted in the Reference Case Scenario. // **Guidance for setting values:** In 2019, the U.S. had about 1,400 MW of grid battery storage.  The Reference Case scenario is based on EIA AEO data and sees grid battery capacity reach 17,400 MW by 2050.  The additional potential is based on NREL's Renewable Electricity Futures Study (80% RE-ITI (2014) scenario) and suggests the U.S. could reach 120,000 MW of grid battery storage by 2050.</v>
      </c>
      <c r="Q240" s="272" t="str">
        <f>IF(ISBLANK(INDEX('Policy Characteristics'!K:K,MATCH($C240,'Policy Characteristics'!$C:$C,0))),"",INDEX('Policy Characteristics'!K:K,MATCH($C240,'Policy Characteristics'!$C:$C,0)))</f>
        <v>electricity-sector-main.html#storage</v>
      </c>
      <c r="R240" s="272" t="str">
        <f>IF(ISBLANK(INDEX('Policy Characteristics'!L:L,MATCH($C240,'Policy Characteristics'!$C:$C,0))),"",INDEX('Policy Characteristics'!L:L,MATCH($C240,'Policy Characteristics'!$C:$C,0)))</f>
        <v>grid-scale-electricity-storage.html</v>
      </c>
    </row>
    <row r="241" spans="1:18" ht="16">
      <c r="A241" s="272" t="str">
        <f>IF(ISBLANK(INDEX('Policy Characteristics'!A:A,MATCH($C241,'Policy Characteristics'!$C:$C,0))),"",INDEX('Policy Characteristics'!A:A,MATCH($C241,'Policy Characteristics'!$C:$C,0)))</f>
        <v>Electricity Supply</v>
      </c>
      <c r="B241" s="272" t="str">
        <f>IF(ISBLANK(INDEX('Policy Characteristics'!B:B,MATCH($C241,'Policy Characteristics'!$C:$C,0))),"",INDEX('Policy Characteristics'!B:B,MATCH($C241,'Policy Characteristics'!$C:$C,0)))</f>
        <v>Increase Transmission</v>
      </c>
      <c r="C241" s="275" t="s">
        <v>297</v>
      </c>
      <c r="D241" s="44"/>
      <c r="E241" s="44"/>
      <c r="F241" s="44"/>
      <c r="G241" s="44"/>
      <c r="H241" s="43">
        <v>34</v>
      </c>
      <c r="I241" s="44" t="s">
        <v>45</v>
      </c>
      <c r="J241" s="274" t="str">
        <f>IF(ISBLANK(INDEX('Policy Characteristics'!D:D,MATCH($C241,'Policy Characteristics'!$C:$C,0))),"",INDEX('Policy Characteristics'!D:D,MATCH($C241,'Policy Characteristics'!$C:$C,0)))</f>
        <v>Increase Transmission</v>
      </c>
      <c r="K241" s="272" t="str">
        <f>IF(ISBLANK(INDEX('Policy Characteristics'!E:E,MATCH($C241,'Policy Characteristics'!$C:$C,0))),"",INDEX('Policy Characteristics'!E:E,MATCH($C241,'Policy Characteristics'!$C:$C,0)))</f>
        <v>elec transmission growth</v>
      </c>
      <c r="L241" s="285">
        <f>IF(ISBLANK(INDEX('Policy Characteristics'!F:F,MATCH($C241,'Policy Characteristics'!$C:$C,0))),"",INDEX('Policy Characteristics'!F:F,MATCH($C241,'Policy Characteristics'!$C:$C,0)))</f>
        <v>0</v>
      </c>
      <c r="M241" s="285">
        <f>IF(ISBLANK(INDEX('Policy Characteristics'!G:G,MATCH($C241,'Policy Characteristics'!$C:$C,0))),"",INDEX('Policy Characteristics'!G:G,MATCH($C241,'Policy Characteristics'!$C:$C,0)))</f>
        <v>1.1299999999999999</v>
      </c>
      <c r="N241" s="285">
        <f>IF(ISBLANK(INDEX('Policy Characteristics'!H:H,MATCH($C241,'Policy Characteristics'!$C:$C,0))),"",INDEX('Policy Characteristics'!H:H,MATCH($C241,'Policy Characteristics'!$C:$C,0)))</f>
        <v>0.01</v>
      </c>
      <c r="O241" s="272" t="str">
        <f>IF(ISBLANK(INDEX('Policy Characteristics'!I:I,MATCH($C241,'Policy Characteristics'!$C:$C,0))),"",INDEX('Policy Characteristics'!I:I,MATCH($C241,'Policy Characteristics'!$C:$C,0)))</f>
        <v>% increase in transmission capacity</v>
      </c>
      <c r="P241" s="272" t="str">
        <f>IF(ISBLANK(INDEX('Policy Characteristics'!J:J,MATCH($C241,'Policy Characteristics'!$C:$C,0))),"",INDEX('Policy Characteristics'!J:J,MATCH($C241,'Policy Characteristics'!$C:$C,0)))</f>
        <v>**Description:** This policy causes additional transmission capacity to be built relative to the Reference Case case.  Transmission increases the flexibility of the grid, allowing for the integration of more wind and solar PV, if the electricity system is flexibility-constrained. // **Guidance for setting values:** NREL's Renewable Electricity Futures study suggest that the most economical method of achieving 50% renewables penetration involves building roughly 37 million MW-miles of new transmission capacity, an increase of 21% beyond the existing 150-200 million MW-miles.</v>
      </c>
      <c r="Q241" s="272" t="str">
        <f>IF(ISBLANK(INDEX('Policy Characteristics'!K:K,MATCH($C241,'Policy Characteristics'!$C:$C,0))),"",INDEX('Policy Characteristics'!K:K,MATCH($C241,'Policy Characteristics'!$C:$C,0)))</f>
        <v>electricity-sector-main.html#transmission</v>
      </c>
      <c r="R241" s="272" t="str">
        <f>IF(ISBLANK(INDEX('Policy Characteristics'!L:L,MATCH($C241,'Policy Characteristics'!$C:$C,0))),"",INDEX('Policy Characteristics'!L:L,MATCH($C241,'Policy Characteristics'!$C:$C,0)))</f>
        <v>increase-transmission.html</v>
      </c>
    </row>
    <row r="242" spans="1:18" ht="16">
      <c r="A242" s="272" t="str">
        <f>IF(ISBLANK(INDEX('Policy Characteristics'!A:A,MATCH($C242,'Policy Characteristics'!$C:$C,0))),"",INDEX('Policy Characteristics'!A:A,MATCH($C242,'Policy Characteristics'!$C:$C,0)))</f>
        <v>Electricity Supply</v>
      </c>
      <c r="B242" s="272" t="str">
        <f>IF(ISBLANK(INDEX('Policy Characteristics'!B:B,MATCH($C242,'Policy Characteristics'!$C:$C,0))),"",INDEX('Policy Characteristics'!B:B,MATCH($C242,'Policy Characteristics'!$C:$C,0)))</f>
        <v>Non Reference Case Capacity Retirement Schedule</v>
      </c>
      <c r="C242" s="275" t="s">
        <v>3149</v>
      </c>
      <c r="D242" s="44" t="s">
        <v>470</v>
      </c>
      <c r="E242" s="44"/>
      <c r="F242" s="44" t="s">
        <v>469</v>
      </c>
      <c r="G242" s="44"/>
      <c r="H242" s="43">
        <v>860</v>
      </c>
      <c r="I242" s="44" t="s">
        <v>45</v>
      </c>
      <c r="J242" s="274" t="str">
        <f>IF(ISBLANK(INDEX('Policy Characteristics'!D:D,MATCH($C242,'Policy Characteristics'!$C:$C,0))),"",INDEX('Policy Characteristics'!D:D,MATCH($C242,'Policy Characteristics'!$C:$C,0)))</f>
        <v>Non Reference Case Capacity Retirement Schedule</v>
      </c>
      <c r="K242" s="272" t="str">
        <f>IF(ISBLANK(INDEX('Policy Characteristics'!E:E,MATCH($C242,'Policy Characteristics'!$C:$C,0))),"",INDEX('Policy Characteristics'!E:E,MATCH($C242,'Policy Characteristics'!$C:$C,0)))</f>
        <v/>
      </c>
      <c r="L242" s="272">
        <f>IF(ISBLANK(INDEX('Policy Characteristics'!F:F,MATCH($C242,'Policy Characteristics'!$C:$C,0))),"",INDEX('Policy Characteristics'!F:F,MATCH($C242,'Policy Characteristics'!$C:$C,0)))</f>
        <v>0</v>
      </c>
      <c r="M242" s="272">
        <f>IF(ISBLANK(INDEX('Policy Characteristics'!G:G,MATCH($C242,'Policy Characteristics'!$C:$C,0))),"",INDEX('Policy Characteristics'!G:G,MATCH($C242,'Policy Characteristics'!$C:$C,0)))</f>
        <v>1</v>
      </c>
      <c r="N242" s="272">
        <f>IF(ISBLANK(INDEX('Policy Characteristics'!H:H,MATCH($C242,'Policy Characteristics'!$C:$C,0))),"",INDEX('Policy Characteristics'!H:H,MATCH($C242,'Policy Characteristics'!$C:$C,0)))</f>
        <v>1</v>
      </c>
      <c r="O242" s="272" t="str">
        <f>IF(ISBLANK(INDEX('Policy Characteristics'!I:I,MATCH($C242,'Policy Characteristics'!$C:$C,0))),"",INDEX('Policy Characteristics'!I:I,MATCH($C242,'Policy Characteristics'!$C:$C,0)))</f>
        <v>on/off</v>
      </c>
      <c r="P242" s="272" t="str">
        <f>IF(ISBLANK(INDEX('Policy Characteristics'!J:J,MATCH($C242,'Policy Characteristics'!$C:$C,0))),"",INDEX('Policy Characteristics'!J:J,MATCH($C242,'Policy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2" s="272" t="str">
        <f>IF(ISBLANK(INDEX('Policy Characteristics'!K:K,MATCH($C242,'Policy Characteristics'!$C:$C,0))),"",INDEX('Policy Characteristics'!K:K,MATCH($C242,'Policy Characteristics'!$C:$C,0)))</f>
        <v/>
      </c>
      <c r="R242" s="272" t="str">
        <f>IF(ISBLANK(INDEX('Policy Characteristics'!L:L,MATCH($C242,'Policy Characteristics'!$C:$C,0))),"",INDEX('Policy Characteristics'!L:L,MATCH($C242,'Policy Characteristics'!$C:$C,0)))</f>
        <v/>
      </c>
    </row>
    <row r="243" spans="1:18" ht="16">
      <c r="A243" s="272" t="str">
        <f>IF(ISBLANK(INDEX('Policy Characteristics'!A:A,MATCH($C243,'Policy Characteristics'!$C:$C,0))),"",INDEX('Policy Characteristics'!A:A,MATCH($C243,'Policy Characteristics'!$C:$C,0)))</f>
        <v>Electricity Supply</v>
      </c>
      <c r="B243" s="272" t="str">
        <f>IF(ISBLANK(INDEX('Policy Characteristics'!B:B,MATCH($C243,'Policy Characteristics'!$C:$C,0))),"",INDEX('Policy Characteristics'!B:B,MATCH($C243,'Policy Characteristics'!$C:$C,0)))</f>
        <v>Non Reference Case Capacity Retirement Schedule</v>
      </c>
      <c r="C243" s="274" t="str">
        <f t="shared" ref="C243:C257" si="21">C$242</f>
        <v>Boolean Use Non BAU Capacity Retirement Schedule</v>
      </c>
      <c r="D243" s="6" t="s">
        <v>325</v>
      </c>
      <c r="E243" s="44"/>
      <c r="F243" s="6" t="s">
        <v>326</v>
      </c>
      <c r="G243" s="44"/>
      <c r="H243" s="43">
        <v>861</v>
      </c>
      <c r="I243" s="44" t="s">
        <v>46</v>
      </c>
      <c r="J243" s="274" t="str">
        <f>IF(ISBLANK(INDEX('Policy Characteristics'!D:D,MATCH($C243,'Policy Characteristics'!$C:$C,0))),"",INDEX('Policy Characteristics'!D:D,MATCH($C243,'Policy Characteristics'!$C:$C,0)))</f>
        <v>Non Reference Case Capacity Retirement Schedule</v>
      </c>
      <c r="K243" s="272" t="str">
        <f>IF(ISBLANK(INDEX('Policy Characteristics'!E:E,MATCH($C243,'Policy Characteristics'!$C:$C,0))),"",INDEX('Policy Characteristics'!E:E,MATCH($C243,'Policy Characteristics'!$C:$C,0)))</f>
        <v/>
      </c>
      <c r="L243" s="272">
        <f>IF(ISBLANK(INDEX('Policy Characteristics'!F:F,MATCH($C243,'Policy Characteristics'!$C:$C,0))),"",INDEX('Policy Characteristics'!F:F,MATCH($C243,'Policy Characteristics'!$C:$C,0)))</f>
        <v>0</v>
      </c>
      <c r="M243" s="272">
        <f>IF(ISBLANK(INDEX('Policy Characteristics'!G:G,MATCH($C243,'Policy Characteristics'!$C:$C,0))),"",INDEX('Policy Characteristics'!G:G,MATCH($C243,'Policy Characteristics'!$C:$C,0)))</f>
        <v>1</v>
      </c>
      <c r="N243" s="272">
        <f>IF(ISBLANK(INDEX('Policy Characteristics'!H:H,MATCH($C243,'Policy Characteristics'!$C:$C,0))),"",INDEX('Policy Characteristics'!H:H,MATCH($C243,'Policy Characteristics'!$C:$C,0)))</f>
        <v>1</v>
      </c>
      <c r="O243" s="272" t="str">
        <f>IF(ISBLANK(INDEX('Policy Characteristics'!I:I,MATCH($C243,'Policy Characteristics'!$C:$C,0))),"",INDEX('Policy Characteristics'!I:I,MATCH($C243,'Policy Characteristics'!$C:$C,0)))</f>
        <v>on/off</v>
      </c>
      <c r="P243" s="272" t="str">
        <f>IF(ISBLANK(INDEX('Policy Characteristics'!J:J,MATCH($C243,'Policy Characteristics'!$C:$C,0))),"",INDEX('Policy Characteristics'!J:J,MATCH($C243,'Policy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3" s="272" t="str">
        <f>IF(ISBLANK(INDEX('Policy Characteristics'!K:K,MATCH($C243,'Policy Characteristics'!$C:$C,0))),"",INDEX('Policy Characteristics'!K:K,MATCH($C243,'Policy Characteristics'!$C:$C,0)))</f>
        <v/>
      </c>
      <c r="R243" s="272" t="str">
        <f>IF(ISBLANK(INDEX('Policy Characteristics'!L:L,MATCH($C243,'Policy Characteristics'!$C:$C,0))),"",INDEX('Policy Characteristics'!L:L,MATCH($C243,'Policy Characteristics'!$C:$C,0)))</f>
        <v/>
      </c>
    </row>
    <row r="244" spans="1:18" ht="16">
      <c r="A244" s="272" t="str">
        <f>IF(ISBLANK(INDEX('Policy Characteristics'!A:A,MATCH($C244,'Policy Characteristics'!$C:$C,0))),"",INDEX('Policy Characteristics'!A:A,MATCH($C244,'Policy Characteristics'!$C:$C,0)))</f>
        <v>Electricity Supply</v>
      </c>
      <c r="B244" s="272" t="str">
        <f>IF(ISBLANK(INDEX('Policy Characteristics'!B:B,MATCH($C244,'Policy Characteristics'!$C:$C,0))),"",INDEX('Policy Characteristics'!B:B,MATCH($C244,'Policy Characteristics'!$C:$C,0)))</f>
        <v>Non Reference Case Capacity Retirement Schedule</v>
      </c>
      <c r="C244" s="274" t="str">
        <f t="shared" si="21"/>
        <v>Boolean Use Non BAU Capacity Retirement Schedule</v>
      </c>
      <c r="D244" s="6" t="s">
        <v>77</v>
      </c>
      <c r="E244" s="44"/>
      <c r="F244" s="6" t="s">
        <v>91</v>
      </c>
      <c r="G244" s="44"/>
      <c r="H244" s="43">
        <v>862</v>
      </c>
      <c r="I244" s="44" t="s">
        <v>46</v>
      </c>
      <c r="J244" s="274" t="str">
        <f>IF(ISBLANK(INDEX('Policy Characteristics'!D:D,MATCH($C244,'Policy Characteristics'!$C:$C,0))),"",INDEX('Policy Characteristics'!D:D,MATCH($C244,'Policy Characteristics'!$C:$C,0)))</f>
        <v>Non Reference Case Capacity Retirement Schedule</v>
      </c>
      <c r="K244" s="272" t="str">
        <f>IF(ISBLANK(INDEX('Policy Characteristics'!E:E,MATCH($C244,'Policy Characteristics'!$C:$C,0))),"",INDEX('Policy Characteristics'!E:E,MATCH($C244,'Policy Characteristics'!$C:$C,0)))</f>
        <v/>
      </c>
      <c r="L244" s="272">
        <f>IF(ISBLANK(INDEX('Policy Characteristics'!F:F,MATCH($C244,'Policy Characteristics'!$C:$C,0))),"",INDEX('Policy Characteristics'!F:F,MATCH($C244,'Policy Characteristics'!$C:$C,0)))</f>
        <v>0</v>
      </c>
      <c r="M244" s="272">
        <f>IF(ISBLANK(INDEX('Policy Characteristics'!G:G,MATCH($C244,'Policy Characteristics'!$C:$C,0))),"",INDEX('Policy Characteristics'!G:G,MATCH($C244,'Policy Characteristics'!$C:$C,0)))</f>
        <v>1</v>
      </c>
      <c r="N244" s="272">
        <f>IF(ISBLANK(INDEX('Policy Characteristics'!H:H,MATCH($C244,'Policy Characteristics'!$C:$C,0))),"",INDEX('Policy Characteristics'!H:H,MATCH($C244,'Policy Characteristics'!$C:$C,0)))</f>
        <v>1</v>
      </c>
      <c r="O244" s="272" t="str">
        <f>IF(ISBLANK(INDEX('Policy Characteristics'!I:I,MATCH($C244,'Policy Characteristics'!$C:$C,0))),"",INDEX('Policy Characteristics'!I:I,MATCH($C244,'Policy Characteristics'!$C:$C,0)))</f>
        <v>on/off</v>
      </c>
      <c r="P244" s="272" t="str">
        <f>IF(ISBLANK(INDEX('Policy Characteristics'!J:J,MATCH($C244,'Policy Characteristics'!$C:$C,0))),"",INDEX('Policy Characteristics'!J:J,MATCH($C244,'Policy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4" s="272" t="str">
        <f>IF(ISBLANK(INDEX('Policy Characteristics'!K:K,MATCH($C244,'Policy Characteristics'!$C:$C,0))),"",INDEX('Policy Characteristics'!K:K,MATCH($C244,'Policy Characteristics'!$C:$C,0)))</f>
        <v/>
      </c>
      <c r="R244" s="272" t="str">
        <f>IF(ISBLANK(INDEX('Policy Characteristics'!L:L,MATCH($C244,'Policy Characteristics'!$C:$C,0))),"",INDEX('Policy Characteristics'!L:L,MATCH($C244,'Policy Characteristics'!$C:$C,0)))</f>
        <v/>
      </c>
    </row>
    <row r="245" spans="1:18" ht="16">
      <c r="A245" s="272" t="str">
        <f>IF(ISBLANK(INDEX('Policy Characteristics'!A:A,MATCH($C245,'Policy Characteristics'!$C:$C,0))),"",INDEX('Policy Characteristics'!A:A,MATCH($C245,'Policy Characteristics'!$C:$C,0)))</f>
        <v>Electricity Supply</v>
      </c>
      <c r="B245" s="272" t="str">
        <f>IF(ISBLANK(INDEX('Policy Characteristics'!B:B,MATCH($C245,'Policy Characteristics'!$C:$C,0))),"",INDEX('Policy Characteristics'!B:B,MATCH($C245,'Policy Characteristics'!$C:$C,0)))</f>
        <v>Non Reference Case Capacity Retirement Schedule</v>
      </c>
      <c r="C245" s="274" t="str">
        <f t="shared" si="21"/>
        <v>Boolean Use Non BAU Capacity Retirement Schedule</v>
      </c>
      <c r="D245" s="6" t="s">
        <v>78</v>
      </c>
      <c r="E245" s="44"/>
      <c r="F245" s="6" t="s">
        <v>92</v>
      </c>
      <c r="G245" s="44"/>
      <c r="H245" s="43">
        <v>863</v>
      </c>
      <c r="I245" s="44" t="s">
        <v>46</v>
      </c>
      <c r="J245" s="274" t="str">
        <f>IF(ISBLANK(INDEX('Policy Characteristics'!D:D,MATCH($C245,'Policy Characteristics'!$C:$C,0))),"",INDEX('Policy Characteristics'!D:D,MATCH($C245,'Policy Characteristics'!$C:$C,0)))</f>
        <v>Non Reference Case Capacity Retirement Schedule</v>
      </c>
      <c r="K245" s="272" t="str">
        <f>IF(ISBLANK(INDEX('Policy Characteristics'!E:E,MATCH($C245,'Policy Characteristics'!$C:$C,0))),"",INDEX('Policy Characteristics'!E:E,MATCH($C245,'Policy Characteristics'!$C:$C,0)))</f>
        <v/>
      </c>
      <c r="L245" s="272">
        <f>IF(ISBLANK(INDEX('Policy Characteristics'!F:F,MATCH($C245,'Policy Characteristics'!$C:$C,0))),"",INDEX('Policy Characteristics'!F:F,MATCH($C245,'Policy Characteristics'!$C:$C,0)))</f>
        <v>0</v>
      </c>
      <c r="M245" s="272">
        <f>IF(ISBLANK(INDEX('Policy Characteristics'!G:G,MATCH($C245,'Policy Characteristics'!$C:$C,0))),"",INDEX('Policy Characteristics'!G:G,MATCH($C245,'Policy Characteristics'!$C:$C,0)))</f>
        <v>1</v>
      </c>
      <c r="N245" s="272">
        <f>IF(ISBLANK(INDEX('Policy Characteristics'!H:H,MATCH($C245,'Policy Characteristics'!$C:$C,0))),"",INDEX('Policy Characteristics'!H:H,MATCH($C245,'Policy Characteristics'!$C:$C,0)))</f>
        <v>1</v>
      </c>
      <c r="O245" s="272" t="str">
        <f>IF(ISBLANK(INDEX('Policy Characteristics'!I:I,MATCH($C245,'Policy Characteristics'!$C:$C,0))),"",INDEX('Policy Characteristics'!I:I,MATCH($C245,'Policy Characteristics'!$C:$C,0)))</f>
        <v>on/off</v>
      </c>
      <c r="P245" s="272" t="str">
        <f>IF(ISBLANK(INDEX('Policy Characteristics'!J:J,MATCH($C245,'Policy Characteristics'!$C:$C,0))),"",INDEX('Policy Characteristics'!J:J,MATCH($C245,'Policy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5" s="272" t="str">
        <f>IF(ISBLANK(INDEX('Policy Characteristics'!K:K,MATCH($C245,'Policy Characteristics'!$C:$C,0))),"",INDEX('Policy Characteristics'!K:K,MATCH($C245,'Policy Characteristics'!$C:$C,0)))</f>
        <v/>
      </c>
      <c r="R245" s="272" t="str">
        <f>IF(ISBLANK(INDEX('Policy Characteristics'!L:L,MATCH($C245,'Policy Characteristics'!$C:$C,0))),"",INDEX('Policy Characteristics'!L:L,MATCH($C245,'Policy Characteristics'!$C:$C,0)))</f>
        <v/>
      </c>
    </row>
    <row r="246" spans="1:18" ht="16">
      <c r="A246" s="272" t="str">
        <f>IF(ISBLANK(INDEX('Policy Characteristics'!A:A,MATCH($C246,'Policy Characteristics'!$C:$C,0))),"",INDEX('Policy Characteristics'!A:A,MATCH($C246,'Policy Characteristics'!$C:$C,0)))</f>
        <v>Electricity Supply</v>
      </c>
      <c r="B246" s="272" t="str">
        <f>IF(ISBLANK(INDEX('Policy Characteristics'!B:B,MATCH($C246,'Policy Characteristics'!$C:$C,0))),"",INDEX('Policy Characteristics'!B:B,MATCH($C246,'Policy Characteristics'!$C:$C,0)))</f>
        <v>Non Reference Case Capacity Retirement Schedule</v>
      </c>
      <c r="C246" s="274" t="str">
        <f t="shared" si="21"/>
        <v>Boolean Use Non BAU Capacity Retirement Schedule</v>
      </c>
      <c r="D246" s="6" t="s">
        <v>471</v>
      </c>
      <c r="E246" s="44"/>
      <c r="F246" s="6" t="s">
        <v>474</v>
      </c>
      <c r="G246" s="44"/>
      <c r="H246" s="43">
        <v>864</v>
      </c>
      <c r="I246" s="44" t="s">
        <v>46</v>
      </c>
      <c r="J246" s="274" t="str">
        <f>IF(ISBLANK(INDEX('Policy Characteristics'!D:D,MATCH($C246,'Policy Characteristics'!$C:$C,0))),"",INDEX('Policy Characteristics'!D:D,MATCH($C246,'Policy Characteristics'!$C:$C,0)))</f>
        <v>Non Reference Case Capacity Retirement Schedule</v>
      </c>
      <c r="K246" s="272" t="str">
        <f>IF(ISBLANK(INDEX('Policy Characteristics'!E:E,MATCH($C246,'Policy Characteristics'!$C:$C,0))),"",INDEX('Policy Characteristics'!E:E,MATCH($C246,'Policy Characteristics'!$C:$C,0)))</f>
        <v/>
      </c>
      <c r="L246" s="272">
        <f>IF(ISBLANK(INDEX('Policy Characteristics'!F:F,MATCH($C246,'Policy Characteristics'!$C:$C,0))),"",INDEX('Policy Characteristics'!F:F,MATCH($C246,'Policy Characteristics'!$C:$C,0)))</f>
        <v>0</v>
      </c>
      <c r="M246" s="272">
        <f>IF(ISBLANK(INDEX('Policy Characteristics'!G:G,MATCH($C246,'Policy Characteristics'!$C:$C,0))),"",INDEX('Policy Characteristics'!G:G,MATCH($C246,'Policy Characteristics'!$C:$C,0)))</f>
        <v>1</v>
      </c>
      <c r="N246" s="272">
        <f>IF(ISBLANK(INDEX('Policy Characteristics'!H:H,MATCH($C246,'Policy Characteristics'!$C:$C,0))),"",INDEX('Policy Characteristics'!H:H,MATCH($C246,'Policy Characteristics'!$C:$C,0)))</f>
        <v>1</v>
      </c>
      <c r="O246" s="272" t="str">
        <f>IF(ISBLANK(INDEX('Policy Characteristics'!I:I,MATCH($C246,'Policy Characteristics'!$C:$C,0))),"",INDEX('Policy Characteristics'!I:I,MATCH($C246,'Policy Characteristics'!$C:$C,0)))</f>
        <v>on/off</v>
      </c>
      <c r="P246" s="272" t="str">
        <f>IF(ISBLANK(INDEX('Policy Characteristics'!J:J,MATCH($C246,'Policy Characteristics'!$C:$C,0))),"",INDEX('Policy Characteristics'!J:J,MATCH($C246,'Policy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6" s="272" t="str">
        <f>IF(ISBLANK(INDEX('Policy Characteristics'!K:K,MATCH($C246,'Policy Characteristics'!$C:$C,0))),"",INDEX('Policy Characteristics'!K:K,MATCH($C246,'Policy Characteristics'!$C:$C,0)))</f>
        <v/>
      </c>
      <c r="R246" s="272" t="str">
        <f>IF(ISBLANK(INDEX('Policy Characteristics'!L:L,MATCH($C246,'Policy Characteristics'!$C:$C,0))),"",INDEX('Policy Characteristics'!L:L,MATCH($C246,'Policy Characteristics'!$C:$C,0)))</f>
        <v/>
      </c>
    </row>
    <row r="247" spans="1:18" ht="16">
      <c r="A247" s="272" t="str">
        <f>IF(ISBLANK(INDEX('Policy Characteristics'!A:A,MATCH($C247,'Policy Characteristics'!$C:$C,0))),"",INDEX('Policy Characteristics'!A:A,MATCH($C247,'Policy Characteristics'!$C:$C,0)))</f>
        <v>Electricity Supply</v>
      </c>
      <c r="B247" s="272" t="str">
        <f>IF(ISBLANK(INDEX('Policy Characteristics'!B:B,MATCH($C247,'Policy Characteristics'!$C:$C,0))),"",INDEX('Policy Characteristics'!B:B,MATCH($C247,'Policy Characteristics'!$C:$C,0)))</f>
        <v>Non Reference Case Capacity Retirement Schedule</v>
      </c>
      <c r="C247" s="274" t="str">
        <f t="shared" si="21"/>
        <v>Boolean Use Non BAU Capacity Retirement Schedule</v>
      </c>
      <c r="D247" s="6" t="s">
        <v>79</v>
      </c>
      <c r="E247" s="44"/>
      <c r="F247" s="6" t="s">
        <v>93</v>
      </c>
      <c r="G247" s="44"/>
      <c r="H247" s="43">
        <v>865</v>
      </c>
      <c r="I247" s="44" t="s">
        <v>46</v>
      </c>
      <c r="J247" s="274" t="str">
        <f>IF(ISBLANK(INDEX('Policy Characteristics'!D:D,MATCH($C247,'Policy Characteristics'!$C:$C,0))),"",INDEX('Policy Characteristics'!D:D,MATCH($C247,'Policy Characteristics'!$C:$C,0)))</f>
        <v>Non Reference Case Capacity Retirement Schedule</v>
      </c>
      <c r="K247" s="272" t="str">
        <f>IF(ISBLANK(INDEX('Policy Characteristics'!E:E,MATCH($C247,'Policy Characteristics'!$C:$C,0))),"",INDEX('Policy Characteristics'!E:E,MATCH($C247,'Policy Characteristics'!$C:$C,0)))</f>
        <v/>
      </c>
      <c r="L247" s="272">
        <f>IF(ISBLANK(INDEX('Policy Characteristics'!F:F,MATCH($C247,'Policy Characteristics'!$C:$C,0))),"",INDEX('Policy Characteristics'!F:F,MATCH($C247,'Policy Characteristics'!$C:$C,0)))</f>
        <v>0</v>
      </c>
      <c r="M247" s="272">
        <f>IF(ISBLANK(INDEX('Policy Characteristics'!G:G,MATCH($C247,'Policy Characteristics'!$C:$C,0))),"",INDEX('Policy Characteristics'!G:G,MATCH($C247,'Policy Characteristics'!$C:$C,0)))</f>
        <v>1</v>
      </c>
      <c r="N247" s="272">
        <f>IF(ISBLANK(INDEX('Policy Characteristics'!H:H,MATCH($C247,'Policy Characteristics'!$C:$C,0))),"",INDEX('Policy Characteristics'!H:H,MATCH($C247,'Policy Characteristics'!$C:$C,0)))</f>
        <v>1</v>
      </c>
      <c r="O247" s="272" t="str">
        <f>IF(ISBLANK(INDEX('Policy Characteristics'!I:I,MATCH($C247,'Policy Characteristics'!$C:$C,0))),"",INDEX('Policy Characteristics'!I:I,MATCH($C247,'Policy Characteristics'!$C:$C,0)))</f>
        <v>on/off</v>
      </c>
      <c r="P247" s="272" t="str">
        <f>IF(ISBLANK(INDEX('Policy Characteristics'!J:J,MATCH($C247,'Policy Characteristics'!$C:$C,0))),"",INDEX('Policy Characteristics'!J:J,MATCH($C247,'Policy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7" s="272" t="str">
        <f>IF(ISBLANK(INDEX('Policy Characteristics'!K:K,MATCH($C247,'Policy Characteristics'!$C:$C,0))),"",INDEX('Policy Characteristics'!K:K,MATCH($C247,'Policy Characteristics'!$C:$C,0)))</f>
        <v/>
      </c>
      <c r="R247" s="272" t="str">
        <f>IF(ISBLANK(INDEX('Policy Characteristics'!L:L,MATCH($C247,'Policy Characteristics'!$C:$C,0))),"",INDEX('Policy Characteristics'!L:L,MATCH($C247,'Policy Characteristics'!$C:$C,0)))</f>
        <v/>
      </c>
    </row>
    <row r="248" spans="1:18" ht="16">
      <c r="A248" s="272" t="str">
        <f>IF(ISBLANK(INDEX('Policy Characteristics'!A:A,MATCH($C248,'Policy Characteristics'!$C:$C,0))),"",INDEX('Policy Characteristics'!A:A,MATCH($C248,'Policy Characteristics'!$C:$C,0)))</f>
        <v>Electricity Supply</v>
      </c>
      <c r="B248" s="272" t="str">
        <f>IF(ISBLANK(INDEX('Policy Characteristics'!B:B,MATCH($C248,'Policy Characteristics'!$C:$C,0))),"",INDEX('Policy Characteristics'!B:B,MATCH($C248,'Policy Characteristics'!$C:$C,0)))</f>
        <v>Non Reference Case Capacity Retirement Schedule</v>
      </c>
      <c r="C248" s="274" t="str">
        <f t="shared" si="21"/>
        <v>Boolean Use Non BAU Capacity Retirement Schedule</v>
      </c>
      <c r="D248" s="6" t="s">
        <v>80</v>
      </c>
      <c r="E248" s="44"/>
      <c r="F248" s="6" t="s">
        <v>94</v>
      </c>
      <c r="G248" s="44"/>
      <c r="H248" s="43">
        <v>866</v>
      </c>
      <c r="I248" s="44" t="s">
        <v>46</v>
      </c>
      <c r="J248" s="274" t="str">
        <f>IF(ISBLANK(INDEX('Policy Characteristics'!D:D,MATCH($C248,'Policy Characteristics'!$C:$C,0))),"",INDEX('Policy Characteristics'!D:D,MATCH($C248,'Policy Characteristics'!$C:$C,0)))</f>
        <v>Non Reference Case Capacity Retirement Schedule</v>
      </c>
      <c r="K248" s="272" t="str">
        <f>IF(ISBLANK(INDEX('Policy Characteristics'!E:E,MATCH($C248,'Policy Characteristics'!$C:$C,0))),"",INDEX('Policy Characteristics'!E:E,MATCH($C248,'Policy Characteristics'!$C:$C,0)))</f>
        <v/>
      </c>
      <c r="L248" s="272">
        <f>IF(ISBLANK(INDEX('Policy Characteristics'!F:F,MATCH($C248,'Policy Characteristics'!$C:$C,0))),"",INDEX('Policy Characteristics'!F:F,MATCH($C248,'Policy Characteristics'!$C:$C,0)))</f>
        <v>0</v>
      </c>
      <c r="M248" s="272">
        <f>IF(ISBLANK(INDEX('Policy Characteristics'!G:G,MATCH($C248,'Policy Characteristics'!$C:$C,0))),"",INDEX('Policy Characteristics'!G:G,MATCH($C248,'Policy Characteristics'!$C:$C,0)))</f>
        <v>1</v>
      </c>
      <c r="N248" s="272">
        <f>IF(ISBLANK(INDEX('Policy Characteristics'!H:H,MATCH($C248,'Policy Characteristics'!$C:$C,0))),"",INDEX('Policy Characteristics'!H:H,MATCH($C248,'Policy Characteristics'!$C:$C,0)))</f>
        <v>1</v>
      </c>
      <c r="O248" s="272" t="str">
        <f>IF(ISBLANK(INDEX('Policy Characteristics'!I:I,MATCH($C248,'Policy Characteristics'!$C:$C,0))),"",INDEX('Policy Characteristics'!I:I,MATCH($C248,'Policy Characteristics'!$C:$C,0)))</f>
        <v>on/off</v>
      </c>
      <c r="P248" s="272" t="str">
        <f>IF(ISBLANK(INDEX('Policy Characteristics'!J:J,MATCH($C248,'Policy Characteristics'!$C:$C,0))),"",INDEX('Policy Characteristics'!J:J,MATCH($C248,'Policy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8" s="272" t="str">
        <f>IF(ISBLANK(INDEX('Policy Characteristics'!K:K,MATCH($C248,'Policy Characteristics'!$C:$C,0))),"",INDEX('Policy Characteristics'!K:K,MATCH($C248,'Policy Characteristics'!$C:$C,0)))</f>
        <v/>
      </c>
      <c r="R248" s="272" t="str">
        <f>IF(ISBLANK(INDEX('Policy Characteristics'!L:L,MATCH($C248,'Policy Characteristics'!$C:$C,0))),"",INDEX('Policy Characteristics'!L:L,MATCH($C248,'Policy Characteristics'!$C:$C,0)))</f>
        <v/>
      </c>
    </row>
    <row r="249" spans="1:18" ht="16">
      <c r="A249" s="272" t="str">
        <f>IF(ISBLANK(INDEX('Policy Characteristics'!A:A,MATCH($C249,'Policy Characteristics'!$C:$C,0))),"",INDEX('Policy Characteristics'!A:A,MATCH($C249,'Policy Characteristics'!$C:$C,0)))</f>
        <v>Electricity Supply</v>
      </c>
      <c r="B249" s="272" t="str">
        <f>IF(ISBLANK(INDEX('Policy Characteristics'!B:B,MATCH($C249,'Policy Characteristics'!$C:$C,0))),"",INDEX('Policy Characteristics'!B:B,MATCH($C249,'Policy Characteristics'!$C:$C,0)))</f>
        <v>Non Reference Case Capacity Retirement Schedule</v>
      </c>
      <c r="C249" s="274" t="str">
        <f t="shared" si="21"/>
        <v>Boolean Use Non BAU Capacity Retirement Schedule</v>
      </c>
      <c r="D249" s="6" t="s">
        <v>81</v>
      </c>
      <c r="E249" s="44"/>
      <c r="F249" s="6" t="s">
        <v>95</v>
      </c>
      <c r="G249" s="44"/>
      <c r="H249" s="43">
        <v>867</v>
      </c>
      <c r="I249" s="44" t="s">
        <v>46</v>
      </c>
      <c r="J249" s="274" t="str">
        <f>IF(ISBLANK(INDEX('Policy Characteristics'!D:D,MATCH($C249,'Policy Characteristics'!$C:$C,0))),"",INDEX('Policy Characteristics'!D:D,MATCH($C249,'Policy Characteristics'!$C:$C,0)))</f>
        <v>Non Reference Case Capacity Retirement Schedule</v>
      </c>
      <c r="K249" s="272" t="str">
        <f>IF(ISBLANK(INDEX('Policy Characteristics'!E:E,MATCH($C249,'Policy Characteristics'!$C:$C,0))),"",INDEX('Policy Characteristics'!E:E,MATCH($C249,'Policy Characteristics'!$C:$C,0)))</f>
        <v/>
      </c>
      <c r="L249" s="272">
        <f>IF(ISBLANK(INDEX('Policy Characteristics'!F:F,MATCH($C249,'Policy Characteristics'!$C:$C,0))),"",INDEX('Policy Characteristics'!F:F,MATCH($C249,'Policy Characteristics'!$C:$C,0)))</f>
        <v>0</v>
      </c>
      <c r="M249" s="272">
        <f>IF(ISBLANK(INDEX('Policy Characteristics'!G:G,MATCH($C249,'Policy Characteristics'!$C:$C,0))),"",INDEX('Policy Characteristics'!G:G,MATCH($C249,'Policy Characteristics'!$C:$C,0)))</f>
        <v>1</v>
      </c>
      <c r="N249" s="272">
        <f>IF(ISBLANK(INDEX('Policy Characteristics'!H:H,MATCH($C249,'Policy Characteristics'!$C:$C,0))),"",INDEX('Policy Characteristics'!H:H,MATCH($C249,'Policy Characteristics'!$C:$C,0)))</f>
        <v>1</v>
      </c>
      <c r="O249" s="272" t="str">
        <f>IF(ISBLANK(INDEX('Policy Characteristics'!I:I,MATCH($C249,'Policy Characteristics'!$C:$C,0))),"",INDEX('Policy Characteristics'!I:I,MATCH($C249,'Policy Characteristics'!$C:$C,0)))</f>
        <v>on/off</v>
      </c>
      <c r="P249" s="272" t="str">
        <f>IF(ISBLANK(INDEX('Policy Characteristics'!J:J,MATCH($C249,'Policy Characteristics'!$C:$C,0))),"",INDEX('Policy Characteristics'!J:J,MATCH($C249,'Policy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49" s="272" t="str">
        <f>IF(ISBLANK(INDEX('Policy Characteristics'!K:K,MATCH($C249,'Policy Characteristics'!$C:$C,0))),"",INDEX('Policy Characteristics'!K:K,MATCH($C249,'Policy Characteristics'!$C:$C,0)))</f>
        <v/>
      </c>
      <c r="R249" s="272" t="str">
        <f>IF(ISBLANK(INDEX('Policy Characteristics'!L:L,MATCH($C249,'Policy Characteristics'!$C:$C,0))),"",INDEX('Policy Characteristics'!L:L,MATCH($C249,'Policy Characteristics'!$C:$C,0)))</f>
        <v/>
      </c>
    </row>
    <row r="250" spans="1:18" ht="16">
      <c r="A250" s="272" t="str">
        <f>IF(ISBLANK(INDEX('Policy Characteristics'!A:A,MATCH($C250,'Policy Characteristics'!$C:$C,0))),"",INDEX('Policy Characteristics'!A:A,MATCH($C250,'Policy Characteristics'!$C:$C,0)))</f>
        <v>Electricity Supply</v>
      </c>
      <c r="B250" s="272" t="str">
        <f>IF(ISBLANK(INDEX('Policy Characteristics'!B:B,MATCH($C250,'Policy Characteristics'!$C:$C,0))),"",INDEX('Policy Characteristics'!B:B,MATCH($C250,'Policy Characteristics'!$C:$C,0)))</f>
        <v>Non Reference Case Capacity Retirement Schedule</v>
      </c>
      <c r="C250" s="274" t="str">
        <f t="shared" si="21"/>
        <v>Boolean Use Non BAU Capacity Retirement Schedule</v>
      </c>
      <c r="D250" s="6" t="s">
        <v>2472</v>
      </c>
      <c r="E250" s="44"/>
      <c r="F250" s="6" t="s">
        <v>459</v>
      </c>
      <c r="G250" s="44"/>
      <c r="H250" s="43">
        <v>868</v>
      </c>
      <c r="I250" s="44" t="s">
        <v>46</v>
      </c>
      <c r="J250" s="274" t="str">
        <f>IF(ISBLANK(INDEX('Policy Characteristics'!D:D,MATCH($C250,'Policy Characteristics'!$C:$C,0))),"",INDEX('Policy Characteristics'!D:D,MATCH($C250,'Policy Characteristics'!$C:$C,0)))</f>
        <v>Non Reference Case Capacity Retirement Schedule</v>
      </c>
      <c r="K250" s="272" t="str">
        <f>IF(ISBLANK(INDEX('Policy Characteristics'!E:E,MATCH($C250,'Policy Characteristics'!$C:$C,0))),"",INDEX('Policy Characteristics'!E:E,MATCH($C250,'Policy Characteristics'!$C:$C,0)))</f>
        <v/>
      </c>
      <c r="L250" s="272">
        <f>IF(ISBLANK(INDEX('Policy Characteristics'!F:F,MATCH($C250,'Policy Characteristics'!$C:$C,0))),"",INDEX('Policy Characteristics'!F:F,MATCH($C250,'Policy Characteristics'!$C:$C,0)))</f>
        <v>0</v>
      </c>
      <c r="M250" s="272">
        <f>IF(ISBLANK(INDEX('Policy Characteristics'!G:G,MATCH($C250,'Policy Characteristics'!$C:$C,0))),"",INDEX('Policy Characteristics'!G:G,MATCH($C250,'Policy Characteristics'!$C:$C,0)))</f>
        <v>1</v>
      </c>
      <c r="N250" s="272">
        <f>IF(ISBLANK(INDEX('Policy Characteristics'!H:H,MATCH($C250,'Policy Characteristics'!$C:$C,0))),"",INDEX('Policy Characteristics'!H:H,MATCH($C250,'Policy Characteristics'!$C:$C,0)))</f>
        <v>1</v>
      </c>
      <c r="O250" s="272" t="str">
        <f>IF(ISBLANK(INDEX('Policy Characteristics'!I:I,MATCH($C250,'Policy Characteristics'!$C:$C,0))),"",INDEX('Policy Characteristics'!I:I,MATCH($C250,'Policy Characteristics'!$C:$C,0)))</f>
        <v>on/off</v>
      </c>
      <c r="P250" s="272" t="str">
        <f>IF(ISBLANK(INDEX('Policy Characteristics'!J:J,MATCH($C250,'Policy Characteristics'!$C:$C,0))),"",INDEX('Policy Characteristics'!J:J,MATCH($C250,'Policy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0" s="272" t="str">
        <f>IF(ISBLANK(INDEX('Policy Characteristics'!K:K,MATCH($C250,'Policy Characteristics'!$C:$C,0))),"",INDEX('Policy Characteristics'!K:K,MATCH($C250,'Policy Characteristics'!$C:$C,0)))</f>
        <v/>
      </c>
      <c r="R250" s="272" t="str">
        <f>IF(ISBLANK(INDEX('Policy Characteristics'!L:L,MATCH($C250,'Policy Characteristics'!$C:$C,0))),"",INDEX('Policy Characteristics'!L:L,MATCH($C250,'Policy Characteristics'!$C:$C,0)))</f>
        <v/>
      </c>
    </row>
    <row r="251" spans="1:18" ht="16">
      <c r="A251" s="272" t="str">
        <f>IF(ISBLANK(INDEX('Policy Characteristics'!A:A,MATCH($C251,'Policy Characteristics'!$C:$C,0))),"",INDEX('Policy Characteristics'!A:A,MATCH($C251,'Policy Characteristics'!$C:$C,0)))</f>
        <v>Electricity Supply</v>
      </c>
      <c r="B251" s="272" t="str">
        <f>IF(ISBLANK(INDEX('Policy Characteristics'!B:B,MATCH($C251,'Policy Characteristics'!$C:$C,0))),"",INDEX('Policy Characteristics'!B:B,MATCH($C251,'Policy Characteristics'!$C:$C,0)))</f>
        <v>Non Reference Case Capacity Retirement Schedule</v>
      </c>
      <c r="C251" s="274" t="str">
        <f t="shared" si="21"/>
        <v>Boolean Use Non BAU Capacity Retirement Schedule</v>
      </c>
      <c r="D251" s="6" t="s">
        <v>327</v>
      </c>
      <c r="E251" s="44"/>
      <c r="F251" s="6" t="s">
        <v>329</v>
      </c>
      <c r="G251" s="44"/>
      <c r="H251" s="43">
        <v>869</v>
      </c>
      <c r="I251" s="44" t="s">
        <v>46</v>
      </c>
      <c r="J251" s="274" t="str">
        <f>IF(ISBLANK(INDEX('Policy Characteristics'!D:D,MATCH($C251,'Policy Characteristics'!$C:$C,0))),"",INDEX('Policy Characteristics'!D:D,MATCH($C251,'Policy Characteristics'!$C:$C,0)))</f>
        <v>Non Reference Case Capacity Retirement Schedule</v>
      </c>
      <c r="K251" s="272" t="str">
        <f>IF(ISBLANK(INDEX('Policy Characteristics'!E:E,MATCH($C251,'Policy Characteristics'!$C:$C,0))),"",INDEX('Policy Characteristics'!E:E,MATCH($C251,'Policy Characteristics'!$C:$C,0)))</f>
        <v/>
      </c>
      <c r="L251" s="272">
        <f>IF(ISBLANK(INDEX('Policy Characteristics'!F:F,MATCH($C251,'Policy Characteristics'!$C:$C,0))),"",INDEX('Policy Characteristics'!F:F,MATCH($C251,'Policy Characteristics'!$C:$C,0)))</f>
        <v>0</v>
      </c>
      <c r="M251" s="272">
        <f>IF(ISBLANK(INDEX('Policy Characteristics'!G:G,MATCH($C251,'Policy Characteristics'!$C:$C,0))),"",INDEX('Policy Characteristics'!G:G,MATCH($C251,'Policy Characteristics'!$C:$C,0)))</f>
        <v>1</v>
      </c>
      <c r="N251" s="272">
        <f>IF(ISBLANK(INDEX('Policy Characteristics'!H:H,MATCH($C251,'Policy Characteristics'!$C:$C,0))),"",INDEX('Policy Characteristics'!H:H,MATCH($C251,'Policy Characteristics'!$C:$C,0)))</f>
        <v>1</v>
      </c>
      <c r="O251" s="272" t="str">
        <f>IF(ISBLANK(INDEX('Policy Characteristics'!I:I,MATCH($C251,'Policy Characteristics'!$C:$C,0))),"",INDEX('Policy Characteristics'!I:I,MATCH($C251,'Policy Characteristics'!$C:$C,0)))</f>
        <v>on/off</v>
      </c>
      <c r="P251" s="272" t="str">
        <f>IF(ISBLANK(INDEX('Policy Characteristics'!J:J,MATCH($C251,'Policy Characteristics'!$C:$C,0))),"",INDEX('Policy Characteristics'!J:J,MATCH($C251,'Policy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1" s="272" t="str">
        <f>IF(ISBLANK(INDEX('Policy Characteristics'!K:K,MATCH($C251,'Policy Characteristics'!$C:$C,0))),"",INDEX('Policy Characteristics'!K:K,MATCH($C251,'Policy Characteristics'!$C:$C,0)))</f>
        <v/>
      </c>
      <c r="R251" s="272" t="str">
        <f>IF(ISBLANK(INDEX('Policy Characteristics'!L:L,MATCH($C251,'Policy Characteristics'!$C:$C,0))),"",INDEX('Policy Characteristics'!L:L,MATCH($C251,'Policy Characteristics'!$C:$C,0)))</f>
        <v/>
      </c>
    </row>
    <row r="252" spans="1:18" ht="16">
      <c r="A252" s="272" t="str">
        <f>IF(ISBLANK(INDEX('Policy Characteristics'!A:A,MATCH($C252,'Policy Characteristics'!$C:$C,0))),"",INDEX('Policy Characteristics'!A:A,MATCH($C252,'Policy Characteristics'!$C:$C,0)))</f>
        <v>Electricity Supply</v>
      </c>
      <c r="B252" s="272" t="str">
        <f>IF(ISBLANK(INDEX('Policy Characteristics'!B:B,MATCH($C252,'Policy Characteristics'!$C:$C,0))),"",INDEX('Policy Characteristics'!B:B,MATCH($C252,'Policy Characteristics'!$C:$C,0)))</f>
        <v>Non Reference Case Capacity Retirement Schedule</v>
      </c>
      <c r="C252" s="274" t="str">
        <f t="shared" si="21"/>
        <v>Boolean Use Non BAU Capacity Retirement Schedule</v>
      </c>
      <c r="D252" s="6" t="s">
        <v>328</v>
      </c>
      <c r="E252" s="44"/>
      <c r="F252" s="6" t="s">
        <v>330</v>
      </c>
      <c r="G252" s="44"/>
      <c r="H252" s="43">
        <v>870</v>
      </c>
      <c r="I252" s="44" t="s">
        <v>46</v>
      </c>
      <c r="J252" s="274" t="str">
        <f>IF(ISBLANK(INDEX('Policy Characteristics'!D:D,MATCH($C252,'Policy Characteristics'!$C:$C,0))),"",INDEX('Policy Characteristics'!D:D,MATCH($C252,'Policy Characteristics'!$C:$C,0)))</f>
        <v>Non Reference Case Capacity Retirement Schedule</v>
      </c>
      <c r="K252" s="272" t="str">
        <f>IF(ISBLANK(INDEX('Policy Characteristics'!E:E,MATCH($C252,'Policy Characteristics'!$C:$C,0))),"",INDEX('Policy Characteristics'!E:E,MATCH($C252,'Policy Characteristics'!$C:$C,0)))</f>
        <v/>
      </c>
      <c r="L252" s="272">
        <f>IF(ISBLANK(INDEX('Policy Characteristics'!F:F,MATCH($C252,'Policy Characteristics'!$C:$C,0))),"",INDEX('Policy Characteristics'!F:F,MATCH($C252,'Policy Characteristics'!$C:$C,0)))</f>
        <v>0</v>
      </c>
      <c r="M252" s="272">
        <f>IF(ISBLANK(INDEX('Policy Characteristics'!G:G,MATCH($C252,'Policy Characteristics'!$C:$C,0))),"",INDEX('Policy Characteristics'!G:G,MATCH($C252,'Policy Characteristics'!$C:$C,0)))</f>
        <v>1</v>
      </c>
      <c r="N252" s="272">
        <f>IF(ISBLANK(INDEX('Policy Characteristics'!H:H,MATCH($C252,'Policy Characteristics'!$C:$C,0))),"",INDEX('Policy Characteristics'!H:H,MATCH($C252,'Policy Characteristics'!$C:$C,0)))</f>
        <v>1</v>
      </c>
      <c r="O252" s="272" t="str">
        <f>IF(ISBLANK(INDEX('Policy Characteristics'!I:I,MATCH($C252,'Policy Characteristics'!$C:$C,0))),"",INDEX('Policy Characteristics'!I:I,MATCH($C252,'Policy Characteristics'!$C:$C,0)))</f>
        <v>on/off</v>
      </c>
      <c r="P252" s="272" t="str">
        <f>IF(ISBLANK(INDEX('Policy Characteristics'!J:J,MATCH($C252,'Policy Characteristics'!$C:$C,0))),"",INDEX('Policy Characteristics'!J:J,MATCH($C252,'Policy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2" s="272" t="str">
        <f>IF(ISBLANK(INDEX('Policy Characteristics'!K:K,MATCH($C252,'Policy Characteristics'!$C:$C,0))),"",INDEX('Policy Characteristics'!K:K,MATCH($C252,'Policy Characteristics'!$C:$C,0)))</f>
        <v/>
      </c>
      <c r="R252" s="272" t="str">
        <f>IF(ISBLANK(INDEX('Policy Characteristics'!L:L,MATCH($C252,'Policy Characteristics'!$C:$C,0))),"",INDEX('Policy Characteristics'!L:L,MATCH($C252,'Policy Characteristics'!$C:$C,0)))</f>
        <v/>
      </c>
    </row>
    <row r="253" spans="1:18" ht="16">
      <c r="A253" s="272" t="str">
        <f>IF(ISBLANK(INDEX('Policy Characteristics'!A:A,MATCH($C253,'Policy Characteristics'!$C:$C,0))),"",INDEX('Policy Characteristics'!A:A,MATCH($C253,'Policy Characteristics'!$C:$C,0)))</f>
        <v>Electricity Supply</v>
      </c>
      <c r="B253" s="272" t="str">
        <f>IF(ISBLANK(INDEX('Policy Characteristics'!B:B,MATCH($C253,'Policy Characteristics'!$C:$C,0))),"",INDEX('Policy Characteristics'!B:B,MATCH($C253,'Policy Characteristics'!$C:$C,0)))</f>
        <v>Non Reference Case Capacity Retirement Schedule</v>
      </c>
      <c r="C253" s="274" t="str">
        <f t="shared" si="21"/>
        <v>Boolean Use Non BAU Capacity Retirement Schedule</v>
      </c>
      <c r="D253" s="6" t="s">
        <v>467</v>
      </c>
      <c r="E253" s="44"/>
      <c r="F253" s="6" t="s">
        <v>466</v>
      </c>
      <c r="G253" s="44"/>
      <c r="H253" s="43">
        <v>871</v>
      </c>
      <c r="I253" s="44" t="s">
        <v>46</v>
      </c>
      <c r="J253" s="274" t="str">
        <f>IF(ISBLANK(INDEX('Policy Characteristics'!D:D,MATCH($C253,'Policy Characteristics'!$C:$C,0))),"",INDEX('Policy Characteristics'!D:D,MATCH($C253,'Policy Characteristics'!$C:$C,0)))</f>
        <v>Non Reference Case Capacity Retirement Schedule</v>
      </c>
      <c r="K253" s="272" t="str">
        <f>IF(ISBLANK(INDEX('Policy Characteristics'!E:E,MATCH($C253,'Policy Characteristics'!$C:$C,0))),"",INDEX('Policy Characteristics'!E:E,MATCH($C253,'Policy Characteristics'!$C:$C,0)))</f>
        <v/>
      </c>
      <c r="L253" s="272">
        <f>IF(ISBLANK(INDEX('Policy Characteristics'!F:F,MATCH($C253,'Policy Characteristics'!$C:$C,0))),"",INDEX('Policy Characteristics'!F:F,MATCH($C253,'Policy Characteristics'!$C:$C,0)))</f>
        <v>0</v>
      </c>
      <c r="M253" s="272">
        <f>IF(ISBLANK(INDEX('Policy Characteristics'!G:G,MATCH($C253,'Policy Characteristics'!$C:$C,0))),"",INDEX('Policy Characteristics'!G:G,MATCH($C253,'Policy Characteristics'!$C:$C,0)))</f>
        <v>1</v>
      </c>
      <c r="N253" s="272">
        <f>IF(ISBLANK(INDEX('Policy Characteristics'!H:H,MATCH($C253,'Policy Characteristics'!$C:$C,0))),"",INDEX('Policy Characteristics'!H:H,MATCH($C253,'Policy Characteristics'!$C:$C,0)))</f>
        <v>1</v>
      </c>
      <c r="O253" s="272" t="str">
        <f>IF(ISBLANK(INDEX('Policy Characteristics'!I:I,MATCH($C253,'Policy Characteristics'!$C:$C,0))),"",INDEX('Policy Characteristics'!I:I,MATCH($C253,'Policy Characteristics'!$C:$C,0)))</f>
        <v>on/off</v>
      </c>
      <c r="P253" s="272" t="str">
        <f>IF(ISBLANK(INDEX('Policy Characteristics'!J:J,MATCH($C253,'Policy Characteristics'!$C:$C,0))),"",INDEX('Policy Characteristics'!J:J,MATCH($C253,'Policy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3" s="272" t="str">
        <f>IF(ISBLANK(INDEX('Policy Characteristics'!K:K,MATCH($C253,'Policy Characteristics'!$C:$C,0))),"",INDEX('Policy Characteristics'!K:K,MATCH($C253,'Policy Characteristics'!$C:$C,0)))</f>
        <v/>
      </c>
      <c r="R253" s="272" t="str">
        <f>IF(ISBLANK(INDEX('Policy Characteristics'!L:L,MATCH($C253,'Policy Characteristics'!$C:$C,0))),"",INDEX('Policy Characteristics'!L:L,MATCH($C253,'Policy Characteristics'!$C:$C,0)))</f>
        <v/>
      </c>
    </row>
    <row r="254" spans="1:18" ht="16">
      <c r="A254" s="272" t="str">
        <f>IF(ISBLANK(INDEX('Policy Characteristics'!A:A,MATCH($C254,'Policy Characteristics'!$C:$C,0))),"",INDEX('Policy Characteristics'!A:A,MATCH($C254,'Policy Characteristics'!$C:$C,0)))</f>
        <v>Electricity Supply</v>
      </c>
      <c r="B254" s="272" t="str">
        <f>IF(ISBLANK(INDEX('Policy Characteristics'!B:B,MATCH($C254,'Policy Characteristics'!$C:$C,0))),"",INDEX('Policy Characteristics'!B:B,MATCH($C254,'Policy Characteristics'!$C:$C,0)))</f>
        <v>Non Reference Case Capacity Retirement Schedule</v>
      </c>
      <c r="C254" s="274" t="str">
        <f t="shared" si="21"/>
        <v>Boolean Use Non BAU Capacity Retirement Schedule</v>
      </c>
      <c r="D254" s="6" t="s">
        <v>476</v>
      </c>
      <c r="E254" s="44"/>
      <c r="F254" s="6" t="s">
        <v>477</v>
      </c>
      <c r="G254" s="44"/>
      <c r="H254" s="43">
        <v>872</v>
      </c>
      <c r="I254" s="44" t="s">
        <v>46</v>
      </c>
      <c r="J254" s="274" t="str">
        <f>IF(ISBLANK(INDEX('Policy Characteristics'!D:D,MATCH($C254,'Policy Characteristics'!$C:$C,0))),"",INDEX('Policy Characteristics'!D:D,MATCH($C254,'Policy Characteristics'!$C:$C,0)))</f>
        <v>Non Reference Case Capacity Retirement Schedule</v>
      </c>
      <c r="K254" s="272" t="str">
        <f>IF(ISBLANK(INDEX('Policy Characteristics'!E:E,MATCH($C254,'Policy Characteristics'!$C:$C,0))),"",INDEX('Policy Characteristics'!E:E,MATCH($C254,'Policy Characteristics'!$C:$C,0)))</f>
        <v/>
      </c>
      <c r="L254" s="272">
        <f>IF(ISBLANK(INDEX('Policy Characteristics'!F:F,MATCH($C254,'Policy Characteristics'!$C:$C,0))),"",INDEX('Policy Characteristics'!F:F,MATCH($C254,'Policy Characteristics'!$C:$C,0)))</f>
        <v>0</v>
      </c>
      <c r="M254" s="272">
        <f>IF(ISBLANK(INDEX('Policy Characteristics'!G:G,MATCH($C254,'Policy Characteristics'!$C:$C,0))),"",INDEX('Policy Characteristics'!G:G,MATCH($C254,'Policy Characteristics'!$C:$C,0)))</f>
        <v>1</v>
      </c>
      <c r="N254" s="272">
        <f>IF(ISBLANK(INDEX('Policy Characteristics'!H:H,MATCH($C254,'Policy Characteristics'!$C:$C,0))),"",INDEX('Policy Characteristics'!H:H,MATCH($C254,'Policy Characteristics'!$C:$C,0)))</f>
        <v>1</v>
      </c>
      <c r="O254" s="272" t="str">
        <f>IF(ISBLANK(INDEX('Policy Characteristics'!I:I,MATCH($C254,'Policy Characteristics'!$C:$C,0))),"",INDEX('Policy Characteristics'!I:I,MATCH($C254,'Policy Characteristics'!$C:$C,0)))</f>
        <v>on/off</v>
      </c>
      <c r="P254" s="272" t="str">
        <f>IF(ISBLANK(INDEX('Policy Characteristics'!J:J,MATCH($C254,'Policy Characteristics'!$C:$C,0))),"",INDEX('Policy Characteristics'!J:J,MATCH($C254,'Policy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4" s="272" t="str">
        <f>IF(ISBLANK(INDEX('Policy Characteristics'!K:K,MATCH($C254,'Policy Characteristics'!$C:$C,0))),"",INDEX('Policy Characteristics'!K:K,MATCH($C254,'Policy Characteristics'!$C:$C,0)))</f>
        <v/>
      </c>
      <c r="R254" s="272" t="str">
        <f>IF(ISBLANK(INDEX('Policy Characteristics'!L:L,MATCH($C254,'Policy Characteristics'!$C:$C,0))),"",INDEX('Policy Characteristics'!L:L,MATCH($C254,'Policy Characteristics'!$C:$C,0)))</f>
        <v/>
      </c>
    </row>
    <row r="255" spans="1:18" ht="16">
      <c r="A255" s="272" t="str">
        <f>IF(ISBLANK(INDEX('Policy Characteristics'!A:A,MATCH($C255,'Policy Characteristics'!$C:$C,0))),"",INDEX('Policy Characteristics'!A:A,MATCH($C255,'Policy Characteristics'!$C:$C,0)))</f>
        <v>Electricity Supply</v>
      </c>
      <c r="B255" s="272" t="str">
        <f>IF(ISBLANK(INDEX('Policy Characteristics'!B:B,MATCH($C255,'Policy Characteristics'!$C:$C,0))),"",INDEX('Policy Characteristics'!B:B,MATCH($C255,'Policy Characteristics'!$C:$C,0)))</f>
        <v>Non Reference Case Capacity Retirement Schedule</v>
      </c>
      <c r="C255" s="274" t="str">
        <f t="shared" si="21"/>
        <v>Boolean Use Non BAU Capacity Retirement Schedule</v>
      </c>
      <c r="D255" s="6" t="s">
        <v>2830</v>
      </c>
      <c r="E255" s="44"/>
      <c r="F255" s="6" t="s">
        <v>2524</v>
      </c>
      <c r="G255" s="44"/>
      <c r="H255" s="43">
        <v>873</v>
      </c>
      <c r="I255" s="44" t="s">
        <v>46</v>
      </c>
      <c r="J255" s="274" t="str">
        <f>IF(ISBLANK(INDEX('Policy Characteristics'!D:D,MATCH($C255,'Policy Characteristics'!$C:$C,0))),"",INDEX('Policy Characteristics'!D:D,MATCH($C255,'Policy Characteristics'!$C:$C,0)))</f>
        <v>Non Reference Case Capacity Retirement Schedule</v>
      </c>
      <c r="K255" s="272" t="str">
        <f>IF(ISBLANK(INDEX('Policy Characteristics'!E:E,MATCH($C255,'Policy Characteristics'!$C:$C,0))),"",INDEX('Policy Characteristics'!E:E,MATCH($C255,'Policy Characteristics'!$C:$C,0)))</f>
        <v/>
      </c>
      <c r="L255" s="272">
        <f>IF(ISBLANK(INDEX('Policy Characteristics'!F:F,MATCH($C255,'Policy Characteristics'!$C:$C,0))),"",INDEX('Policy Characteristics'!F:F,MATCH($C255,'Policy Characteristics'!$C:$C,0)))</f>
        <v>0</v>
      </c>
      <c r="M255" s="272">
        <f>IF(ISBLANK(INDEX('Policy Characteristics'!G:G,MATCH($C255,'Policy Characteristics'!$C:$C,0))),"",INDEX('Policy Characteristics'!G:G,MATCH($C255,'Policy Characteristics'!$C:$C,0)))</f>
        <v>1</v>
      </c>
      <c r="N255" s="272">
        <f>IF(ISBLANK(INDEX('Policy Characteristics'!H:H,MATCH($C255,'Policy Characteristics'!$C:$C,0))),"",INDEX('Policy Characteristics'!H:H,MATCH($C255,'Policy Characteristics'!$C:$C,0)))</f>
        <v>1</v>
      </c>
      <c r="O255" s="272" t="str">
        <f>IF(ISBLANK(INDEX('Policy Characteristics'!I:I,MATCH($C255,'Policy Characteristics'!$C:$C,0))),"",INDEX('Policy Characteristics'!I:I,MATCH($C255,'Policy Characteristics'!$C:$C,0)))</f>
        <v>on/off</v>
      </c>
      <c r="P255" s="272" t="str">
        <f>IF(ISBLANK(INDEX('Policy Characteristics'!J:J,MATCH($C255,'Policy Characteristics'!$C:$C,0))),"",INDEX('Policy Characteristics'!J:J,MATCH($C255,'Policy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5" s="272" t="str">
        <f>IF(ISBLANK(INDEX('Policy Characteristics'!K:K,MATCH($C255,'Policy Characteristics'!$C:$C,0))),"",INDEX('Policy Characteristics'!K:K,MATCH($C255,'Policy Characteristics'!$C:$C,0)))</f>
        <v/>
      </c>
      <c r="R255" s="272" t="str">
        <f>IF(ISBLANK(INDEX('Policy Characteristics'!L:L,MATCH($C255,'Policy Characteristics'!$C:$C,0))),"",INDEX('Policy Characteristics'!L:L,MATCH($C255,'Policy Characteristics'!$C:$C,0)))</f>
        <v/>
      </c>
    </row>
    <row r="256" spans="1:18" ht="16">
      <c r="A256" s="272" t="str">
        <f>IF(ISBLANK(INDEX('Policy Characteristics'!A:A,MATCH($C256,'Policy Characteristics'!$C:$C,0))),"",INDEX('Policy Characteristics'!A:A,MATCH($C256,'Policy Characteristics'!$C:$C,0)))</f>
        <v>Electricity Supply</v>
      </c>
      <c r="B256" s="272" t="str">
        <f>IF(ISBLANK(INDEX('Policy Characteristics'!B:B,MATCH($C256,'Policy Characteristics'!$C:$C,0))),"",INDEX('Policy Characteristics'!B:B,MATCH($C256,'Policy Characteristics'!$C:$C,0)))</f>
        <v>Non Reference Case Capacity Retirement Schedule</v>
      </c>
      <c r="C256" s="274" t="str">
        <f t="shared" si="21"/>
        <v>Boolean Use Non BAU Capacity Retirement Schedule</v>
      </c>
      <c r="D256" s="6" t="s">
        <v>2831</v>
      </c>
      <c r="E256" s="44"/>
      <c r="F256" s="6" t="s">
        <v>2658</v>
      </c>
      <c r="G256" s="44"/>
      <c r="H256" s="43">
        <v>874</v>
      </c>
      <c r="I256" s="44" t="s">
        <v>46</v>
      </c>
      <c r="J256" s="274" t="str">
        <f>IF(ISBLANK(INDEX('Policy Characteristics'!D:D,MATCH($C256,'Policy Characteristics'!$C:$C,0))),"",INDEX('Policy Characteristics'!D:D,MATCH($C256,'Policy Characteristics'!$C:$C,0)))</f>
        <v>Non Reference Case Capacity Retirement Schedule</v>
      </c>
      <c r="K256" s="272" t="str">
        <f>IF(ISBLANK(INDEX('Policy Characteristics'!E:E,MATCH($C256,'Policy Characteristics'!$C:$C,0))),"",INDEX('Policy Characteristics'!E:E,MATCH($C256,'Policy Characteristics'!$C:$C,0)))</f>
        <v/>
      </c>
      <c r="L256" s="272">
        <f>IF(ISBLANK(INDEX('Policy Characteristics'!F:F,MATCH($C256,'Policy Characteristics'!$C:$C,0))),"",INDEX('Policy Characteristics'!F:F,MATCH($C256,'Policy Characteristics'!$C:$C,0)))</f>
        <v>0</v>
      </c>
      <c r="M256" s="272">
        <f>IF(ISBLANK(INDEX('Policy Characteristics'!G:G,MATCH($C256,'Policy Characteristics'!$C:$C,0))),"",INDEX('Policy Characteristics'!G:G,MATCH($C256,'Policy Characteristics'!$C:$C,0)))</f>
        <v>1</v>
      </c>
      <c r="N256" s="272">
        <f>IF(ISBLANK(INDEX('Policy Characteristics'!H:H,MATCH($C256,'Policy Characteristics'!$C:$C,0))),"",INDEX('Policy Characteristics'!H:H,MATCH($C256,'Policy Characteristics'!$C:$C,0)))</f>
        <v>1</v>
      </c>
      <c r="O256" s="272" t="str">
        <f>IF(ISBLANK(INDEX('Policy Characteristics'!I:I,MATCH($C256,'Policy Characteristics'!$C:$C,0))),"",INDEX('Policy Characteristics'!I:I,MATCH($C256,'Policy Characteristics'!$C:$C,0)))</f>
        <v>on/off</v>
      </c>
      <c r="P256" s="272" t="str">
        <f>IF(ISBLANK(INDEX('Policy Characteristics'!J:J,MATCH($C256,'Policy Characteristics'!$C:$C,0))),"",INDEX('Policy Characteristics'!J:J,MATCH($C256,'Policy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6" s="272" t="str">
        <f>IF(ISBLANK(INDEX('Policy Characteristics'!K:K,MATCH($C256,'Policy Characteristics'!$C:$C,0))),"",INDEX('Policy Characteristics'!K:K,MATCH($C256,'Policy Characteristics'!$C:$C,0)))</f>
        <v/>
      </c>
      <c r="R256" s="272" t="str">
        <f>IF(ISBLANK(INDEX('Policy Characteristics'!L:L,MATCH($C256,'Policy Characteristics'!$C:$C,0))),"",INDEX('Policy Characteristics'!L:L,MATCH($C256,'Policy Characteristics'!$C:$C,0)))</f>
        <v/>
      </c>
    </row>
    <row r="257" spans="1:18" ht="16">
      <c r="A257" s="272" t="str">
        <f>IF(ISBLANK(INDEX('Policy Characteristics'!A:A,MATCH($C257,'Policy Characteristics'!$C:$C,0))),"",INDEX('Policy Characteristics'!A:A,MATCH($C257,'Policy Characteristics'!$C:$C,0)))</f>
        <v>Electricity Supply</v>
      </c>
      <c r="B257" s="272" t="str">
        <f>IF(ISBLANK(INDEX('Policy Characteristics'!B:B,MATCH($C257,'Policy Characteristics'!$C:$C,0))),"",INDEX('Policy Characteristics'!B:B,MATCH($C257,'Policy Characteristics'!$C:$C,0)))</f>
        <v>Non Reference Case Capacity Retirement Schedule</v>
      </c>
      <c r="C257" s="274" t="str">
        <f t="shared" si="21"/>
        <v>Boolean Use Non BAU Capacity Retirement Schedule</v>
      </c>
      <c r="D257" s="6" t="s">
        <v>2832</v>
      </c>
      <c r="E257" s="44"/>
      <c r="F257" s="6" t="s">
        <v>2526</v>
      </c>
      <c r="G257" s="44"/>
      <c r="H257" s="43">
        <v>875</v>
      </c>
      <c r="I257" s="44" t="s">
        <v>46</v>
      </c>
      <c r="J257" s="274" t="str">
        <f>IF(ISBLANK(INDEX('Policy Characteristics'!D:D,MATCH($C257,'Policy Characteristics'!$C:$C,0))),"",INDEX('Policy Characteristics'!D:D,MATCH($C257,'Policy Characteristics'!$C:$C,0)))</f>
        <v>Non Reference Case Capacity Retirement Schedule</v>
      </c>
      <c r="K257" s="272" t="str">
        <f>IF(ISBLANK(INDEX('Policy Characteristics'!E:E,MATCH($C257,'Policy Characteristics'!$C:$C,0))),"",INDEX('Policy Characteristics'!E:E,MATCH($C257,'Policy Characteristics'!$C:$C,0)))</f>
        <v/>
      </c>
      <c r="L257" s="272">
        <f>IF(ISBLANK(INDEX('Policy Characteristics'!F:F,MATCH($C257,'Policy Characteristics'!$C:$C,0))),"",INDEX('Policy Characteristics'!F:F,MATCH($C257,'Policy Characteristics'!$C:$C,0)))</f>
        <v>0</v>
      </c>
      <c r="M257" s="272">
        <f>IF(ISBLANK(INDEX('Policy Characteristics'!G:G,MATCH($C257,'Policy Characteristics'!$C:$C,0))),"",INDEX('Policy Characteristics'!G:G,MATCH($C257,'Policy Characteristics'!$C:$C,0)))</f>
        <v>1</v>
      </c>
      <c r="N257" s="272">
        <f>IF(ISBLANK(INDEX('Policy Characteristics'!H:H,MATCH($C257,'Policy Characteristics'!$C:$C,0))),"",INDEX('Policy Characteristics'!H:H,MATCH($C257,'Policy Characteristics'!$C:$C,0)))</f>
        <v>1</v>
      </c>
      <c r="O257" s="272" t="str">
        <f>IF(ISBLANK(INDEX('Policy Characteristics'!I:I,MATCH($C257,'Policy Characteristics'!$C:$C,0))),"",INDEX('Policy Characteristics'!I:I,MATCH($C257,'Policy Characteristics'!$C:$C,0)))</f>
        <v>on/off</v>
      </c>
      <c r="P257" s="272" t="str">
        <f>IF(ISBLANK(INDEX('Policy Characteristics'!J:J,MATCH($C257,'Policy Characteristics'!$C:$C,0))),"",INDEX('Policy Characteristics'!J:J,MATCH($C257,'Policy Characteristics'!$C:$C,0)))</f>
        <v>**Description:** This policy uses an alternative retirement schedule for existing capacity of the selected type(s). // **Guidance for setting values:** The Reference Case scenario uses retirements from the Energy Information Administration's Annual Energy Outlook (AEO), which includes some economic retirements. Toggling this policy on will only retire announced, planned retirements and exclude the economic retirements listed in the AEO.</v>
      </c>
      <c r="Q257" s="272" t="str">
        <f>IF(ISBLANK(INDEX('Policy Characteristics'!K:K,MATCH($C257,'Policy Characteristics'!$C:$C,0))),"",INDEX('Policy Characteristics'!K:K,MATCH($C257,'Policy Characteristics'!$C:$C,0)))</f>
        <v/>
      </c>
      <c r="R257" s="272" t="str">
        <f>IF(ISBLANK(INDEX('Policy Characteristics'!L:L,MATCH($C257,'Policy Characteristics'!$C:$C,0))),"",INDEX('Policy Characteristics'!L:L,MATCH($C257,'Policy Characteristics'!$C:$C,0)))</f>
        <v/>
      </c>
    </row>
    <row r="258" spans="1:18" s="4" customFormat="1" ht="16">
      <c r="A258" s="272" t="str">
        <f>IF(ISBLANK(INDEX('Policy Characteristics'!A:A,MATCH($C258,'Policy Characteristics'!$C:$C,0))),"",INDEX('Policy Characteristics'!A:A,MATCH($C258,'Policy Characteristics'!$C:$C,0)))</f>
        <v>Electricity Supply</v>
      </c>
      <c r="B258" s="272" t="str">
        <f>IF(ISBLANK(INDEX('Policy Characteristics'!B:B,MATCH($C258,'Policy Characteristics'!$C:$C,0))),"",INDEX('Policy Characteristics'!B:B,MATCH($C258,'Policy Characteristics'!$C:$C,0)))</f>
        <v>Non Reference Case Mandated Capacity Construction</v>
      </c>
      <c r="C258" s="275" t="s">
        <v>133</v>
      </c>
      <c r="D258" s="44" t="s">
        <v>470</v>
      </c>
      <c r="E258" s="44"/>
      <c r="F258" s="44" t="s">
        <v>469</v>
      </c>
      <c r="G258" s="44"/>
      <c r="H258" s="43">
        <v>633</v>
      </c>
      <c r="I258" s="44" t="s">
        <v>45</v>
      </c>
      <c r="J258" s="274" t="str">
        <f>IF(ISBLANK(INDEX('Policy Characteristics'!D:D,MATCH($C258,'Policy Characteristics'!$C:$C,0))),"",INDEX('Policy Characteristics'!D:D,MATCH($C258,'Policy Characteristics'!$C:$C,0)))</f>
        <v>Non Reference Case Mandated Capacity Construction</v>
      </c>
      <c r="K258" s="272" t="str">
        <f>IF(ISBLANK(INDEX('Policy Characteristics'!E:E,MATCH($C258,'Policy Characteristics'!$C:$C,0))),"",INDEX('Policy Characteristics'!E:E,MATCH($C258,'Policy Characteristics'!$C:$C,0)))</f>
        <v/>
      </c>
      <c r="L258" s="272">
        <f>IF(ISBLANK(INDEX('Policy Characteristics'!F:F,MATCH($C258,'Policy Characteristics'!$C:$C,0))),"",INDEX('Policy Characteristics'!F:F,MATCH($C258,'Policy Characteristics'!$C:$C,0)))</f>
        <v>0</v>
      </c>
      <c r="M258" s="272">
        <f>IF(ISBLANK(INDEX('Policy Characteristics'!G:G,MATCH($C258,'Policy Characteristics'!$C:$C,0))),"",INDEX('Policy Characteristics'!G:G,MATCH($C258,'Policy Characteristics'!$C:$C,0)))</f>
        <v>1</v>
      </c>
      <c r="N258" s="272">
        <f>IF(ISBLANK(INDEX('Policy Characteristics'!H:H,MATCH($C258,'Policy Characteristics'!$C:$C,0))),"",INDEX('Policy Characteristics'!H:H,MATCH($C258,'Policy Characteristics'!$C:$C,0)))</f>
        <v>1</v>
      </c>
      <c r="O258" s="272" t="str">
        <f>IF(ISBLANK(INDEX('Policy Characteristics'!I:I,MATCH($C258,'Policy Characteristics'!$C:$C,0))),"",INDEX('Policy Characteristics'!I:I,MATCH($C258,'Policy Characteristics'!$C:$C,0)))</f>
        <v>on/off</v>
      </c>
      <c r="P258" s="272" t="str">
        <f>IF(ISBLANK(INDEX('Policy Characteristics'!J:J,MATCH($C258,'Policy Characteristics'!$C:$C,0))),"",INDEX('Policy Characteristics'!J:J,MATCH($C258,'Policy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58" s="272" t="str">
        <f>IF(ISBLANK(INDEX('Policy Characteristics'!K:K,MATCH($C258,'Policy Characteristics'!$C:$C,0))),"",INDEX('Policy Characteristics'!K:K,MATCH($C258,'Policy Characteristics'!$C:$C,0)))</f>
        <v/>
      </c>
      <c r="R258" s="272" t="str">
        <f>IF(ISBLANK(INDEX('Policy Characteristics'!L:L,MATCH($C258,'Policy Characteristics'!$C:$C,0))),"",INDEX('Policy Characteristics'!L:L,MATCH($C258,'Policy Characteristics'!$C:$C,0)))</f>
        <v/>
      </c>
    </row>
    <row r="259" spans="1:18" s="4" customFormat="1" ht="16">
      <c r="A259" s="272" t="str">
        <f>IF(ISBLANK(INDEX('Policy Characteristics'!A:A,MATCH($C259,'Policy Characteristics'!$C:$C,0))),"",INDEX('Policy Characteristics'!A:A,MATCH($C259,'Policy Characteristics'!$C:$C,0)))</f>
        <v>Electricity Supply</v>
      </c>
      <c r="B259" s="272" t="str">
        <f>IF(ISBLANK(INDEX('Policy Characteristics'!B:B,MATCH($C259,'Policy Characteristics'!$C:$C,0))),"",INDEX('Policy Characteristics'!B:B,MATCH($C259,'Policy Characteristics'!$C:$C,0)))</f>
        <v>Non Reference Case Mandated Capacity Construction</v>
      </c>
      <c r="C259" s="274" t="str">
        <f t="shared" ref="C259:C273" si="22">C$258</f>
        <v>Boolean Use Non BAU Mandated Capacity Construction Schedule</v>
      </c>
      <c r="D259" s="6" t="s">
        <v>325</v>
      </c>
      <c r="E259" s="44"/>
      <c r="F259" s="6" t="s">
        <v>326</v>
      </c>
      <c r="G259" s="44"/>
      <c r="H259" s="43">
        <v>634</v>
      </c>
      <c r="I259" s="44" t="s">
        <v>45</v>
      </c>
      <c r="J259" s="274" t="str">
        <f>IF(ISBLANK(INDEX('Policy Characteristics'!D:D,MATCH($C259,'Policy Characteristics'!$C:$C,0))),"",INDEX('Policy Characteristics'!D:D,MATCH($C259,'Policy Characteristics'!$C:$C,0)))</f>
        <v>Non Reference Case Mandated Capacity Construction</v>
      </c>
      <c r="K259" s="272" t="str">
        <f>IF(ISBLANK(INDEX('Policy Characteristics'!E:E,MATCH($C259,'Policy Characteristics'!$C:$C,0))),"",INDEX('Policy Characteristics'!E:E,MATCH($C259,'Policy Characteristics'!$C:$C,0)))</f>
        <v/>
      </c>
      <c r="L259" s="272">
        <f>IF(ISBLANK(INDEX('Policy Characteristics'!F:F,MATCH($C259,'Policy Characteristics'!$C:$C,0))),"",INDEX('Policy Characteristics'!F:F,MATCH($C259,'Policy Characteristics'!$C:$C,0)))</f>
        <v>0</v>
      </c>
      <c r="M259" s="272">
        <f>IF(ISBLANK(INDEX('Policy Characteristics'!G:G,MATCH($C259,'Policy Characteristics'!$C:$C,0))),"",INDEX('Policy Characteristics'!G:G,MATCH($C259,'Policy Characteristics'!$C:$C,0)))</f>
        <v>1</v>
      </c>
      <c r="N259" s="272">
        <f>IF(ISBLANK(INDEX('Policy Characteristics'!H:H,MATCH($C259,'Policy Characteristics'!$C:$C,0))),"",INDEX('Policy Characteristics'!H:H,MATCH($C259,'Policy Characteristics'!$C:$C,0)))</f>
        <v>1</v>
      </c>
      <c r="O259" s="272" t="str">
        <f>IF(ISBLANK(INDEX('Policy Characteristics'!I:I,MATCH($C259,'Policy Characteristics'!$C:$C,0))),"",INDEX('Policy Characteristics'!I:I,MATCH($C259,'Policy Characteristics'!$C:$C,0)))</f>
        <v>on/off</v>
      </c>
      <c r="P259" s="272" t="str">
        <f>IF(ISBLANK(INDEX('Policy Characteristics'!J:J,MATCH($C259,'Policy Characteristics'!$C:$C,0))),"",INDEX('Policy Characteristics'!J:J,MATCH($C259,'Policy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59" s="272" t="str">
        <f>IF(ISBLANK(INDEX('Policy Characteristics'!K:K,MATCH($C259,'Policy Characteristics'!$C:$C,0))),"",INDEX('Policy Characteristics'!K:K,MATCH($C259,'Policy Characteristics'!$C:$C,0)))</f>
        <v/>
      </c>
      <c r="R259" s="272" t="str">
        <f>IF(ISBLANK(INDEX('Policy Characteristics'!L:L,MATCH($C259,'Policy Characteristics'!$C:$C,0))),"",INDEX('Policy Characteristics'!L:L,MATCH($C259,'Policy Characteristics'!$C:$C,0)))</f>
        <v/>
      </c>
    </row>
    <row r="260" spans="1:18" s="4" customFormat="1" ht="16">
      <c r="A260" s="272" t="str">
        <f>IF(ISBLANK(INDEX('Policy Characteristics'!A:A,MATCH($C260,'Policy Characteristics'!$C:$C,0))),"",INDEX('Policy Characteristics'!A:A,MATCH($C260,'Policy Characteristics'!$C:$C,0)))</f>
        <v>Electricity Supply</v>
      </c>
      <c r="B260" s="272" t="str">
        <f>IF(ISBLANK(INDEX('Policy Characteristics'!B:B,MATCH($C260,'Policy Characteristics'!$C:$C,0))),"",INDEX('Policy Characteristics'!B:B,MATCH($C260,'Policy Characteristics'!$C:$C,0)))</f>
        <v>Non Reference Case Mandated Capacity Construction</v>
      </c>
      <c r="C260" s="274" t="str">
        <f t="shared" si="22"/>
        <v>Boolean Use Non BAU Mandated Capacity Construction Schedule</v>
      </c>
      <c r="D260" s="6" t="s">
        <v>77</v>
      </c>
      <c r="E260" s="44"/>
      <c r="F260" s="6" t="s">
        <v>91</v>
      </c>
      <c r="G260" s="44"/>
      <c r="H260" s="43">
        <v>635</v>
      </c>
      <c r="I260" s="44" t="s">
        <v>45</v>
      </c>
      <c r="J260" s="274" t="str">
        <f>IF(ISBLANK(INDEX('Policy Characteristics'!D:D,MATCH($C260,'Policy Characteristics'!$C:$C,0))),"",INDEX('Policy Characteristics'!D:D,MATCH($C260,'Policy Characteristics'!$C:$C,0)))</f>
        <v>Non Reference Case Mandated Capacity Construction</v>
      </c>
      <c r="K260" s="272" t="str">
        <f>IF(ISBLANK(INDEX('Policy Characteristics'!E:E,MATCH($C260,'Policy Characteristics'!$C:$C,0))),"",INDEX('Policy Characteristics'!E:E,MATCH($C260,'Policy Characteristics'!$C:$C,0)))</f>
        <v/>
      </c>
      <c r="L260" s="272">
        <f>IF(ISBLANK(INDEX('Policy Characteristics'!F:F,MATCH($C260,'Policy Characteristics'!$C:$C,0))),"",INDEX('Policy Characteristics'!F:F,MATCH($C260,'Policy Characteristics'!$C:$C,0)))</f>
        <v>0</v>
      </c>
      <c r="M260" s="272">
        <f>IF(ISBLANK(INDEX('Policy Characteristics'!G:G,MATCH($C260,'Policy Characteristics'!$C:$C,0))),"",INDEX('Policy Characteristics'!G:G,MATCH($C260,'Policy Characteristics'!$C:$C,0)))</f>
        <v>1</v>
      </c>
      <c r="N260" s="272">
        <f>IF(ISBLANK(INDEX('Policy Characteristics'!H:H,MATCH($C260,'Policy Characteristics'!$C:$C,0))),"",INDEX('Policy Characteristics'!H:H,MATCH($C260,'Policy Characteristics'!$C:$C,0)))</f>
        <v>1</v>
      </c>
      <c r="O260" s="272" t="str">
        <f>IF(ISBLANK(INDEX('Policy Characteristics'!I:I,MATCH($C260,'Policy Characteristics'!$C:$C,0))),"",INDEX('Policy Characteristics'!I:I,MATCH($C260,'Policy Characteristics'!$C:$C,0)))</f>
        <v>on/off</v>
      </c>
      <c r="P260" s="272" t="str">
        <f>IF(ISBLANK(INDEX('Policy Characteristics'!J:J,MATCH($C260,'Policy Characteristics'!$C:$C,0))),"",INDEX('Policy Characteristics'!J:J,MATCH($C260,'Policy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0" s="272" t="str">
        <f>IF(ISBLANK(INDEX('Policy Characteristics'!K:K,MATCH($C260,'Policy Characteristics'!$C:$C,0))),"",INDEX('Policy Characteristics'!K:K,MATCH($C260,'Policy Characteristics'!$C:$C,0)))</f>
        <v/>
      </c>
      <c r="R260" s="272" t="str">
        <f>IF(ISBLANK(INDEX('Policy Characteristics'!L:L,MATCH($C260,'Policy Characteristics'!$C:$C,0))),"",INDEX('Policy Characteristics'!L:L,MATCH($C260,'Policy Characteristics'!$C:$C,0)))</f>
        <v/>
      </c>
    </row>
    <row r="261" spans="1:18" s="4" customFormat="1" ht="16">
      <c r="A261" s="272" t="str">
        <f>IF(ISBLANK(INDEX('Policy Characteristics'!A:A,MATCH($C261,'Policy Characteristics'!$C:$C,0))),"",INDEX('Policy Characteristics'!A:A,MATCH($C261,'Policy Characteristics'!$C:$C,0)))</f>
        <v>Electricity Supply</v>
      </c>
      <c r="B261" s="272" t="str">
        <f>IF(ISBLANK(INDEX('Policy Characteristics'!B:B,MATCH($C261,'Policy Characteristics'!$C:$C,0))),"",INDEX('Policy Characteristics'!B:B,MATCH($C261,'Policy Characteristics'!$C:$C,0)))</f>
        <v>Non Reference Case Mandated Capacity Construction</v>
      </c>
      <c r="C261" s="274" t="str">
        <f t="shared" si="22"/>
        <v>Boolean Use Non BAU Mandated Capacity Construction Schedule</v>
      </c>
      <c r="D261" s="6" t="s">
        <v>78</v>
      </c>
      <c r="E261" s="44"/>
      <c r="F261" s="6" t="s">
        <v>92</v>
      </c>
      <c r="G261" s="44"/>
      <c r="H261" s="43">
        <v>636</v>
      </c>
      <c r="I261" s="44" t="s">
        <v>45</v>
      </c>
      <c r="J261" s="274" t="str">
        <f>IF(ISBLANK(INDEX('Policy Characteristics'!D:D,MATCH($C261,'Policy Characteristics'!$C:$C,0))),"",INDEX('Policy Characteristics'!D:D,MATCH($C261,'Policy Characteristics'!$C:$C,0)))</f>
        <v>Non Reference Case Mandated Capacity Construction</v>
      </c>
      <c r="K261" s="272" t="str">
        <f>IF(ISBLANK(INDEX('Policy Characteristics'!E:E,MATCH($C261,'Policy Characteristics'!$C:$C,0))),"",INDEX('Policy Characteristics'!E:E,MATCH($C261,'Policy Characteristics'!$C:$C,0)))</f>
        <v/>
      </c>
      <c r="L261" s="272">
        <f>IF(ISBLANK(INDEX('Policy Characteristics'!F:F,MATCH($C261,'Policy Characteristics'!$C:$C,0))),"",INDEX('Policy Characteristics'!F:F,MATCH($C261,'Policy Characteristics'!$C:$C,0)))</f>
        <v>0</v>
      </c>
      <c r="M261" s="272">
        <f>IF(ISBLANK(INDEX('Policy Characteristics'!G:G,MATCH($C261,'Policy Characteristics'!$C:$C,0))),"",INDEX('Policy Characteristics'!G:G,MATCH($C261,'Policy Characteristics'!$C:$C,0)))</f>
        <v>1</v>
      </c>
      <c r="N261" s="272">
        <f>IF(ISBLANK(INDEX('Policy Characteristics'!H:H,MATCH($C261,'Policy Characteristics'!$C:$C,0))),"",INDEX('Policy Characteristics'!H:H,MATCH($C261,'Policy Characteristics'!$C:$C,0)))</f>
        <v>1</v>
      </c>
      <c r="O261" s="272" t="str">
        <f>IF(ISBLANK(INDEX('Policy Characteristics'!I:I,MATCH($C261,'Policy Characteristics'!$C:$C,0))),"",INDEX('Policy Characteristics'!I:I,MATCH($C261,'Policy Characteristics'!$C:$C,0)))</f>
        <v>on/off</v>
      </c>
      <c r="P261" s="272" t="str">
        <f>IF(ISBLANK(INDEX('Policy Characteristics'!J:J,MATCH($C261,'Policy Characteristics'!$C:$C,0))),"",INDEX('Policy Characteristics'!J:J,MATCH($C261,'Policy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1" s="272" t="str">
        <f>IF(ISBLANK(INDEX('Policy Characteristics'!K:K,MATCH($C261,'Policy Characteristics'!$C:$C,0))),"",INDEX('Policy Characteristics'!K:K,MATCH($C261,'Policy Characteristics'!$C:$C,0)))</f>
        <v/>
      </c>
      <c r="R261" s="272" t="str">
        <f>IF(ISBLANK(INDEX('Policy Characteristics'!L:L,MATCH($C261,'Policy Characteristics'!$C:$C,0))),"",INDEX('Policy Characteristics'!L:L,MATCH($C261,'Policy Characteristics'!$C:$C,0)))</f>
        <v/>
      </c>
    </row>
    <row r="262" spans="1:18" s="4" customFormat="1" ht="16">
      <c r="A262" s="272" t="str">
        <f>IF(ISBLANK(INDEX('Policy Characteristics'!A:A,MATCH($C262,'Policy Characteristics'!$C:$C,0))),"",INDEX('Policy Characteristics'!A:A,MATCH($C262,'Policy Characteristics'!$C:$C,0)))</f>
        <v>Electricity Supply</v>
      </c>
      <c r="B262" s="272" t="str">
        <f>IF(ISBLANK(INDEX('Policy Characteristics'!B:B,MATCH($C262,'Policy Characteristics'!$C:$C,0))),"",INDEX('Policy Characteristics'!B:B,MATCH($C262,'Policy Characteristics'!$C:$C,0)))</f>
        <v>Non Reference Case Mandated Capacity Construction</v>
      </c>
      <c r="C262" s="274" t="str">
        <f t="shared" si="22"/>
        <v>Boolean Use Non BAU Mandated Capacity Construction Schedule</v>
      </c>
      <c r="D262" s="6" t="s">
        <v>471</v>
      </c>
      <c r="E262" s="44"/>
      <c r="F262" s="6" t="s">
        <v>474</v>
      </c>
      <c r="G262" s="44"/>
      <c r="H262" s="43">
        <v>637</v>
      </c>
      <c r="I262" s="44" t="s">
        <v>45</v>
      </c>
      <c r="J262" s="274" t="str">
        <f>IF(ISBLANK(INDEX('Policy Characteristics'!D:D,MATCH($C262,'Policy Characteristics'!$C:$C,0))),"",INDEX('Policy Characteristics'!D:D,MATCH($C262,'Policy Characteristics'!$C:$C,0)))</f>
        <v>Non Reference Case Mandated Capacity Construction</v>
      </c>
      <c r="K262" s="272" t="str">
        <f>IF(ISBLANK(INDEX('Policy Characteristics'!E:E,MATCH($C262,'Policy Characteristics'!$C:$C,0))),"",INDEX('Policy Characteristics'!E:E,MATCH($C262,'Policy Characteristics'!$C:$C,0)))</f>
        <v/>
      </c>
      <c r="L262" s="272">
        <f>IF(ISBLANK(INDEX('Policy Characteristics'!F:F,MATCH($C262,'Policy Characteristics'!$C:$C,0))),"",INDEX('Policy Characteristics'!F:F,MATCH($C262,'Policy Characteristics'!$C:$C,0)))</f>
        <v>0</v>
      </c>
      <c r="M262" s="272">
        <f>IF(ISBLANK(INDEX('Policy Characteristics'!G:G,MATCH($C262,'Policy Characteristics'!$C:$C,0))),"",INDEX('Policy Characteristics'!G:G,MATCH($C262,'Policy Characteristics'!$C:$C,0)))</f>
        <v>1</v>
      </c>
      <c r="N262" s="272">
        <f>IF(ISBLANK(INDEX('Policy Characteristics'!H:H,MATCH($C262,'Policy Characteristics'!$C:$C,0))),"",INDEX('Policy Characteristics'!H:H,MATCH($C262,'Policy Characteristics'!$C:$C,0)))</f>
        <v>1</v>
      </c>
      <c r="O262" s="272" t="str">
        <f>IF(ISBLANK(INDEX('Policy Characteristics'!I:I,MATCH($C262,'Policy Characteristics'!$C:$C,0))),"",INDEX('Policy Characteristics'!I:I,MATCH($C262,'Policy Characteristics'!$C:$C,0)))</f>
        <v>on/off</v>
      </c>
      <c r="P262" s="272" t="str">
        <f>IF(ISBLANK(INDEX('Policy Characteristics'!J:J,MATCH($C262,'Policy Characteristics'!$C:$C,0))),"",INDEX('Policy Characteristics'!J:J,MATCH($C262,'Policy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2" s="272" t="str">
        <f>IF(ISBLANK(INDEX('Policy Characteristics'!K:K,MATCH($C262,'Policy Characteristics'!$C:$C,0))),"",INDEX('Policy Characteristics'!K:K,MATCH($C262,'Policy Characteristics'!$C:$C,0)))</f>
        <v/>
      </c>
      <c r="R262" s="272" t="str">
        <f>IF(ISBLANK(INDEX('Policy Characteristics'!L:L,MATCH($C262,'Policy Characteristics'!$C:$C,0))),"",INDEX('Policy Characteristics'!L:L,MATCH($C262,'Policy Characteristics'!$C:$C,0)))</f>
        <v/>
      </c>
    </row>
    <row r="263" spans="1:18" s="4" customFormat="1" ht="16">
      <c r="A263" s="272" t="str">
        <f>IF(ISBLANK(INDEX('Policy Characteristics'!A:A,MATCH($C263,'Policy Characteristics'!$C:$C,0))),"",INDEX('Policy Characteristics'!A:A,MATCH($C263,'Policy Characteristics'!$C:$C,0)))</f>
        <v>Electricity Supply</v>
      </c>
      <c r="B263" s="272" t="str">
        <f>IF(ISBLANK(INDEX('Policy Characteristics'!B:B,MATCH($C263,'Policy Characteristics'!$C:$C,0))),"",INDEX('Policy Characteristics'!B:B,MATCH($C263,'Policy Characteristics'!$C:$C,0)))</f>
        <v>Non Reference Case Mandated Capacity Construction</v>
      </c>
      <c r="C263" s="274" t="str">
        <f t="shared" si="22"/>
        <v>Boolean Use Non BAU Mandated Capacity Construction Schedule</v>
      </c>
      <c r="D263" s="6" t="s">
        <v>79</v>
      </c>
      <c r="E263" s="44"/>
      <c r="F263" s="6" t="s">
        <v>93</v>
      </c>
      <c r="G263" s="44"/>
      <c r="H263" s="43">
        <v>638</v>
      </c>
      <c r="I263" s="44" t="s">
        <v>45</v>
      </c>
      <c r="J263" s="274" t="str">
        <f>IF(ISBLANK(INDEX('Policy Characteristics'!D:D,MATCH($C263,'Policy Characteristics'!$C:$C,0))),"",INDEX('Policy Characteristics'!D:D,MATCH($C263,'Policy Characteristics'!$C:$C,0)))</f>
        <v>Non Reference Case Mandated Capacity Construction</v>
      </c>
      <c r="K263" s="272" t="str">
        <f>IF(ISBLANK(INDEX('Policy Characteristics'!E:E,MATCH($C263,'Policy Characteristics'!$C:$C,0))),"",INDEX('Policy Characteristics'!E:E,MATCH($C263,'Policy Characteristics'!$C:$C,0)))</f>
        <v/>
      </c>
      <c r="L263" s="272">
        <f>IF(ISBLANK(INDEX('Policy Characteristics'!F:F,MATCH($C263,'Policy Characteristics'!$C:$C,0))),"",INDEX('Policy Characteristics'!F:F,MATCH($C263,'Policy Characteristics'!$C:$C,0)))</f>
        <v>0</v>
      </c>
      <c r="M263" s="272">
        <f>IF(ISBLANK(INDEX('Policy Characteristics'!G:G,MATCH($C263,'Policy Characteristics'!$C:$C,0))),"",INDEX('Policy Characteristics'!G:G,MATCH($C263,'Policy Characteristics'!$C:$C,0)))</f>
        <v>1</v>
      </c>
      <c r="N263" s="272">
        <f>IF(ISBLANK(INDEX('Policy Characteristics'!H:H,MATCH($C263,'Policy Characteristics'!$C:$C,0))),"",INDEX('Policy Characteristics'!H:H,MATCH($C263,'Policy Characteristics'!$C:$C,0)))</f>
        <v>1</v>
      </c>
      <c r="O263" s="272" t="str">
        <f>IF(ISBLANK(INDEX('Policy Characteristics'!I:I,MATCH($C263,'Policy Characteristics'!$C:$C,0))),"",INDEX('Policy Characteristics'!I:I,MATCH($C263,'Policy Characteristics'!$C:$C,0)))</f>
        <v>on/off</v>
      </c>
      <c r="P263" s="272" t="str">
        <f>IF(ISBLANK(INDEX('Policy Characteristics'!J:J,MATCH($C263,'Policy Characteristics'!$C:$C,0))),"",INDEX('Policy Characteristics'!J:J,MATCH($C263,'Policy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3" s="272" t="str">
        <f>IF(ISBLANK(INDEX('Policy Characteristics'!K:K,MATCH($C263,'Policy Characteristics'!$C:$C,0))),"",INDEX('Policy Characteristics'!K:K,MATCH($C263,'Policy Characteristics'!$C:$C,0)))</f>
        <v/>
      </c>
      <c r="R263" s="272" t="str">
        <f>IF(ISBLANK(INDEX('Policy Characteristics'!L:L,MATCH($C263,'Policy Characteristics'!$C:$C,0))),"",INDEX('Policy Characteristics'!L:L,MATCH($C263,'Policy Characteristics'!$C:$C,0)))</f>
        <v/>
      </c>
    </row>
    <row r="264" spans="1:18" s="4" customFormat="1" ht="16">
      <c r="A264" s="272" t="str">
        <f>IF(ISBLANK(INDEX('Policy Characteristics'!A:A,MATCH($C264,'Policy Characteristics'!$C:$C,0))),"",INDEX('Policy Characteristics'!A:A,MATCH($C264,'Policy Characteristics'!$C:$C,0)))</f>
        <v>Electricity Supply</v>
      </c>
      <c r="B264" s="272" t="str">
        <f>IF(ISBLANK(INDEX('Policy Characteristics'!B:B,MATCH($C264,'Policy Characteristics'!$C:$C,0))),"",INDEX('Policy Characteristics'!B:B,MATCH($C264,'Policy Characteristics'!$C:$C,0)))</f>
        <v>Non Reference Case Mandated Capacity Construction</v>
      </c>
      <c r="C264" s="274" t="str">
        <f t="shared" si="22"/>
        <v>Boolean Use Non BAU Mandated Capacity Construction Schedule</v>
      </c>
      <c r="D264" s="6" t="s">
        <v>80</v>
      </c>
      <c r="E264" s="44"/>
      <c r="F264" s="6" t="s">
        <v>94</v>
      </c>
      <c r="G264" s="44"/>
      <c r="H264" s="43">
        <v>639</v>
      </c>
      <c r="I264" s="44" t="s">
        <v>45</v>
      </c>
      <c r="J264" s="274" t="str">
        <f>IF(ISBLANK(INDEX('Policy Characteristics'!D:D,MATCH($C264,'Policy Characteristics'!$C:$C,0))),"",INDEX('Policy Characteristics'!D:D,MATCH($C264,'Policy Characteristics'!$C:$C,0)))</f>
        <v>Non Reference Case Mandated Capacity Construction</v>
      </c>
      <c r="K264" s="272" t="str">
        <f>IF(ISBLANK(INDEX('Policy Characteristics'!E:E,MATCH($C264,'Policy Characteristics'!$C:$C,0))),"",INDEX('Policy Characteristics'!E:E,MATCH($C264,'Policy Characteristics'!$C:$C,0)))</f>
        <v/>
      </c>
      <c r="L264" s="272">
        <f>IF(ISBLANK(INDEX('Policy Characteristics'!F:F,MATCH($C264,'Policy Characteristics'!$C:$C,0))),"",INDEX('Policy Characteristics'!F:F,MATCH($C264,'Policy Characteristics'!$C:$C,0)))</f>
        <v>0</v>
      </c>
      <c r="M264" s="272">
        <f>IF(ISBLANK(INDEX('Policy Characteristics'!G:G,MATCH($C264,'Policy Characteristics'!$C:$C,0))),"",INDEX('Policy Characteristics'!G:G,MATCH($C264,'Policy Characteristics'!$C:$C,0)))</f>
        <v>1</v>
      </c>
      <c r="N264" s="272">
        <f>IF(ISBLANK(INDEX('Policy Characteristics'!H:H,MATCH($C264,'Policy Characteristics'!$C:$C,0))),"",INDEX('Policy Characteristics'!H:H,MATCH($C264,'Policy Characteristics'!$C:$C,0)))</f>
        <v>1</v>
      </c>
      <c r="O264" s="272" t="str">
        <f>IF(ISBLANK(INDEX('Policy Characteristics'!I:I,MATCH($C264,'Policy Characteristics'!$C:$C,0))),"",INDEX('Policy Characteristics'!I:I,MATCH($C264,'Policy Characteristics'!$C:$C,0)))</f>
        <v>on/off</v>
      </c>
      <c r="P264" s="272" t="str">
        <f>IF(ISBLANK(INDEX('Policy Characteristics'!J:J,MATCH($C264,'Policy Characteristics'!$C:$C,0))),"",INDEX('Policy Characteristics'!J:J,MATCH($C264,'Policy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4" s="272" t="str">
        <f>IF(ISBLANK(INDEX('Policy Characteristics'!K:K,MATCH($C264,'Policy Characteristics'!$C:$C,0))),"",INDEX('Policy Characteristics'!K:K,MATCH($C264,'Policy Characteristics'!$C:$C,0)))</f>
        <v/>
      </c>
      <c r="R264" s="272" t="str">
        <f>IF(ISBLANK(INDEX('Policy Characteristics'!L:L,MATCH($C264,'Policy Characteristics'!$C:$C,0))),"",INDEX('Policy Characteristics'!L:L,MATCH($C264,'Policy Characteristics'!$C:$C,0)))</f>
        <v/>
      </c>
    </row>
    <row r="265" spans="1:18" s="4" customFormat="1" ht="16">
      <c r="A265" s="272" t="str">
        <f>IF(ISBLANK(INDEX('Policy Characteristics'!A:A,MATCH($C265,'Policy Characteristics'!$C:$C,0))),"",INDEX('Policy Characteristics'!A:A,MATCH($C265,'Policy Characteristics'!$C:$C,0)))</f>
        <v>Electricity Supply</v>
      </c>
      <c r="B265" s="272" t="str">
        <f>IF(ISBLANK(INDEX('Policy Characteristics'!B:B,MATCH($C265,'Policy Characteristics'!$C:$C,0))),"",INDEX('Policy Characteristics'!B:B,MATCH($C265,'Policy Characteristics'!$C:$C,0)))</f>
        <v>Non Reference Case Mandated Capacity Construction</v>
      </c>
      <c r="C265" s="274" t="str">
        <f t="shared" si="22"/>
        <v>Boolean Use Non BAU Mandated Capacity Construction Schedule</v>
      </c>
      <c r="D265" s="6" t="s">
        <v>81</v>
      </c>
      <c r="E265" s="44"/>
      <c r="F265" s="6" t="s">
        <v>95</v>
      </c>
      <c r="G265" s="44"/>
      <c r="H265" s="43">
        <v>640</v>
      </c>
      <c r="I265" s="44" t="s">
        <v>45</v>
      </c>
      <c r="J265" s="274" t="str">
        <f>IF(ISBLANK(INDEX('Policy Characteristics'!D:D,MATCH($C265,'Policy Characteristics'!$C:$C,0))),"",INDEX('Policy Characteristics'!D:D,MATCH($C265,'Policy Characteristics'!$C:$C,0)))</f>
        <v>Non Reference Case Mandated Capacity Construction</v>
      </c>
      <c r="K265" s="272" t="str">
        <f>IF(ISBLANK(INDEX('Policy Characteristics'!E:E,MATCH($C265,'Policy Characteristics'!$C:$C,0))),"",INDEX('Policy Characteristics'!E:E,MATCH($C265,'Policy Characteristics'!$C:$C,0)))</f>
        <v/>
      </c>
      <c r="L265" s="272">
        <f>IF(ISBLANK(INDEX('Policy Characteristics'!F:F,MATCH($C265,'Policy Characteristics'!$C:$C,0))),"",INDEX('Policy Characteristics'!F:F,MATCH($C265,'Policy Characteristics'!$C:$C,0)))</f>
        <v>0</v>
      </c>
      <c r="M265" s="272">
        <f>IF(ISBLANK(INDEX('Policy Characteristics'!G:G,MATCH($C265,'Policy Characteristics'!$C:$C,0))),"",INDEX('Policy Characteristics'!G:G,MATCH($C265,'Policy Characteristics'!$C:$C,0)))</f>
        <v>1</v>
      </c>
      <c r="N265" s="272">
        <f>IF(ISBLANK(INDEX('Policy Characteristics'!H:H,MATCH($C265,'Policy Characteristics'!$C:$C,0))),"",INDEX('Policy Characteristics'!H:H,MATCH($C265,'Policy Characteristics'!$C:$C,0)))</f>
        <v>1</v>
      </c>
      <c r="O265" s="272" t="str">
        <f>IF(ISBLANK(INDEX('Policy Characteristics'!I:I,MATCH($C265,'Policy Characteristics'!$C:$C,0))),"",INDEX('Policy Characteristics'!I:I,MATCH($C265,'Policy Characteristics'!$C:$C,0)))</f>
        <v>on/off</v>
      </c>
      <c r="P265" s="272" t="str">
        <f>IF(ISBLANK(INDEX('Policy Characteristics'!J:J,MATCH($C265,'Policy Characteristics'!$C:$C,0))),"",INDEX('Policy Characteristics'!J:J,MATCH($C265,'Policy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5" s="272" t="str">
        <f>IF(ISBLANK(INDEX('Policy Characteristics'!K:K,MATCH($C265,'Policy Characteristics'!$C:$C,0))),"",INDEX('Policy Characteristics'!K:K,MATCH($C265,'Policy Characteristics'!$C:$C,0)))</f>
        <v/>
      </c>
      <c r="R265" s="272" t="str">
        <f>IF(ISBLANK(INDEX('Policy Characteristics'!L:L,MATCH($C265,'Policy Characteristics'!$C:$C,0))),"",INDEX('Policy Characteristics'!L:L,MATCH($C265,'Policy Characteristics'!$C:$C,0)))</f>
        <v/>
      </c>
    </row>
    <row r="266" spans="1:18" s="4" customFormat="1" ht="16">
      <c r="A266" s="272" t="str">
        <f>IF(ISBLANK(INDEX('Policy Characteristics'!A:A,MATCH($C266,'Policy Characteristics'!$C:$C,0))),"",INDEX('Policy Characteristics'!A:A,MATCH($C266,'Policy Characteristics'!$C:$C,0)))</f>
        <v>Electricity Supply</v>
      </c>
      <c r="B266" s="272" t="str">
        <f>IF(ISBLANK(INDEX('Policy Characteristics'!B:B,MATCH($C266,'Policy Characteristics'!$C:$C,0))),"",INDEX('Policy Characteristics'!B:B,MATCH($C266,'Policy Characteristics'!$C:$C,0)))</f>
        <v>Non Reference Case Mandated Capacity Construction</v>
      </c>
      <c r="C266" s="274" t="str">
        <f t="shared" si="22"/>
        <v>Boolean Use Non BAU Mandated Capacity Construction Schedule</v>
      </c>
      <c r="D266" s="6" t="s">
        <v>2472</v>
      </c>
      <c r="E266" s="44"/>
      <c r="F266" s="6" t="s">
        <v>459</v>
      </c>
      <c r="G266" s="44"/>
      <c r="H266" s="43">
        <v>641</v>
      </c>
      <c r="I266" s="44" t="s">
        <v>45</v>
      </c>
      <c r="J266" s="274" t="str">
        <f>IF(ISBLANK(INDEX('Policy Characteristics'!D:D,MATCH($C266,'Policy Characteristics'!$C:$C,0))),"",INDEX('Policy Characteristics'!D:D,MATCH($C266,'Policy Characteristics'!$C:$C,0)))</f>
        <v>Non Reference Case Mandated Capacity Construction</v>
      </c>
      <c r="K266" s="272" t="str">
        <f>IF(ISBLANK(INDEX('Policy Characteristics'!E:E,MATCH($C266,'Policy Characteristics'!$C:$C,0))),"",INDEX('Policy Characteristics'!E:E,MATCH($C266,'Policy Characteristics'!$C:$C,0)))</f>
        <v/>
      </c>
      <c r="L266" s="272">
        <f>IF(ISBLANK(INDEX('Policy Characteristics'!F:F,MATCH($C266,'Policy Characteristics'!$C:$C,0))),"",INDEX('Policy Characteristics'!F:F,MATCH($C266,'Policy Characteristics'!$C:$C,0)))</f>
        <v>0</v>
      </c>
      <c r="M266" s="272">
        <f>IF(ISBLANK(INDEX('Policy Characteristics'!G:G,MATCH($C266,'Policy Characteristics'!$C:$C,0))),"",INDEX('Policy Characteristics'!G:G,MATCH($C266,'Policy Characteristics'!$C:$C,0)))</f>
        <v>1</v>
      </c>
      <c r="N266" s="272">
        <f>IF(ISBLANK(INDEX('Policy Characteristics'!H:H,MATCH($C266,'Policy Characteristics'!$C:$C,0))),"",INDEX('Policy Characteristics'!H:H,MATCH($C266,'Policy Characteristics'!$C:$C,0)))</f>
        <v>1</v>
      </c>
      <c r="O266" s="272" t="str">
        <f>IF(ISBLANK(INDEX('Policy Characteristics'!I:I,MATCH($C266,'Policy Characteristics'!$C:$C,0))),"",INDEX('Policy Characteristics'!I:I,MATCH($C266,'Policy Characteristics'!$C:$C,0)))</f>
        <v>on/off</v>
      </c>
      <c r="P266" s="272" t="str">
        <f>IF(ISBLANK(INDEX('Policy Characteristics'!J:J,MATCH($C266,'Policy Characteristics'!$C:$C,0))),"",INDEX('Policy Characteristics'!J:J,MATCH($C266,'Policy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6" s="272" t="str">
        <f>IF(ISBLANK(INDEX('Policy Characteristics'!K:K,MATCH($C266,'Policy Characteristics'!$C:$C,0))),"",INDEX('Policy Characteristics'!K:K,MATCH($C266,'Policy Characteristics'!$C:$C,0)))</f>
        <v/>
      </c>
      <c r="R266" s="272" t="str">
        <f>IF(ISBLANK(INDEX('Policy Characteristics'!L:L,MATCH($C266,'Policy Characteristics'!$C:$C,0))),"",INDEX('Policy Characteristics'!L:L,MATCH($C266,'Policy Characteristics'!$C:$C,0)))</f>
        <v/>
      </c>
    </row>
    <row r="267" spans="1:18" s="4" customFormat="1" ht="16">
      <c r="A267" s="272" t="str">
        <f>IF(ISBLANK(INDEX('Policy Characteristics'!A:A,MATCH($C267,'Policy Characteristics'!$C:$C,0))),"",INDEX('Policy Characteristics'!A:A,MATCH($C267,'Policy Characteristics'!$C:$C,0)))</f>
        <v>Electricity Supply</v>
      </c>
      <c r="B267" s="272" t="str">
        <f>IF(ISBLANK(INDEX('Policy Characteristics'!B:B,MATCH($C267,'Policy Characteristics'!$C:$C,0))),"",INDEX('Policy Characteristics'!B:B,MATCH($C267,'Policy Characteristics'!$C:$C,0)))</f>
        <v>Non Reference Case Mandated Capacity Construction</v>
      </c>
      <c r="C267" s="274" t="str">
        <f t="shared" si="22"/>
        <v>Boolean Use Non BAU Mandated Capacity Construction Schedule</v>
      </c>
      <c r="D267" s="6" t="s">
        <v>327</v>
      </c>
      <c r="E267" s="44"/>
      <c r="F267" s="6" t="s">
        <v>329</v>
      </c>
      <c r="G267" s="44"/>
      <c r="H267" s="43">
        <v>642</v>
      </c>
      <c r="I267" s="44" t="s">
        <v>45</v>
      </c>
      <c r="J267" s="274" t="str">
        <f>IF(ISBLANK(INDEX('Policy Characteristics'!D:D,MATCH($C267,'Policy Characteristics'!$C:$C,0))),"",INDEX('Policy Characteristics'!D:D,MATCH($C267,'Policy Characteristics'!$C:$C,0)))</f>
        <v>Non Reference Case Mandated Capacity Construction</v>
      </c>
      <c r="K267" s="272" t="str">
        <f>IF(ISBLANK(INDEX('Policy Characteristics'!E:E,MATCH($C267,'Policy Characteristics'!$C:$C,0))),"",INDEX('Policy Characteristics'!E:E,MATCH($C267,'Policy Characteristics'!$C:$C,0)))</f>
        <v/>
      </c>
      <c r="L267" s="272">
        <f>IF(ISBLANK(INDEX('Policy Characteristics'!F:F,MATCH($C267,'Policy Characteristics'!$C:$C,0))),"",INDEX('Policy Characteristics'!F:F,MATCH($C267,'Policy Characteristics'!$C:$C,0)))</f>
        <v>0</v>
      </c>
      <c r="M267" s="272">
        <f>IF(ISBLANK(INDEX('Policy Characteristics'!G:G,MATCH($C267,'Policy Characteristics'!$C:$C,0))),"",INDEX('Policy Characteristics'!G:G,MATCH($C267,'Policy Characteristics'!$C:$C,0)))</f>
        <v>1</v>
      </c>
      <c r="N267" s="272">
        <f>IF(ISBLANK(INDEX('Policy Characteristics'!H:H,MATCH($C267,'Policy Characteristics'!$C:$C,0))),"",INDEX('Policy Characteristics'!H:H,MATCH($C267,'Policy Characteristics'!$C:$C,0)))</f>
        <v>1</v>
      </c>
      <c r="O267" s="272" t="str">
        <f>IF(ISBLANK(INDEX('Policy Characteristics'!I:I,MATCH($C267,'Policy Characteristics'!$C:$C,0))),"",INDEX('Policy Characteristics'!I:I,MATCH($C267,'Policy Characteristics'!$C:$C,0)))</f>
        <v>on/off</v>
      </c>
      <c r="P267" s="272" t="str">
        <f>IF(ISBLANK(INDEX('Policy Characteristics'!J:J,MATCH($C267,'Policy Characteristics'!$C:$C,0))),"",INDEX('Policy Characteristics'!J:J,MATCH($C267,'Policy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7" s="272" t="str">
        <f>IF(ISBLANK(INDEX('Policy Characteristics'!K:K,MATCH($C267,'Policy Characteristics'!$C:$C,0))),"",INDEX('Policy Characteristics'!K:K,MATCH($C267,'Policy Characteristics'!$C:$C,0)))</f>
        <v/>
      </c>
      <c r="R267" s="272" t="str">
        <f>IF(ISBLANK(INDEX('Policy Characteristics'!L:L,MATCH($C267,'Policy Characteristics'!$C:$C,0))),"",INDEX('Policy Characteristics'!L:L,MATCH($C267,'Policy Characteristics'!$C:$C,0)))</f>
        <v/>
      </c>
    </row>
    <row r="268" spans="1:18" s="4" customFormat="1" ht="16">
      <c r="A268" s="272" t="str">
        <f>IF(ISBLANK(INDEX('Policy Characteristics'!A:A,MATCH($C268,'Policy Characteristics'!$C:$C,0))),"",INDEX('Policy Characteristics'!A:A,MATCH($C268,'Policy Characteristics'!$C:$C,0)))</f>
        <v>Electricity Supply</v>
      </c>
      <c r="B268" s="272" t="str">
        <f>IF(ISBLANK(INDEX('Policy Characteristics'!B:B,MATCH($C268,'Policy Characteristics'!$C:$C,0))),"",INDEX('Policy Characteristics'!B:B,MATCH($C268,'Policy Characteristics'!$C:$C,0)))</f>
        <v>Non Reference Case Mandated Capacity Construction</v>
      </c>
      <c r="C268" s="274" t="str">
        <f t="shared" si="22"/>
        <v>Boolean Use Non BAU Mandated Capacity Construction Schedule</v>
      </c>
      <c r="D268" s="6" t="s">
        <v>328</v>
      </c>
      <c r="E268" s="44"/>
      <c r="F268" s="6" t="s">
        <v>330</v>
      </c>
      <c r="G268" s="44"/>
      <c r="H268" s="43">
        <v>643</v>
      </c>
      <c r="I268" s="44" t="s">
        <v>45</v>
      </c>
      <c r="J268" s="274" t="str">
        <f>IF(ISBLANK(INDEX('Policy Characteristics'!D:D,MATCH($C268,'Policy Characteristics'!$C:$C,0))),"",INDEX('Policy Characteristics'!D:D,MATCH($C268,'Policy Characteristics'!$C:$C,0)))</f>
        <v>Non Reference Case Mandated Capacity Construction</v>
      </c>
      <c r="K268" s="272" t="str">
        <f>IF(ISBLANK(INDEX('Policy Characteristics'!E:E,MATCH($C268,'Policy Characteristics'!$C:$C,0))),"",INDEX('Policy Characteristics'!E:E,MATCH($C268,'Policy Characteristics'!$C:$C,0)))</f>
        <v/>
      </c>
      <c r="L268" s="272">
        <f>IF(ISBLANK(INDEX('Policy Characteristics'!F:F,MATCH($C268,'Policy Characteristics'!$C:$C,0))),"",INDEX('Policy Characteristics'!F:F,MATCH($C268,'Policy Characteristics'!$C:$C,0)))</f>
        <v>0</v>
      </c>
      <c r="M268" s="272">
        <f>IF(ISBLANK(INDEX('Policy Characteristics'!G:G,MATCH($C268,'Policy Characteristics'!$C:$C,0))),"",INDEX('Policy Characteristics'!G:G,MATCH($C268,'Policy Characteristics'!$C:$C,0)))</f>
        <v>1</v>
      </c>
      <c r="N268" s="272">
        <f>IF(ISBLANK(INDEX('Policy Characteristics'!H:H,MATCH($C268,'Policy Characteristics'!$C:$C,0))),"",INDEX('Policy Characteristics'!H:H,MATCH($C268,'Policy Characteristics'!$C:$C,0)))</f>
        <v>1</v>
      </c>
      <c r="O268" s="272" t="str">
        <f>IF(ISBLANK(INDEX('Policy Characteristics'!I:I,MATCH($C268,'Policy Characteristics'!$C:$C,0))),"",INDEX('Policy Characteristics'!I:I,MATCH($C268,'Policy Characteristics'!$C:$C,0)))</f>
        <v>on/off</v>
      </c>
      <c r="P268" s="272" t="str">
        <f>IF(ISBLANK(INDEX('Policy Characteristics'!J:J,MATCH($C268,'Policy Characteristics'!$C:$C,0))),"",INDEX('Policy Characteristics'!J:J,MATCH($C268,'Policy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8" s="272" t="str">
        <f>IF(ISBLANK(INDEX('Policy Characteristics'!K:K,MATCH($C268,'Policy Characteristics'!$C:$C,0))),"",INDEX('Policy Characteristics'!K:K,MATCH($C268,'Policy Characteristics'!$C:$C,0)))</f>
        <v/>
      </c>
      <c r="R268" s="272" t="str">
        <f>IF(ISBLANK(INDEX('Policy Characteristics'!L:L,MATCH($C268,'Policy Characteristics'!$C:$C,0))),"",INDEX('Policy Characteristics'!L:L,MATCH($C268,'Policy Characteristics'!$C:$C,0)))</f>
        <v/>
      </c>
    </row>
    <row r="269" spans="1:18" s="4" customFormat="1" ht="16">
      <c r="A269" s="272" t="str">
        <f>IF(ISBLANK(INDEX('Policy Characteristics'!A:A,MATCH($C269,'Policy Characteristics'!$C:$C,0))),"",INDEX('Policy Characteristics'!A:A,MATCH($C269,'Policy Characteristics'!$C:$C,0)))</f>
        <v>Electricity Supply</v>
      </c>
      <c r="B269" s="272" t="str">
        <f>IF(ISBLANK(INDEX('Policy Characteristics'!B:B,MATCH($C269,'Policy Characteristics'!$C:$C,0))),"",INDEX('Policy Characteristics'!B:B,MATCH($C269,'Policy Characteristics'!$C:$C,0)))</f>
        <v>Non Reference Case Mandated Capacity Construction</v>
      </c>
      <c r="C269" s="274" t="str">
        <f t="shared" si="22"/>
        <v>Boolean Use Non BAU Mandated Capacity Construction Schedule</v>
      </c>
      <c r="D269" s="6" t="s">
        <v>467</v>
      </c>
      <c r="E269" s="44"/>
      <c r="F269" s="6" t="s">
        <v>466</v>
      </c>
      <c r="G269" s="44"/>
      <c r="H269" s="43">
        <v>644</v>
      </c>
      <c r="I269" s="44" t="s">
        <v>45</v>
      </c>
      <c r="J269" s="274" t="str">
        <f>IF(ISBLANK(INDEX('Policy Characteristics'!D:D,MATCH($C269,'Policy Characteristics'!$C:$C,0))),"",INDEX('Policy Characteristics'!D:D,MATCH($C269,'Policy Characteristics'!$C:$C,0)))</f>
        <v>Non Reference Case Mandated Capacity Construction</v>
      </c>
      <c r="K269" s="272" t="str">
        <f>IF(ISBLANK(INDEX('Policy Characteristics'!E:E,MATCH($C269,'Policy Characteristics'!$C:$C,0))),"",INDEX('Policy Characteristics'!E:E,MATCH($C269,'Policy Characteristics'!$C:$C,0)))</f>
        <v/>
      </c>
      <c r="L269" s="272">
        <f>IF(ISBLANK(INDEX('Policy Characteristics'!F:F,MATCH($C269,'Policy Characteristics'!$C:$C,0))),"",INDEX('Policy Characteristics'!F:F,MATCH($C269,'Policy Characteristics'!$C:$C,0)))</f>
        <v>0</v>
      </c>
      <c r="M269" s="272">
        <f>IF(ISBLANK(INDEX('Policy Characteristics'!G:G,MATCH($C269,'Policy Characteristics'!$C:$C,0))),"",INDEX('Policy Characteristics'!G:G,MATCH($C269,'Policy Characteristics'!$C:$C,0)))</f>
        <v>1</v>
      </c>
      <c r="N269" s="272">
        <f>IF(ISBLANK(INDEX('Policy Characteristics'!H:H,MATCH($C269,'Policy Characteristics'!$C:$C,0))),"",INDEX('Policy Characteristics'!H:H,MATCH($C269,'Policy Characteristics'!$C:$C,0)))</f>
        <v>1</v>
      </c>
      <c r="O269" s="272" t="str">
        <f>IF(ISBLANK(INDEX('Policy Characteristics'!I:I,MATCH($C269,'Policy Characteristics'!$C:$C,0))),"",INDEX('Policy Characteristics'!I:I,MATCH($C269,'Policy Characteristics'!$C:$C,0)))</f>
        <v>on/off</v>
      </c>
      <c r="P269" s="272" t="str">
        <f>IF(ISBLANK(INDEX('Policy Characteristics'!J:J,MATCH($C269,'Policy Characteristics'!$C:$C,0))),"",INDEX('Policy Characteristics'!J:J,MATCH($C269,'Policy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69" s="272" t="str">
        <f>IF(ISBLANK(INDEX('Policy Characteristics'!K:K,MATCH($C269,'Policy Characteristics'!$C:$C,0))),"",INDEX('Policy Characteristics'!K:K,MATCH($C269,'Policy Characteristics'!$C:$C,0)))</f>
        <v/>
      </c>
      <c r="R269" s="272" t="str">
        <f>IF(ISBLANK(INDEX('Policy Characteristics'!L:L,MATCH($C269,'Policy Characteristics'!$C:$C,0))),"",INDEX('Policy Characteristics'!L:L,MATCH($C269,'Policy Characteristics'!$C:$C,0)))</f>
        <v/>
      </c>
    </row>
    <row r="270" spans="1:18" s="4" customFormat="1" ht="16">
      <c r="A270" s="272" t="str">
        <f>IF(ISBLANK(INDEX('Policy Characteristics'!A:A,MATCH($C270,'Policy Characteristics'!$C:$C,0))),"",INDEX('Policy Characteristics'!A:A,MATCH($C270,'Policy Characteristics'!$C:$C,0)))</f>
        <v>Electricity Supply</v>
      </c>
      <c r="B270" s="272" t="str">
        <f>IF(ISBLANK(INDEX('Policy Characteristics'!B:B,MATCH($C270,'Policy Characteristics'!$C:$C,0))),"",INDEX('Policy Characteristics'!B:B,MATCH($C270,'Policy Characteristics'!$C:$C,0)))</f>
        <v>Non Reference Case Mandated Capacity Construction</v>
      </c>
      <c r="C270" s="274" t="str">
        <f t="shared" si="22"/>
        <v>Boolean Use Non BAU Mandated Capacity Construction Schedule</v>
      </c>
      <c r="D270" s="6" t="s">
        <v>476</v>
      </c>
      <c r="E270" s="44"/>
      <c r="F270" s="6" t="s">
        <v>477</v>
      </c>
      <c r="G270" s="44"/>
      <c r="H270" s="43">
        <v>645</v>
      </c>
      <c r="I270" s="44" t="s">
        <v>45</v>
      </c>
      <c r="J270" s="274" t="str">
        <f>IF(ISBLANK(INDEX('Policy Characteristics'!D:D,MATCH($C270,'Policy Characteristics'!$C:$C,0))),"",INDEX('Policy Characteristics'!D:D,MATCH($C270,'Policy Characteristics'!$C:$C,0)))</f>
        <v>Non Reference Case Mandated Capacity Construction</v>
      </c>
      <c r="K270" s="272" t="str">
        <f>IF(ISBLANK(INDEX('Policy Characteristics'!E:E,MATCH($C270,'Policy Characteristics'!$C:$C,0))),"",INDEX('Policy Characteristics'!E:E,MATCH($C270,'Policy Characteristics'!$C:$C,0)))</f>
        <v/>
      </c>
      <c r="L270" s="272">
        <f>IF(ISBLANK(INDEX('Policy Characteristics'!F:F,MATCH($C270,'Policy Characteristics'!$C:$C,0))),"",INDEX('Policy Characteristics'!F:F,MATCH($C270,'Policy Characteristics'!$C:$C,0)))</f>
        <v>0</v>
      </c>
      <c r="M270" s="272">
        <f>IF(ISBLANK(INDEX('Policy Characteristics'!G:G,MATCH($C270,'Policy Characteristics'!$C:$C,0))),"",INDEX('Policy Characteristics'!G:G,MATCH($C270,'Policy Characteristics'!$C:$C,0)))</f>
        <v>1</v>
      </c>
      <c r="N270" s="272">
        <f>IF(ISBLANK(INDEX('Policy Characteristics'!H:H,MATCH($C270,'Policy Characteristics'!$C:$C,0))),"",INDEX('Policy Characteristics'!H:H,MATCH($C270,'Policy Characteristics'!$C:$C,0)))</f>
        <v>1</v>
      </c>
      <c r="O270" s="272" t="str">
        <f>IF(ISBLANK(INDEX('Policy Characteristics'!I:I,MATCH($C270,'Policy Characteristics'!$C:$C,0))),"",INDEX('Policy Characteristics'!I:I,MATCH($C270,'Policy Characteristics'!$C:$C,0)))</f>
        <v>on/off</v>
      </c>
      <c r="P270" s="272" t="str">
        <f>IF(ISBLANK(INDEX('Policy Characteristics'!J:J,MATCH($C270,'Policy Characteristics'!$C:$C,0))),"",INDEX('Policy Characteristics'!J:J,MATCH($C270,'Policy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70" s="272" t="str">
        <f>IF(ISBLANK(INDEX('Policy Characteristics'!K:K,MATCH($C270,'Policy Characteristics'!$C:$C,0))),"",INDEX('Policy Characteristics'!K:K,MATCH($C270,'Policy Characteristics'!$C:$C,0)))</f>
        <v/>
      </c>
      <c r="R270" s="272" t="str">
        <f>IF(ISBLANK(INDEX('Policy Characteristics'!L:L,MATCH($C270,'Policy Characteristics'!$C:$C,0))),"",INDEX('Policy Characteristics'!L:L,MATCH($C270,'Policy Characteristics'!$C:$C,0)))</f>
        <v/>
      </c>
    </row>
    <row r="271" spans="1:18" s="4" customFormat="1" ht="16">
      <c r="A271" s="272" t="str">
        <f>IF(ISBLANK(INDEX('Policy Characteristics'!A:A,MATCH($C271,'Policy Characteristics'!$C:$C,0))),"",INDEX('Policy Characteristics'!A:A,MATCH($C271,'Policy Characteristics'!$C:$C,0)))</f>
        <v>Electricity Supply</v>
      </c>
      <c r="B271" s="272" t="str">
        <f>IF(ISBLANK(INDEX('Policy Characteristics'!B:B,MATCH($C271,'Policy Characteristics'!$C:$C,0))),"",INDEX('Policy Characteristics'!B:B,MATCH($C271,'Policy Characteristics'!$C:$C,0)))</f>
        <v>Non Reference Case Mandated Capacity Construction</v>
      </c>
      <c r="C271" s="274" t="str">
        <f t="shared" si="22"/>
        <v>Boolean Use Non BAU Mandated Capacity Construction Schedule</v>
      </c>
      <c r="D271" s="6" t="s">
        <v>2830</v>
      </c>
      <c r="E271" s="44"/>
      <c r="F271" s="6" t="s">
        <v>2524</v>
      </c>
      <c r="G271" s="44"/>
      <c r="H271" s="43">
        <v>646</v>
      </c>
      <c r="I271" s="44" t="s">
        <v>45</v>
      </c>
      <c r="J271" s="274" t="str">
        <f>IF(ISBLANK(INDEX('Policy Characteristics'!D:D,MATCH($C271,'Policy Characteristics'!$C:$C,0))),"",INDEX('Policy Characteristics'!D:D,MATCH($C271,'Policy Characteristics'!$C:$C,0)))</f>
        <v>Non Reference Case Mandated Capacity Construction</v>
      </c>
      <c r="K271" s="272" t="str">
        <f>IF(ISBLANK(INDEX('Policy Characteristics'!E:E,MATCH($C271,'Policy Characteristics'!$C:$C,0))),"",INDEX('Policy Characteristics'!E:E,MATCH($C271,'Policy Characteristics'!$C:$C,0)))</f>
        <v/>
      </c>
      <c r="L271" s="272">
        <f>IF(ISBLANK(INDEX('Policy Characteristics'!F:F,MATCH($C271,'Policy Characteristics'!$C:$C,0))),"",INDEX('Policy Characteristics'!F:F,MATCH($C271,'Policy Characteristics'!$C:$C,0)))</f>
        <v>0</v>
      </c>
      <c r="M271" s="272">
        <f>IF(ISBLANK(INDEX('Policy Characteristics'!G:G,MATCH($C271,'Policy Characteristics'!$C:$C,0))),"",INDEX('Policy Characteristics'!G:G,MATCH($C271,'Policy Characteristics'!$C:$C,0)))</f>
        <v>1</v>
      </c>
      <c r="N271" s="272">
        <f>IF(ISBLANK(INDEX('Policy Characteristics'!H:H,MATCH($C271,'Policy Characteristics'!$C:$C,0))),"",INDEX('Policy Characteristics'!H:H,MATCH($C271,'Policy Characteristics'!$C:$C,0)))</f>
        <v>1</v>
      </c>
      <c r="O271" s="272" t="str">
        <f>IF(ISBLANK(INDEX('Policy Characteristics'!I:I,MATCH($C271,'Policy Characteristics'!$C:$C,0))),"",INDEX('Policy Characteristics'!I:I,MATCH($C271,'Policy Characteristics'!$C:$C,0)))</f>
        <v>on/off</v>
      </c>
      <c r="P271" s="272" t="str">
        <f>IF(ISBLANK(INDEX('Policy Characteristics'!J:J,MATCH($C271,'Policy Characteristics'!$C:$C,0))),"",INDEX('Policy Characteristics'!J:J,MATCH($C271,'Policy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71" s="272" t="str">
        <f>IF(ISBLANK(INDEX('Policy Characteristics'!K:K,MATCH($C271,'Policy Characteristics'!$C:$C,0))),"",INDEX('Policy Characteristics'!K:K,MATCH($C271,'Policy Characteristics'!$C:$C,0)))</f>
        <v/>
      </c>
      <c r="R271" s="272" t="str">
        <f>IF(ISBLANK(INDEX('Policy Characteristics'!L:L,MATCH($C271,'Policy Characteristics'!$C:$C,0))),"",INDEX('Policy Characteristics'!L:L,MATCH($C271,'Policy Characteristics'!$C:$C,0)))</f>
        <v/>
      </c>
    </row>
    <row r="272" spans="1:18" s="4" customFormat="1" ht="16">
      <c r="A272" s="272" t="str">
        <f>IF(ISBLANK(INDEX('Policy Characteristics'!A:A,MATCH($C272,'Policy Characteristics'!$C:$C,0))),"",INDEX('Policy Characteristics'!A:A,MATCH($C272,'Policy Characteristics'!$C:$C,0)))</f>
        <v>Electricity Supply</v>
      </c>
      <c r="B272" s="272" t="str">
        <f>IF(ISBLANK(INDEX('Policy Characteristics'!B:B,MATCH($C272,'Policy Characteristics'!$C:$C,0))),"",INDEX('Policy Characteristics'!B:B,MATCH($C272,'Policy Characteristics'!$C:$C,0)))</f>
        <v>Non Reference Case Mandated Capacity Construction</v>
      </c>
      <c r="C272" s="274" t="str">
        <f t="shared" si="22"/>
        <v>Boolean Use Non BAU Mandated Capacity Construction Schedule</v>
      </c>
      <c r="D272" s="6" t="s">
        <v>2831</v>
      </c>
      <c r="E272" s="44"/>
      <c r="F272" s="6" t="s">
        <v>2658</v>
      </c>
      <c r="G272" s="44"/>
      <c r="H272" s="43">
        <v>647</v>
      </c>
      <c r="I272" s="44" t="s">
        <v>45</v>
      </c>
      <c r="J272" s="274" t="str">
        <f>IF(ISBLANK(INDEX('Policy Characteristics'!D:D,MATCH($C272,'Policy Characteristics'!$C:$C,0))),"",INDEX('Policy Characteristics'!D:D,MATCH($C272,'Policy Characteristics'!$C:$C,0)))</f>
        <v>Non Reference Case Mandated Capacity Construction</v>
      </c>
      <c r="K272" s="272" t="str">
        <f>IF(ISBLANK(INDEX('Policy Characteristics'!E:E,MATCH($C272,'Policy Characteristics'!$C:$C,0))),"",INDEX('Policy Characteristics'!E:E,MATCH($C272,'Policy Characteristics'!$C:$C,0)))</f>
        <v/>
      </c>
      <c r="L272" s="272">
        <f>IF(ISBLANK(INDEX('Policy Characteristics'!F:F,MATCH($C272,'Policy Characteristics'!$C:$C,0))),"",INDEX('Policy Characteristics'!F:F,MATCH($C272,'Policy Characteristics'!$C:$C,0)))</f>
        <v>0</v>
      </c>
      <c r="M272" s="272">
        <f>IF(ISBLANK(INDEX('Policy Characteristics'!G:G,MATCH($C272,'Policy Characteristics'!$C:$C,0))),"",INDEX('Policy Characteristics'!G:G,MATCH($C272,'Policy Characteristics'!$C:$C,0)))</f>
        <v>1</v>
      </c>
      <c r="N272" s="272">
        <f>IF(ISBLANK(INDEX('Policy Characteristics'!H:H,MATCH($C272,'Policy Characteristics'!$C:$C,0))),"",INDEX('Policy Characteristics'!H:H,MATCH($C272,'Policy Characteristics'!$C:$C,0)))</f>
        <v>1</v>
      </c>
      <c r="O272" s="272" t="str">
        <f>IF(ISBLANK(INDEX('Policy Characteristics'!I:I,MATCH($C272,'Policy Characteristics'!$C:$C,0))),"",INDEX('Policy Characteristics'!I:I,MATCH($C272,'Policy Characteristics'!$C:$C,0)))</f>
        <v>on/off</v>
      </c>
      <c r="P272" s="272" t="str">
        <f>IF(ISBLANK(INDEX('Policy Characteristics'!J:J,MATCH($C272,'Policy Characteristics'!$C:$C,0))),"",INDEX('Policy Characteristics'!J:J,MATCH($C272,'Policy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72" s="272" t="str">
        <f>IF(ISBLANK(INDEX('Policy Characteristics'!K:K,MATCH($C272,'Policy Characteristics'!$C:$C,0))),"",INDEX('Policy Characteristics'!K:K,MATCH($C272,'Policy Characteristics'!$C:$C,0)))</f>
        <v/>
      </c>
      <c r="R272" s="272" t="str">
        <f>IF(ISBLANK(INDEX('Policy Characteristics'!L:L,MATCH($C272,'Policy Characteristics'!$C:$C,0))),"",INDEX('Policy Characteristics'!L:L,MATCH($C272,'Policy Characteristics'!$C:$C,0)))</f>
        <v/>
      </c>
    </row>
    <row r="273" spans="1:18" s="4" customFormat="1" ht="16">
      <c r="A273" s="272" t="str">
        <f>IF(ISBLANK(INDEX('Policy Characteristics'!A:A,MATCH($C273,'Policy Characteristics'!$C:$C,0))),"",INDEX('Policy Characteristics'!A:A,MATCH($C273,'Policy Characteristics'!$C:$C,0)))</f>
        <v>Electricity Supply</v>
      </c>
      <c r="B273" s="272" t="str">
        <f>IF(ISBLANK(INDEX('Policy Characteristics'!B:B,MATCH($C273,'Policy Characteristics'!$C:$C,0))),"",INDEX('Policy Characteristics'!B:B,MATCH($C273,'Policy Characteristics'!$C:$C,0)))</f>
        <v>Non Reference Case Mandated Capacity Construction</v>
      </c>
      <c r="C273" s="274" t="str">
        <f t="shared" si="22"/>
        <v>Boolean Use Non BAU Mandated Capacity Construction Schedule</v>
      </c>
      <c r="D273" s="6" t="s">
        <v>2832</v>
      </c>
      <c r="E273" s="44"/>
      <c r="F273" s="6" t="s">
        <v>2526</v>
      </c>
      <c r="G273" s="44"/>
      <c r="H273" s="43">
        <v>648</v>
      </c>
      <c r="I273" s="44" t="s">
        <v>45</v>
      </c>
      <c r="J273" s="274" t="str">
        <f>IF(ISBLANK(INDEX('Policy Characteristics'!D:D,MATCH($C273,'Policy Characteristics'!$C:$C,0))),"",INDEX('Policy Characteristics'!D:D,MATCH($C273,'Policy Characteristics'!$C:$C,0)))</f>
        <v>Non Reference Case Mandated Capacity Construction</v>
      </c>
      <c r="K273" s="272" t="str">
        <f>IF(ISBLANK(INDEX('Policy Characteristics'!E:E,MATCH($C273,'Policy Characteristics'!$C:$C,0))),"",INDEX('Policy Characteristics'!E:E,MATCH($C273,'Policy Characteristics'!$C:$C,0)))</f>
        <v/>
      </c>
      <c r="L273" s="272">
        <f>IF(ISBLANK(INDEX('Policy Characteristics'!F:F,MATCH($C273,'Policy Characteristics'!$C:$C,0))),"",INDEX('Policy Characteristics'!F:F,MATCH($C273,'Policy Characteristics'!$C:$C,0)))</f>
        <v>0</v>
      </c>
      <c r="M273" s="272">
        <f>IF(ISBLANK(INDEX('Policy Characteristics'!G:G,MATCH($C273,'Policy Characteristics'!$C:$C,0))),"",INDEX('Policy Characteristics'!G:G,MATCH($C273,'Policy Characteristics'!$C:$C,0)))</f>
        <v>1</v>
      </c>
      <c r="N273" s="272">
        <f>IF(ISBLANK(INDEX('Policy Characteristics'!H:H,MATCH($C273,'Policy Characteristics'!$C:$C,0))),"",INDEX('Policy Characteristics'!H:H,MATCH($C273,'Policy Characteristics'!$C:$C,0)))</f>
        <v>1</v>
      </c>
      <c r="O273" s="272" t="str">
        <f>IF(ISBLANK(INDEX('Policy Characteristics'!I:I,MATCH($C273,'Policy Characteristics'!$C:$C,0))),"",INDEX('Policy Characteristics'!I:I,MATCH($C273,'Policy Characteristics'!$C:$C,0)))</f>
        <v>on/off</v>
      </c>
      <c r="P273" s="272" t="str">
        <f>IF(ISBLANK(INDEX('Policy Characteristics'!J:J,MATCH($C273,'Policy Characteristics'!$C:$C,0))),"",INDEX('Policy Characteristics'!J:J,MATCH($C273,'Policy Characteristics'!$C:$C,0)))</f>
        <v>**Description:** The business-as-uusal case includes all planned capacity additions (provided by the U.S. Energy Information Administration). This policy blocks all planned additions of the selected type(s) that have not already received regulatory approval. // **Guidance for setting values:** // **Natural Gas Nonpeaker:** This policy levers blocks roughly 15 GW of new natural gas between now and 2025.</v>
      </c>
      <c r="Q273" s="272" t="str">
        <f>IF(ISBLANK(INDEX('Policy Characteristics'!K:K,MATCH($C273,'Policy Characteristics'!$C:$C,0))),"",INDEX('Policy Characteristics'!K:K,MATCH($C273,'Policy Characteristics'!$C:$C,0)))</f>
        <v/>
      </c>
      <c r="R273" s="272" t="str">
        <f>IF(ISBLANK(INDEX('Policy Characteristics'!L:L,MATCH($C273,'Policy Characteristics'!$C:$C,0))),"",INDEX('Policy Characteristics'!L:L,MATCH($C273,'Policy Characteristics'!$C:$C,0)))</f>
        <v/>
      </c>
    </row>
    <row r="274" spans="1:18" s="4" customFormat="1" ht="16">
      <c r="A274" s="272" t="str">
        <f>IF(ISBLANK(INDEX('Policy Characteristics'!A:A,MATCH($C274,'Policy Characteristics'!$C:$C,0))),"",INDEX('Policy Characteristics'!A:A,MATCH($C274,'Policy Characteristics'!$C:$C,0)))</f>
        <v>Electricity Supply</v>
      </c>
      <c r="B274" s="272" t="str">
        <f>IF(ISBLANK(INDEX('Policy Characteristics'!B:B,MATCH($C274,'Policy Characteristics'!$C:$C,0))),"",INDEX('Policy Characteristics'!B:B,MATCH($C274,'Policy Characteristics'!$C:$C,0)))</f>
        <v>Non Reference Case RPS Qualifying Resources</v>
      </c>
      <c r="C274" s="275" t="s">
        <v>378</v>
      </c>
      <c r="D274" s="44"/>
      <c r="E274" s="44"/>
      <c r="F274" s="44"/>
      <c r="G274" s="44"/>
      <c r="H274" s="43">
        <v>649</v>
      </c>
      <c r="I274" s="44" t="s">
        <v>45</v>
      </c>
      <c r="J274" s="274" t="str">
        <f>IF(ISBLANK(INDEX('Policy Characteristics'!D:D,MATCH($C274,'Policy Characteristics'!$C:$C,0))),"",INDEX('Policy Characteristics'!D:D,MATCH($C274,'Policy Characteristics'!$C:$C,0)))</f>
        <v>Non Reference Case RPS Qualifying Resources</v>
      </c>
      <c r="K274" s="272" t="str">
        <f>IF(ISBLANK(INDEX('Policy Characteristics'!E:E,MATCH($C274,'Policy Characteristics'!$C:$C,0))),"",INDEX('Policy Characteristics'!E:E,MATCH($C274,'Policy Characteristics'!$C:$C,0)))</f>
        <v>elec non BAU RPS qualifying resources</v>
      </c>
      <c r="L274" s="272">
        <f>IF(ISBLANK(INDEX('Policy Characteristics'!F:F,MATCH($C274,'Policy Characteristics'!$C:$C,0))),"",INDEX('Policy Characteristics'!F:F,MATCH($C274,'Policy Characteristics'!$C:$C,0)))</f>
        <v>0</v>
      </c>
      <c r="M274" s="272">
        <f>IF(ISBLANK(INDEX('Policy Characteristics'!G:G,MATCH($C274,'Policy Characteristics'!$C:$C,0))),"",INDEX('Policy Characteristics'!G:G,MATCH($C274,'Policy Characteristics'!$C:$C,0)))</f>
        <v>1</v>
      </c>
      <c r="N274" s="272">
        <f>IF(ISBLANK(INDEX('Policy Characteristics'!H:H,MATCH($C274,'Policy Characteristics'!$C:$C,0))),"",INDEX('Policy Characteristics'!H:H,MATCH($C274,'Policy Characteristics'!$C:$C,0)))</f>
        <v>1</v>
      </c>
      <c r="O274" s="272" t="str">
        <f>IF(ISBLANK(INDEX('Policy Characteristics'!I:I,MATCH($C274,'Policy Characteristics'!$C:$C,0))),"",INDEX('Policy Characteristics'!I:I,MATCH($C274,'Policy Characteristics'!$C:$C,0)))</f>
        <v>on/off</v>
      </c>
      <c r="P274" s="272" t="str">
        <f>IF(ISBLANK(INDEX('Policy Characteristics'!J:J,MATCH($C274,'Policy Characteristics'!$C:$C,0))),"",INDEX('Policy Characteristics'!J:J,MATCH($C274,'Policy Characteristics'!$C:$C,0)))</f>
        <v/>
      </c>
      <c r="Q274" s="272" t="str">
        <f>IF(ISBLANK(INDEX('Policy Characteristics'!K:K,MATCH($C274,'Policy Characteristics'!$C:$C,0))),"",INDEX('Policy Characteristics'!K:K,MATCH($C274,'Policy Characteristics'!$C:$C,0)))</f>
        <v/>
      </c>
      <c r="R274" s="272" t="str">
        <f>IF(ISBLANK(INDEX('Policy Characteristics'!L:L,MATCH($C274,'Policy Characteristics'!$C:$C,0))),"",INDEX('Policy Characteristics'!L:L,MATCH($C274,'Policy Characteristics'!$C:$C,0)))</f>
        <v/>
      </c>
    </row>
    <row r="275" spans="1:18" s="4" customFormat="1" ht="16">
      <c r="A275" s="272" t="str">
        <f>IF(ISBLANK(INDEX('Policy Characteristics'!A:A,MATCH($C275,'Policy Characteristics'!$C:$C,0))),"",INDEX('Policy Characteristics'!A:A,MATCH($C275,'Policy Characteristics'!$C:$C,0)))</f>
        <v>Electricity Supply</v>
      </c>
      <c r="B275" s="272" t="str">
        <f>IF(ISBLANK(INDEX('Policy Characteristics'!B:B,MATCH($C275,'Policy Characteristics'!$C:$C,0))),"",INDEX('Policy Characteristics'!B:B,MATCH($C275,'Policy Characteristics'!$C:$C,0)))</f>
        <v>Nuclear Plant Lifetime Extension</v>
      </c>
      <c r="C275" s="275" t="s">
        <v>2288</v>
      </c>
      <c r="D275" s="6"/>
      <c r="E275" s="45"/>
      <c r="F275" s="6"/>
      <c r="G275" s="45"/>
      <c r="H275" s="43">
        <v>35</v>
      </c>
      <c r="I275" s="6" t="s">
        <v>45</v>
      </c>
      <c r="J275" s="274" t="str">
        <f>IF(ISBLANK(INDEX('Policy Characteristics'!D:D,MATCH($C275,'Policy Characteristics'!$C:$C,0))),"",INDEX('Policy Characteristics'!D:D,MATCH($C275,'Policy Characteristics'!$C:$C,0)))</f>
        <v>Nuclear Lifetime Extension</v>
      </c>
      <c r="K275" s="272" t="str">
        <f>IF(ISBLANK(INDEX('Policy Characteristics'!E:E,MATCH($C275,'Policy Characteristics'!$C:$C,0))),"",INDEX('Policy Characteristics'!E:E,MATCH($C275,'Policy Characteristics'!$C:$C,0)))</f>
        <v/>
      </c>
      <c r="L275" s="272">
        <f>IF(ISBLANK(INDEX('Policy Characteristics'!F:F,MATCH($C275,'Policy Characteristics'!$C:$C,0))),"",INDEX('Policy Characteristics'!F:F,MATCH($C275,'Policy Characteristics'!$C:$C,0)))</f>
        <v>0</v>
      </c>
      <c r="M275" s="272">
        <f>IF(ISBLANK(INDEX('Policy Characteristics'!G:G,MATCH($C275,'Policy Characteristics'!$C:$C,0))),"",INDEX('Policy Characteristics'!G:G,MATCH($C275,'Policy Characteristics'!$C:$C,0)))</f>
        <v>20</v>
      </c>
      <c r="N275" s="272">
        <f>IF(ISBLANK(INDEX('Policy Characteristics'!H:H,MATCH($C275,'Policy Characteristics'!$C:$C,0))),"",INDEX('Policy Characteristics'!H:H,MATCH($C275,'Policy Characteristics'!$C:$C,0)))</f>
        <v>1</v>
      </c>
      <c r="O275" s="272" t="str">
        <f>IF(ISBLANK(INDEX('Policy Characteristics'!I:I,MATCH($C275,'Policy Characteristics'!$C:$C,0))),"",INDEX('Policy Characteristics'!I:I,MATCH($C275,'Policy Characteristics'!$C:$C,0)))</f>
        <v>year(s)</v>
      </c>
      <c r="P275" s="272" t="str">
        <f>IF(ISBLANK(INDEX('Policy Characteristics'!J:J,MATCH($C275,'Policy Characteristics'!$C:$C,0))),"",INDEX('Policy Characteristics'!J:J,MATCH($C275,'Policy Characteristics'!$C:$C,0)))</f>
        <v>**Description:** This policy extends the lifetime of all nuclear plants by the specified number of years. Laguna Verde Mexico's only Nuclear Station (1600MW, 2 reactors, 1990) had a 40 year permit, which has already been extended to 60 years (1990-2050).</v>
      </c>
      <c r="Q275" s="272" t="str">
        <f>IF(ISBLANK(INDEX('Policy Characteristics'!K:K,MATCH($C275,'Policy Characteristics'!$C:$C,0))),"",INDEX('Policy Characteristics'!K:K,MATCH($C275,'Policy Characteristics'!$C:$C,0)))</f>
        <v>electricity-sector-main.html#life-ext</v>
      </c>
      <c r="R275" s="272" t="str">
        <f>IF(ISBLANK(INDEX('Policy Characteristics'!L:L,MATCH($C275,'Policy Characteristics'!$C:$C,0))),"",INDEX('Policy Characteristics'!L:L,MATCH($C275,'Policy Characteristics'!$C:$C,0)))</f>
        <v>nuclear-lifetime-extension.html</v>
      </c>
    </row>
    <row r="276" spans="1:18" s="2" customFormat="1" ht="16">
      <c r="A276" s="272" t="str">
        <f>IF(ISBLANK(INDEX('Policy Characteristics'!A:A,MATCH($C276,'Policy Characteristics'!$C:$C,0))),"",INDEX('Policy Characteristics'!A:A,MATCH($C276,'Policy Characteristics'!$C:$C,0)))</f>
        <v>Electricity Supply</v>
      </c>
      <c r="B276" s="272" t="str">
        <f>IF(ISBLANK(INDEX('Policy Characteristics'!B:B,MATCH($C276,'Policy Characteristics'!$C:$C,0))),"",INDEX('Policy Characteristics'!B:B,MATCH($C276,'Policy Characteristics'!$C:$C,0)))</f>
        <v>Reduce Plant Downtime</v>
      </c>
      <c r="C276" s="273" t="s">
        <v>267</v>
      </c>
      <c r="D276" s="6" t="s">
        <v>470</v>
      </c>
      <c r="E276" s="6" t="s">
        <v>268</v>
      </c>
      <c r="F276" s="44"/>
      <c r="G276" s="6"/>
      <c r="H276" s="46">
        <v>650</v>
      </c>
      <c r="I276" s="6" t="s">
        <v>45</v>
      </c>
      <c r="J276" s="274" t="str">
        <f>IF(ISBLANK(INDEX('Policy Characteristics'!D:D,MATCH($C276,'Policy Characteristics'!$C:$C,0))),"",INDEX('Policy Characteristics'!D:D,MATCH($C276,'Policy Characteristics'!$C:$C,0)))</f>
        <v>Reduce Plant Downtime</v>
      </c>
      <c r="K276" s="272" t="str">
        <f>IF(ISBLANK(INDEX('Policy Characteristics'!E:E,MATCH($C276,'Policy Characteristics'!$C:$C,0))),"",INDEX('Policy Characteristics'!E:E,MATCH($C276,'Policy Characteristics'!$C:$C,0)))</f>
        <v>elec reduce plant downtime</v>
      </c>
      <c r="L276" s="285">
        <f>IF(ISBLANK(INDEX('Policy Characteristics'!F:F,MATCH($C276,'Policy Characteristics'!$C:$C,0))),"",INDEX('Policy Characteristics'!F:F,MATCH($C276,'Policy Characteristics'!$C:$C,0)))</f>
        <v>0</v>
      </c>
      <c r="M276" s="285">
        <f>IF(ISBLANK(INDEX('Policy Characteristics'!G:G,MATCH($C276,'Policy Characteristics'!$C:$C,0))),"",INDEX('Policy Characteristics'!G:G,MATCH($C276,'Policy Characteristics'!$C:$C,0)))</f>
        <v>0.6</v>
      </c>
      <c r="N276" s="285">
        <f>IF(ISBLANK(INDEX('Policy Characteristics'!H:H,MATCH($C276,'Policy Characteristics'!$C:$C,0))),"",INDEX('Policy Characteristics'!H:H,MATCH($C276,'Policy Characteristics'!$C:$C,0)))</f>
        <v>0.01</v>
      </c>
      <c r="O276" s="272" t="str">
        <f>IF(ISBLANK(INDEX('Policy Characteristics'!I:I,MATCH($C276,'Policy Characteristics'!$C:$C,0))),"",INDEX('Policy Characteristics'!I:I,MATCH($C276,'Policy Characteristics'!$C:$C,0)))</f>
        <v>% reduction in downtime</v>
      </c>
      <c r="P276" s="272" t="str">
        <f>IF(ISBLANK(INDEX('Policy Characteristics'!J:J,MATCH($C276,'Policy Characteristics'!$C:$C,0))),"",INDEX('Policy Characteristics'!J:J,MATCH($C276,'Policy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6" s="272" t="str">
        <f>IF(ISBLANK(INDEX('Policy Characteristics'!K:K,MATCH($C276,'Policy Characteristics'!$C:$C,0))),"",INDEX('Policy Characteristics'!K:K,MATCH($C276,'Policy Characteristics'!$C:$C,0)))</f>
        <v>electricity-sector-main.html#red-downtime</v>
      </c>
      <c r="R276" s="272" t="str">
        <f>IF(ISBLANK(INDEX('Policy Characteristics'!L:L,MATCH($C276,'Policy Characteristics'!$C:$C,0))),"",INDEX('Policy Characteristics'!L:L,MATCH($C276,'Policy Characteristics'!$C:$C,0)))</f>
        <v>reduce-downtime.html</v>
      </c>
    </row>
    <row r="277" spans="1:18" s="2" customFormat="1" ht="16">
      <c r="A277" s="272" t="str">
        <f>IF(ISBLANK(INDEX('Policy Characteristics'!A:A,MATCH($C277,'Policy Characteristics'!$C:$C,0))),"",INDEX('Policy Characteristics'!A:A,MATCH($C277,'Policy Characteristics'!$C:$C,0)))</f>
        <v>Electricity Supply</v>
      </c>
      <c r="B277" s="272" t="str">
        <f>IF(ISBLANK(INDEX('Policy Characteristics'!B:B,MATCH($C277,'Policy Characteristics'!$C:$C,0))),"",INDEX('Policy Characteristics'!B:B,MATCH($C277,'Policy Characteristics'!$C:$C,0)))</f>
        <v>Reduce Plant Downtime</v>
      </c>
      <c r="C277" s="276" t="str">
        <f t="shared" ref="C277:C306" si="23">C$276</f>
        <v>Percentage Reduction in Plant Downtime</v>
      </c>
      <c r="D277" s="6" t="s">
        <v>470</v>
      </c>
      <c r="E277" s="6" t="s">
        <v>269</v>
      </c>
      <c r="F277" s="44"/>
      <c r="G277" s="6"/>
      <c r="H277" s="46">
        <v>651</v>
      </c>
      <c r="I277" s="6" t="s">
        <v>46</v>
      </c>
      <c r="J277" s="274" t="str">
        <f>IF(ISBLANK(INDEX('Policy Characteristics'!D:D,MATCH($C277,'Policy Characteristics'!$C:$C,0))),"",INDEX('Policy Characteristics'!D:D,MATCH($C277,'Policy Characteristics'!$C:$C,0)))</f>
        <v>Reduce Plant Downtime</v>
      </c>
      <c r="K277" s="272" t="str">
        <f>IF(ISBLANK(INDEX('Policy Characteristics'!E:E,MATCH($C277,'Policy Characteristics'!$C:$C,0))),"",INDEX('Policy Characteristics'!E:E,MATCH($C277,'Policy Characteristics'!$C:$C,0)))</f>
        <v>elec reduce plant downtime</v>
      </c>
      <c r="L277" s="285">
        <f>IF(ISBLANK(INDEX('Policy Characteristics'!F:F,MATCH($C277,'Policy Characteristics'!$C:$C,0))),"",INDEX('Policy Characteristics'!F:F,MATCH($C277,'Policy Characteristics'!$C:$C,0)))</f>
        <v>0</v>
      </c>
      <c r="M277" s="285">
        <f>IF(ISBLANK(INDEX('Policy Characteristics'!G:G,MATCH($C277,'Policy Characteristics'!$C:$C,0))),"",INDEX('Policy Characteristics'!G:G,MATCH($C277,'Policy Characteristics'!$C:$C,0)))</f>
        <v>0.6</v>
      </c>
      <c r="N277" s="285">
        <f>IF(ISBLANK(INDEX('Policy Characteristics'!H:H,MATCH($C277,'Policy Characteristics'!$C:$C,0))),"",INDEX('Policy Characteristics'!H:H,MATCH($C277,'Policy Characteristics'!$C:$C,0)))</f>
        <v>0.01</v>
      </c>
      <c r="O277" s="272" t="str">
        <f>IF(ISBLANK(INDEX('Policy Characteristics'!I:I,MATCH($C277,'Policy Characteristics'!$C:$C,0))),"",INDEX('Policy Characteristics'!I:I,MATCH($C277,'Policy Characteristics'!$C:$C,0)))</f>
        <v>% reduction in downtime</v>
      </c>
      <c r="P277" s="272" t="str">
        <f>IF(ISBLANK(INDEX('Policy Characteristics'!J:J,MATCH($C277,'Policy Characteristics'!$C:$C,0))),"",INDEX('Policy Characteristics'!J:J,MATCH($C277,'Policy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7" s="272" t="str">
        <f>IF(ISBLANK(INDEX('Policy Characteristics'!K:K,MATCH($C277,'Policy Characteristics'!$C:$C,0))),"",INDEX('Policy Characteristics'!K:K,MATCH($C277,'Policy Characteristics'!$C:$C,0)))</f>
        <v>electricity-sector-main.html#red-downtime</v>
      </c>
      <c r="R277" s="272" t="str">
        <f>IF(ISBLANK(INDEX('Policy Characteristics'!L:L,MATCH($C277,'Policy Characteristics'!$C:$C,0))),"",INDEX('Policy Characteristics'!L:L,MATCH($C277,'Policy Characteristics'!$C:$C,0)))</f>
        <v>reduce-downtime.html</v>
      </c>
    </row>
    <row r="278" spans="1:18" s="2" customFormat="1" ht="16">
      <c r="A278" s="272" t="str">
        <f>IF(ISBLANK(INDEX('Policy Characteristics'!A:A,MATCH($C278,'Policy Characteristics'!$C:$C,0))),"",INDEX('Policy Characteristics'!A:A,MATCH($C278,'Policy Characteristics'!$C:$C,0)))</f>
        <v>Electricity Supply</v>
      </c>
      <c r="B278" s="272" t="str">
        <f>IF(ISBLANK(INDEX('Policy Characteristics'!B:B,MATCH($C278,'Policy Characteristics'!$C:$C,0))),"",INDEX('Policy Characteristics'!B:B,MATCH($C278,'Policy Characteristics'!$C:$C,0)))</f>
        <v>Reduce Plant Downtime</v>
      </c>
      <c r="C278" s="276" t="str">
        <f t="shared" si="23"/>
        <v>Percentage Reduction in Plant Downtime</v>
      </c>
      <c r="D278" s="6" t="s">
        <v>470</v>
      </c>
      <c r="E278" s="6" t="s">
        <v>270</v>
      </c>
      <c r="F278" s="44"/>
      <c r="G278" s="6"/>
      <c r="H278" s="46">
        <v>652</v>
      </c>
      <c r="I278" s="6" t="s">
        <v>46</v>
      </c>
      <c r="J278" s="274" t="str">
        <f>IF(ISBLANK(INDEX('Policy Characteristics'!D:D,MATCH($C278,'Policy Characteristics'!$C:$C,0))),"",INDEX('Policy Characteristics'!D:D,MATCH($C278,'Policy Characteristics'!$C:$C,0)))</f>
        <v>Reduce Plant Downtime</v>
      </c>
      <c r="K278" s="272" t="str">
        <f>IF(ISBLANK(INDEX('Policy Characteristics'!E:E,MATCH($C278,'Policy Characteristics'!$C:$C,0))),"",INDEX('Policy Characteristics'!E:E,MATCH($C278,'Policy Characteristics'!$C:$C,0)))</f>
        <v>elec reduce plant downtime</v>
      </c>
      <c r="L278" s="285">
        <f>IF(ISBLANK(INDEX('Policy Characteristics'!F:F,MATCH($C278,'Policy Characteristics'!$C:$C,0))),"",INDEX('Policy Characteristics'!F:F,MATCH($C278,'Policy Characteristics'!$C:$C,0)))</f>
        <v>0</v>
      </c>
      <c r="M278" s="285">
        <f>IF(ISBLANK(INDEX('Policy Characteristics'!G:G,MATCH($C278,'Policy Characteristics'!$C:$C,0))),"",INDEX('Policy Characteristics'!G:G,MATCH($C278,'Policy Characteristics'!$C:$C,0)))</f>
        <v>0.6</v>
      </c>
      <c r="N278" s="285">
        <f>IF(ISBLANK(INDEX('Policy Characteristics'!H:H,MATCH($C278,'Policy Characteristics'!$C:$C,0))),"",INDEX('Policy Characteristics'!H:H,MATCH($C278,'Policy Characteristics'!$C:$C,0)))</f>
        <v>0.01</v>
      </c>
      <c r="O278" s="272" t="str">
        <f>IF(ISBLANK(INDEX('Policy Characteristics'!I:I,MATCH($C278,'Policy Characteristics'!$C:$C,0))),"",INDEX('Policy Characteristics'!I:I,MATCH($C278,'Policy Characteristics'!$C:$C,0)))</f>
        <v>% reduction in downtime</v>
      </c>
      <c r="P278" s="272" t="str">
        <f>IF(ISBLANK(INDEX('Policy Characteristics'!J:J,MATCH($C278,'Policy Characteristics'!$C:$C,0))),"",INDEX('Policy Characteristics'!J:J,MATCH($C278,'Policy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8" s="272" t="str">
        <f>IF(ISBLANK(INDEX('Policy Characteristics'!K:K,MATCH($C278,'Policy Characteristics'!$C:$C,0))),"",INDEX('Policy Characteristics'!K:K,MATCH($C278,'Policy Characteristics'!$C:$C,0)))</f>
        <v>electricity-sector-main.html#red-downtime</v>
      </c>
      <c r="R278" s="272" t="str">
        <f>IF(ISBLANK(INDEX('Policy Characteristics'!L:L,MATCH($C278,'Policy Characteristics'!$C:$C,0))),"",INDEX('Policy Characteristics'!L:L,MATCH($C278,'Policy Characteristics'!$C:$C,0)))</f>
        <v>reduce-downtime.html</v>
      </c>
    </row>
    <row r="279" spans="1:18" s="2" customFormat="1" ht="16">
      <c r="A279" s="272" t="str">
        <f>IF(ISBLANK(INDEX('Policy Characteristics'!A:A,MATCH($C279,'Policy Characteristics'!$C:$C,0))),"",INDEX('Policy Characteristics'!A:A,MATCH($C279,'Policy Characteristics'!$C:$C,0)))</f>
        <v>Electricity Supply</v>
      </c>
      <c r="B279" s="272" t="str">
        <f>IF(ISBLANK(INDEX('Policy Characteristics'!B:B,MATCH($C279,'Policy Characteristics'!$C:$C,0))),"",INDEX('Policy Characteristics'!B:B,MATCH($C279,'Policy Characteristics'!$C:$C,0)))</f>
        <v>Reduce Plant Downtime</v>
      </c>
      <c r="C279" s="276" t="str">
        <f t="shared" si="23"/>
        <v>Percentage Reduction in Plant Downtime</v>
      </c>
      <c r="D279" s="6" t="s">
        <v>325</v>
      </c>
      <c r="E279" s="6" t="s">
        <v>268</v>
      </c>
      <c r="F279" s="6" t="s">
        <v>320</v>
      </c>
      <c r="G279" s="6" t="s">
        <v>326</v>
      </c>
      <c r="H279" s="46">
        <v>141</v>
      </c>
      <c r="I279" s="6" t="s">
        <v>45</v>
      </c>
      <c r="J279" s="274" t="str">
        <f>IF(ISBLANK(INDEX('Policy Characteristics'!D:D,MATCH($C279,'Policy Characteristics'!$C:$C,0))),"",INDEX('Policy Characteristics'!D:D,MATCH($C279,'Policy Characteristics'!$C:$C,0)))</f>
        <v>Reduce Plant Downtime</v>
      </c>
      <c r="K279" s="272" t="str">
        <f>IF(ISBLANK(INDEX('Policy Characteristics'!E:E,MATCH($C279,'Policy Characteristics'!$C:$C,0))),"",INDEX('Policy Characteristics'!E:E,MATCH($C279,'Policy Characteristics'!$C:$C,0)))</f>
        <v>elec reduce plant downtime</v>
      </c>
      <c r="L279" s="285">
        <f>IF(ISBLANK(INDEX('Policy Characteristics'!F:F,MATCH($C279,'Policy Characteristics'!$C:$C,0))),"",INDEX('Policy Characteristics'!F:F,MATCH($C279,'Policy Characteristics'!$C:$C,0)))</f>
        <v>0</v>
      </c>
      <c r="M279" s="285">
        <f>IF(ISBLANK(INDEX('Policy Characteristics'!G:G,MATCH($C279,'Policy Characteristics'!$C:$C,0))),"",INDEX('Policy Characteristics'!G:G,MATCH($C279,'Policy Characteristics'!$C:$C,0)))</f>
        <v>0.6</v>
      </c>
      <c r="N279" s="285">
        <f>IF(ISBLANK(INDEX('Policy Characteristics'!H:H,MATCH($C279,'Policy Characteristics'!$C:$C,0))),"",INDEX('Policy Characteristics'!H:H,MATCH($C279,'Policy Characteristics'!$C:$C,0)))</f>
        <v>0.01</v>
      </c>
      <c r="O279" s="272" t="str">
        <f>IF(ISBLANK(INDEX('Policy Characteristics'!I:I,MATCH($C279,'Policy Characteristics'!$C:$C,0))),"",INDEX('Policy Characteristics'!I:I,MATCH($C279,'Policy Characteristics'!$C:$C,0)))</f>
        <v>% reduction in downtime</v>
      </c>
      <c r="P279" s="272" t="str">
        <f>IF(ISBLANK(INDEX('Policy Characteristics'!J:J,MATCH($C279,'Policy Characteristics'!$C:$C,0))),"",INDEX('Policy Characteristics'!J:J,MATCH($C279,'Policy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9" s="272" t="str">
        <f>IF(ISBLANK(INDEX('Policy Characteristics'!K:K,MATCH($C279,'Policy Characteristics'!$C:$C,0))),"",INDEX('Policy Characteristics'!K:K,MATCH($C279,'Policy Characteristics'!$C:$C,0)))</f>
        <v>electricity-sector-main.html#red-downtime</v>
      </c>
      <c r="R279" s="272" t="str">
        <f>IF(ISBLANK(INDEX('Policy Characteristics'!L:L,MATCH($C279,'Policy Characteristics'!$C:$C,0))),"",INDEX('Policy Characteristics'!L:L,MATCH($C279,'Policy Characteristics'!$C:$C,0)))</f>
        <v>reduce-downtime.html</v>
      </c>
    </row>
    <row r="280" spans="1:18" s="2" customFormat="1" ht="16">
      <c r="A280" s="272" t="str">
        <f>IF(ISBLANK(INDEX('Policy Characteristics'!A:A,MATCH($C280,'Policy Characteristics'!$C:$C,0))),"",INDEX('Policy Characteristics'!A:A,MATCH($C280,'Policy Characteristics'!$C:$C,0)))</f>
        <v>Electricity Supply</v>
      </c>
      <c r="B280" s="272" t="str">
        <f>IF(ISBLANK(INDEX('Policy Characteristics'!B:B,MATCH($C280,'Policy Characteristics'!$C:$C,0))),"",INDEX('Policy Characteristics'!B:B,MATCH($C280,'Policy Characteristics'!$C:$C,0)))</f>
        <v>Reduce Plant Downtime</v>
      </c>
      <c r="C280" s="276" t="str">
        <f t="shared" si="23"/>
        <v>Percentage Reduction in Plant Downtime</v>
      </c>
      <c r="D280" s="6" t="s">
        <v>325</v>
      </c>
      <c r="E280" s="6" t="s">
        <v>269</v>
      </c>
      <c r="F280" s="6"/>
      <c r="G280" s="6"/>
      <c r="H280" s="46">
        <v>653</v>
      </c>
      <c r="I280" s="6" t="s">
        <v>46</v>
      </c>
      <c r="J280" s="274" t="str">
        <f>IF(ISBLANK(INDEX('Policy Characteristics'!D:D,MATCH($C280,'Policy Characteristics'!$C:$C,0))),"",INDEX('Policy Characteristics'!D:D,MATCH($C280,'Policy Characteristics'!$C:$C,0)))</f>
        <v>Reduce Plant Downtime</v>
      </c>
      <c r="K280" s="272" t="str">
        <f>IF(ISBLANK(INDEX('Policy Characteristics'!E:E,MATCH($C280,'Policy Characteristics'!$C:$C,0))),"",INDEX('Policy Characteristics'!E:E,MATCH($C280,'Policy Characteristics'!$C:$C,0)))</f>
        <v>elec reduce plant downtime</v>
      </c>
      <c r="L280" s="285">
        <f>IF(ISBLANK(INDEX('Policy Characteristics'!F:F,MATCH($C280,'Policy Characteristics'!$C:$C,0))),"",INDEX('Policy Characteristics'!F:F,MATCH($C280,'Policy Characteristics'!$C:$C,0)))</f>
        <v>0</v>
      </c>
      <c r="M280" s="285">
        <f>IF(ISBLANK(INDEX('Policy Characteristics'!G:G,MATCH($C280,'Policy Characteristics'!$C:$C,0))),"",INDEX('Policy Characteristics'!G:G,MATCH($C280,'Policy Characteristics'!$C:$C,0)))</f>
        <v>0.6</v>
      </c>
      <c r="N280" s="285">
        <f>IF(ISBLANK(INDEX('Policy Characteristics'!H:H,MATCH($C280,'Policy Characteristics'!$C:$C,0))),"",INDEX('Policy Characteristics'!H:H,MATCH($C280,'Policy Characteristics'!$C:$C,0)))</f>
        <v>0.01</v>
      </c>
      <c r="O280" s="272" t="str">
        <f>IF(ISBLANK(INDEX('Policy Characteristics'!I:I,MATCH($C280,'Policy Characteristics'!$C:$C,0))),"",INDEX('Policy Characteristics'!I:I,MATCH($C280,'Policy Characteristics'!$C:$C,0)))</f>
        <v>% reduction in downtime</v>
      </c>
      <c r="P280" s="272" t="str">
        <f>IF(ISBLANK(INDEX('Policy Characteristics'!J:J,MATCH($C280,'Policy Characteristics'!$C:$C,0))),"",INDEX('Policy Characteristics'!J:J,MATCH($C280,'Policy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0" s="272" t="str">
        <f>IF(ISBLANK(INDEX('Policy Characteristics'!K:K,MATCH($C280,'Policy Characteristics'!$C:$C,0))),"",INDEX('Policy Characteristics'!K:K,MATCH($C280,'Policy Characteristics'!$C:$C,0)))</f>
        <v>electricity-sector-main.html#red-downtime</v>
      </c>
      <c r="R280" s="272" t="str">
        <f>IF(ISBLANK(INDEX('Policy Characteristics'!L:L,MATCH($C280,'Policy Characteristics'!$C:$C,0))),"",INDEX('Policy Characteristics'!L:L,MATCH($C280,'Policy Characteristics'!$C:$C,0)))</f>
        <v>reduce-downtime.html</v>
      </c>
    </row>
    <row r="281" spans="1:18" s="2" customFormat="1" ht="16">
      <c r="A281" s="272" t="str">
        <f>IF(ISBLANK(INDEX('Policy Characteristics'!A:A,MATCH($C281,'Policy Characteristics'!$C:$C,0))),"",INDEX('Policy Characteristics'!A:A,MATCH($C281,'Policy Characteristics'!$C:$C,0)))</f>
        <v>Electricity Supply</v>
      </c>
      <c r="B281" s="272" t="str">
        <f>IF(ISBLANK(INDEX('Policy Characteristics'!B:B,MATCH($C281,'Policy Characteristics'!$C:$C,0))),"",INDEX('Policy Characteristics'!B:B,MATCH($C281,'Policy Characteristics'!$C:$C,0)))</f>
        <v>Reduce Plant Downtime</v>
      </c>
      <c r="C281" s="276" t="str">
        <f t="shared" si="23"/>
        <v>Percentage Reduction in Plant Downtime</v>
      </c>
      <c r="D281" s="6" t="s">
        <v>325</v>
      </c>
      <c r="E281" s="6" t="s">
        <v>270</v>
      </c>
      <c r="F281" s="6"/>
      <c r="G281" s="6"/>
      <c r="H281" s="46">
        <v>654</v>
      </c>
      <c r="I281" s="6" t="s">
        <v>46</v>
      </c>
      <c r="J281" s="274" t="str">
        <f>IF(ISBLANK(INDEX('Policy Characteristics'!D:D,MATCH($C281,'Policy Characteristics'!$C:$C,0))),"",INDEX('Policy Characteristics'!D:D,MATCH($C281,'Policy Characteristics'!$C:$C,0)))</f>
        <v>Reduce Plant Downtime</v>
      </c>
      <c r="K281" s="272" t="str">
        <f>IF(ISBLANK(INDEX('Policy Characteristics'!E:E,MATCH($C281,'Policy Characteristics'!$C:$C,0))),"",INDEX('Policy Characteristics'!E:E,MATCH($C281,'Policy Characteristics'!$C:$C,0)))</f>
        <v>elec reduce plant downtime</v>
      </c>
      <c r="L281" s="285">
        <f>IF(ISBLANK(INDEX('Policy Characteristics'!F:F,MATCH($C281,'Policy Characteristics'!$C:$C,0))),"",INDEX('Policy Characteristics'!F:F,MATCH($C281,'Policy Characteristics'!$C:$C,0)))</f>
        <v>0</v>
      </c>
      <c r="M281" s="285">
        <f>IF(ISBLANK(INDEX('Policy Characteristics'!G:G,MATCH($C281,'Policy Characteristics'!$C:$C,0))),"",INDEX('Policy Characteristics'!G:G,MATCH($C281,'Policy Characteristics'!$C:$C,0)))</f>
        <v>0.6</v>
      </c>
      <c r="N281" s="285">
        <f>IF(ISBLANK(INDEX('Policy Characteristics'!H:H,MATCH($C281,'Policy Characteristics'!$C:$C,0))),"",INDEX('Policy Characteristics'!H:H,MATCH($C281,'Policy Characteristics'!$C:$C,0)))</f>
        <v>0.01</v>
      </c>
      <c r="O281" s="272" t="str">
        <f>IF(ISBLANK(INDEX('Policy Characteristics'!I:I,MATCH($C281,'Policy Characteristics'!$C:$C,0))),"",INDEX('Policy Characteristics'!I:I,MATCH($C281,'Policy Characteristics'!$C:$C,0)))</f>
        <v>% reduction in downtime</v>
      </c>
      <c r="P281" s="272" t="str">
        <f>IF(ISBLANK(INDEX('Policy Characteristics'!J:J,MATCH($C281,'Policy Characteristics'!$C:$C,0))),"",INDEX('Policy Characteristics'!J:J,MATCH($C281,'Policy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1" s="272" t="str">
        <f>IF(ISBLANK(INDEX('Policy Characteristics'!K:K,MATCH($C281,'Policy Characteristics'!$C:$C,0))),"",INDEX('Policy Characteristics'!K:K,MATCH($C281,'Policy Characteristics'!$C:$C,0)))</f>
        <v>electricity-sector-main.html#red-downtime</v>
      </c>
      <c r="R281" s="272" t="str">
        <f>IF(ISBLANK(INDEX('Policy Characteristics'!L:L,MATCH($C281,'Policy Characteristics'!$C:$C,0))),"",INDEX('Policy Characteristics'!L:L,MATCH($C281,'Policy Characteristics'!$C:$C,0)))</f>
        <v>reduce-downtime.html</v>
      </c>
    </row>
    <row r="282" spans="1:18" s="2" customFormat="1" ht="16">
      <c r="A282" s="272" t="str">
        <f>IF(ISBLANK(INDEX('Policy Characteristics'!A:A,MATCH($C282,'Policy Characteristics'!$C:$C,0))),"",INDEX('Policy Characteristics'!A:A,MATCH($C282,'Policy Characteristics'!$C:$C,0)))</f>
        <v>Electricity Supply</v>
      </c>
      <c r="B282" s="272" t="str">
        <f>IF(ISBLANK(INDEX('Policy Characteristics'!B:B,MATCH($C282,'Policy Characteristics'!$C:$C,0))),"",INDEX('Policy Characteristics'!B:B,MATCH($C282,'Policy Characteristics'!$C:$C,0)))</f>
        <v>Reduce Plant Downtime</v>
      </c>
      <c r="C282" s="276" t="str">
        <f t="shared" si="23"/>
        <v>Percentage Reduction in Plant Downtime</v>
      </c>
      <c r="D282" s="6" t="s">
        <v>77</v>
      </c>
      <c r="E282" s="6" t="s">
        <v>268</v>
      </c>
      <c r="F282" s="6"/>
      <c r="G282" s="6"/>
      <c r="H282" s="46">
        <v>655</v>
      </c>
      <c r="I282" s="6" t="s">
        <v>46</v>
      </c>
      <c r="J282" s="274" t="str">
        <f>IF(ISBLANK(INDEX('Policy Characteristics'!D:D,MATCH($C282,'Policy Characteristics'!$C:$C,0))),"",INDEX('Policy Characteristics'!D:D,MATCH($C282,'Policy Characteristics'!$C:$C,0)))</f>
        <v>Reduce Plant Downtime</v>
      </c>
      <c r="K282" s="272" t="str">
        <f>IF(ISBLANK(INDEX('Policy Characteristics'!E:E,MATCH($C282,'Policy Characteristics'!$C:$C,0))),"",INDEX('Policy Characteristics'!E:E,MATCH($C282,'Policy Characteristics'!$C:$C,0)))</f>
        <v>elec reduce plant downtime</v>
      </c>
      <c r="L282" s="285">
        <f>IF(ISBLANK(INDEX('Policy Characteristics'!F:F,MATCH($C282,'Policy Characteristics'!$C:$C,0))),"",INDEX('Policy Characteristics'!F:F,MATCH($C282,'Policy Characteristics'!$C:$C,0)))</f>
        <v>0</v>
      </c>
      <c r="M282" s="285">
        <f>IF(ISBLANK(INDEX('Policy Characteristics'!G:G,MATCH($C282,'Policy Characteristics'!$C:$C,0))),"",INDEX('Policy Characteristics'!G:G,MATCH($C282,'Policy Characteristics'!$C:$C,0)))</f>
        <v>0.6</v>
      </c>
      <c r="N282" s="285">
        <f>IF(ISBLANK(INDEX('Policy Characteristics'!H:H,MATCH($C282,'Policy Characteristics'!$C:$C,0))),"",INDEX('Policy Characteristics'!H:H,MATCH($C282,'Policy Characteristics'!$C:$C,0)))</f>
        <v>0.01</v>
      </c>
      <c r="O282" s="272" t="str">
        <f>IF(ISBLANK(INDEX('Policy Characteristics'!I:I,MATCH($C282,'Policy Characteristics'!$C:$C,0))),"",INDEX('Policy Characteristics'!I:I,MATCH($C282,'Policy Characteristics'!$C:$C,0)))</f>
        <v>% reduction in downtime</v>
      </c>
      <c r="P282" s="272" t="str">
        <f>IF(ISBLANK(INDEX('Policy Characteristics'!J:J,MATCH($C282,'Policy Characteristics'!$C:$C,0))),"",INDEX('Policy Characteristics'!J:J,MATCH($C282,'Policy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2" s="272" t="str">
        <f>IF(ISBLANK(INDEX('Policy Characteristics'!K:K,MATCH($C282,'Policy Characteristics'!$C:$C,0))),"",INDEX('Policy Characteristics'!K:K,MATCH($C282,'Policy Characteristics'!$C:$C,0)))</f>
        <v>electricity-sector-main.html#red-downtime</v>
      </c>
      <c r="R282" s="272" t="str">
        <f>IF(ISBLANK(INDEX('Policy Characteristics'!L:L,MATCH($C282,'Policy Characteristics'!$C:$C,0))),"",INDEX('Policy Characteristics'!L:L,MATCH($C282,'Policy Characteristics'!$C:$C,0)))</f>
        <v>reduce-downtime.html</v>
      </c>
    </row>
    <row r="283" spans="1:18" s="2" customFormat="1" ht="16">
      <c r="A283" s="272" t="str">
        <f>IF(ISBLANK(INDEX('Policy Characteristics'!A:A,MATCH($C283,'Policy Characteristics'!$C:$C,0))),"",INDEX('Policy Characteristics'!A:A,MATCH($C283,'Policy Characteristics'!$C:$C,0)))</f>
        <v>Electricity Supply</v>
      </c>
      <c r="B283" s="272" t="str">
        <f>IF(ISBLANK(INDEX('Policy Characteristics'!B:B,MATCH($C283,'Policy Characteristics'!$C:$C,0))),"",INDEX('Policy Characteristics'!B:B,MATCH($C283,'Policy Characteristics'!$C:$C,0)))</f>
        <v>Reduce Plant Downtime</v>
      </c>
      <c r="C283" s="276" t="str">
        <f t="shared" si="23"/>
        <v>Percentage Reduction in Plant Downtime</v>
      </c>
      <c r="D283" s="6" t="s">
        <v>77</v>
      </c>
      <c r="E283" s="6" t="s">
        <v>269</v>
      </c>
      <c r="F283" s="6"/>
      <c r="G283" s="6"/>
      <c r="H283" s="46">
        <v>656</v>
      </c>
      <c r="I283" s="6" t="s">
        <v>46</v>
      </c>
      <c r="J283" s="274" t="str">
        <f>IF(ISBLANK(INDEX('Policy Characteristics'!D:D,MATCH($C283,'Policy Characteristics'!$C:$C,0))),"",INDEX('Policy Characteristics'!D:D,MATCH($C283,'Policy Characteristics'!$C:$C,0)))</f>
        <v>Reduce Plant Downtime</v>
      </c>
      <c r="K283" s="272" t="str">
        <f>IF(ISBLANK(INDEX('Policy Characteristics'!E:E,MATCH($C283,'Policy Characteristics'!$C:$C,0))),"",INDEX('Policy Characteristics'!E:E,MATCH($C283,'Policy Characteristics'!$C:$C,0)))</f>
        <v>elec reduce plant downtime</v>
      </c>
      <c r="L283" s="285">
        <f>IF(ISBLANK(INDEX('Policy Characteristics'!F:F,MATCH($C283,'Policy Characteristics'!$C:$C,0))),"",INDEX('Policy Characteristics'!F:F,MATCH($C283,'Policy Characteristics'!$C:$C,0)))</f>
        <v>0</v>
      </c>
      <c r="M283" s="285">
        <f>IF(ISBLANK(INDEX('Policy Characteristics'!G:G,MATCH($C283,'Policy Characteristics'!$C:$C,0))),"",INDEX('Policy Characteristics'!G:G,MATCH($C283,'Policy Characteristics'!$C:$C,0)))</f>
        <v>0.6</v>
      </c>
      <c r="N283" s="285">
        <f>IF(ISBLANK(INDEX('Policy Characteristics'!H:H,MATCH($C283,'Policy Characteristics'!$C:$C,0))),"",INDEX('Policy Characteristics'!H:H,MATCH($C283,'Policy Characteristics'!$C:$C,0)))</f>
        <v>0.01</v>
      </c>
      <c r="O283" s="272" t="str">
        <f>IF(ISBLANK(INDEX('Policy Characteristics'!I:I,MATCH($C283,'Policy Characteristics'!$C:$C,0))),"",INDEX('Policy Characteristics'!I:I,MATCH($C283,'Policy Characteristics'!$C:$C,0)))</f>
        <v>% reduction in downtime</v>
      </c>
      <c r="P283" s="272" t="str">
        <f>IF(ISBLANK(INDEX('Policy Characteristics'!J:J,MATCH($C283,'Policy Characteristics'!$C:$C,0))),"",INDEX('Policy Characteristics'!J:J,MATCH($C283,'Policy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3" s="272" t="str">
        <f>IF(ISBLANK(INDEX('Policy Characteristics'!K:K,MATCH($C283,'Policy Characteristics'!$C:$C,0))),"",INDEX('Policy Characteristics'!K:K,MATCH($C283,'Policy Characteristics'!$C:$C,0)))</f>
        <v>electricity-sector-main.html#red-downtime</v>
      </c>
      <c r="R283" s="272" t="str">
        <f>IF(ISBLANK(INDEX('Policy Characteristics'!L:L,MATCH($C283,'Policy Characteristics'!$C:$C,0))),"",INDEX('Policy Characteristics'!L:L,MATCH($C283,'Policy Characteristics'!$C:$C,0)))</f>
        <v>reduce-downtime.html</v>
      </c>
    </row>
    <row r="284" spans="1:18" s="2" customFormat="1" ht="16">
      <c r="A284" s="272" t="str">
        <f>IF(ISBLANK(INDEX('Policy Characteristics'!A:A,MATCH($C284,'Policy Characteristics'!$C:$C,0))),"",INDEX('Policy Characteristics'!A:A,MATCH($C284,'Policy Characteristics'!$C:$C,0)))</f>
        <v>Electricity Supply</v>
      </c>
      <c r="B284" s="272" t="str">
        <f>IF(ISBLANK(INDEX('Policy Characteristics'!B:B,MATCH($C284,'Policy Characteristics'!$C:$C,0))),"",INDEX('Policy Characteristics'!B:B,MATCH($C284,'Policy Characteristics'!$C:$C,0)))</f>
        <v>Reduce Plant Downtime</v>
      </c>
      <c r="C284" s="276" t="str">
        <f t="shared" si="23"/>
        <v>Percentage Reduction in Plant Downtime</v>
      </c>
      <c r="D284" s="6" t="s">
        <v>77</v>
      </c>
      <c r="E284" s="6" t="s">
        <v>270</v>
      </c>
      <c r="F284" s="6"/>
      <c r="G284" s="6"/>
      <c r="H284" s="46">
        <v>657</v>
      </c>
      <c r="I284" s="6" t="s">
        <v>46</v>
      </c>
      <c r="J284" s="274" t="str">
        <f>IF(ISBLANK(INDEX('Policy Characteristics'!D:D,MATCH($C284,'Policy Characteristics'!$C:$C,0))),"",INDEX('Policy Characteristics'!D:D,MATCH($C284,'Policy Characteristics'!$C:$C,0)))</f>
        <v>Reduce Plant Downtime</v>
      </c>
      <c r="K284" s="272" t="str">
        <f>IF(ISBLANK(INDEX('Policy Characteristics'!E:E,MATCH($C284,'Policy Characteristics'!$C:$C,0))),"",INDEX('Policy Characteristics'!E:E,MATCH($C284,'Policy Characteristics'!$C:$C,0)))</f>
        <v>elec reduce plant downtime</v>
      </c>
      <c r="L284" s="285">
        <f>IF(ISBLANK(INDEX('Policy Characteristics'!F:F,MATCH($C284,'Policy Characteristics'!$C:$C,0))),"",INDEX('Policy Characteristics'!F:F,MATCH($C284,'Policy Characteristics'!$C:$C,0)))</f>
        <v>0</v>
      </c>
      <c r="M284" s="285">
        <f>IF(ISBLANK(INDEX('Policy Characteristics'!G:G,MATCH($C284,'Policy Characteristics'!$C:$C,0))),"",INDEX('Policy Characteristics'!G:G,MATCH($C284,'Policy Characteristics'!$C:$C,0)))</f>
        <v>0.6</v>
      </c>
      <c r="N284" s="285">
        <f>IF(ISBLANK(INDEX('Policy Characteristics'!H:H,MATCH($C284,'Policy Characteristics'!$C:$C,0))),"",INDEX('Policy Characteristics'!H:H,MATCH($C284,'Policy Characteristics'!$C:$C,0)))</f>
        <v>0.01</v>
      </c>
      <c r="O284" s="272" t="str">
        <f>IF(ISBLANK(INDEX('Policy Characteristics'!I:I,MATCH($C284,'Policy Characteristics'!$C:$C,0))),"",INDEX('Policy Characteristics'!I:I,MATCH($C284,'Policy Characteristics'!$C:$C,0)))</f>
        <v>% reduction in downtime</v>
      </c>
      <c r="P284" s="272" t="str">
        <f>IF(ISBLANK(INDEX('Policy Characteristics'!J:J,MATCH($C284,'Policy Characteristics'!$C:$C,0))),"",INDEX('Policy Characteristics'!J:J,MATCH($C284,'Policy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4" s="272" t="str">
        <f>IF(ISBLANK(INDEX('Policy Characteristics'!K:K,MATCH($C284,'Policy Characteristics'!$C:$C,0))),"",INDEX('Policy Characteristics'!K:K,MATCH($C284,'Policy Characteristics'!$C:$C,0)))</f>
        <v>electricity-sector-main.html#red-downtime</v>
      </c>
      <c r="R284" s="272" t="str">
        <f>IF(ISBLANK(INDEX('Policy Characteristics'!L:L,MATCH($C284,'Policy Characteristics'!$C:$C,0))),"",INDEX('Policy Characteristics'!L:L,MATCH($C284,'Policy Characteristics'!$C:$C,0)))</f>
        <v>reduce-downtime.html</v>
      </c>
    </row>
    <row r="285" spans="1:18" s="2" customFormat="1" ht="16">
      <c r="A285" s="272" t="str">
        <f>IF(ISBLANK(INDEX('Policy Characteristics'!A:A,MATCH($C285,'Policy Characteristics'!$C:$C,0))),"",INDEX('Policy Characteristics'!A:A,MATCH($C285,'Policy Characteristics'!$C:$C,0)))</f>
        <v>Electricity Supply</v>
      </c>
      <c r="B285" s="272" t="str">
        <f>IF(ISBLANK(INDEX('Policy Characteristics'!B:B,MATCH($C285,'Policy Characteristics'!$C:$C,0))),"",INDEX('Policy Characteristics'!B:B,MATCH($C285,'Policy Characteristics'!$C:$C,0)))</f>
        <v>Reduce Plant Downtime</v>
      </c>
      <c r="C285" s="276" t="str">
        <f t="shared" si="23"/>
        <v>Percentage Reduction in Plant Downtime</v>
      </c>
      <c r="D285" s="6" t="s">
        <v>78</v>
      </c>
      <c r="E285" s="6" t="s">
        <v>268</v>
      </c>
      <c r="F285" s="6"/>
      <c r="G285" s="6"/>
      <c r="H285" s="46">
        <v>658</v>
      </c>
      <c r="I285" s="6" t="s">
        <v>46</v>
      </c>
      <c r="J285" s="274" t="str">
        <f>IF(ISBLANK(INDEX('Policy Characteristics'!D:D,MATCH($C285,'Policy Characteristics'!$C:$C,0))),"",INDEX('Policy Characteristics'!D:D,MATCH($C285,'Policy Characteristics'!$C:$C,0)))</f>
        <v>Reduce Plant Downtime</v>
      </c>
      <c r="K285" s="272" t="str">
        <f>IF(ISBLANK(INDEX('Policy Characteristics'!E:E,MATCH($C285,'Policy Characteristics'!$C:$C,0))),"",INDEX('Policy Characteristics'!E:E,MATCH($C285,'Policy Characteristics'!$C:$C,0)))</f>
        <v>elec reduce plant downtime</v>
      </c>
      <c r="L285" s="285">
        <f>IF(ISBLANK(INDEX('Policy Characteristics'!F:F,MATCH($C285,'Policy Characteristics'!$C:$C,0))),"",INDEX('Policy Characteristics'!F:F,MATCH($C285,'Policy Characteristics'!$C:$C,0)))</f>
        <v>0</v>
      </c>
      <c r="M285" s="285">
        <f>IF(ISBLANK(INDEX('Policy Characteristics'!G:G,MATCH($C285,'Policy Characteristics'!$C:$C,0))),"",INDEX('Policy Characteristics'!G:G,MATCH($C285,'Policy Characteristics'!$C:$C,0)))</f>
        <v>0.6</v>
      </c>
      <c r="N285" s="285">
        <f>IF(ISBLANK(INDEX('Policy Characteristics'!H:H,MATCH($C285,'Policy Characteristics'!$C:$C,0))),"",INDEX('Policy Characteristics'!H:H,MATCH($C285,'Policy Characteristics'!$C:$C,0)))</f>
        <v>0.01</v>
      </c>
      <c r="O285" s="272" t="str">
        <f>IF(ISBLANK(INDEX('Policy Characteristics'!I:I,MATCH($C285,'Policy Characteristics'!$C:$C,0))),"",INDEX('Policy Characteristics'!I:I,MATCH($C285,'Policy Characteristics'!$C:$C,0)))</f>
        <v>% reduction in downtime</v>
      </c>
      <c r="P285" s="272" t="str">
        <f>IF(ISBLANK(INDEX('Policy Characteristics'!J:J,MATCH($C285,'Policy Characteristics'!$C:$C,0))),"",INDEX('Policy Characteristics'!J:J,MATCH($C285,'Policy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5" s="272" t="str">
        <f>IF(ISBLANK(INDEX('Policy Characteristics'!K:K,MATCH($C285,'Policy Characteristics'!$C:$C,0))),"",INDEX('Policy Characteristics'!K:K,MATCH($C285,'Policy Characteristics'!$C:$C,0)))</f>
        <v>electricity-sector-main.html#red-downtime</v>
      </c>
      <c r="R285" s="272" t="str">
        <f>IF(ISBLANK(INDEX('Policy Characteristics'!L:L,MATCH($C285,'Policy Characteristics'!$C:$C,0))),"",INDEX('Policy Characteristics'!L:L,MATCH($C285,'Policy Characteristics'!$C:$C,0)))</f>
        <v>reduce-downtime.html</v>
      </c>
    </row>
    <row r="286" spans="1:18" s="2" customFormat="1" ht="16">
      <c r="A286" s="272" t="str">
        <f>IF(ISBLANK(INDEX('Policy Characteristics'!A:A,MATCH($C286,'Policy Characteristics'!$C:$C,0))),"",INDEX('Policy Characteristics'!A:A,MATCH($C286,'Policy Characteristics'!$C:$C,0)))</f>
        <v>Electricity Supply</v>
      </c>
      <c r="B286" s="272" t="str">
        <f>IF(ISBLANK(INDEX('Policy Characteristics'!B:B,MATCH($C286,'Policy Characteristics'!$C:$C,0))),"",INDEX('Policy Characteristics'!B:B,MATCH($C286,'Policy Characteristics'!$C:$C,0)))</f>
        <v>Reduce Plant Downtime</v>
      </c>
      <c r="C286" s="276" t="str">
        <f t="shared" si="23"/>
        <v>Percentage Reduction in Plant Downtime</v>
      </c>
      <c r="D286" s="6" t="s">
        <v>78</v>
      </c>
      <c r="E286" s="6" t="s">
        <v>269</v>
      </c>
      <c r="F286" s="6"/>
      <c r="G286" s="6"/>
      <c r="H286" s="46">
        <v>659</v>
      </c>
      <c r="I286" s="6" t="s">
        <v>46</v>
      </c>
      <c r="J286" s="274" t="str">
        <f>IF(ISBLANK(INDEX('Policy Characteristics'!D:D,MATCH($C286,'Policy Characteristics'!$C:$C,0))),"",INDEX('Policy Characteristics'!D:D,MATCH($C286,'Policy Characteristics'!$C:$C,0)))</f>
        <v>Reduce Plant Downtime</v>
      </c>
      <c r="K286" s="272" t="str">
        <f>IF(ISBLANK(INDEX('Policy Characteristics'!E:E,MATCH($C286,'Policy Characteristics'!$C:$C,0))),"",INDEX('Policy Characteristics'!E:E,MATCH($C286,'Policy Characteristics'!$C:$C,0)))</f>
        <v>elec reduce plant downtime</v>
      </c>
      <c r="L286" s="285">
        <f>IF(ISBLANK(INDEX('Policy Characteristics'!F:F,MATCH($C286,'Policy Characteristics'!$C:$C,0))),"",INDEX('Policy Characteristics'!F:F,MATCH($C286,'Policy Characteristics'!$C:$C,0)))</f>
        <v>0</v>
      </c>
      <c r="M286" s="285">
        <f>IF(ISBLANK(INDEX('Policy Characteristics'!G:G,MATCH($C286,'Policy Characteristics'!$C:$C,0))),"",INDEX('Policy Characteristics'!G:G,MATCH($C286,'Policy Characteristics'!$C:$C,0)))</f>
        <v>0.6</v>
      </c>
      <c r="N286" s="285">
        <f>IF(ISBLANK(INDEX('Policy Characteristics'!H:H,MATCH($C286,'Policy Characteristics'!$C:$C,0))),"",INDEX('Policy Characteristics'!H:H,MATCH($C286,'Policy Characteristics'!$C:$C,0)))</f>
        <v>0.01</v>
      </c>
      <c r="O286" s="272" t="str">
        <f>IF(ISBLANK(INDEX('Policy Characteristics'!I:I,MATCH($C286,'Policy Characteristics'!$C:$C,0))),"",INDEX('Policy Characteristics'!I:I,MATCH($C286,'Policy Characteristics'!$C:$C,0)))</f>
        <v>% reduction in downtime</v>
      </c>
      <c r="P286" s="272" t="str">
        <f>IF(ISBLANK(INDEX('Policy Characteristics'!J:J,MATCH($C286,'Policy Characteristics'!$C:$C,0))),"",INDEX('Policy Characteristics'!J:J,MATCH($C286,'Policy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6" s="272" t="str">
        <f>IF(ISBLANK(INDEX('Policy Characteristics'!K:K,MATCH($C286,'Policy Characteristics'!$C:$C,0))),"",INDEX('Policy Characteristics'!K:K,MATCH($C286,'Policy Characteristics'!$C:$C,0)))</f>
        <v>electricity-sector-main.html#red-downtime</v>
      </c>
      <c r="R286" s="272" t="str">
        <f>IF(ISBLANK(INDEX('Policy Characteristics'!L:L,MATCH($C286,'Policy Characteristics'!$C:$C,0))),"",INDEX('Policy Characteristics'!L:L,MATCH($C286,'Policy Characteristics'!$C:$C,0)))</f>
        <v>reduce-downtime.html</v>
      </c>
    </row>
    <row r="287" spans="1:18" s="2" customFormat="1" ht="16">
      <c r="A287" s="272" t="str">
        <f>IF(ISBLANK(INDEX('Policy Characteristics'!A:A,MATCH($C287,'Policy Characteristics'!$C:$C,0))),"",INDEX('Policy Characteristics'!A:A,MATCH($C287,'Policy Characteristics'!$C:$C,0)))</f>
        <v>Electricity Supply</v>
      </c>
      <c r="B287" s="272" t="str">
        <f>IF(ISBLANK(INDEX('Policy Characteristics'!B:B,MATCH($C287,'Policy Characteristics'!$C:$C,0))),"",INDEX('Policy Characteristics'!B:B,MATCH($C287,'Policy Characteristics'!$C:$C,0)))</f>
        <v>Reduce Plant Downtime</v>
      </c>
      <c r="C287" s="276" t="str">
        <f t="shared" si="23"/>
        <v>Percentage Reduction in Plant Downtime</v>
      </c>
      <c r="D287" s="6" t="s">
        <v>78</v>
      </c>
      <c r="E287" s="6" t="s">
        <v>270</v>
      </c>
      <c r="F287" s="6"/>
      <c r="G287" s="6"/>
      <c r="H287" s="46">
        <v>660</v>
      </c>
      <c r="I287" s="6" t="s">
        <v>46</v>
      </c>
      <c r="J287" s="274" t="str">
        <f>IF(ISBLANK(INDEX('Policy Characteristics'!D:D,MATCH($C287,'Policy Characteristics'!$C:$C,0))),"",INDEX('Policy Characteristics'!D:D,MATCH($C287,'Policy Characteristics'!$C:$C,0)))</f>
        <v>Reduce Plant Downtime</v>
      </c>
      <c r="K287" s="272" t="str">
        <f>IF(ISBLANK(INDEX('Policy Characteristics'!E:E,MATCH($C287,'Policy Characteristics'!$C:$C,0))),"",INDEX('Policy Characteristics'!E:E,MATCH($C287,'Policy Characteristics'!$C:$C,0)))</f>
        <v>elec reduce plant downtime</v>
      </c>
      <c r="L287" s="285">
        <f>IF(ISBLANK(INDEX('Policy Characteristics'!F:F,MATCH($C287,'Policy Characteristics'!$C:$C,0))),"",INDEX('Policy Characteristics'!F:F,MATCH($C287,'Policy Characteristics'!$C:$C,0)))</f>
        <v>0</v>
      </c>
      <c r="M287" s="285">
        <f>IF(ISBLANK(INDEX('Policy Characteristics'!G:G,MATCH($C287,'Policy Characteristics'!$C:$C,0))),"",INDEX('Policy Characteristics'!G:G,MATCH($C287,'Policy Characteristics'!$C:$C,0)))</f>
        <v>0.6</v>
      </c>
      <c r="N287" s="285">
        <f>IF(ISBLANK(INDEX('Policy Characteristics'!H:H,MATCH($C287,'Policy Characteristics'!$C:$C,0))),"",INDEX('Policy Characteristics'!H:H,MATCH($C287,'Policy Characteristics'!$C:$C,0)))</f>
        <v>0.01</v>
      </c>
      <c r="O287" s="272" t="str">
        <f>IF(ISBLANK(INDEX('Policy Characteristics'!I:I,MATCH($C287,'Policy Characteristics'!$C:$C,0))),"",INDEX('Policy Characteristics'!I:I,MATCH($C287,'Policy Characteristics'!$C:$C,0)))</f>
        <v>% reduction in downtime</v>
      </c>
      <c r="P287" s="272" t="str">
        <f>IF(ISBLANK(INDEX('Policy Characteristics'!J:J,MATCH($C287,'Policy Characteristics'!$C:$C,0))),"",INDEX('Policy Characteristics'!J:J,MATCH($C287,'Policy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7" s="272" t="str">
        <f>IF(ISBLANK(INDEX('Policy Characteristics'!K:K,MATCH($C287,'Policy Characteristics'!$C:$C,0))),"",INDEX('Policy Characteristics'!K:K,MATCH($C287,'Policy Characteristics'!$C:$C,0)))</f>
        <v>electricity-sector-main.html#red-downtime</v>
      </c>
      <c r="R287" s="272" t="str">
        <f>IF(ISBLANK(INDEX('Policy Characteristics'!L:L,MATCH($C287,'Policy Characteristics'!$C:$C,0))),"",INDEX('Policy Characteristics'!L:L,MATCH($C287,'Policy Characteristics'!$C:$C,0)))</f>
        <v>reduce-downtime.html</v>
      </c>
    </row>
    <row r="288" spans="1:18" s="2" customFormat="1" ht="16">
      <c r="A288" s="272" t="str">
        <f>IF(ISBLANK(INDEX('Policy Characteristics'!A:A,MATCH($C288,'Policy Characteristics'!$C:$C,0))),"",INDEX('Policy Characteristics'!A:A,MATCH($C288,'Policy Characteristics'!$C:$C,0)))</f>
        <v>Electricity Supply</v>
      </c>
      <c r="B288" s="272" t="str">
        <f>IF(ISBLANK(INDEX('Policy Characteristics'!B:B,MATCH($C288,'Policy Characteristics'!$C:$C,0))),"",INDEX('Policy Characteristics'!B:B,MATCH($C288,'Policy Characteristics'!$C:$C,0)))</f>
        <v>Reduce Plant Downtime</v>
      </c>
      <c r="C288" s="276" t="str">
        <f t="shared" si="23"/>
        <v>Percentage Reduction in Plant Downtime</v>
      </c>
      <c r="D288" s="6" t="s">
        <v>471</v>
      </c>
      <c r="E288" s="6" t="s">
        <v>268</v>
      </c>
      <c r="F288" s="6"/>
      <c r="G288" s="6"/>
      <c r="H288" s="46">
        <v>661</v>
      </c>
      <c r="I288" s="6" t="s">
        <v>46</v>
      </c>
      <c r="J288" s="274" t="str">
        <f>IF(ISBLANK(INDEX('Policy Characteristics'!D:D,MATCH($C288,'Policy Characteristics'!$C:$C,0))),"",INDEX('Policy Characteristics'!D:D,MATCH($C288,'Policy Characteristics'!$C:$C,0)))</f>
        <v>Reduce Plant Downtime</v>
      </c>
      <c r="K288" s="272" t="str">
        <f>IF(ISBLANK(INDEX('Policy Characteristics'!E:E,MATCH($C288,'Policy Characteristics'!$C:$C,0))),"",INDEX('Policy Characteristics'!E:E,MATCH($C288,'Policy Characteristics'!$C:$C,0)))</f>
        <v>elec reduce plant downtime</v>
      </c>
      <c r="L288" s="285">
        <f>IF(ISBLANK(INDEX('Policy Characteristics'!F:F,MATCH($C288,'Policy Characteristics'!$C:$C,0))),"",INDEX('Policy Characteristics'!F:F,MATCH($C288,'Policy Characteristics'!$C:$C,0)))</f>
        <v>0</v>
      </c>
      <c r="M288" s="285">
        <f>IF(ISBLANK(INDEX('Policy Characteristics'!G:G,MATCH($C288,'Policy Characteristics'!$C:$C,0))),"",INDEX('Policy Characteristics'!G:G,MATCH($C288,'Policy Characteristics'!$C:$C,0)))</f>
        <v>0.6</v>
      </c>
      <c r="N288" s="285">
        <f>IF(ISBLANK(INDEX('Policy Characteristics'!H:H,MATCH($C288,'Policy Characteristics'!$C:$C,0))),"",INDEX('Policy Characteristics'!H:H,MATCH($C288,'Policy Characteristics'!$C:$C,0)))</f>
        <v>0.01</v>
      </c>
      <c r="O288" s="272" t="str">
        <f>IF(ISBLANK(INDEX('Policy Characteristics'!I:I,MATCH($C288,'Policy Characteristics'!$C:$C,0))),"",INDEX('Policy Characteristics'!I:I,MATCH($C288,'Policy Characteristics'!$C:$C,0)))</f>
        <v>% reduction in downtime</v>
      </c>
      <c r="P288" s="272" t="str">
        <f>IF(ISBLANK(INDEX('Policy Characteristics'!J:J,MATCH($C288,'Policy Characteristics'!$C:$C,0))),"",INDEX('Policy Characteristics'!J:J,MATCH($C288,'Policy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8" s="272" t="str">
        <f>IF(ISBLANK(INDEX('Policy Characteristics'!K:K,MATCH($C288,'Policy Characteristics'!$C:$C,0))),"",INDEX('Policy Characteristics'!K:K,MATCH($C288,'Policy Characteristics'!$C:$C,0)))</f>
        <v>electricity-sector-main.html#red-downtime</v>
      </c>
      <c r="R288" s="272" t="str">
        <f>IF(ISBLANK(INDEX('Policy Characteristics'!L:L,MATCH($C288,'Policy Characteristics'!$C:$C,0))),"",INDEX('Policy Characteristics'!L:L,MATCH($C288,'Policy Characteristics'!$C:$C,0)))</f>
        <v>reduce-downtime.html</v>
      </c>
    </row>
    <row r="289" spans="1:18" s="2" customFormat="1" ht="16">
      <c r="A289" s="272" t="str">
        <f>IF(ISBLANK(INDEX('Policy Characteristics'!A:A,MATCH($C289,'Policy Characteristics'!$C:$C,0))),"",INDEX('Policy Characteristics'!A:A,MATCH($C289,'Policy Characteristics'!$C:$C,0)))</f>
        <v>Electricity Supply</v>
      </c>
      <c r="B289" s="272" t="str">
        <f>IF(ISBLANK(INDEX('Policy Characteristics'!B:B,MATCH($C289,'Policy Characteristics'!$C:$C,0))),"",INDEX('Policy Characteristics'!B:B,MATCH($C289,'Policy Characteristics'!$C:$C,0)))</f>
        <v>Reduce Plant Downtime</v>
      </c>
      <c r="C289" s="276" t="str">
        <f t="shared" si="23"/>
        <v>Percentage Reduction in Plant Downtime</v>
      </c>
      <c r="D289" s="6" t="s">
        <v>471</v>
      </c>
      <c r="E289" s="6" t="s">
        <v>269</v>
      </c>
      <c r="F289" s="6"/>
      <c r="G289" s="6"/>
      <c r="H289" s="46">
        <v>662</v>
      </c>
      <c r="I289" s="6" t="s">
        <v>46</v>
      </c>
      <c r="J289" s="274" t="str">
        <f>IF(ISBLANK(INDEX('Policy Characteristics'!D:D,MATCH($C289,'Policy Characteristics'!$C:$C,0))),"",INDEX('Policy Characteristics'!D:D,MATCH($C289,'Policy Characteristics'!$C:$C,0)))</f>
        <v>Reduce Plant Downtime</v>
      </c>
      <c r="K289" s="272" t="str">
        <f>IF(ISBLANK(INDEX('Policy Characteristics'!E:E,MATCH($C289,'Policy Characteristics'!$C:$C,0))),"",INDEX('Policy Characteristics'!E:E,MATCH($C289,'Policy Characteristics'!$C:$C,0)))</f>
        <v>elec reduce plant downtime</v>
      </c>
      <c r="L289" s="285">
        <f>IF(ISBLANK(INDEX('Policy Characteristics'!F:F,MATCH($C289,'Policy Characteristics'!$C:$C,0))),"",INDEX('Policy Characteristics'!F:F,MATCH($C289,'Policy Characteristics'!$C:$C,0)))</f>
        <v>0</v>
      </c>
      <c r="M289" s="285">
        <f>IF(ISBLANK(INDEX('Policy Characteristics'!G:G,MATCH($C289,'Policy Characteristics'!$C:$C,0))),"",INDEX('Policy Characteristics'!G:G,MATCH($C289,'Policy Characteristics'!$C:$C,0)))</f>
        <v>0.6</v>
      </c>
      <c r="N289" s="285">
        <f>IF(ISBLANK(INDEX('Policy Characteristics'!H:H,MATCH($C289,'Policy Characteristics'!$C:$C,0))),"",INDEX('Policy Characteristics'!H:H,MATCH($C289,'Policy Characteristics'!$C:$C,0)))</f>
        <v>0.01</v>
      </c>
      <c r="O289" s="272" t="str">
        <f>IF(ISBLANK(INDEX('Policy Characteristics'!I:I,MATCH($C289,'Policy Characteristics'!$C:$C,0))),"",INDEX('Policy Characteristics'!I:I,MATCH($C289,'Policy Characteristics'!$C:$C,0)))</f>
        <v>% reduction in downtime</v>
      </c>
      <c r="P289" s="272" t="str">
        <f>IF(ISBLANK(INDEX('Policy Characteristics'!J:J,MATCH($C289,'Policy Characteristics'!$C:$C,0))),"",INDEX('Policy Characteristics'!J:J,MATCH($C289,'Policy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9" s="272" t="str">
        <f>IF(ISBLANK(INDEX('Policy Characteristics'!K:K,MATCH($C289,'Policy Characteristics'!$C:$C,0))),"",INDEX('Policy Characteristics'!K:K,MATCH($C289,'Policy Characteristics'!$C:$C,0)))</f>
        <v>electricity-sector-main.html#red-downtime</v>
      </c>
      <c r="R289" s="272" t="str">
        <f>IF(ISBLANK(INDEX('Policy Characteristics'!L:L,MATCH($C289,'Policy Characteristics'!$C:$C,0))),"",INDEX('Policy Characteristics'!L:L,MATCH($C289,'Policy Characteristics'!$C:$C,0)))</f>
        <v>reduce-downtime.html</v>
      </c>
    </row>
    <row r="290" spans="1:18" s="2" customFormat="1" ht="16">
      <c r="A290" s="272" t="str">
        <f>IF(ISBLANK(INDEX('Policy Characteristics'!A:A,MATCH($C290,'Policy Characteristics'!$C:$C,0))),"",INDEX('Policy Characteristics'!A:A,MATCH($C290,'Policy Characteristics'!$C:$C,0)))</f>
        <v>Electricity Supply</v>
      </c>
      <c r="B290" s="272" t="str">
        <f>IF(ISBLANK(INDEX('Policy Characteristics'!B:B,MATCH($C290,'Policy Characteristics'!$C:$C,0))),"",INDEX('Policy Characteristics'!B:B,MATCH($C290,'Policy Characteristics'!$C:$C,0)))</f>
        <v>Reduce Plant Downtime</v>
      </c>
      <c r="C290" s="276" t="str">
        <f t="shared" si="23"/>
        <v>Percentage Reduction in Plant Downtime</v>
      </c>
      <c r="D290" s="6" t="s">
        <v>471</v>
      </c>
      <c r="E290" s="6" t="s">
        <v>270</v>
      </c>
      <c r="F290" s="6" t="s">
        <v>331</v>
      </c>
      <c r="G290" s="6" t="s">
        <v>474</v>
      </c>
      <c r="H290" s="46">
        <v>143</v>
      </c>
      <c r="I290" s="6" t="s">
        <v>45</v>
      </c>
      <c r="J290" s="274" t="str">
        <f>IF(ISBLANK(INDEX('Policy Characteristics'!D:D,MATCH($C290,'Policy Characteristics'!$C:$C,0))),"",INDEX('Policy Characteristics'!D:D,MATCH($C290,'Policy Characteristics'!$C:$C,0)))</f>
        <v>Reduce Plant Downtime</v>
      </c>
      <c r="K290" s="272" t="str">
        <f>IF(ISBLANK(INDEX('Policy Characteristics'!E:E,MATCH($C290,'Policy Characteristics'!$C:$C,0))),"",INDEX('Policy Characteristics'!E:E,MATCH($C290,'Policy Characteristics'!$C:$C,0)))</f>
        <v>elec reduce plant downtime</v>
      </c>
      <c r="L290" s="285">
        <f>IF(ISBLANK(INDEX('Policy Characteristics'!F:F,MATCH($C290,'Policy Characteristics'!$C:$C,0))),"",INDEX('Policy Characteristics'!F:F,MATCH($C290,'Policy Characteristics'!$C:$C,0)))</f>
        <v>0</v>
      </c>
      <c r="M290" s="285">
        <f>IF(ISBLANK(INDEX('Policy Characteristics'!G:G,MATCH($C290,'Policy Characteristics'!$C:$C,0))),"",INDEX('Policy Characteristics'!G:G,MATCH($C290,'Policy Characteristics'!$C:$C,0)))</f>
        <v>0.6</v>
      </c>
      <c r="N290" s="285">
        <f>IF(ISBLANK(INDEX('Policy Characteristics'!H:H,MATCH($C290,'Policy Characteristics'!$C:$C,0))),"",INDEX('Policy Characteristics'!H:H,MATCH($C290,'Policy Characteristics'!$C:$C,0)))</f>
        <v>0.01</v>
      </c>
      <c r="O290" s="272" t="str">
        <f>IF(ISBLANK(INDEX('Policy Characteristics'!I:I,MATCH($C290,'Policy Characteristics'!$C:$C,0))),"",INDEX('Policy Characteristics'!I:I,MATCH($C290,'Policy Characteristics'!$C:$C,0)))</f>
        <v>% reduction in downtime</v>
      </c>
      <c r="P290" s="272" t="str">
        <f>IF(ISBLANK(INDEX('Policy Characteristics'!J:J,MATCH($C290,'Policy Characteristics'!$C:$C,0))),"",INDEX('Policy Characteristics'!J:J,MATCH($C290,'Policy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0" s="272" t="str">
        <f>IF(ISBLANK(INDEX('Policy Characteristics'!K:K,MATCH($C290,'Policy Characteristics'!$C:$C,0))),"",INDEX('Policy Characteristics'!K:K,MATCH($C290,'Policy Characteristics'!$C:$C,0)))</f>
        <v>electricity-sector-main.html#red-downtime</v>
      </c>
      <c r="R290" s="272" t="str">
        <f>IF(ISBLANK(INDEX('Policy Characteristics'!L:L,MATCH($C290,'Policy Characteristics'!$C:$C,0))),"",INDEX('Policy Characteristics'!L:L,MATCH($C290,'Policy Characteristics'!$C:$C,0)))</f>
        <v>reduce-downtime.html</v>
      </c>
    </row>
    <row r="291" spans="1:18" s="2" customFormat="1" ht="16">
      <c r="A291" s="272" t="str">
        <f>IF(ISBLANK(INDEX('Policy Characteristics'!A:A,MATCH($C291,'Policy Characteristics'!$C:$C,0))),"",INDEX('Policy Characteristics'!A:A,MATCH($C291,'Policy Characteristics'!$C:$C,0)))</f>
        <v>Electricity Supply</v>
      </c>
      <c r="B291" s="272" t="str">
        <f>IF(ISBLANK(INDEX('Policy Characteristics'!B:B,MATCH($C291,'Policy Characteristics'!$C:$C,0))),"",INDEX('Policy Characteristics'!B:B,MATCH($C291,'Policy Characteristics'!$C:$C,0)))</f>
        <v>Reduce Plant Downtime</v>
      </c>
      <c r="C291" s="276" t="str">
        <f t="shared" si="23"/>
        <v>Percentage Reduction in Plant Downtime</v>
      </c>
      <c r="D291" s="6" t="s">
        <v>79</v>
      </c>
      <c r="E291" s="6" t="s">
        <v>268</v>
      </c>
      <c r="F291" s="6"/>
      <c r="G291" s="6"/>
      <c r="H291" s="46">
        <v>663</v>
      </c>
      <c r="I291" s="6" t="s">
        <v>46</v>
      </c>
      <c r="J291" s="274" t="str">
        <f>IF(ISBLANK(INDEX('Policy Characteristics'!D:D,MATCH($C291,'Policy Characteristics'!$C:$C,0))),"",INDEX('Policy Characteristics'!D:D,MATCH($C291,'Policy Characteristics'!$C:$C,0)))</f>
        <v>Reduce Plant Downtime</v>
      </c>
      <c r="K291" s="272" t="str">
        <f>IF(ISBLANK(INDEX('Policy Characteristics'!E:E,MATCH($C291,'Policy Characteristics'!$C:$C,0))),"",INDEX('Policy Characteristics'!E:E,MATCH($C291,'Policy Characteristics'!$C:$C,0)))</f>
        <v>elec reduce plant downtime</v>
      </c>
      <c r="L291" s="285">
        <f>IF(ISBLANK(INDEX('Policy Characteristics'!F:F,MATCH($C291,'Policy Characteristics'!$C:$C,0))),"",INDEX('Policy Characteristics'!F:F,MATCH($C291,'Policy Characteristics'!$C:$C,0)))</f>
        <v>0</v>
      </c>
      <c r="M291" s="285">
        <f>IF(ISBLANK(INDEX('Policy Characteristics'!G:G,MATCH($C291,'Policy Characteristics'!$C:$C,0))),"",INDEX('Policy Characteristics'!G:G,MATCH($C291,'Policy Characteristics'!$C:$C,0)))</f>
        <v>0.6</v>
      </c>
      <c r="N291" s="285">
        <f>IF(ISBLANK(INDEX('Policy Characteristics'!H:H,MATCH($C291,'Policy Characteristics'!$C:$C,0))),"",INDEX('Policy Characteristics'!H:H,MATCH($C291,'Policy Characteristics'!$C:$C,0)))</f>
        <v>0.01</v>
      </c>
      <c r="O291" s="272" t="str">
        <f>IF(ISBLANK(INDEX('Policy Characteristics'!I:I,MATCH($C291,'Policy Characteristics'!$C:$C,0))),"",INDEX('Policy Characteristics'!I:I,MATCH($C291,'Policy Characteristics'!$C:$C,0)))</f>
        <v>% reduction in downtime</v>
      </c>
      <c r="P291" s="272" t="str">
        <f>IF(ISBLANK(INDEX('Policy Characteristics'!J:J,MATCH($C291,'Policy Characteristics'!$C:$C,0))),"",INDEX('Policy Characteristics'!J:J,MATCH($C291,'Policy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1" s="272" t="str">
        <f>IF(ISBLANK(INDEX('Policy Characteristics'!K:K,MATCH($C291,'Policy Characteristics'!$C:$C,0))),"",INDEX('Policy Characteristics'!K:K,MATCH($C291,'Policy Characteristics'!$C:$C,0)))</f>
        <v>electricity-sector-main.html#red-downtime</v>
      </c>
      <c r="R291" s="272" t="str">
        <f>IF(ISBLANK(INDEX('Policy Characteristics'!L:L,MATCH($C291,'Policy Characteristics'!$C:$C,0))),"",INDEX('Policy Characteristics'!L:L,MATCH($C291,'Policy Characteristics'!$C:$C,0)))</f>
        <v>reduce-downtime.html</v>
      </c>
    </row>
    <row r="292" spans="1:18" s="2" customFormat="1" ht="16">
      <c r="A292" s="272" t="str">
        <f>IF(ISBLANK(INDEX('Policy Characteristics'!A:A,MATCH($C292,'Policy Characteristics'!$C:$C,0))),"",INDEX('Policy Characteristics'!A:A,MATCH($C292,'Policy Characteristics'!$C:$C,0)))</f>
        <v>Electricity Supply</v>
      </c>
      <c r="B292" s="272" t="str">
        <f>IF(ISBLANK(INDEX('Policy Characteristics'!B:B,MATCH($C292,'Policy Characteristics'!$C:$C,0))),"",INDEX('Policy Characteristics'!B:B,MATCH($C292,'Policy Characteristics'!$C:$C,0)))</f>
        <v>Reduce Plant Downtime</v>
      </c>
      <c r="C292" s="276" t="str">
        <f t="shared" si="23"/>
        <v>Percentage Reduction in Plant Downtime</v>
      </c>
      <c r="D292" s="6" t="s">
        <v>79</v>
      </c>
      <c r="E292" s="6" t="s">
        <v>269</v>
      </c>
      <c r="F292" s="6"/>
      <c r="G292" s="6"/>
      <c r="H292" s="46">
        <v>664</v>
      </c>
      <c r="I292" s="6" t="s">
        <v>46</v>
      </c>
      <c r="J292" s="274" t="str">
        <f>IF(ISBLANK(INDEX('Policy Characteristics'!D:D,MATCH($C292,'Policy Characteristics'!$C:$C,0))),"",INDEX('Policy Characteristics'!D:D,MATCH($C292,'Policy Characteristics'!$C:$C,0)))</f>
        <v>Reduce Plant Downtime</v>
      </c>
      <c r="K292" s="272" t="str">
        <f>IF(ISBLANK(INDEX('Policy Characteristics'!E:E,MATCH($C292,'Policy Characteristics'!$C:$C,0))),"",INDEX('Policy Characteristics'!E:E,MATCH($C292,'Policy Characteristics'!$C:$C,0)))</f>
        <v>elec reduce plant downtime</v>
      </c>
      <c r="L292" s="285">
        <f>IF(ISBLANK(INDEX('Policy Characteristics'!F:F,MATCH($C292,'Policy Characteristics'!$C:$C,0))),"",INDEX('Policy Characteristics'!F:F,MATCH($C292,'Policy Characteristics'!$C:$C,0)))</f>
        <v>0</v>
      </c>
      <c r="M292" s="285">
        <f>IF(ISBLANK(INDEX('Policy Characteristics'!G:G,MATCH($C292,'Policy Characteristics'!$C:$C,0))),"",INDEX('Policy Characteristics'!G:G,MATCH($C292,'Policy Characteristics'!$C:$C,0)))</f>
        <v>0.6</v>
      </c>
      <c r="N292" s="285">
        <f>IF(ISBLANK(INDEX('Policy Characteristics'!H:H,MATCH($C292,'Policy Characteristics'!$C:$C,0))),"",INDEX('Policy Characteristics'!H:H,MATCH($C292,'Policy Characteristics'!$C:$C,0)))</f>
        <v>0.01</v>
      </c>
      <c r="O292" s="272" t="str">
        <f>IF(ISBLANK(INDEX('Policy Characteristics'!I:I,MATCH($C292,'Policy Characteristics'!$C:$C,0))),"",INDEX('Policy Characteristics'!I:I,MATCH($C292,'Policy Characteristics'!$C:$C,0)))</f>
        <v>% reduction in downtime</v>
      </c>
      <c r="P292" s="272" t="str">
        <f>IF(ISBLANK(INDEX('Policy Characteristics'!J:J,MATCH($C292,'Policy Characteristics'!$C:$C,0))),"",INDEX('Policy Characteristics'!J:J,MATCH($C292,'Policy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2" s="272" t="str">
        <f>IF(ISBLANK(INDEX('Policy Characteristics'!K:K,MATCH($C292,'Policy Characteristics'!$C:$C,0))),"",INDEX('Policy Characteristics'!K:K,MATCH($C292,'Policy Characteristics'!$C:$C,0)))</f>
        <v>electricity-sector-main.html#red-downtime</v>
      </c>
      <c r="R292" s="272" t="str">
        <f>IF(ISBLANK(INDEX('Policy Characteristics'!L:L,MATCH($C292,'Policy Characteristics'!$C:$C,0))),"",INDEX('Policy Characteristics'!L:L,MATCH($C292,'Policy Characteristics'!$C:$C,0)))</f>
        <v>reduce-downtime.html</v>
      </c>
    </row>
    <row r="293" spans="1:18" s="2" customFormat="1" ht="16">
      <c r="A293" s="272" t="str">
        <f>IF(ISBLANK(INDEX('Policy Characteristics'!A:A,MATCH($C293,'Policy Characteristics'!$C:$C,0))),"",INDEX('Policy Characteristics'!A:A,MATCH($C293,'Policy Characteristics'!$C:$C,0)))</f>
        <v>Electricity Supply</v>
      </c>
      <c r="B293" s="272" t="str">
        <f>IF(ISBLANK(INDEX('Policy Characteristics'!B:B,MATCH($C293,'Policy Characteristics'!$C:$C,0))),"",INDEX('Policy Characteristics'!B:B,MATCH($C293,'Policy Characteristics'!$C:$C,0)))</f>
        <v>Reduce Plant Downtime</v>
      </c>
      <c r="C293" s="276" t="str">
        <f t="shared" si="23"/>
        <v>Percentage Reduction in Plant Downtime</v>
      </c>
      <c r="D293" s="6" t="s">
        <v>79</v>
      </c>
      <c r="E293" s="6" t="s">
        <v>270</v>
      </c>
      <c r="F293" s="6" t="s">
        <v>331</v>
      </c>
      <c r="G293" s="6" t="s">
        <v>93</v>
      </c>
      <c r="H293" s="46">
        <v>144</v>
      </c>
      <c r="I293" s="6" t="s">
        <v>45</v>
      </c>
      <c r="J293" s="274" t="str">
        <f>IF(ISBLANK(INDEX('Policy Characteristics'!D:D,MATCH($C293,'Policy Characteristics'!$C:$C,0))),"",INDEX('Policy Characteristics'!D:D,MATCH($C293,'Policy Characteristics'!$C:$C,0)))</f>
        <v>Reduce Plant Downtime</v>
      </c>
      <c r="K293" s="272" t="str">
        <f>IF(ISBLANK(INDEX('Policy Characteristics'!E:E,MATCH($C293,'Policy Characteristics'!$C:$C,0))),"",INDEX('Policy Characteristics'!E:E,MATCH($C293,'Policy Characteristics'!$C:$C,0)))</f>
        <v>elec reduce plant downtime</v>
      </c>
      <c r="L293" s="285">
        <f>IF(ISBLANK(INDEX('Policy Characteristics'!F:F,MATCH($C293,'Policy Characteristics'!$C:$C,0))),"",INDEX('Policy Characteristics'!F:F,MATCH($C293,'Policy Characteristics'!$C:$C,0)))</f>
        <v>0</v>
      </c>
      <c r="M293" s="285">
        <f>IF(ISBLANK(INDEX('Policy Characteristics'!G:G,MATCH($C293,'Policy Characteristics'!$C:$C,0))),"",INDEX('Policy Characteristics'!G:G,MATCH($C293,'Policy Characteristics'!$C:$C,0)))</f>
        <v>0.6</v>
      </c>
      <c r="N293" s="285">
        <f>IF(ISBLANK(INDEX('Policy Characteristics'!H:H,MATCH($C293,'Policy Characteristics'!$C:$C,0))),"",INDEX('Policy Characteristics'!H:H,MATCH($C293,'Policy Characteristics'!$C:$C,0)))</f>
        <v>0.01</v>
      </c>
      <c r="O293" s="272" t="str">
        <f>IF(ISBLANK(INDEX('Policy Characteristics'!I:I,MATCH($C293,'Policy Characteristics'!$C:$C,0))),"",INDEX('Policy Characteristics'!I:I,MATCH($C293,'Policy Characteristics'!$C:$C,0)))</f>
        <v>% reduction in downtime</v>
      </c>
      <c r="P293" s="272" t="str">
        <f>IF(ISBLANK(INDEX('Policy Characteristics'!J:J,MATCH($C293,'Policy Characteristics'!$C:$C,0))),"",INDEX('Policy Characteristics'!J:J,MATCH($C293,'Policy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3" s="272" t="str">
        <f>IF(ISBLANK(INDEX('Policy Characteristics'!K:K,MATCH($C293,'Policy Characteristics'!$C:$C,0))),"",INDEX('Policy Characteristics'!K:K,MATCH($C293,'Policy Characteristics'!$C:$C,0)))</f>
        <v>electricity-sector-main.html#red-downtime</v>
      </c>
      <c r="R293" s="272" t="str">
        <f>IF(ISBLANK(INDEX('Policy Characteristics'!L:L,MATCH($C293,'Policy Characteristics'!$C:$C,0))),"",INDEX('Policy Characteristics'!L:L,MATCH($C293,'Policy Characteristics'!$C:$C,0)))</f>
        <v>reduce-downtime.html</v>
      </c>
    </row>
    <row r="294" spans="1:18" s="2" customFormat="1" ht="16">
      <c r="A294" s="272" t="str">
        <f>IF(ISBLANK(INDEX('Policy Characteristics'!A:A,MATCH($C294,'Policy Characteristics'!$C:$C,0))),"",INDEX('Policy Characteristics'!A:A,MATCH($C294,'Policy Characteristics'!$C:$C,0)))</f>
        <v>Electricity Supply</v>
      </c>
      <c r="B294" s="272" t="str">
        <f>IF(ISBLANK(INDEX('Policy Characteristics'!B:B,MATCH($C294,'Policy Characteristics'!$C:$C,0))),"",INDEX('Policy Characteristics'!B:B,MATCH($C294,'Policy Characteristics'!$C:$C,0)))</f>
        <v>Reduce Plant Downtime</v>
      </c>
      <c r="C294" s="276" t="str">
        <f t="shared" si="23"/>
        <v>Percentage Reduction in Plant Downtime</v>
      </c>
      <c r="D294" s="6" t="s">
        <v>80</v>
      </c>
      <c r="E294" s="6" t="s">
        <v>268</v>
      </c>
      <c r="F294" s="6"/>
      <c r="G294" s="6"/>
      <c r="H294" s="46">
        <v>665</v>
      </c>
      <c r="I294" s="6" t="s">
        <v>46</v>
      </c>
      <c r="J294" s="274" t="str">
        <f>IF(ISBLANK(INDEX('Policy Characteristics'!D:D,MATCH($C294,'Policy Characteristics'!$C:$C,0))),"",INDEX('Policy Characteristics'!D:D,MATCH($C294,'Policy Characteristics'!$C:$C,0)))</f>
        <v>Reduce Plant Downtime</v>
      </c>
      <c r="K294" s="272" t="str">
        <f>IF(ISBLANK(INDEX('Policy Characteristics'!E:E,MATCH($C294,'Policy Characteristics'!$C:$C,0))),"",INDEX('Policy Characteristics'!E:E,MATCH($C294,'Policy Characteristics'!$C:$C,0)))</f>
        <v>elec reduce plant downtime</v>
      </c>
      <c r="L294" s="285">
        <f>IF(ISBLANK(INDEX('Policy Characteristics'!F:F,MATCH($C294,'Policy Characteristics'!$C:$C,0))),"",INDEX('Policy Characteristics'!F:F,MATCH($C294,'Policy Characteristics'!$C:$C,0)))</f>
        <v>0</v>
      </c>
      <c r="M294" s="285">
        <f>IF(ISBLANK(INDEX('Policy Characteristics'!G:G,MATCH($C294,'Policy Characteristics'!$C:$C,0))),"",INDEX('Policy Characteristics'!G:G,MATCH($C294,'Policy Characteristics'!$C:$C,0)))</f>
        <v>0.6</v>
      </c>
      <c r="N294" s="285">
        <f>IF(ISBLANK(INDEX('Policy Characteristics'!H:H,MATCH($C294,'Policy Characteristics'!$C:$C,0))),"",INDEX('Policy Characteristics'!H:H,MATCH($C294,'Policy Characteristics'!$C:$C,0)))</f>
        <v>0.01</v>
      </c>
      <c r="O294" s="272" t="str">
        <f>IF(ISBLANK(INDEX('Policy Characteristics'!I:I,MATCH($C294,'Policy Characteristics'!$C:$C,0))),"",INDEX('Policy Characteristics'!I:I,MATCH($C294,'Policy Characteristics'!$C:$C,0)))</f>
        <v>% reduction in downtime</v>
      </c>
      <c r="P294" s="272" t="str">
        <f>IF(ISBLANK(INDEX('Policy Characteristics'!J:J,MATCH($C294,'Policy Characteristics'!$C:$C,0))),"",INDEX('Policy Characteristics'!J:J,MATCH($C294,'Policy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4" s="272" t="str">
        <f>IF(ISBLANK(INDEX('Policy Characteristics'!K:K,MATCH($C294,'Policy Characteristics'!$C:$C,0))),"",INDEX('Policy Characteristics'!K:K,MATCH($C294,'Policy Characteristics'!$C:$C,0)))</f>
        <v>electricity-sector-main.html#red-downtime</v>
      </c>
      <c r="R294" s="272" t="str">
        <f>IF(ISBLANK(INDEX('Policy Characteristics'!L:L,MATCH($C294,'Policy Characteristics'!$C:$C,0))),"",INDEX('Policy Characteristics'!L:L,MATCH($C294,'Policy Characteristics'!$C:$C,0)))</f>
        <v>reduce-downtime.html</v>
      </c>
    </row>
    <row r="295" spans="1:18" s="2" customFormat="1" ht="16">
      <c r="A295" s="272" t="str">
        <f>IF(ISBLANK(INDEX('Policy Characteristics'!A:A,MATCH($C295,'Policy Characteristics'!$C:$C,0))),"",INDEX('Policy Characteristics'!A:A,MATCH($C295,'Policy Characteristics'!$C:$C,0)))</f>
        <v>Electricity Supply</v>
      </c>
      <c r="B295" s="272" t="str">
        <f>IF(ISBLANK(INDEX('Policy Characteristics'!B:B,MATCH($C295,'Policy Characteristics'!$C:$C,0))),"",INDEX('Policy Characteristics'!B:B,MATCH($C295,'Policy Characteristics'!$C:$C,0)))</f>
        <v>Reduce Plant Downtime</v>
      </c>
      <c r="C295" s="276" t="str">
        <f t="shared" si="23"/>
        <v>Percentage Reduction in Plant Downtime</v>
      </c>
      <c r="D295" s="6" t="s">
        <v>80</v>
      </c>
      <c r="E295" s="6" t="s">
        <v>269</v>
      </c>
      <c r="F295" s="6"/>
      <c r="G295" s="6"/>
      <c r="H295" s="46">
        <v>666</v>
      </c>
      <c r="I295" s="6" t="s">
        <v>46</v>
      </c>
      <c r="J295" s="274" t="str">
        <f>IF(ISBLANK(INDEX('Policy Characteristics'!D:D,MATCH($C295,'Policy Characteristics'!$C:$C,0))),"",INDEX('Policy Characteristics'!D:D,MATCH($C295,'Policy Characteristics'!$C:$C,0)))</f>
        <v>Reduce Plant Downtime</v>
      </c>
      <c r="K295" s="272" t="str">
        <f>IF(ISBLANK(INDEX('Policy Characteristics'!E:E,MATCH($C295,'Policy Characteristics'!$C:$C,0))),"",INDEX('Policy Characteristics'!E:E,MATCH($C295,'Policy Characteristics'!$C:$C,0)))</f>
        <v>elec reduce plant downtime</v>
      </c>
      <c r="L295" s="285">
        <f>IF(ISBLANK(INDEX('Policy Characteristics'!F:F,MATCH($C295,'Policy Characteristics'!$C:$C,0))),"",INDEX('Policy Characteristics'!F:F,MATCH($C295,'Policy Characteristics'!$C:$C,0)))</f>
        <v>0</v>
      </c>
      <c r="M295" s="285">
        <f>IF(ISBLANK(INDEX('Policy Characteristics'!G:G,MATCH($C295,'Policy Characteristics'!$C:$C,0))),"",INDEX('Policy Characteristics'!G:G,MATCH($C295,'Policy Characteristics'!$C:$C,0)))</f>
        <v>0.6</v>
      </c>
      <c r="N295" s="285">
        <f>IF(ISBLANK(INDEX('Policy Characteristics'!H:H,MATCH($C295,'Policy Characteristics'!$C:$C,0))),"",INDEX('Policy Characteristics'!H:H,MATCH($C295,'Policy Characteristics'!$C:$C,0)))</f>
        <v>0.01</v>
      </c>
      <c r="O295" s="272" t="str">
        <f>IF(ISBLANK(INDEX('Policy Characteristics'!I:I,MATCH($C295,'Policy Characteristics'!$C:$C,0))),"",INDEX('Policy Characteristics'!I:I,MATCH($C295,'Policy Characteristics'!$C:$C,0)))</f>
        <v>% reduction in downtime</v>
      </c>
      <c r="P295" s="272" t="str">
        <f>IF(ISBLANK(INDEX('Policy Characteristics'!J:J,MATCH($C295,'Policy Characteristics'!$C:$C,0))),"",INDEX('Policy Characteristics'!J:J,MATCH($C295,'Policy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5" s="272" t="str">
        <f>IF(ISBLANK(INDEX('Policy Characteristics'!K:K,MATCH($C295,'Policy Characteristics'!$C:$C,0))),"",INDEX('Policy Characteristics'!K:K,MATCH($C295,'Policy Characteristics'!$C:$C,0)))</f>
        <v>electricity-sector-main.html#red-downtime</v>
      </c>
      <c r="R295" s="272" t="str">
        <f>IF(ISBLANK(INDEX('Policy Characteristics'!L:L,MATCH($C295,'Policy Characteristics'!$C:$C,0))),"",INDEX('Policy Characteristics'!L:L,MATCH($C295,'Policy Characteristics'!$C:$C,0)))</f>
        <v>reduce-downtime.html</v>
      </c>
    </row>
    <row r="296" spans="1:18" s="2" customFormat="1" ht="16">
      <c r="A296" s="272" t="str">
        <f>IF(ISBLANK(INDEX('Policy Characteristics'!A:A,MATCH($C296,'Policy Characteristics'!$C:$C,0))),"",INDEX('Policy Characteristics'!A:A,MATCH($C296,'Policy Characteristics'!$C:$C,0)))</f>
        <v>Electricity Supply</v>
      </c>
      <c r="B296" s="272" t="str">
        <f>IF(ISBLANK(INDEX('Policy Characteristics'!B:B,MATCH($C296,'Policy Characteristics'!$C:$C,0))),"",INDEX('Policy Characteristics'!B:B,MATCH($C296,'Policy Characteristics'!$C:$C,0)))</f>
        <v>Reduce Plant Downtime</v>
      </c>
      <c r="C296" s="276" t="str">
        <f t="shared" si="23"/>
        <v>Percentage Reduction in Plant Downtime</v>
      </c>
      <c r="D296" s="6" t="s">
        <v>80</v>
      </c>
      <c r="E296" s="6" t="s">
        <v>270</v>
      </c>
      <c r="F296" s="6"/>
      <c r="G296" s="6"/>
      <c r="H296" s="46">
        <v>667</v>
      </c>
      <c r="I296" s="6" t="s">
        <v>46</v>
      </c>
      <c r="J296" s="274" t="str">
        <f>IF(ISBLANK(INDEX('Policy Characteristics'!D:D,MATCH($C296,'Policy Characteristics'!$C:$C,0))),"",INDEX('Policy Characteristics'!D:D,MATCH($C296,'Policy Characteristics'!$C:$C,0)))</f>
        <v>Reduce Plant Downtime</v>
      </c>
      <c r="K296" s="272" t="str">
        <f>IF(ISBLANK(INDEX('Policy Characteristics'!E:E,MATCH($C296,'Policy Characteristics'!$C:$C,0))),"",INDEX('Policy Characteristics'!E:E,MATCH($C296,'Policy Characteristics'!$C:$C,0)))</f>
        <v>elec reduce plant downtime</v>
      </c>
      <c r="L296" s="285">
        <f>IF(ISBLANK(INDEX('Policy Characteristics'!F:F,MATCH($C296,'Policy Characteristics'!$C:$C,0))),"",INDEX('Policy Characteristics'!F:F,MATCH($C296,'Policy Characteristics'!$C:$C,0)))</f>
        <v>0</v>
      </c>
      <c r="M296" s="285">
        <f>IF(ISBLANK(INDEX('Policy Characteristics'!G:G,MATCH($C296,'Policy Characteristics'!$C:$C,0))),"",INDEX('Policy Characteristics'!G:G,MATCH($C296,'Policy Characteristics'!$C:$C,0)))</f>
        <v>0.6</v>
      </c>
      <c r="N296" s="285">
        <f>IF(ISBLANK(INDEX('Policy Characteristics'!H:H,MATCH($C296,'Policy Characteristics'!$C:$C,0))),"",INDEX('Policy Characteristics'!H:H,MATCH($C296,'Policy Characteristics'!$C:$C,0)))</f>
        <v>0.01</v>
      </c>
      <c r="O296" s="272" t="str">
        <f>IF(ISBLANK(INDEX('Policy Characteristics'!I:I,MATCH($C296,'Policy Characteristics'!$C:$C,0))),"",INDEX('Policy Characteristics'!I:I,MATCH($C296,'Policy Characteristics'!$C:$C,0)))</f>
        <v>% reduction in downtime</v>
      </c>
      <c r="P296" s="272" t="str">
        <f>IF(ISBLANK(INDEX('Policy Characteristics'!J:J,MATCH($C296,'Policy Characteristics'!$C:$C,0))),"",INDEX('Policy Characteristics'!J:J,MATCH($C296,'Policy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6" s="272" t="str">
        <f>IF(ISBLANK(INDEX('Policy Characteristics'!K:K,MATCH($C296,'Policy Characteristics'!$C:$C,0))),"",INDEX('Policy Characteristics'!K:K,MATCH($C296,'Policy Characteristics'!$C:$C,0)))</f>
        <v>electricity-sector-main.html#red-downtime</v>
      </c>
      <c r="R296" s="272" t="str">
        <f>IF(ISBLANK(INDEX('Policy Characteristics'!L:L,MATCH($C296,'Policy Characteristics'!$C:$C,0))),"",INDEX('Policy Characteristics'!L:L,MATCH($C296,'Policy Characteristics'!$C:$C,0)))</f>
        <v>reduce-downtime.html</v>
      </c>
    </row>
    <row r="297" spans="1:18" s="2" customFormat="1" ht="16">
      <c r="A297" s="272" t="str">
        <f>IF(ISBLANK(INDEX('Policy Characteristics'!A:A,MATCH($C297,'Policy Characteristics'!$C:$C,0))),"",INDEX('Policy Characteristics'!A:A,MATCH($C297,'Policy Characteristics'!$C:$C,0)))</f>
        <v>Electricity Supply</v>
      </c>
      <c r="B297" s="272" t="str">
        <f>IF(ISBLANK(INDEX('Policy Characteristics'!B:B,MATCH($C297,'Policy Characteristics'!$C:$C,0))),"",INDEX('Policy Characteristics'!B:B,MATCH($C297,'Policy Characteristics'!$C:$C,0)))</f>
        <v>Reduce Plant Downtime</v>
      </c>
      <c r="C297" s="276" t="str">
        <f t="shared" si="23"/>
        <v>Percentage Reduction in Plant Downtime</v>
      </c>
      <c r="D297" s="6" t="s">
        <v>81</v>
      </c>
      <c r="E297" s="6" t="s">
        <v>268</v>
      </c>
      <c r="F297" s="6"/>
      <c r="G297" s="6"/>
      <c r="H297" s="46">
        <v>668</v>
      </c>
      <c r="I297" s="6" t="s">
        <v>46</v>
      </c>
      <c r="J297" s="274" t="str">
        <f>IF(ISBLANK(INDEX('Policy Characteristics'!D:D,MATCH($C297,'Policy Characteristics'!$C:$C,0))),"",INDEX('Policy Characteristics'!D:D,MATCH($C297,'Policy Characteristics'!$C:$C,0)))</f>
        <v>Reduce Plant Downtime</v>
      </c>
      <c r="K297" s="272" t="str">
        <f>IF(ISBLANK(INDEX('Policy Characteristics'!E:E,MATCH($C297,'Policy Characteristics'!$C:$C,0))),"",INDEX('Policy Characteristics'!E:E,MATCH($C297,'Policy Characteristics'!$C:$C,0)))</f>
        <v>elec reduce plant downtime</v>
      </c>
      <c r="L297" s="285">
        <f>IF(ISBLANK(INDEX('Policy Characteristics'!F:F,MATCH($C297,'Policy Characteristics'!$C:$C,0))),"",INDEX('Policy Characteristics'!F:F,MATCH($C297,'Policy Characteristics'!$C:$C,0)))</f>
        <v>0</v>
      </c>
      <c r="M297" s="285">
        <f>IF(ISBLANK(INDEX('Policy Characteristics'!G:G,MATCH($C297,'Policy Characteristics'!$C:$C,0))),"",INDEX('Policy Characteristics'!G:G,MATCH($C297,'Policy Characteristics'!$C:$C,0)))</f>
        <v>0.6</v>
      </c>
      <c r="N297" s="285">
        <f>IF(ISBLANK(INDEX('Policy Characteristics'!H:H,MATCH($C297,'Policy Characteristics'!$C:$C,0))),"",INDEX('Policy Characteristics'!H:H,MATCH($C297,'Policy Characteristics'!$C:$C,0)))</f>
        <v>0.01</v>
      </c>
      <c r="O297" s="272" t="str">
        <f>IF(ISBLANK(INDEX('Policy Characteristics'!I:I,MATCH($C297,'Policy Characteristics'!$C:$C,0))),"",INDEX('Policy Characteristics'!I:I,MATCH($C297,'Policy Characteristics'!$C:$C,0)))</f>
        <v>% reduction in downtime</v>
      </c>
      <c r="P297" s="272" t="str">
        <f>IF(ISBLANK(INDEX('Policy Characteristics'!J:J,MATCH($C297,'Policy Characteristics'!$C:$C,0))),"",INDEX('Policy Characteristics'!J:J,MATCH($C297,'Policy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7" s="272" t="str">
        <f>IF(ISBLANK(INDEX('Policy Characteristics'!K:K,MATCH($C297,'Policy Characteristics'!$C:$C,0))),"",INDEX('Policy Characteristics'!K:K,MATCH($C297,'Policy Characteristics'!$C:$C,0)))</f>
        <v>electricity-sector-main.html#red-downtime</v>
      </c>
      <c r="R297" s="272" t="str">
        <f>IF(ISBLANK(INDEX('Policy Characteristics'!L:L,MATCH($C297,'Policy Characteristics'!$C:$C,0))),"",INDEX('Policy Characteristics'!L:L,MATCH($C297,'Policy Characteristics'!$C:$C,0)))</f>
        <v>reduce-downtime.html</v>
      </c>
    </row>
    <row r="298" spans="1:18" s="2" customFormat="1" ht="16">
      <c r="A298" s="272" t="str">
        <f>IF(ISBLANK(INDEX('Policy Characteristics'!A:A,MATCH($C298,'Policy Characteristics'!$C:$C,0))),"",INDEX('Policy Characteristics'!A:A,MATCH($C298,'Policy Characteristics'!$C:$C,0)))</f>
        <v>Electricity Supply</v>
      </c>
      <c r="B298" s="272" t="str">
        <f>IF(ISBLANK(INDEX('Policy Characteristics'!B:B,MATCH($C298,'Policy Characteristics'!$C:$C,0))),"",INDEX('Policy Characteristics'!B:B,MATCH($C298,'Policy Characteristics'!$C:$C,0)))</f>
        <v>Reduce Plant Downtime</v>
      </c>
      <c r="C298" s="276" t="str">
        <f t="shared" si="23"/>
        <v>Percentage Reduction in Plant Downtime</v>
      </c>
      <c r="D298" s="6" t="s">
        <v>81</v>
      </c>
      <c r="E298" s="6" t="s">
        <v>269</v>
      </c>
      <c r="F298" s="6"/>
      <c r="G298" s="6"/>
      <c r="H298" s="46">
        <v>669</v>
      </c>
      <c r="I298" s="6" t="s">
        <v>46</v>
      </c>
      <c r="J298" s="274" t="str">
        <f>IF(ISBLANK(INDEX('Policy Characteristics'!D:D,MATCH($C298,'Policy Characteristics'!$C:$C,0))),"",INDEX('Policy Characteristics'!D:D,MATCH($C298,'Policy Characteristics'!$C:$C,0)))</f>
        <v>Reduce Plant Downtime</v>
      </c>
      <c r="K298" s="272" t="str">
        <f>IF(ISBLANK(INDEX('Policy Characteristics'!E:E,MATCH($C298,'Policy Characteristics'!$C:$C,0))),"",INDEX('Policy Characteristics'!E:E,MATCH($C298,'Policy Characteristics'!$C:$C,0)))</f>
        <v>elec reduce plant downtime</v>
      </c>
      <c r="L298" s="285">
        <f>IF(ISBLANK(INDEX('Policy Characteristics'!F:F,MATCH($C298,'Policy Characteristics'!$C:$C,0))),"",INDEX('Policy Characteristics'!F:F,MATCH($C298,'Policy Characteristics'!$C:$C,0)))</f>
        <v>0</v>
      </c>
      <c r="M298" s="285">
        <f>IF(ISBLANK(INDEX('Policy Characteristics'!G:G,MATCH($C298,'Policy Characteristics'!$C:$C,0))),"",INDEX('Policy Characteristics'!G:G,MATCH($C298,'Policy Characteristics'!$C:$C,0)))</f>
        <v>0.6</v>
      </c>
      <c r="N298" s="285">
        <f>IF(ISBLANK(INDEX('Policy Characteristics'!H:H,MATCH($C298,'Policy Characteristics'!$C:$C,0))),"",INDEX('Policy Characteristics'!H:H,MATCH($C298,'Policy Characteristics'!$C:$C,0)))</f>
        <v>0.01</v>
      </c>
      <c r="O298" s="272" t="str">
        <f>IF(ISBLANK(INDEX('Policy Characteristics'!I:I,MATCH($C298,'Policy Characteristics'!$C:$C,0))),"",INDEX('Policy Characteristics'!I:I,MATCH($C298,'Policy Characteristics'!$C:$C,0)))</f>
        <v>% reduction in downtime</v>
      </c>
      <c r="P298" s="272" t="str">
        <f>IF(ISBLANK(INDEX('Policy Characteristics'!J:J,MATCH($C298,'Policy Characteristics'!$C:$C,0))),"",INDEX('Policy Characteristics'!J:J,MATCH($C298,'Policy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8" s="272" t="str">
        <f>IF(ISBLANK(INDEX('Policy Characteristics'!K:K,MATCH($C298,'Policy Characteristics'!$C:$C,0))),"",INDEX('Policy Characteristics'!K:K,MATCH($C298,'Policy Characteristics'!$C:$C,0)))</f>
        <v>electricity-sector-main.html#red-downtime</v>
      </c>
      <c r="R298" s="272" t="str">
        <f>IF(ISBLANK(INDEX('Policy Characteristics'!L:L,MATCH($C298,'Policy Characteristics'!$C:$C,0))),"",INDEX('Policy Characteristics'!L:L,MATCH($C298,'Policy Characteristics'!$C:$C,0)))</f>
        <v>reduce-downtime.html</v>
      </c>
    </row>
    <row r="299" spans="1:18" s="2" customFormat="1" ht="16">
      <c r="A299" s="272" t="str">
        <f>IF(ISBLANK(INDEX('Policy Characteristics'!A:A,MATCH($C299,'Policy Characteristics'!$C:$C,0))),"",INDEX('Policy Characteristics'!A:A,MATCH($C299,'Policy Characteristics'!$C:$C,0)))</f>
        <v>Electricity Supply</v>
      </c>
      <c r="B299" s="272" t="str">
        <f>IF(ISBLANK(INDEX('Policy Characteristics'!B:B,MATCH($C299,'Policy Characteristics'!$C:$C,0))),"",INDEX('Policy Characteristics'!B:B,MATCH($C299,'Policy Characteristics'!$C:$C,0)))</f>
        <v>Reduce Plant Downtime</v>
      </c>
      <c r="C299" s="276" t="str">
        <f t="shared" si="23"/>
        <v>Percentage Reduction in Plant Downtime</v>
      </c>
      <c r="D299" s="6" t="s">
        <v>81</v>
      </c>
      <c r="E299" s="6" t="s">
        <v>270</v>
      </c>
      <c r="F299" s="6"/>
      <c r="G299" s="6"/>
      <c r="H299" s="46">
        <v>670</v>
      </c>
      <c r="I299" s="6" t="s">
        <v>46</v>
      </c>
      <c r="J299" s="274" t="str">
        <f>IF(ISBLANK(INDEX('Policy Characteristics'!D:D,MATCH($C299,'Policy Characteristics'!$C:$C,0))),"",INDEX('Policy Characteristics'!D:D,MATCH($C299,'Policy Characteristics'!$C:$C,0)))</f>
        <v>Reduce Plant Downtime</v>
      </c>
      <c r="K299" s="272" t="str">
        <f>IF(ISBLANK(INDEX('Policy Characteristics'!E:E,MATCH($C299,'Policy Characteristics'!$C:$C,0))),"",INDEX('Policy Characteristics'!E:E,MATCH($C299,'Policy Characteristics'!$C:$C,0)))</f>
        <v>elec reduce plant downtime</v>
      </c>
      <c r="L299" s="285">
        <f>IF(ISBLANK(INDEX('Policy Characteristics'!F:F,MATCH($C299,'Policy Characteristics'!$C:$C,0))),"",INDEX('Policy Characteristics'!F:F,MATCH($C299,'Policy Characteristics'!$C:$C,0)))</f>
        <v>0</v>
      </c>
      <c r="M299" s="285">
        <f>IF(ISBLANK(INDEX('Policy Characteristics'!G:G,MATCH($C299,'Policy Characteristics'!$C:$C,0))),"",INDEX('Policy Characteristics'!G:G,MATCH($C299,'Policy Characteristics'!$C:$C,0)))</f>
        <v>0.6</v>
      </c>
      <c r="N299" s="285">
        <f>IF(ISBLANK(INDEX('Policy Characteristics'!H:H,MATCH($C299,'Policy Characteristics'!$C:$C,0))),"",INDEX('Policy Characteristics'!H:H,MATCH($C299,'Policy Characteristics'!$C:$C,0)))</f>
        <v>0.01</v>
      </c>
      <c r="O299" s="272" t="str">
        <f>IF(ISBLANK(INDEX('Policy Characteristics'!I:I,MATCH($C299,'Policy Characteristics'!$C:$C,0))),"",INDEX('Policy Characteristics'!I:I,MATCH($C299,'Policy Characteristics'!$C:$C,0)))</f>
        <v>% reduction in downtime</v>
      </c>
      <c r="P299" s="272" t="str">
        <f>IF(ISBLANK(INDEX('Policy Characteristics'!J:J,MATCH($C299,'Policy Characteristics'!$C:$C,0))),"",INDEX('Policy Characteristics'!J:J,MATCH($C299,'Policy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9" s="272" t="str">
        <f>IF(ISBLANK(INDEX('Policy Characteristics'!K:K,MATCH($C299,'Policy Characteristics'!$C:$C,0))),"",INDEX('Policy Characteristics'!K:K,MATCH($C299,'Policy Characteristics'!$C:$C,0)))</f>
        <v>electricity-sector-main.html#red-downtime</v>
      </c>
      <c r="R299" s="272" t="str">
        <f>IF(ISBLANK(INDEX('Policy Characteristics'!L:L,MATCH($C299,'Policy Characteristics'!$C:$C,0))),"",INDEX('Policy Characteristics'!L:L,MATCH($C299,'Policy Characteristics'!$C:$C,0)))</f>
        <v>reduce-downtime.html</v>
      </c>
    </row>
    <row r="300" spans="1:18" s="2" customFormat="1" ht="16">
      <c r="A300" s="272" t="str">
        <f>IF(ISBLANK(INDEX('Policy Characteristics'!A:A,MATCH($C300,'Policy Characteristics'!$C:$C,0))),"",INDEX('Policy Characteristics'!A:A,MATCH($C300,'Policy Characteristics'!$C:$C,0)))</f>
        <v>Electricity Supply</v>
      </c>
      <c r="B300" s="272" t="str">
        <f>IF(ISBLANK(INDEX('Policy Characteristics'!B:B,MATCH($C300,'Policy Characteristics'!$C:$C,0))),"",INDEX('Policy Characteristics'!B:B,MATCH($C300,'Policy Characteristics'!$C:$C,0)))</f>
        <v>Reduce Plant Downtime</v>
      </c>
      <c r="C300" s="276" t="str">
        <f t="shared" si="23"/>
        <v>Percentage Reduction in Plant Downtime</v>
      </c>
      <c r="D300" s="6" t="s">
        <v>327</v>
      </c>
      <c r="E300" s="6" t="s">
        <v>268</v>
      </c>
      <c r="F300" s="6"/>
      <c r="G300" s="6"/>
      <c r="H300" s="46">
        <v>671</v>
      </c>
      <c r="I300" s="6" t="s">
        <v>46</v>
      </c>
      <c r="J300" s="274" t="str">
        <f>IF(ISBLANK(INDEX('Policy Characteristics'!D:D,MATCH($C300,'Policy Characteristics'!$C:$C,0))),"",INDEX('Policy Characteristics'!D:D,MATCH($C300,'Policy Characteristics'!$C:$C,0)))</f>
        <v>Reduce Plant Downtime</v>
      </c>
      <c r="K300" s="272" t="str">
        <f>IF(ISBLANK(INDEX('Policy Characteristics'!E:E,MATCH($C300,'Policy Characteristics'!$C:$C,0))),"",INDEX('Policy Characteristics'!E:E,MATCH($C300,'Policy Characteristics'!$C:$C,0)))</f>
        <v>elec reduce plant downtime</v>
      </c>
      <c r="L300" s="285">
        <f>IF(ISBLANK(INDEX('Policy Characteristics'!F:F,MATCH($C300,'Policy Characteristics'!$C:$C,0))),"",INDEX('Policy Characteristics'!F:F,MATCH($C300,'Policy Characteristics'!$C:$C,0)))</f>
        <v>0</v>
      </c>
      <c r="M300" s="285">
        <f>IF(ISBLANK(INDEX('Policy Characteristics'!G:G,MATCH($C300,'Policy Characteristics'!$C:$C,0))),"",INDEX('Policy Characteristics'!G:G,MATCH($C300,'Policy Characteristics'!$C:$C,0)))</f>
        <v>0.6</v>
      </c>
      <c r="N300" s="285">
        <f>IF(ISBLANK(INDEX('Policy Characteristics'!H:H,MATCH($C300,'Policy Characteristics'!$C:$C,0))),"",INDEX('Policy Characteristics'!H:H,MATCH($C300,'Policy Characteristics'!$C:$C,0)))</f>
        <v>0.01</v>
      </c>
      <c r="O300" s="272" t="str">
        <f>IF(ISBLANK(INDEX('Policy Characteristics'!I:I,MATCH($C300,'Policy Characteristics'!$C:$C,0))),"",INDEX('Policy Characteristics'!I:I,MATCH($C300,'Policy Characteristics'!$C:$C,0)))</f>
        <v>% reduction in downtime</v>
      </c>
      <c r="P300" s="272" t="str">
        <f>IF(ISBLANK(INDEX('Policy Characteristics'!J:J,MATCH($C300,'Policy Characteristics'!$C:$C,0))),"",INDEX('Policy Characteristics'!J:J,MATCH($C300,'Policy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0" s="272" t="str">
        <f>IF(ISBLANK(INDEX('Policy Characteristics'!K:K,MATCH($C300,'Policy Characteristics'!$C:$C,0))),"",INDEX('Policy Characteristics'!K:K,MATCH($C300,'Policy Characteristics'!$C:$C,0)))</f>
        <v>electricity-sector-main.html#red-downtime</v>
      </c>
      <c r="R300" s="272" t="str">
        <f>IF(ISBLANK(INDEX('Policy Characteristics'!L:L,MATCH($C300,'Policy Characteristics'!$C:$C,0))),"",INDEX('Policy Characteristics'!L:L,MATCH($C300,'Policy Characteristics'!$C:$C,0)))</f>
        <v>reduce-downtime.html</v>
      </c>
    </row>
    <row r="301" spans="1:18" s="2" customFormat="1" ht="16">
      <c r="A301" s="272" t="str">
        <f>IF(ISBLANK(INDEX('Policy Characteristics'!A:A,MATCH($C301,'Policy Characteristics'!$C:$C,0))),"",INDEX('Policy Characteristics'!A:A,MATCH($C301,'Policy Characteristics'!$C:$C,0)))</f>
        <v>Electricity Supply</v>
      </c>
      <c r="B301" s="272" t="str">
        <f>IF(ISBLANK(INDEX('Policy Characteristics'!B:B,MATCH($C301,'Policy Characteristics'!$C:$C,0))),"",INDEX('Policy Characteristics'!B:B,MATCH($C301,'Policy Characteristics'!$C:$C,0)))</f>
        <v>Reduce Plant Downtime</v>
      </c>
      <c r="C301" s="276" t="str">
        <f t="shared" si="23"/>
        <v>Percentage Reduction in Plant Downtime</v>
      </c>
      <c r="D301" s="6" t="s">
        <v>327</v>
      </c>
      <c r="E301" s="6" t="s">
        <v>269</v>
      </c>
      <c r="F301" s="6"/>
      <c r="G301" s="6"/>
      <c r="H301" s="46">
        <v>672</v>
      </c>
      <c r="I301" s="6" t="s">
        <v>46</v>
      </c>
      <c r="J301" s="274" t="str">
        <f>IF(ISBLANK(INDEX('Policy Characteristics'!D:D,MATCH($C301,'Policy Characteristics'!$C:$C,0))),"",INDEX('Policy Characteristics'!D:D,MATCH($C301,'Policy Characteristics'!$C:$C,0)))</f>
        <v>Reduce Plant Downtime</v>
      </c>
      <c r="K301" s="272" t="str">
        <f>IF(ISBLANK(INDEX('Policy Characteristics'!E:E,MATCH($C301,'Policy Characteristics'!$C:$C,0))),"",INDEX('Policy Characteristics'!E:E,MATCH($C301,'Policy Characteristics'!$C:$C,0)))</f>
        <v>elec reduce plant downtime</v>
      </c>
      <c r="L301" s="285">
        <f>IF(ISBLANK(INDEX('Policy Characteristics'!F:F,MATCH($C301,'Policy Characteristics'!$C:$C,0))),"",INDEX('Policy Characteristics'!F:F,MATCH($C301,'Policy Characteristics'!$C:$C,0)))</f>
        <v>0</v>
      </c>
      <c r="M301" s="285">
        <f>IF(ISBLANK(INDEX('Policy Characteristics'!G:G,MATCH($C301,'Policy Characteristics'!$C:$C,0))),"",INDEX('Policy Characteristics'!G:G,MATCH($C301,'Policy Characteristics'!$C:$C,0)))</f>
        <v>0.6</v>
      </c>
      <c r="N301" s="285">
        <f>IF(ISBLANK(INDEX('Policy Characteristics'!H:H,MATCH($C301,'Policy Characteristics'!$C:$C,0))),"",INDEX('Policy Characteristics'!H:H,MATCH($C301,'Policy Characteristics'!$C:$C,0)))</f>
        <v>0.01</v>
      </c>
      <c r="O301" s="272" t="str">
        <f>IF(ISBLANK(INDEX('Policy Characteristics'!I:I,MATCH($C301,'Policy Characteristics'!$C:$C,0))),"",INDEX('Policy Characteristics'!I:I,MATCH($C301,'Policy Characteristics'!$C:$C,0)))</f>
        <v>% reduction in downtime</v>
      </c>
      <c r="P301" s="272" t="str">
        <f>IF(ISBLANK(INDEX('Policy Characteristics'!J:J,MATCH($C301,'Policy Characteristics'!$C:$C,0))),"",INDEX('Policy Characteristics'!J:J,MATCH($C301,'Policy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1" s="272" t="str">
        <f>IF(ISBLANK(INDEX('Policy Characteristics'!K:K,MATCH($C301,'Policy Characteristics'!$C:$C,0))),"",INDEX('Policy Characteristics'!K:K,MATCH($C301,'Policy Characteristics'!$C:$C,0)))</f>
        <v>electricity-sector-main.html#red-downtime</v>
      </c>
      <c r="R301" s="272" t="str">
        <f>IF(ISBLANK(INDEX('Policy Characteristics'!L:L,MATCH($C301,'Policy Characteristics'!$C:$C,0))),"",INDEX('Policy Characteristics'!L:L,MATCH($C301,'Policy Characteristics'!$C:$C,0)))</f>
        <v>reduce-downtime.html</v>
      </c>
    </row>
    <row r="302" spans="1:18" s="2" customFormat="1" ht="16">
      <c r="A302" s="272" t="str">
        <f>IF(ISBLANK(INDEX('Policy Characteristics'!A:A,MATCH($C302,'Policy Characteristics'!$C:$C,0))),"",INDEX('Policy Characteristics'!A:A,MATCH($C302,'Policy Characteristics'!$C:$C,0)))</f>
        <v>Electricity Supply</v>
      </c>
      <c r="B302" s="272" t="str">
        <f>IF(ISBLANK(INDEX('Policy Characteristics'!B:B,MATCH($C302,'Policy Characteristics'!$C:$C,0))),"",INDEX('Policy Characteristics'!B:B,MATCH($C302,'Policy Characteristics'!$C:$C,0)))</f>
        <v>Reduce Plant Downtime</v>
      </c>
      <c r="C302" s="276" t="str">
        <f t="shared" si="23"/>
        <v>Percentage Reduction in Plant Downtime</v>
      </c>
      <c r="D302" s="6" t="s">
        <v>327</v>
      </c>
      <c r="E302" s="6" t="s">
        <v>270</v>
      </c>
      <c r="F302" s="6"/>
      <c r="G302" s="6"/>
      <c r="H302" s="46">
        <v>673</v>
      </c>
      <c r="I302" s="6" t="s">
        <v>46</v>
      </c>
      <c r="J302" s="274" t="str">
        <f>IF(ISBLANK(INDEX('Policy Characteristics'!D:D,MATCH($C302,'Policy Characteristics'!$C:$C,0))),"",INDEX('Policy Characteristics'!D:D,MATCH($C302,'Policy Characteristics'!$C:$C,0)))</f>
        <v>Reduce Plant Downtime</v>
      </c>
      <c r="K302" s="272" t="str">
        <f>IF(ISBLANK(INDEX('Policy Characteristics'!E:E,MATCH($C302,'Policy Characteristics'!$C:$C,0))),"",INDEX('Policy Characteristics'!E:E,MATCH($C302,'Policy Characteristics'!$C:$C,0)))</f>
        <v>elec reduce plant downtime</v>
      </c>
      <c r="L302" s="285">
        <f>IF(ISBLANK(INDEX('Policy Characteristics'!F:F,MATCH($C302,'Policy Characteristics'!$C:$C,0))),"",INDEX('Policy Characteristics'!F:F,MATCH($C302,'Policy Characteristics'!$C:$C,0)))</f>
        <v>0</v>
      </c>
      <c r="M302" s="285">
        <f>IF(ISBLANK(INDEX('Policy Characteristics'!G:G,MATCH($C302,'Policy Characteristics'!$C:$C,0))),"",INDEX('Policy Characteristics'!G:G,MATCH($C302,'Policy Characteristics'!$C:$C,0)))</f>
        <v>0.6</v>
      </c>
      <c r="N302" s="285">
        <f>IF(ISBLANK(INDEX('Policy Characteristics'!H:H,MATCH($C302,'Policy Characteristics'!$C:$C,0))),"",INDEX('Policy Characteristics'!H:H,MATCH($C302,'Policy Characteristics'!$C:$C,0)))</f>
        <v>0.01</v>
      </c>
      <c r="O302" s="272" t="str">
        <f>IF(ISBLANK(INDEX('Policy Characteristics'!I:I,MATCH($C302,'Policy Characteristics'!$C:$C,0))),"",INDEX('Policy Characteristics'!I:I,MATCH($C302,'Policy Characteristics'!$C:$C,0)))</f>
        <v>% reduction in downtime</v>
      </c>
      <c r="P302" s="272" t="str">
        <f>IF(ISBLANK(INDEX('Policy Characteristics'!J:J,MATCH($C302,'Policy Characteristics'!$C:$C,0))),"",INDEX('Policy Characteristics'!J:J,MATCH($C302,'Policy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2" s="272" t="str">
        <f>IF(ISBLANK(INDEX('Policy Characteristics'!K:K,MATCH($C302,'Policy Characteristics'!$C:$C,0))),"",INDEX('Policy Characteristics'!K:K,MATCH($C302,'Policy Characteristics'!$C:$C,0)))</f>
        <v>electricity-sector-main.html#red-downtime</v>
      </c>
      <c r="R302" s="272" t="str">
        <f>IF(ISBLANK(INDEX('Policy Characteristics'!L:L,MATCH($C302,'Policy Characteristics'!$C:$C,0))),"",INDEX('Policy Characteristics'!L:L,MATCH($C302,'Policy Characteristics'!$C:$C,0)))</f>
        <v>reduce-downtime.html</v>
      </c>
    </row>
    <row r="303" spans="1:18" s="2" customFormat="1" ht="16">
      <c r="A303" s="272" t="str">
        <f>IF(ISBLANK(INDEX('Policy Characteristics'!A:A,MATCH($C303,'Policy Characteristics'!$C:$C,0))),"",INDEX('Policy Characteristics'!A:A,MATCH($C303,'Policy Characteristics'!$C:$C,0)))</f>
        <v>Electricity Supply</v>
      </c>
      <c r="B303" s="272" t="str">
        <f>IF(ISBLANK(INDEX('Policy Characteristics'!B:B,MATCH($C303,'Policy Characteristics'!$C:$C,0))),"",INDEX('Policy Characteristics'!B:B,MATCH($C303,'Policy Characteristics'!$C:$C,0)))</f>
        <v>Reduce Plant Downtime</v>
      </c>
      <c r="C303" s="276" t="str">
        <f t="shared" si="23"/>
        <v>Percentage Reduction in Plant Downtime</v>
      </c>
      <c r="D303" s="6" t="s">
        <v>328</v>
      </c>
      <c r="E303" s="6" t="s">
        <v>268</v>
      </c>
      <c r="F303" s="6"/>
      <c r="G303" s="6"/>
      <c r="H303" s="46">
        <v>674</v>
      </c>
      <c r="I303" s="6" t="s">
        <v>46</v>
      </c>
      <c r="J303" s="274" t="str">
        <f>IF(ISBLANK(INDEX('Policy Characteristics'!D:D,MATCH($C303,'Policy Characteristics'!$C:$C,0))),"",INDEX('Policy Characteristics'!D:D,MATCH($C303,'Policy Characteristics'!$C:$C,0)))</f>
        <v>Reduce Plant Downtime</v>
      </c>
      <c r="K303" s="272" t="str">
        <f>IF(ISBLANK(INDEX('Policy Characteristics'!E:E,MATCH($C303,'Policy Characteristics'!$C:$C,0))),"",INDEX('Policy Characteristics'!E:E,MATCH($C303,'Policy Characteristics'!$C:$C,0)))</f>
        <v>elec reduce plant downtime</v>
      </c>
      <c r="L303" s="285">
        <f>IF(ISBLANK(INDEX('Policy Characteristics'!F:F,MATCH($C303,'Policy Characteristics'!$C:$C,0))),"",INDEX('Policy Characteristics'!F:F,MATCH($C303,'Policy Characteristics'!$C:$C,0)))</f>
        <v>0</v>
      </c>
      <c r="M303" s="285">
        <f>IF(ISBLANK(INDEX('Policy Characteristics'!G:G,MATCH($C303,'Policy Characteristics'!$C:$C,0))),"",INDEX('Policy Characteristics'!G:G,MATCH($C303,'Policy Characteristics'!$C:$C,0)))</f>
        <v>0.6</v>
      </c>
      <c r="N303" s="285">
        <f>IF(ISBLANK(INDEX('Policy Characteristics'!H:H,MATCH($C303,'Policy Characteristics'!$C:$C,0))),"",INDEX('Policy Characteristics'!H:H,MATCH($C303,'Policy Characteristics'!$C:$C,0)))</f>
        <v>0.01</v>
      </c>
      <c r="O303" s="272" t="str">
        <f>IF(ISBLANK(INDEX('Policy Characteristics'!I:I,MATCH($C303,'Policy Characteristics'!$C:$C,0))),"",INDEX('Policy Characteristics'!I:I,MATCH($C303,'Policy Characteristics'!$C:$C,0)))</f>
        <v>% reduction in downtime</v>
      </c>
      <c r="P303" s="272" t="str">
        <f>IF(ISBLANK(INDEX('Policy Characteristics'!J:J,MATCH($C303,'Policy Characteristics'!$C:$C,0))),"",INDEX('Policy Characteristics'!J:J,MATCH($C303,'Policy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3" s="272" t="str">
        <f>IF(ISBLANK(INDEX('Policy Characteristics'!K:K,MATCH($C303,'Policy Characteristics'!$C:$C,0))),"",INDEX('Policy Characteristics'!K:K,MATCH($C303,'Policy Characteristics'!$C:$C,0)))</f>
        <v>electricity-sector-main.html#red-downtime</v>
      </c>
      <c r="R303" s="272" t="str">
        <f>IF(ISBLANK(INDEX('Policy Characteristics'!L:L,MATCH($C303,'Policy Characteristics'!$C:$C,0))),"",INDEX('Policy Characteristics'!L:L,MATCH($C303,'Policy Characteristics'!$C:$C,0)))</f>
        <v>reduce-downtime.html</v>
      </c>
    </row>
    <row r="304" spans="1:18" s="2" customFormat="1" ht="16">
      <c r="A304" s="272" t="str">
        <f>IF(ISBLANK(INDEX('Policy Characteristics'!A:A,MATCH($C304,'Policy Characteristics'!$C:$C,0))),"",INDEX('Policy Characteristics'!A:A,MATCH($C304,'Policy Characteristics'!$C:$C,0)))</f>
        <v>Electricity Supply</v>
      </c>
      <c r="B304" s="272" t="str">
        <f>IF(ISBLANK(INDEX('Policy Characteristics'!B:B,MATCH($C304,'Policy Characteristics'!$C:$C,0))),"",INDEX('Policy Characteristics'!B:B,MATCH($C304,'Policy Characteristics'!$C:$C,0)))</f>
        <v>Reduce Plant Downtime</v>
      </c>
      <c r="C304" s="276" t="str">
        <f t="shared" si="23"/>
        <v>Percentage Reduction in Plant Downtime</v>
      </c>
      <c r="D304" s="6" t="s">
        <v>328</v>
      </c>
      <c r="E304" s="6" t="s">
        <v>269</v>
      </c>
      <c r="F304" s="6"/>
      <c r="G304" s="6"/>
      <c r="H304" s="46">
        <v>675</v>
      </c>
      <c r="I304" s="6" t="s">
        <v>46</v>
      </c>
      <c r="J304" s="274" t="str">
        <f>IF(ISBLANK(INDEX('Policy Characteristics'!D:D,MATCH($C304,'Policy Characteristics'!$C:$C,0))),"",INDEX('Policy Characteristics'!D:D,MATCH($C304,'Policy Characteristics'!$C:$C,0)))</f>
        <v>Reduce Plant Downtime</v>
      </c>
      <c r="K304" s="272" t="str">
        <f>IF(ISBLANK(INDEX('Policy Characteristics'!E:E,MATCH($C304,'Policy Characteristics'!$C:$C,0))),"",INDEX('Policy Characteristics'!E:E,MATCH($C304,'Policy Characteristics'!$C:$C,0)))</f>
        <v>elec reduce plant downtime</v>
      </c>
      <c r="L304" s="285">
        <f>IF(ISBLANK(INDEX('Policy Characteristics'!F:F,MATCH($C304,'Policy Characteristics'!$C:$C,0))),"",INDEX('Policy Characteristics'!F:F,MATCH($C304,'Policy Characteristics'!$C:$C,0)))</f>
        <v>0</v>
      </c>
      <c r="M304" s="285">
        <f>IF(ISBLANK(INDEX('Policy Characteristics'!G:G,MATCH($C304,'Policy Characteristics'!$C:$C,0))),"",INDEX('Policy Characteristics'!G:G,MATCH($C304,'Policy Characteristics'!$C:$C,0)))</f>
        <v>0.6</v>
      </c>
      <c r="N304" s="285">
        <f>IF(ISBLANK(INDEX('Policy Characteristics'!H:H,MATCH($C304,'Policy Characteristics'!$C:$C,0))),"",INDEX('Policy Characteristics'!H:H,MATCH($C304,'Policy Characteristics'!$C:$C,0)))</f>
        <v>0.01</v>
      </c>
      <c r="O304" s="272" t="str">
        <f>IF(ISBLANK(INDEX('Policy Characteristics'!I:I,MATCH($C304,'Policy Characteristics'!$C:$C,0))),"",INDEX('Policy Characteristics'!I:I,MATCH($C304,'Policy Characteristics'!$C:$C,0)))</f>
        <v>% reduction in downtime</v>
      </c>
      <c r="P304" s="272" t="str">
        <f>IF(ISBLANK(INDEX('Policy Characteristics'!J:J,MATCH($C304,'Policy Characteristics'!$C:$C,0))),"",INDEX('Policy Characteristics'!J:J,MATCH($C304,'Policy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4" s="272" t="str">
        <f>IF(ISBLANK(INDEX('Policy Characteristics'!K:K,MATCH($C304,'Policy Characteristics'!$C:$C,0))),"",INDEX('Policy Characteristics'!K:K,MATCH($C304,'Policy Characteristics'!$C:$C,0)))</f>
        <v>electricity-sector-main.html#red-downtime</v>
      </c>
      <c r="R304" s="272" t="str">
        <f>IF(ISBLANK(INDEX('Policy Characteristics'!L:L,MATCH($C304,'Policy Characteristics'!$C:$C,0))),"",INDEX('Policy Characteristics'!L:L,MATCH($C304,'Policy Characteristics'!$C:$C,0)))</f>
        <v>reduce-downtime.html</v>
      </c>
    </row>
    <row r="305" spans="1:18" s="2" customFormat="1" ht="16">
      <c r="A305" s="272" t="str">
        <f>IF(ISBLANK(INDEX('Policy Characteristics'!A:A,MATCH($C305,'Policy Characteristics'!$C:$C,0))),"",INDEX('Policy Characteristics'!A:A,MATCH($C305,'Policy Characteristics'!$C:$C,0)))</f>
        <v>Electricity Supply</v>
      </c>
      <c r="B305" s="272" t="str">
        <f>IF(ISBLANK(INDEX('Policy Characteristics'!B:B,MATCH($C305,'Policy Characteristics'!$C:$C,0))),"",INDEX('Policy Characteristics'!B:B,MATCH($C305,'Policy Characteristics'!$C:$C,0)))</f>
        <v>Reduce Plant Downtime</v>
      </c>
      <c r="C305" s="276" t="str">
        <f t="shared" si="23"/>
        <v>Percentage Reduction in Plant Downtime</v>
      </c>
      <c r="D305" s="6" t="s">
        <v>328</v>
      </c>
      <c r="E305" s="6" t="s">
        <v>270</v>
      </c>
      <c r="F305" s="6"/>
      <c r="G305" s="6"/>
      <c r="H305" s="46">
        <v>676</v>
      </c>
      <c r="I305" s="6" t="s">
        <v>46</v>
      </c>
      <c r="J305" s="274" t="str">
        <f>IF(ISBLANK(INDEX('Policy Characteristics'!D:D,MATCH($C305,'Policy Characteristics'!$C:$C,0))),"",INDEX('Policy Characteristics'!D:D,MATCH($C305,'Policy Characteristics'!$C:$C,0)))</f>
        <v>Reduce Plant Downtime</v>
      </c>
      <c r="K305" s="272" t="str">
        <f>IF(ISBLANK(INDEX('Policy Characteristics'!E:E,MATCH($C305,'Policy Characteristics'!$C:$C,0))),"",INDEX('Policy Characteristics'!E:E,MATCH($C305,'Policy Characteristics'!$C:$C,0)))</f>
        <v>elec reduce plant downtime</v>
      </c>
      <c r="L305" s="285">
        <f>IF(ISBLANK(INDEX('Policy Characteristics'!F:F,MATCH($C305,'Policy Characteristics'!$C:$C,0))),"",INDEX('Policy Characteristics'!F:F,MATCH($C305,'Policy Characteristics'!$C:$C,0)))</f>
        <v>0</v>
      </c>
      <c r="M305" s="285">
        <f>IF(ISBLANK(INDEX('Policy Characteristics'!G:G,MATCH($C305,'Policy Characteristics'!$C:$C,0))),"",INDEX('Policy Characteristics'!G:G,MATCH($C305,'Policy Characteristics'!$C:$C,0)))</f>
        <v>0.6</v>
      </c>
      <c r="N305" s="285">
        <f>IF(ISBLANK(INDEX('Policy Characteristics'!H:H,MATCH($C305,'Policy Characteristics'!$C:$C,0))),"",INDEX('Policy Characteristics'!H:H,MATCH($C305,'Policy Characteristics'!$C:$C,0)))</f>
        <v>0.01</v>
      </c>
      <c r="O305" s="272" t="str">
        <f>IF(ISBLANK(INDEX('Policy Characteristics'!I:I,MATCH($C305,'Policy Characteristics'!$C:$C,0))),"",INDEX('Policy Characteristics'!I:I,MATCH($C305,'Policy Characteristics'!$C:$C,0)))</f>
        <v>% reduction in downtime</v>
      </c>
      <c r="P305" s="272" t="str">
        <f>IF(ISBLANK(INDEX('Policy Characteristics'!J:J,MATCH($C305,'Policy Characteristics'!$C:$C,0))),"",INDEX('Policy Characteristics'!J:J,MATCH($C305,'Policy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5" s="272" t="str">
        <f>IF(ISBLANK(INDEX('Policy Characteristics'!K:K,MATCH($C305,'Policy Characteristics'!$C:$C,0))),"",INDEX('Policy Characteristics'!K:K,MATCH($C305,'Policy Characteristics'!$C:$C,0)))</f>
        <v>electricity-sector-main.html#red-downtime</v>
      </c>
      <c r="R305" s="272" t="str">
        <f>IF(ISBLANK(INDEX('Policy Characteristics'!L:L,MATCH($C305,'Policy Characteristics'!$C:$C,0))),"",INDEX('Policy Characteristics'!L:L,MATCH($C305,'Policy Characteristics'!$C:$C,0)))</f>
        <v>reduce-downtime.html</v>
      </c>
    </row>
    <row r="306" spans="1:18" s="2" customFormat="1" ht="16">
      <c r="A306" s="272" t="str">
        <f>IF(ISBLANK(INDEX('Policy Characteristics'!A:A,MATCH($C306,'Policy Characteristics'!$C:$C,0))),"",INDEX('Policy Characteristics'!A:A,MATCH($C306,'Policy Characteristics'!$C:$C,0)))</f>
        <v>Electricity Supply</v>
      </c>
      <c r="B306" s="272" t="str">
        <f>IF(ISBLANK(INDEX('Policy Characteristics'!B:B,MATCH($C306,'Policy Characteristics'!$C:$C,0))),"",INDEX('Policy Characteristics'!B:B,MATCH($C306,'Policy Characteristics'!$C:$C,0)))</f>
        <v>Reduce Plant Downtime</v>
      </c>
      <c r="C306" s="276" t="str">
        <f t="shared" si="23"/>
        <v>Percentage Reduction in Plant Downtime</v>
      </c>
      <c r="D306" s="6" t="s">
        <v>467</v>
      </c>
      <c r="E306" s="6" t="s">
        <v>268</v>
      </c>
      <c r="F306" s="6"/>
      <c r="G306" s="6"/>
      <c r="H306" s="46">
        <v>677</v>
      </c>
      <c r="I306" s="6" t="s">
        <v>46</v>
      </c>
      <c r="J306" s="274" t="str">
        <f>IF(ISBLANK(INDEX('Policy Characteristics'!D:D,MATCH($C306,'Policy Characteristics'!$C:$C,0))),"",INDEX('Policy Characteristics'!D:D,MATCH($C306,'Policy Characteristics'!$C:$C,0)))</f>
        <v>Reduce Plant Downtime</v>
      </c>
      <c r="K306" s="272" t="str">
        <f>IF(ISBLANK(INDEX('Policy Characteristics'!E:E,MATCH($C306,'Policy Characteristics'!$C:$C,0))),"",INDEX('Policy Characteristics'!E:E,MATCH($C306,'Policy Characteristics'!$C:$C,0)))</f>
        <v>elec reduce plant downtime</v>
      </c>
      <c r="L306" s="285">
        <f>IF(ISBLANK(INDEX('Policy Characteristics'!F:F,MATCH($C306,'Policy Characteristics'!$C:$C,0))),"",INDEX('Policy Characteristics'!F:F,MATCH($C306,'Policy Characteristics'!$C:$C,0)))</f>
        <v>0</v>
      </c>
      <c r="M306" s="285">
        <f>IF(ISBLANK(INDEX('Policy Characteristics'!G:G,MATCH($C306,'Policy Characteristics'!$C:$C,0))),"",INDEX('Policy Characteristics'!G:G,MATCH($C306,'Policy Characteristics'!$C:$C,0)))</f>
        <v>0.6</v>
      </c>
      <c r="N306" s="285">
        <f>IF(ISBLANK(INDEX('Policy Characteristics'!H:H,MATCH($C306,'Policy Characteristics'!$C:$C,0))),"",INDEX('Policy Characteristics'!H:H,MATCH($C306,'Policy Characteristics'!$C:$C,0)))</f>
        <v>0.01</v>
      </c>
      <c r="O306" s="272" t="str">
        <f>IF(ISBLANK(INDEX('Policy Characteristics'!I:I,MATCH($C306,'Policy Characteristics'!$C:$C,0))),"",INDEX('Policy Characteristics'!I:I,MATCH($C306,'Policy Characteristics'!$C:$C,0)))</f>
        <v>% reduction in downtime</v>
      </c>
      <c r="P306" s="272" t="str">
        <f>IF(ISBLANK(INDEX('Policy Characteristics'!J:J,MATCH($C306,'Policy Characteristics'!$C:$C,0))),"",INDEX('Policy Characteristics'!J:J,MATCH($C306,'Policy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6" s="272" t="str">
        <f>IF(ISBLANK(INDEX('Policy Characteristics'!K:K,MATCH($C306,'Policy Characteristics'!$C:$C,0))),"",INDEX('Policy Characteristics'!K:K,MATCH($C306,'Policy Characteristics'!$C:$C,0)))</f>
        <v>electricity-sector-main.html#red-downtime</v>
      </c>
      <c r="R306" s="272" t="str">
        <f>IF(ISBLANK(INDEX('Policy Characteristics'!L:L,MATCH($C306,'Policy Characteristics'!$C:$C,0))),"",INDEX('Policy Characteristics'!L:L,MATCH($C306,'Policy Characteristics'!$C:$C,0)))</f>
        <v>reduce-downtime.html</v>
      </c>
    </row>
    <row r="307" spans="1:18" s="2" customFormat="1" ht="16">
      <c r="A307" s="272" t="str">
        <f>IF(ISBLANK(INDEX('Policy Characteristics'!A:A,MATCH($C307,'Policy Characteristics'!$C:$C,0))),"",INDEX('Policy Characteristics'!A:A,MATCH($C307,'Policy Characteristics'!$C:$C,0)))</f>
        <v>Electricity Supply</v>
      </c>
      <c r="B307" s="272" t="str">
        <f>IF(ISBLANK(INDEX('Policy Characteristics'!B:B,MATCH($C307,'Policy Characteristics'!$C:$C,0))),"",INDEX('Policy Characteristics'!B:B,MATCH($C307,'Policy Characteristics'!$C:$C,0)))</f>
        <v>Reduce Plant Downtime</v>
      </c>
      <c r="C307" s="276" t="str">
        <f t="shared" ref="C307:C320" si="24">C$276</f>
        <v>Percentage Reduction in Plant Downtime</v>
      </c>
      <c r="D307" s="6" t="s">
        <v>467</v>
      </c>
      <c r="E307" s="6" t="s">
        <v>269</v>
      </c>
      <c r="F307" s="6"/>
      <c r="G307" s="6"/>
      <c r="H307" s="46">
        <v>678</v>
      </c>
      <c r="I307" s="6" t="s">
        <v>46</v>
      </c>
      <c r="J307" s="274" t="str">
        <f>IF(ISBLANK(INDEX('Policy Characteristics'!D:D,MATCH($C307,'Policy Characteristics'!$C:$C,0))),"",INDEX('Policy Characteristics'!D:D,MATCH($C307,'Policy Characteristics'!$C:$C,0)))</f>
        <v>Reduce Plant Downtime</v>
      </c>
      <c r="K307" s="272" t="str">
        <f>IF(ISBLANK(INDEX('Policy Characteristics'!E:E,MATCH($C307,'Policy Characteristics'!$C:$C,0))),"",INDEX('Policy Characteristics'!E:E,MATCH($C307,'Policy Characteristics'!$C:$C,0)))</f>
        <v>elec reduce plant downtime</v>
      </c>
      <c r="L307" s="285">
        <f>IF(ISBLANK(INDEX('Policy Characteristics'!F:F,MATCH($C307,'Policy Characteristics'!$C:$C,0))),"",INDEX('Policy Characteristics'!F:F,MATCH($C307,'Policy Characteristics'!$C:$C,0)))</f>
        <v>0</v>
      </c>
      <c r="M307" s="285">
        <f>IF(ISBLANK(INDEX('Policy Characteristics'!G:G,MATCH($C307,'Policy Characteristics'!$C:$C,0))),"",INDEX('Policy Characteristics'!G:G,MATCH($C307,'Policy Characteristics'!$C:$C,0)))</f>
        <v>0.6</v>
      </c>
      <c r="N307" s="285">
        <f>IF(ISBLANK(INDEX('Policy Characteristics'!H:H,MATCH($C307,'Policy Characteristics'!$C:$C,0))),"",INDEX('Policy Characteristics'!H:H,MATCH($C307,'Policy Characteristics'!$C:$C,0)))</f>
        <v>0.01</v>
      </c>
      <c r="O307" s="272" t="str">
        <f>IF(ISBLANK(INDEX('Policy Characteristics'!I:I,MATCH($C307,'Policy Characteristics'!$C:$C,0))),"",INDEX('Policy Characteristics'!I:I,MATCH($C307,'Policy Characteristics'!$C:$C,0)))</f>
        <v>% reduction in downtime</v>
      </c>
      <c r="P307" s="272" t="str">
        <f>IF(ISBLANK(INDEX('Policy Characteristics'!J:J,MATCH($C307,'Policy Characteristics'!$C:$C,0))),"",INDEX('Policy Characteristics'!J:J,MATCH($C307,'Policy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7" s="272" t="str">
        <f>IF(ISBLANK(INDEX('Policy Characteristics'!K:K,MATCH($C307,'Policy Characteristics'!$C:$C,0))),"",INDEX('Policy Characteristics'!K:K,MATCH($C307,'Policy Characteristics'!$C:$C,0)))</f>
        <v>electricity-sector-main.html#red-downtime</v>
      </c>
      <c r="R307" s="272" t="str">
        <f>IF(ISBLANK(INDEX('Policy Characteristics'!L:L,MATCH($C307,'Policy Characteristics'!$C:$C,0))),"",INDEX('Policy Characteristics'!L:L,MATCH($C307,'Policy Characteristics'!$C:$C,0)))</f>
        <v>reduce-downtime.html</v>
      </c>
    </row>
    <row r="308" spans="1:18" s="2" customFormat="1" ht="16">
      <c r="A308" s="272" t="str">
        <f>IF(ISBLANK(INDEX('Policy Characteristics'!A:A,MATCH($C308,'Policy Characteristics'!$C:$C,0))),"",INDEX('Policy Characteristics'!A:A,MATCH($C308,'Policy Characteristics'!$C:$C,0)))</f>
        <v>Electricity Supply</v>
      </c>
      <c r="B308" s="272" t="str">
        <f>IF(ISBLANK(INDEX('Policy Characteristics'!B:B,MATCH($C308,'Policy Characteristics'!$C:$C,0))),"",INDEX('Policy Characteristics'!B:B,MATCH($C308,'Policy Characteristics'!$C:$C,0)))</f>
        <v>Reduce Plant Downtime</v>
      </c>
      <c r="C308" s="276" t="str">
        <f t="shared" si="24"/>
        <v>Percentage Reduction in Plant Downtime</v>
      </c>
      <c r="D308" s="6" t="s">
        <v>467</v>
      </c>
      <c r="E308" s="6" t="s">
        <v>270</v>
      </c>
      <c r="F308" s="6"/>
      <c r="G308" s="6"/>
      <c r="H308" s="46">
        <v>679</v>
      </c>
      <c r="I308" s="6" t="s">
        <v>46</v>
      </c>
      <c r="J308" s="274" t="str">
        <f>IF(ISBLANK(INDEX('Policy Characteristics'!D:D,MATCH($C308,'Policy Characteristics'!$C:$C,0))),"",INDEX('Policy Characteristics'!D:D,MATCH($C308,'Policy Characteristics'!$C:$C,0)))</f>
        <v>Reduce Plant Downtime</v>
      </c>
      <c r="K308" s="272" t="str">
        <f>IF(ISBLANK(INDEX('Policy Characteristics'!E:E,MATCH($C308,'Policy Characteristics'!$C:$C,0))),"",INDEX('Policy Characteristics'!E:E,MATCH($C308,'Policy Characteristics'!$C:$C,0)))</f>
        <v>elec reduce plant downtime</v>
      </c>
      <c r="L308" s="285">
        <f>IF(ISBLANK(INDEX('Policy Characteristics'!F:F,MATCH($C308,'Policy Characteristics'!$C:$C,0))),"",INDEX('Policy Characteristics'!F:F,MATCH($C308,'Policy Characteristics'!$C:$C,0)))</f>
        <v>0</v>
      </c>
      <c r="M308" s="285">
        <f>IF(ISBLANK(INDEX('Policy Characteristics'!G:G,MATCH($C308,'Policy Characteristics'!$C:$C,0))),"",INDEX('Policy Characteristics'!G:G,MATCH($C308,'Policy Characteristics'!$C:$C,0)))</f>
        <v>0.6</v>
      </c>
      <c r="N308" s="285">
        <f>IF(ISBLANK(INDEX('Policy Characteristics'!H:H,MATCH($C308,'Policy Characteristics'!$C:$C,0))),"",INDEX('Policy Characteristics'!H:H,MATCH($C308,'Policy Characteristics'!$C:$C,0)))</f>
        <v>0.01</v>
      </c>
      <c r="O308" s="272" t="str">
        <f>IF(ISBLANK(INDEX('Policy Characteristics'!I:I,MATCH($C308,'Policy Characteristics'!$C:$C,0))),"",INDEX('Policy Characteristics'!I:I,MATCH($C308,'Policy Characteristics'!$C:$C,0)))</f>
        <v>% reduction in downtime</v>
      </c>
      <c r="P308" s="272" t="str">
        <f>IF(ISBLANK(INDEX('Policy Characteristics'!J:J,MATCH($C308,'Policy Characteristics'!$C:$C,0))),"",INDEX('Policy Characteristics'!J:J,MATCH($C308,'Policy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8" s="272" t="str">
        <f>IF(ISBLANK(INDEX('Policy Characteristics'!K:K,MATCH($C308,'Policy Characteristics'!$C:$C,0))),"",INDEX('Policy Characteristics'!K:K,MATCH($C308,'Policy Characteristics'!$C:$C,0)))</f>
        <v>electricity-sector-main.html#red-downtime</v>
      </c>
      <c r="R308" s="272" t="str">
        <f>IF(ISBLANK(INDEX('Policy Characteristics'!L:L,MATCH($C308,'Policy Characteristics'!$C:$C,0))),"",INDEX('Policy Characteristics'!L:L,MATCH($C308,'Policy Characteristics'!$C:$C,0)))</f>
        <v>reduce-downtime.html</v>
      </c>
    </row>
    <row r="309" spans="1:18" s="2" customFormat="1" ht="16">
      <c r="A309" s="272" t="str">
        <f>IF(ISBLANK(INDEX('Policy Characteristics'!A:A,MATCH($C309,'Policy Characteristics'!$C:$C,0))),"",INDEX('Policy Characteristics'!A:A,MATCH($C309,'Policy Characteristics'!$C:$C,0)))</f>
        <v>Electricity Supply</v>
      </c>
      <c r="B309" s="272" t="str">
        <f>IF(ISBLANK(INDEX('Policy Characteristics'!B:B,MATCH($C309,'Policy Characteristics'!$C:$C,0))),"",INDEX('Policy Characteristics'!B:B,MATCH($C309,'Policy Characteristics'!$C:$C,0)))</f>
        <v>Reduce Plant Downtime</v>
      </c>
      <c r="C309" s="276" t="str">
        <f t="shared" si="24"/>
        <v>Percentage Reduction in Plant Downtime</v>
      </c>
      <c r="D309" s="6" t="s">
        <v>476</v>
      </c>
      <c r="E309" s="6" t="s">
        <v>268</v>
      </c>
      <c r="F309" s="6"/>
      <c r="G309" s="6"/>
      <c r="H309" s="46">
        <v>680</v>
      </c>
      <c r="I309" s="6" t="s">
        <v>46</v>
      </c>
      <c r="J309" s="274" t="str">
        <f>IF(ISBLANK(INDEX('Policy Characteristics'!D:D,MATCH($C309,'Policy Characteristics'!$C:$C,0))),"",INDEX('Policy Characteristics'!D:D,MATCH($C309,'Policy Characteristics'!$C:$C,0)))</f>
        <v>Reduce Plant Downtime</v>
      </c>
      <c r="K309" s="272" t="str">
        <f>IF(ISBLANK(INDEX('Policy Characteristics'!E:E,MATCH($C309,'Policy Characteristics'!$C:$C,0))),"",INDEX('Policy Characteristics'!E:E,MATCH($C309,'Policy Characteristics'!$C:$C,0)))</f>
        <v>elec reduce plant downtime</v>
      </c>
      <c r="L309" s="285">
        <f>IF(ISBLANK(INDEX('Policy Characteristics'!F:F,MATCH($C309,'Policy Characteristics'!$C:$C,0))),"",INDEX('Policy Characteristics'!F:F,MATCH($C309,'Policy Characteristics'!$C:$C,0)))</f>
        <v>0</v>
      </c>
      <c r="M309" s="285">
        <f>IF(ISBLANK(INDEX('Policy Characteristics'!G:G,MATCH($C309,'Policy Characteristics'!$C:$C,0))),"",INDEX('Policy Characteristics'!G:G,MATCH($C309,'Policy Characteristics'!$C:$C,0)))</f>
        <v>0.6</v>
      </c>
      <c r="N309" s="285">
        <f>IF(ISBLANK(INDEX('Policy Characteristics'!H:H,MATCH($C309,'Policy Characteristics'!$C:$C,0))),"",INDEX('Policy Characteristics'!H:H,MATCH($C309,'Policy Characteristics'!$C:$C,0)))</f>
        <v>0.01</v>
      </c>
      <c r="O309" s="272" t="str">
        <f>IF(ISBLANK(INDEX('Policy Characteristics'!I:I,MATCH($C309,'Policy Characteristics'!$C:$C,0))),"",INDEX('Policy Characteristics'!I:I,MATCH($C309,'Policy Characteristics'!$C:$C,0)))</f>
        <v>% reduction in downtime</v>
      </c>
      <c r="P309" s="272" t="str">
        <f>IF(ISBLANK(INDEX('Policy Characteristics'!J:J,MATCH($C309,'Policy Characteristics'!$C:$C,0))),"",INDEX('Policy Characteristics'!J:J,MATCH($C309,'Policy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9" s="272" t="str">
        <f>IF(ISBLANK(INDEX('Policy Characteristics'!K:K,MATCH($C309,'Policy Characteristics'!$C:$C,0))),"",INDEX('Policy Characteristics'!K:K,MATCH($C309,'Policy Characteristics'!$C:$C,0)))</f>
        <v>electricity-sector-main.html#red-downtime</v>
      </c>
      <c r="R309" s="272" t="str">
        <f>IF(ISBLANK(INDEX('Policy Characteristics'!L:L,MATCH($C309,'Policy Characteristics'!$C:$C,0))),"",INDEX('Policy Characteristics'!L:L,MATCH($C309,'Policy Characteristics'!$C:$C,0)))</f>
        <v>reduce-downtime.html</v>
      </c>
    </row>
    <row r="310" spans="1:18" s="2" customFormat="1" ht="16">
      <c r="A310" s="272" t="str">
        <f>IF(ISBLANK(INDEX('Policy Characteristics'!A:A,MATCH($C310,'Policy Characteristics'!$C:$C,0))),"",INDEX('Policy Characteristics'!A:A,MATCH($C310,'Policy Characteristics'!$C:$C,0)))</f>
        <v>Electricity Supply</v>
      </c>
      <c r="B310" s="272" t="str">
        <f>IF(ISBLANK(INDEX('Policy Characteristics'!B:B,MATCH($C310,'Policy Characteristics'!$C:$C,0))),"",INDEX('Policy Characteristics'!B:B,MATCH($C310,'Policy Characteristics'!$C:$C,0)))</f>
        <v>Reduce Plant Downtime</v>
      </c>
      <c r="C310" s="276" t="str">
        <f t="shared" si="24"/>
        <v>Percentage Reduction in Plant Downtime</v>
      </c>
      <c r="D310" s="6" t="s">
        <v>476</v>
      </c>
      <c r="E310" s="6" t="s">
        <v>269</v>
      </c>
      <c r="F310" s="6"/>
      <c r="G310" s="6"/>
      <c r="H310" s="46">
        <v>681</v>
      </c>
      <c r="I310" s="6" t="s">
        <v>46</v>
      </c>
      <c r="J310" s="274" t="str">
        <f>IF(ISBLANK(INDEX('Policy Characteristics'!D:D,MATCH($C310,'Policy Characteristics'!$C:$C,0))),"",INDEX('Policy Characteristics'!D:D,MATCH($C310,'Policy Characteristics'!$C:$C,0)))</f>
        <v>Reduce Plant Downtime</v>
      </c>
      <c r="K310" s="272" t="str">
        <f>IF(ISBLANK(INDEX('Policy Characteristics'!E:E,MATCH($C310,'Policy Characteristics'!$C:$C,0))),"",INDEX('Policy Characteristics'!E:E,MATCH($C310,'Policy Characteristics'!$C:$C,0)))</f>
        <v>elec reduce plant downtime</v>
      </c>
      <c r="L310" s="285">
        <f>IF(ISBLANK(INDEX('Policy Characteristics'!F:F,MATCH($C310,'Policy Characteristics'!$C:$C,0))),"",INDEX('Policy Characteristics'!F:F,MATCH($C310,'Policy Characteristics'!$C:$C,0)))</f>
        <v>0</v>
      </c>
      <c r="M310" s="285">
        <f>IF(ISBLANK(INDEX('Policy Characteristics'!G:G,MATCH($C310,'Policy Characteristics'!$C:$C,0))),"",INDEX('Policy Characteristics'!G:G,MATCH($C310,'Policy Characteristics'!$C:$C,0)))</f>
        <v>0.6</v>
      </c>
      <c r="N310" s="285">
        <f>IF(ISBLANK(INDEX('Policy Characteristics'!H:H,MATCH($C310,'Policy Characteristics'!$C:$C,0))),"",INDEX('Policy Characteristics'!H:H,MATCH($C310,'Policy Characteristics'!$C:$C,0)))</f>
        <v>0.01</v>
      </c>
      <c r="O310" s="272" t="str">
        <f>IF(ISBLANK(INDEX('Policy Characteristics'!I:I,MATCH($C310,'Policy Characteristics'!$C:$C,0))),"",INDEX('Policy Characteristics'!I:I,MATCH($C310,'Policy Characteristics'!$C:$C,0)))</f>
        <v>% reduction in downtime</v>
      </c>
      <c r="P310" s="272" t="str">
        <f>IF(ISBLANK(INDEX('Policy Characteristics'!J:J,MATCH($C310,'Policy Characteristics'!$C:$C,0))),"",INDEX('Policy Characteristics'!J:J,MATCH($C310,'Policy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0" s="272" t="str">
        <f>IF(ISBLANK(INDEX('Policy Characteristics'!K:K,MATCH($C310,'Policy Characteristics'!$C:$C,0))),"",INDEX('Policy Characteristics'!K:K,MATCH($C310,'Policy Characteristics'!$C:$C,0)))</f>
        <v>electricity-sector-main.html#red-downtime</v>
      </c>
      <c r="R310" s="272" t="str">
        <f>IF(ISBLANK(INDEX('Policy Characteristics'!L:L,MATCH($C310,'Policy Characteristics'!$C:$C,0))),"",INDEX('Policy Characteristics'!L:L,MATCH($C310,'Policy Characteristics'!$C:$C,0)))</f>
        <v>reduce-downtime.html</v>
      </c>
    </row>
    <row r="311" spans="1:18" s="2" customFormat="1" ht="16">
      <c r="A311" s="272" t="str">
        <f>IF(ISBLANK(INDEX('Policy Characteristics'!A:A,MATCH($C311,'Policy Characteristics'!$C:$C,0))),"",INDEX('Policy Characteristics'!A:A,MATCH($C311,'Policy Characteristics'!$C:$C,0)))</f>
        <v>Electricity Supply</v>
      </c>
      <c r="B311" s="272" t="str">
        <f>IF(ISBLANK(INDEX('Policy Characteristics'!B:B,MATCH($C311,'Policy Characteristics'!$C:$C,0))),"",INDEX('Policy Characteristics'!B:B,MATCH($C311,'Policy Characteristics'!$C:$C,0)))</f>
        <v>Reduce Plant Downtime</v>
      </c>
      <c r="C311" s="276" t="str">
        <f t="shared" si="24"/>
        <v>Percentage Reduction in Plant Downtime</v>
      </c>
      <c r="D311" s="6" t="s">
        <v>476</v>
      </c>
      <c r="E311" s="6" t="s">
        <v>270</v>
      </c>
      <c r="F311" s="6" t="s">
        <v>331</v>
      </c>
      <c r="G311" s="6" t="s">
        <v>477</v>
      </c>
      <c r="H311" s="46">
        <v>182</v>
      </c>
      <c r="I311" s="6" t="s">
        <v>45</v>
      </c>
      <c r="J311" s="274" t="str">
        <f>IF(ISBLANK(INDEX('Policy Characteristics'!D:D,MATCH($C311,'Policy Characteristics'!$C:$C,0))),"",INDEX('Policy Characteristics'!D:D,MATCH($C311,'Policy Characteristics'!$C:$C,0)))</f>
        <v>Reduce Plant Downtime</v>
      </c>
      <c r="K311" s="272" t="str">
        <f>IF(ISBLANK(INDEX('Policy Characteristics'!E:E,MATCH($C311,'Policy Characteristics'!$C:$C,0))),"",INDEX('Policy Characteristics'!E:E,MATCH($C311,'Policy Characteristics'!$C:$C,0)))</f>
        <v>elec reduce plant downtime</v>
      </c>
      <c r="L311" s="285">
        <f>IF(ISBLANK(INDEX('Policy Characteristics'!F:F,MATCH($C311,'Policy Characteristics'!$C:$C,0))),"",INDEX('Policy Characteristics'!F:F,MATCH($C311,'Policy Characteristics'!$C:$C,0)))</f>
        <v>0</v>
      </c>
      <c r="M311" s="285">
        <f>IF(ISBLANK(INDEX('Policy Characteristics'!G:G,MATCH($C311,'Policy Characteristics'!$C:$C,0))),"",INDEX('Policy Characteristics'!G:G,MATCH($C311,'Policy Characteristics'!$C:$C,0)))</f>
        <v>0.6</v>
      </c>
      <c r="N311" s="285">
        <f>IF(ISBLANK(INDEX('Policy Characteristics'!H:H,MATCH($C311,'Policy Characteristics'!$C:$C,0))),"",INDEX('Policy Characteristics'!H:H,MATCH($C311,'Policy Characteristics'!$C:$C,0)))</f>
        <v>0.01</v>
      </c>
      <c r="O311" s="272" t="str">
        <f>IF(ISBLANK(INDEX('Policy Characteristics'!I:I,MATCH($C311,'Policy Characteristics'!$C:$C,0))),"",INDEX('Policy Characteristics'!I:I,MATCH($C311,'Policy Characteristics'!$C:$C,0)))</f>
        <v>% reduction in downtime</v>
      </c>
      <c r="P311" s="272" t="str">
        <f>IF(ISBLANK(INDEX('Policy Characteristics'!J:J,MATCH($C311,'Policy Characteristics'!$C:$C,0))),"",INDEX('Policy Characteristics'!J:J,MATCH($C311,'Policy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1" s="272" t="str">
        <f>IF(ISBLANK(INDEX('Policy Characteristics'!K:K,MATCH($C311,'Policy Characteristics'!$C:$C,0))),"",INDEX('Policy Characteristics'!K:K,MATCH($C311,'Policy Characteristics'!$C:$C,0)))</f>
        <v>electricity-sector-main.html#red-downtime</v>
      </c>
      <c r="R311" s="272" t="str">
        <f>IF(ISBLANK(INDEX('Policy Characteristics'!L:L,MATCH($C311,'Policy Characteristics'!$C:$C,0))),"",INDEX('Policy Characteristics'!L:L,MATCH($C311,'Policy Characteristics'!$C:$C,0)))</f>
        <v>reduce-downtime.html</v>
      </c>
    </row>
    <row r="312" spans="1:18" s="2" customFormat="1" ht="16">
      <c r="A312" s="272" t="str">
        <f>IF(ISBLANK(INDEX('Policy Characteristics'!A:A,MATCH($C312,'Policy Characteristics'!$C:$C,0))),"",INDEX('Policy Characteristics'!A:A,MATCH($C312,'Policy Characteristics'!$C:$C,0)))</f>
        <v>Electricity Supply</v>
      </c>
      <c r="B312" s="272" t="str">
        <f>IF(ISBLANK(INDEX('Policy Characteristics'!B:B,MATCH($C312,'Policy Characteristics'!$C:$C,0))),"",INDEX('Policy Characteristics'!B:B,MATCH($C312,'Policy Characteristics'!$C:$C,0)))</f>
        <v>Reduce Plant Downtime</v>
      </c>
      <c r="C312" s="276" t="str">
        <f t="shared" si="24"/>
        <v>Percentage Reduction in Plant Downtime</v>
      </c>
      <c r="D312" s="6" t="s">
        <v>2830</v>
      </c>
      <c r="E312" s="6" t="s">
        <v>268</v>
      </c>
      <c r="G312" s="6"/>
      <c r="H312" s="46">
        <v>682</v>
      </c>
      <c r="I312" s="6" t="s">
        <v>46</v>
      </c>
      <c r="J312" s="274" t="str">
        <f>IF(ISBLANK(INDEX('Policy Characteristics'!D:D,MATCH($C312,'Policy Characteristics'!$C:$C,0))),"",INDEX('Policy Characteristics'!D:D,MATCH($C312,'Policy Characteristics'!$C:$C,0)))</f>
        <v>Reduce Plant Downtime</v>
      </c>
      <c r="K312" s="272" t="str">
        <f>IF(ISBLANK(INDEX('Policy Characteristics'!E:E,MATCH($C312,'Policy Characteristics'!$C:$C,0))),"",INDEX('Policy Characteristics'!E:E,MATCH($C312,'Policy Characteristics'!$C:$C,0)))</f>
        <v>elec reduce plant downtime</v>
      </c>
      <c r="L312" s="285">
        <f>IF(ISBLANK(INDEX('Policy Characteristics'!F:F,MATCH($C312,'Policy Characteristics'!$C:$C,0))),"",INDEX('Policy Characteristics'!F:F,MATCH($C312,'Policy Characteristics'!$C:$C,0)))</f>
        <v>0</v>
      </c>
      <c r="M312" s="285">
        <f>IF(ISBLANK(INDEX('Policy Characteristics'!G:G,MATCH($C312,'Policy Characteristics'!$C:$C,0))),"",INDEX('Policy Characteristics'!G:G,MATCH($C312,'Policy Characteristics'!$C:$C,0)))</f>
        <v>0.6</v>
      </c>
      <c r="N312" s="285">
        <f>IF(ISBLANK(INDEX('Policy Characteristics'!H:H,MATCH($C312,'Policy Characteristics'!$C:$C,0))),"",INDEX('Policy Characteristics'!H:H,MATCH($C312,'Policy Characteristics'!$C:$C,0)))</f>
        <v>0.01</v>
      </c>
      <c r="O312" s="272" t="str">
        <f>IF(ISBLANK(INDEX('Policy Characteristics'!I:I,MATCH($C312,'Policy Characteristics'!$C:$C,0))),"",INDEX('Policy Characteristics'!I:I,MATCH($C312,'Policy Characteristics'!$C:$C,0)))</f>
        <v>% reduction in downtime</v>
      </c>
      <c r="P312" s="272" t="str">
        <f>IF(ISBLANK(INDEX('Policy Characteristics'!J:J,MATCH($C312,'Policy Characteristics'!$C:$C,0))),"",INDEX('Policy Characteristics'!J:J,MATCH($C312,'Policy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2" s="272" t="str">
        <f>IF(ISBLANK(INDEX('Policy Characteristics'!K:K,MATCH($C312,'Policy Characteristics'!$C:$C,0))),"",INDEX('Policy Characteristics'!K:K,MATCH($C312,'Policy Characteristics'!$C:$C,0)))</f>
        <v>electricity-sector-main.html#red-downtime</v>
      </c>
      <c r="R312" s="272" t="str">
        <f>IF(ISBLANK(INDEX('Policy Characteristics'!L:L,MATCH($C312,'Policy Characteristics'!$C:$C,0))),"",INDEX('Policy Characteristics'!L:L,MATCH($C312,'Policy Characteristics'!$C:$C,0)))</f>
        <v>reduce-downtime.html</v>
      </c>
    </row>
    <row r="313" spans="1:18" s="2" customFormat="1" ht="16">
      <c r="A313" s="272" t="str">
        <f>IF(ISBLANK(INDEX('Policy Characteristics'!A:A,MATCH($C313,'Policy Characteristics'!$C:$C,0))),"",INDEX('Policy Characteristics'!A:A,MATCH($C313,'Policy Characteristics'!$C:$C,0)))</f>
        <v>Electricity Supply</v>
      </c>
      <c r="B313" s="272" t="str">
        <f>IF(ISBLANK(INDEX('Policy Characteristics'!B:B,MATCH($C313,'Policy Characteristics'!$C:$C,0))),"",INDEX('Policy Characteristics'!B:B,MATCH($C313,'Policy Characteristics'!$C:$C,0)))</f>
        <v>Reduce Plant Downtime</v>
      </c>
      <c r="C313" s="276" t="str">
        <f t="shared" si="24"/>
        <v>Percentage Reduction in Plant Downtime</v>
      </c>
      <c r="D313" s="6" t="s">
        <v>2830</v>
      </c>
      <c r="E313" s="6" t="s">
        <v>269</v>
      </c>
      <c r="H313" s="46">
        <v>683</v>
      </c>
      <c r="I313" s="6" t="s">
        <v>46</v>
      </c>
      <c r="J313" s="274" t="str">
        <f>IF(ISBLANK(INDEX('Policy Characteristics'!D:D,MATCH($C313,'Policy Characteristics'!$C:$C,0))),"",INDEX('Policy Characteristics'!D:D,MATCH($C313,'Policy Characteristics'!$C:$C,0)))</f>
        <v>Reduce Plant Downtime</v>
      </c>
      <c r="K313" s="272" t="str">
        <f>IF(ISBLANK(INDEX('Policy Characteristics'!E:E,MATCH($C313,'Policy Characteristics'!$C:$C,0))),"",INDEX('Policy Characteristics'!E:E,MATCH($C313,'Policy Characteristics'!$C:$C,0)))</f>
        <v>elec reduce plant downtime</v>
      </c>
      <c r="L313" s="285">
        <f>IF(ISBLANK(INDEX('Policy Characteristics'!F:F,MATCH($C313,'Policy Characteristics'!$C:$C,0))),"",INDEX('Policy Characteristics'!F:F,MATCH($C313,'Policy Characteristics'!$C:$C,0)))</f>
        <v>0</v>
      </c>
      <c r="M313" s="285">
        <f>IF(ISBLANK(INDEX('Policy Characteristics'!G:G,MATCH($C313,'Policy Characteristics'!$C:$C,0))),"",INDEX('Policy Characteristics'!G:G,MATCH($C313,'Policy Characteristics'!$C:$C,0)))</f>
        <v>0.6</v>
      </c>
      <c r="N313" s="285">
        <f>IF(ISBLANK(INDEX('Policy Characteristics'!H:H,MATCH($C313,'Policy Characteristics'!$C:$C,0))),"",INDEX('Policy Characteristics'!H:H,MATCH($C313,'Policy Characteristics'!$C:$C,0)))</f>
        <v>0.01</v>
      </c>
      <c r="O313" s="272" t="str">
        <f>IF(ISBLANK(INDEX('Policy Characteristics'!I:I,MATCH($C313,'Policy Characteristics'!$C:$C,0))),"",INDEX('Policy Characteristics'!I:I,MATCH($C313,'Policy Characteristics'!$C:$C,0)))</f>
        <v>% reduction in downtime</v>
      </c>
      <c r="P313" s="272" t="str">
        <f>IF(ISBLANK(INDEX('Policy Characteristics'!J:J,MATCH($C313,'Policy Characteristics'!$C:$C,0))),"",INDEX('Policy Characteristics'!J:J,MATCH($C313,'Policy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3" s="272" t="str">
        <f>IF(ISBLANK(INDEX('Policy Characteristics'!K:K,MATCH($C313,'Policy Characteristics'!$C:$C,0))),"",INDEX('Policy Characteristics'!K:K,MATCH($C313,'Policy Characteristics'!$C:$C,0)))</f>
        <v>electricity-sector-main.html#red-downtime</v>
      </c>
      <c r="R313" s="272" t="str">
        <f>IF(ISBLANK(INDEX('Policy Characteristics'!L:L,MATCH($C313,'Policy Characteristics'!$C:$C,0))),"",INDEX('Policy Characteristics'!L:L,MATCH($C313,'Policy Characteristics'!$C:$C,0)))</f>
        <v>reduce-downtime.html</v>
      </c>
    </row>
    <row r="314" spans="1:18" s="2" customFormat="1" ht="16">
      <c r="A314" s="272" t="str">
        <f>IF(ISBLANK(INDEX('Policy Characteristics'!A:A,MATCH($C314,'Policy Characteristics'!$C:$C,0))),"",INDEX('Policy Characteristics'!A:A,MATCH($C314,'Policy Characteristics'!$C:$C,0)))</f>
        <v>Electricity Supply</v>
      </c>
      <c r="B314" s="272" t="str">
        <f>IF(ISBLANK(INDEX('Policy Characteristics'!B:B,MATCH($C314,'Policy Characteristics'!$C:$C,0))),"",INDEX('Policy Characteristics'!B:B,MATCH($C314,'Policy Characteristics'!$C:$C,0)))</f>
        <v>Reduce Plant Downtime</v>
      </c>
      <c r="C314" s="276" t="str">
        <f t="shared" si="24"/>
        <v>Percentage Reduction in Plant Downtime</v>
      </c>
      <c r="D314" s="6" t="s">
        <v>2830</v>
      </c>
      <c r="E314" s="6" t="s">
        <v>270</v>
      </c>
      <c r="H314" s="46">
        <v>684</v>
      </c>
      <c r="I314" s="6" t="s">
        <v>46</v>
      </c>
      <c r="J314" s="274" t="str">
        <f>IF(ISBLANK(INDEX('Policy Characteristics'!D:D,MATCH($C314,'Policy Characteristics'!$C:$C,0))),"",INDEX('Policy Characteristics'!D:D,MATCH($C314,'Policy Characteristics'!$C:$C,0)))</f>
        <v>Reduce Plant Downtime</v>
      </c>
      <c r="K314" s="272" t="str">
        <f>IF(ISBLANK(INDEX('Policy Characteristics'!E:E,MATCH($C314,'Policy Characteristics'!$C:$C,0))),"",INDEX('Policy Characteristics'!E:E,MATCH($C314,'Policy Characteristics'!$C:$C,0)))</f>
        <v>elec reduce plant downtime</v>
      </c>
      <c r="L314" s="285">
        <f>IF(ISBLANK(INDEX('Policy Characteristics'!F:F,MATCH($C314,'Policy Characteristics'!$C:$C,0))),"",INDEX('Policy Characteristics'!F:F,MATCH($C314,'Policy Characteristics'!$C:$C,0)))</f>
        <v>0</v>
      </c>
      <c r="M314" s="285">
        <f>IF(ISBLANK(INDEX('Policy Characteristics'!G:G,MATCH($C314,'Policy Characteristics'!$C:$C,0))),"",INDEX('Policy Characteristics'!G:G,MATCH($C314,'Policy Characteristics'!$C:$C,0)))</f>
        <v>0.6</v>
      </c>
      <c r="N314" s="285">
        <f>IF(ISBLANK(INDEX('Policy Characteristics'!H:H,MATCH($C314,'Policy Characteristics'!$C:$C,0))),"",INDEX('Policy Characteristics'!H:H,MATCH($C314,'Policy Characteristics'!$C:$C,0)))</f>
        <v>0.01</v>
      </c>
      <c r="O314" s="272" t="str">
        <f>IF(ISBLANK(INDEX('Policy Characteristics'!I:I,MATCH($C314,'Policy Characteristics'!$C:$C,0))),"",INDEX('Policy Characteristics'!I:I,MATCH($C314,'Policy Characteristics'!$C:$C,0)))</f>
        <v>% reduction in downtime</v>
      </c>
      <c r="P314" s="272" t="str">
        <f>IF(ISBLANK(INDEX('Policy Characteristics'!J:J,MATCH($C314,'Policy Characteristics'!$C:$C,0))),"",INDEX('Policy Characteristics'!J:J,MATCH($C314,'Policy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4" s="272" t="str">
        <f>IF(ISBLANK(INDEX('Policy Characteristics'!K:K,MATCH($C314,'Policy Characteristics'!$C:$C,0))),"",INDEX('Policy Characteristics'!K:K,MATCH($C314,'Policy Characteristics'!$C:$C,0)))</f>
        <v>electricity-sector-main.html#red-downtime</v>
      </c>
      <c r="R314" s="272" t="str">
        <f>IF(ISBLANK(INDEX('Policy Characteristics'!L:L,MATCH($C314,'Policy Characteristics'!$C:$C,0))),"",INDEX('Policy Characteristics'!L:L,MATCH($C314,'Policy Characteristics'!$C:$C,0)))</f>
        <v>reduce-downtime.html</v>
      </c>
    </row>
    <row r="315" spans="1:18" s="2" customFormat="1" ht="16">
      <c r="A315" s="272" t="str">
        <f>IF(ISBLANK(INDEX('Policy Characteristics'!A:A,MATCH($C315,'Policy Characteristics'!$C:$C,0))),"",INDEX('Policy Characteristics'!A:A,MATCH($C315,'Policy Characteristics'!$C:$C,0)))</f>
        <v>Electricity Supply</v>
      </c>
      <c r="B315" s="272" t="str">
        <f>IF(ISBLANK(INDEX('Policy Characteristics'!B:B,MATCH($C315,'Policy Characteristics'!$C:$C,0))),"",INDEX('Policy Characteristics'!B:B,MATCH($C315,'Policy Characteristics'!$C:$C,0)))</f>
        <v>Reduce Plant Downtime</v>
      </c>
      <c r="C315" s="276" t="str">
        <f t="shared" si="24"/>
        <v>Percentage Reduction in Plant Downtime</v>
      </c>
      <c r="D315" s="6" t="s">
        <v>2831</v>
      </c>
      <c r="E315" s="6" t="s">
        <v>268</v>
      </c>
      <c r="G315" s="6"/>
      <c r="H315" s="46">
        <v>685</v>
      </c>
      <c r="I315" s="6" t="s">
        <v>46</v>
      </c>
      <c r="J315" s="274" t="str">
        <f>IF(ISBLANK(INDEX('Policy Characteristics'!D:D,MATCH($C315,'Policy Characteristics'!$C:$C,0))),"",INDEX('Policy Characteristics'!D:D,MATCH($C315,'Policy Characteristics'!$C:$C,0)))</f>
        <v>Reduce Plant Downtime</v>
      </c>
      <c r="K315" s="272" t="str">
        <f>IF(ISBLANK(INDEX('Policy Characteristics'!E:E,MATCH($C315,'Policy Characteristics'!$C:$C,0))),"",INDEX('Policy Characteristics'!E:E,MATCH($C315,'Policy Characteristics'!$C:$C,0)))</f>
        <v>elec reduce plant downtime</v>
      </c>
      <c r="L315" s="285">
        <f>IF(ISBLANK(INDEX('Policy Characteristics'!F:F,MATCH($C315,'Policy Characteristics'!$C:$C,0))),"",INDEX('Policy Characteristics'!F:F,MATCH($C315,'Policy Characteristics'!$C:$C,0)))</f>
        <v>0</v>
      </c>
      <c r="M315" s="285">
        <f>IF(ISBLANK(INDEX('Policy Characteristics'!G:G,MATCH($C315,'Policy Characteristics'!$C:$C,0))),"",INDEX('Policy Characteristics'!G:G,MATCH($C315,'Policy Characteristics'!$C:$C,0)))</f>
        <v>0.6</v>
      </c>
      <c r="N315" s="285">
        <f>IF(ISBLANK(INDEX('Policy Characteristics'!H:H,MATCH($C315,'Policy Characteristics'!$C:$C,0))),"",INDEX('Policy Characteristics'!H:H,MATCH($C315,'Policy Characteristics'!$C:$C,0)))</f>
        <v>0.01</v>
      </c>
      <c r="O315" s="272" t="str">
        <f>IF(ISBLANK(INDEX('Policy Characteristics'!I:I,MATCH($C315,'Policy Characteristics'!$C:$C,0))),"",INDEX('Policy Characteristics'!I:I,MATCH($C315,'Policy Characteristics'!$C:$C,0)))</f>
        <v>% reduction in downtime</v>
      </c>
      <c r="P315" s="272" t="str">
        <f>IF(ISBLANK(INDEX('Policy Characteristics'!J:J,MATCH($C315,'Policy Characteristics'!$C:$C,0))),"",INDEX('Policy Characteristics'!J:J,MATCH($C315,'Policy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5" s="272" t="str">
        <f>IF(ISBLANK(INDEX('Policy Characteristics'!K:K,MATCH($C315,'Policy Characteristics'!$C:$C,0))),"",INDEX('Policy Characteristics'!K:K,MATCH($C315,'Policy Characteristics'!$C:$C,0)))</f>
        <v>electricity-sector-main.html#red-downtime</v>
      </c>
      <c r="R315" s="272" t="str">
        <f>IF(ISBLANK(INDEX('Policy Characteristics'!L:L,MATCH($C315,'Policy Characteristics'!$C:$C,0))),"",INDEX('Policy Characteristics'!L:L,MATCH($C315,'Policy Characteristics'!$C:$C,0)))</f>
        <v>reduce-downtime.html</v>
      </c>
    </row>
    <row r="316" spans="1:18" s="2" customFormat="1" ht="16">
      <c r="A316" s="272" t="str">
        <f>IF(ISBLANK(INDEX('Policy Characteristics'!A:A,MATCH($C316,'Policy Characteristics'!$C:$C,0))),"",INDEX('Policy Characteristics'!A:A,MATCH($C316,'Policy Characteristics'!$C:$C,0)))</f>
        <v>Electricity Supply</v>
      </c>
      <c r="B316" s="272" t="str">
        <f>IF(ISBLANK(INDEX('Policy Characteristics'!B:B,MATCH($C316,'Policy Characteristics'!$C:$C,0))),"",INDEX('Policy Characteristics'!B:B,MATCH($C316,'Policy Characteristics'!$C:$C,0)))</f>
        <v>Reduce Plant Downtime</v>
      </c>
      <c r="C316" s="276" t="str">
        <f t="shared" si="24"/>
        <v>Percentage Reduction in Plant Downtime</v>
      </c>
      <c r="D316" s="6" t="s">
        <v>2831</v>
      </c>
      <c r="E316" s="6" t="s">
        <v>269</v>
      </c>
      <c r="H316" s="46">
        <v>686</v>
      </c>
      <c r="I316" s="6" t="s">
        <v>46</v>
      </c>
      <c r="J316" s="274" t="str">
        <f>IF(ISBLANK(INDEX('Policy Characteristics'!D:D,MATCH($C316,'Policy Characteristics'!$C:$C,0))),"",INDEX('Policy Characteristics'!D:D,MATCH($C316,'Policy Characteristics'!$C:$C,0)))</f>
        <v>Reduce Plant Downtime</v>
      </c>
      <c r="K316" s="272" t="str">
        <f>IF(ISBLANK(INDEX('Policy Characteristics'!E:E,MATCH($C316,'Policy Characteristics'!$C:$C,0))),"",INDEX('Policy Characteristics'!E:E,MATCH($C316,'Policy Characteristics'!$C:$C,0)))</f>
        <v>elec reduce plant downtime</v>
      </c>
      <c r="L316" s="285">
        <f>IF(ISBLANK(INDEX('Policy Characteristics'!F:F,MATCH($C316,'Policy Characteristics'!$C:$C,0))),"",INDEX('Policy Characteristics'!F:F,MATCH($C316,'Policy Characteristics'!$C:$C,0)))</f>
        <v>0</v>
      </c>
      <c r="M316" s="285">
        <f>IF(ISBLANK(INDEX('Policy Characteristics'!G:G,MATCH($C316,'Policy Characteristics'!$C:$C,0))),"",INDEX('Policy Characteristics'!G:G,MATCH($C316,'Policy Characteristics'!$C:$C,0)))</f>
        <v>0.6</v>
      </c>
      <c r="N316" s="285">
        <f>IF(ISBLANK(INDEX('Policy Characteristics'!H:H,MATCH($C316,'Policy Characteristics'!$C:$C,0))),"",INDEX('Policy Characteristics'!H:H,MATCH($C316,'Policy Characteristics'!$C:$C,0)))</f>
        <v>0.01</v>
      </c>
      <c r="O316" s="272" t="str">
        <f>IF(ISBLANK(INDEX('Policy Characteristics'!I:I,MATCH($C316,'Policy Characteristics'!$C:$C,0))),"",INDEX('Policy Characteristics'!I:I,MATCH($C316,'Policy Characteristics'!$C:$C,0)))</f>
        <v>% reduction in downtime</v>
      </c>
      <c r="P316" s="272" t="str">
        <f>IF(ISBLANK(INDEX('Policy Characteristics'!J:J,MATCH($C316,'Policy Characteristics'!$C:$C,0))),"",INDEX('Policy Characteristics'!J:J,MATCH($C316,'Policy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6" s="272" t="str">
        <f>IF(ISBLANK(INDEX('Policy Characteristics'!K:K,MATCH($C316,'Policy Characteristics'!$C:$C,0))),"",INDEX('Policy Characteristics'!K:K,MATCH($C316,'Policy Characteristics'!$C:$C,0)))</f>
        <v>electricity-sector-main.html#red-downtime</v>
      </c>
      <c r="R316" s="272" t="str">
        <f>IF(ISBLANK(INDEX('Policy Characteristics'!L:L,MATCH($C316,'Policy Characteristics'!$C:$C,0))),"",INDEX('Policy Characteristics'!L:L,MATCH($C316,'Policy Characteristics'!$C:$C,0)))</f>
        <v>reduce-downtime.html</v>
      </c>
    </row>
    <row r="317" spans="1:18" s="2" customFormat="1" ht="16">
      <c r="A317" s="272" t="str">
        <f>IF(ISBLANK(INDEX('Policy Characteristics'!A:A,MATCH($C317,'Policy Characteristics'!$C:$C,0))),"",INDEX('Policy Characteristics'!A:A,MATCH($C317,'Policy Characteristics'!$C:$C,0)))</f>
        <v>Electricity Supply</v>
      </c>
      <c r="B317" s="272" t="str">
        <f>IF(ISBLANK(INDEX('Policy Characteristics'!B:B,MATCH($C317,'Policy Characteristics'!$C:$C,0))),"",INDEX('Policy Characteristics'!B:B,MATCH($C317,'Policy Characteristics'!$C:$C,0)))</f>
        <v>Reduce Plant Downtime</v>
      </c>
      <c r="C317" s="276" t="str">
        <f t="shared" si="24"/>
        <v>Percentage Reduction in Plant Downtime</v>
      </c>
      <c r="D317" s="6" t="s">
        <v>2831</v>
      </c>
      <c r="E317" s="6" t="s">
        <v>270</v>
      </c>
      <c r="G317" s="6"/>
      <c r="H317" s="46">
        <v>687</v>
      </c>
      <c r="I317" s="6" t="s">
        <v>46</v>
      </c>
      <c r="J317" s="274" t="str">
        <f>IF(ISBLANK(INDEX('Policy Characteristics'!D:D,MATCH($C317,'Policy Characteristics'!$C:$C,0))),"",INDEX('Policy Characteristics'!D:D,MATCH($C317,'Policy Characteristics'!$C:$C,0)))</f>
        <v>Reduce Plant Downtime</v>
      </c>
      <c r="K317" s="272" t="str">
        <f>IF(ISBLANK(INDEX('Policy Characteristics'!E:E,MATCH($C317,'Policy Characteristics'!$C:$C,0))),"",INDEX('Policy Characteristics'!E:E,MATCH($C317,'Policy Characteristics'!$C:$C,0)))</f>
        <v>elec reduce plant downtime</v>
      </c>
      <c r="L317" s="285">
        <f>IF(ISBLANK(INDEX('Policy Characteristics'!F:F,MATCH($C317,'Policy Characteristics'!$C:$C,0))),"",INDEX('Policy Characteristics'!F:F,MATCH($C317,'Policy Characteristics'!$C:$C,0)))</f>
        <v>0</v>
      </c>
      <c r="M317" s="285">
        <f>IF(ISBLANK(INDEX('Policy Characteristics'!G:G,MATCH($C317,'Policy Characteristics'!$C:$C,0))),"",INDEX('Policy Characteristics'!G:G,MATCH($C317,'Policy Characteristics'!$C:$C,0)))</f>
        <v>0.6</v>
      </c>
      <c r="N317" s="285">
        <f>IF(ISBLANK(INDEX('Policy Characteristics'!H:H,MATCH($C317,'Policy Characteristics'!$C:$C,0))),"",INDEX('Policy Characteristics'!H:H,MATCH($C317,'Policy Characteristics'!$C:$C,0)))</f>
        <v>0.01</v>
      </c>
      <c r="O317" s="272" t="str">
        <f>IF(ISBLANK(INDEX('Policy Characteristics'!I:I,MATCH($C317,'Policy Characteristics'!$C:$C,0))),"",INDEX('Policy Characteristics'!I:I,MATCH($C317,'Policy Characteristics'!$C:$C,0)))</f>
        <v>% reduction in downtime</v>
      </c>
      <c r="P317" s="272" t="str">
        <f>IF(ISBLANK(INDEX('Policy Characteristics'!J:J,MATCH($C317,'Policy Characteristics'!$C:$C,0))),"",INDEX('Policy Characteristics'!J:J,MATCH($C317,'Policy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7" s="272" t="str">
        <f>IF(ISBLANK(INDEX('Policy Characteristics'!K:K,MATCH($C317,'Policy Characteristics'!$C:$C,0))),"",INDEX('Policy Characteristics'!K:K,MATCH($C317,'Policy Characteristics'!$C:$C,0)))</f>
        <v>electricity-sector-main.html#red-downtime</v>
      </c>
      <c r="R317" s="272" t="str">
        <f>IF(ISBLANK(INDEX('Policy Characteristics'!L:L,MATCH($C317,'Policy Characteristics'!$C:$C,0))),"",INDEX('Policy Characteristics'!L:L,MATCH($C317,'Policy Characteristics'!$C:$C,0)))</f>
        <v>reduce-downtime.html</v>
      </c>
    </row>
    <row r="318" spans="1:18" s="2" customFormat="1" ht="16">
      <c r="A318" s="272" t="str">
        <f>IF(ISBLANK(INDEX('Policy Characteristics'!A:A,MATCH($C318,'Policy Characteristics'!$C:$C,0))),"",INDEX('Policy Characteristics'!A:A,MATCH($C318,'Policy Characteristics'!$C:$C,0)))</f>
        <v>Electricity Supply</v>
      </c>
      <c r="B318" s="272" t="str">
        <f>IF(ISBLANK(INDEX('Policy Characteristics'!B:B,MATCH($C318,'Policy Characteristics'!$C:$C,0))),"",INDEX('Policy Characteristics'!B:B,MATCH($C318,'Policy Characteristics'!$C:$C,0)))</f>
        <v>Reduce Plant Downtime</v>
      </c>
      <c r="C318" s="276" t="str">
        <f t="shared" si="24"/>
        <v>Percentage Reduction in Plant Downtime</v>
      </c>
      <c r="D318" s="6" t="s">
        <v>2832</v>
      </c>
      <c r="E318" s="6" t="s">
        <v>268</v>
      </c>
      <c r="G318" s="6"/>
      <c r="H318" s="46">
        <v>688</v>
      </c>
      <c r="I318" s="6" t="s">
        <v>46</v>
      </c>
      <c r="J318" s="274" t="str">
        <f>IF(ISBLANK(INDEX('Policy Characteristics'!D:D,MATCH($C318,'Policy Characteristics'!$C:$C,0))),"",INDEX('Policy Characteristics'!D:D,MATCH($C318,'Policy Characteristics'!$C:$C,0)))</f>
        <v>Reduce Plant Downtime</v>
      </c>
      <c r="K318" s="272" t="str">
        <f>IF(ISBLANK(INDEX('Policy Characteristics'!E:E,MATCH($C318,'Policy Characteristics'!$C:$C,0))),"",INDEX('Policy Characteristics'!E:E,MATCH($C318,'Policy Characteristics'!$C:$C,0)))</f>
        <v>elec reduce plant downtime</v>
      </c>
      <c r="L318" s="285">
        <f>IF(ISBLANK(INDEX('Policy Characteristics'!F:F,MATCH($C318,'Policy Characteristics'!$C:$C,0))),"",INDEX('Policy Characteristics'!F:F,MATCH($C318,'Policy Characteristics'!$C:$C,0)))</f>
        <v>0</v>
      </c>
      <c r="M318" s="285">
        <f>IF(ISBLANK(INDEX('Policy Characteristics'!G:G,MATCH($C318,'Policy Characteristics'!$C:$C,0))),"",INDEX('Policy Characteristics'!G:G,MATCH($C318,'Policy Characteristics'!$C:$C,0)))</f>
        <v>0.6</v>
      </c>
      <c r="N318" s="285">
        <f>IF(ISBLANK(INDEX('Policy Characteristics'!H:H,MATCH($C318,'Policy Characteristics'!$C:$C,0))),"",INDEX('Policy Characteristics'!H:H,MATCH($C318,'Policy Characteristics'!$C:$C,0)))</f>
        <v>0.01</v>
      </c>
      <c r="O318" s="272" t="str">
        <f>IF(ISBLANK(INDEX('Policy Characteristics'!I:I,MATCH($C318,'Policy Characteristics'!$C:$C,0))),"",INDEX('Policy Characteristics'!I:I,MATCH($C318,'Policy Characteristics'!$C:$C,0)))</f>
        <v>% reduction in downtime</v>
      </c>
      <c r="P318" s="272" t="str">
        <f>IF(ISBLANK(INDEX('Policy Characteristics'!J:J,MATCH($C318,'Policy Characteristics'!$C:$C,0))),"",INDEX('Policy Characteristics'!J:J,MATCH($C318,'Policy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8" s="272" t="str">
        <f>IF(ISBLANK(INDEX('Policy Characteristics'!K:K,MATCH($C318,'Policy Characteristics'!$C:$C,0))),"",INDEX('Policy Characteristics'!K:K,MATCH($C318,'Policy Characteristics'!$C:$C,0)))</f>
        <v>electricity-sector-main.html#red-downtime</v>
      </c>
      <c r="R318" s="272" t="str">
        <f>IF(ISBLANK(INDEX('Policy Characteristics'!L:L,MATCH($C318,'Policy Characteristics'!$C:$C,0))),"",INDEX('Policy Characteristics'!L:L,MATCH($C318,'Policy Characteristics'!$C:$C,0)))</f>
        <v>reduce-downtime.html</v>
      </c>
    </row>
    <row r="319" spans="1:18" s="2" customFormat="1" ht="16">
      <c r="A319" s="272" t="str">
        <f>IF(ISBLANK(INDEX('Policy Characteristics'!A:A,MATCH($C319,'Policy Characteristics'!$C:$C,0))),"",INDEX('Policy Characteristics'!A:A,MATCH($C319,'Policy Characteristics'!$C:$C,0)))</f>
        <v>Electricity Supply</v>
      </c>
      <c r="B319" s="272" t="str">
        <f>IF(ISBLANK(INDEX('Policy Characteristics'!B:B,MATCH($C319,'Policy Characteristics'!$C:$C,0))),"",INDEX('Policy Characteristics'!B:B,MATCH($C319,'Policy Characteristics'!$C:$C,0)))</f>
        <v>Reduce Plant Downtime</v>
      </c>
      <c r="C319" s="276" t="str">
        <f t="shared" si="24"/>
        <v>Percentage Reduction in Plant Downtime</v>
      </c>
      <c r="D319" s="6" t="s">
        <v>2832</v>
      </c>
      <c r="E319" s="6" t="s">
        <v>269</v>
      </c>
      <c r="F319" s="6"/>
      <c r="G319" s="6"/>
      <c r="H319" s="46">
        <v>689</v>
      </c>
      <c r="I319" s="6" t="s">
        <v>46</v>
      </c>
      <c r="J319" s="274" t="str">
        <f>IF(ISBLANK(INDEX('Policy Characteristics'!D:D,MATCH($C319,'Policy Characteristics'!$C:$C,0))),"",INDEX('Policy Characteristics'!D:D,MATCH($C319,'Policy Characteristics'!$C:$C,0)))</f>
        <v>Reduce Plant Downtime</v>
      </c>
      <c r="K319" s="272" t="str">
        <f>IF(ISBLANK(INDEX('Policy Characteristics'!E:E,MATCH($C319,'Policy Characteristics'!$C:$C,0))),"",INDEX('Policy Characteristics'!E:E,MATCH($C319,'Policy Characteristics'!$C:$C,0)))</f>
        <v>elec reduce plant downtime</v>
      </c>
      <c r="L319" s="285">
        <f>IF(ISBLANK(INDEX('Policy Characteristics'!F:F,MATCH($C319,'Policy Characteristics'!$C:$C,0))),"",INDEX('Policy Characteristics'!F:F,MATCH($C319,'Policy Characteristics'!$C:$C,0)))</f>
        <v>0</v>
      </c>
      <c r="M319" s="285">
        <f>IF(ISBLANK(INDEX('Policy Characteristics'!G:G,MATCH($C319,'Policy Characteristics'!$C:$C,0))),"",INDEX('Policy Characteristics'!G:G,MATCH($C319,'Policy Characteristics'!$C:$C,0)))</f>
        <v>0.6</v>
      </c>
      <c r="N319" s="285">
        <f>IF(ISBLANK(INDEX('Policy Characteristics'!H:H,MATCH($C319,'Policy Characteristics'!$C:$C,0))),"",INDEX('Policy Characteristics'!H:H,MATCH($C319,'Policy Characteristics'!$C:$C,0)))</f>
        <v>0.01</v>
      </c>
      <c r="O319" s="272" t="str">
        <f>IF(ISBLANK(INDEX('Policy Characteristics'!I:I,MATCH($C319,'Policy Characteristics'!$C:$C,0))),"",INDEX('Policy Characteristics'!I:I,MATCH($C319,'Policy Characteristics'!$C:$C,0)))</f>
        <v>% reduction in downtime</v>
      </c>
      <c r="P319" s="272" t="str">
        <f>IF(ISBLANK(INDEX('Policy Characteristics'!J:J,MATCH($C319,'Policy Characteristics'!$C:$C,0))),"",INDEX('Policy Characteristics'!J:J,MATCH($C319,'Policy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19" s="272" t="str">
        <f>IF(ISBLANK(INDEX('Policy Characteristics'!K:K,MATCH($C319,'Policy Characteristics'!$C:$C,0))),"",INDEX('Policy Characteristics'!K:K,MATCH($C319,'Policy Characteristics'!$C:$C,0)))</f>
        <v>electricity-sector-main.html#red-downtime</v>
      </c>
      <c r="R319" s="272" t="str">
        <f>IF(ISBLANK(INDEX('Policy Characteristics'!L:L,MATCH($C319,'Policy Characteristics'!$C:$C,0))),"",INDEX('Policy Characteristics'!L:L,MATCH($C319,'Policy Characteristics'!$C:$C,0)))</f>
        <v>reduce-downtime.html</v>
      </c>
    </row>
    <row r="320" spans="1:18" s="2" customFormat="1" ht="16">
      <c r="A320" s="272" t="str">
        <f>IF(ISBLANK(INDEX('Policy Characteristics'!A:A,MATCH($C320,'Policy Characteristics'!$C:$C,0))),"",INDEX('Policy Characteristics'!A:A,MATCH($C320,'Policy Characteristics'!$C:$C,0)))</f>
        <v>Electricity Supply</v>
      </c>
      <c r="B320" s="272" t="str">
        <f>IF(ISBLANK(INDEX('Policy Characteristics'!B:B,MATCH($C320,'Policy Characteristics'!$C:$C,0))),"",INDEX('Policy Characteristics'!B:B,MATCH($C320,'Policy Characteristics'!$C:$C,0)))</f>
        <v>Reduce Plant Downtime</v>
      </c>
      <c r="C320" s="276" t="str">
        <f t="shared" si="24"/>
        <v>Percentage Reduction in Plant Downtime</v>
      </c>
      <c r="D320" s="6" t="s">
        <v>2832</v>
      </c>
      <c r="E320" s="6" t="s">
        <v>270</v>
      </c>
      <c r="F320" s="6"/>
      <c r="G320" s="6"/>
      <c r="H320" s="46">
        <v>690</v>
      </c>
      <c r="I320" s="6" t="s">
        <v>46</v>
      </c>
      <c r="J320" s="274" t="str">
        <f>IF(ISBLANK(INDEX('Policy Characteristics'!D:D,MATCH($C320,'Policy Characteristics'!$C:$C,0))),"",INDEX('Policy Characteristics'!D:D,MATCH($C320,'Policy Characteristics'!$C:$C,0)))</f>
        <v>Reduce Plant Downtime</v>
      </c>
      <c r="K320" s="272" t="str">
        <f>IF(ISBLANK(INDEX('Policy Characteristics'!E:E,MATCH($C320,'Policy Characteristics'!$C:$C,0))),"",INDEX('Policy Characteristics'!E:E,MATCH($C320,'Policy Characteristics'!$C:$C,0)))</f>
        <v>elec reduce plant downtime</v>
      </c>
      <c r="L320" s="285">
        <f>IF(ISBLANK(INDEX('Policy Characteristics'!F:F,MATCH($C320,'Policy Characteristics'!$C:$C,0))),"",INDEX('Policy Characteristics'!F:F,MATCH($C320,'Policy Characteristics'!$C:$C,0)))</f>
        <v>0</v>
      </c>
      <c r="M320" s="285">
        <f>IF(ISBLANK(INDEX('Policy Characteristics'!G:G,MATCH($C320,'Policy Characteristics'!$C:$C,0))),"",INDEX('Policy Characteristics'!G:G,MATCH($C320,'Policy Characteristics'!$C:$C,0)))</f>
        <v>0.6</v>
      </c>
      <c r="N320" s="285">
        <f>IF(ISBLANK(INDEX('Policy Characteristics'!H:H,MATCH($C320,'Policy Characteristics'!$C:$C,0))),"",INDEX('Policy Characteristics'!H:H,MATCH($C320,'Policy Characteristics'!$C:$C,0)))</f>
        <v>0.01</v>
      </c>
      <c r="O320" s="272" t="str">
        <f>IF(ISBLANK(INDEX('Policy Characteristics'!I:I,MATCH($C320,'Policy Characteristics'!$C:$C,0))),"",INDEX('Policy Characteristics'!I:I,MATCH($C320,'Policy Characteristics'!$C:$C,0)))</f>
        <v>% reduction in downtime</v>
      </c>
      <c r="P320" s="272" t="str">
        <f>IF(ISBLANK(INDEX('Policy Characteristics'!J:J,MATCH($C320,'Policy Characteristics'!$C:$C,0))),"",INDEX('Policy Characteristics'!J:J,MATCH($C320,'Policy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Reference Case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20" s="272" t="str">
        <f>IF(ISBLANK(INDEX('Policy Characteristics'!K:K,MATCH($C320,'Policy Characteristics'!$C:$C,0))),"",INDEX('Policy Characteristics'!K:K,MATCH($C320,'Policy Characteristics'!$C:$C,0)))</f>
        <v>electricity-sector-main.html#red-downtime</v>
      </c>
      <c r="R320" s="272" t="str">
        <f>IF(ISBLANK(INDEX('Policy Characteristics'!L:L,MATCH($C320,'Policy Characteristics'!$C:$C,0))),"",INDEX('Policy Characteristics'!L:L,MATCH($C320,'Policy Characteristics'!$C:$C,0)))</f>
        <v>reduce-downtime.html</v>
      </c>
    </row>
    <row r="321" spans="1:18" s="2" customFormat="1" ht="16">
      <c r="A321" s="272" t="str">
        <f>IF(ISBLANK(INDEX('Policy Characteristics'!A:A,MATCH($C321,'Policy Characteristics'!$C:$C,0))),"",INDEX('Policy Characteristics'!A:A,MATCH($C321,'Policy Characteristics'!$C:$C,0)))</f>
        <v>Electricity Supply</v>
      </c>
      <c r="B321" s="272" t="str">
        <f>IF(ISBLANK(INDEX('Policy Characteristics'!B:B,MATCH($C321,'Policy Characteristics'!$C:$C,0))),"",INDEX('Policy Characteristics'!B:B,MATCH($C321,'Policy Characteristics'!$C:$C,0)))</f>
        <v>Reduce Soft Costs</v>
      </c>
      <c r="C321" s="277" t="s">
        <v>2366</v>
      </c>
      <c r="D321" s="6" t="s">
        <v>471</v>
      </c>
      <c r="E321" s="6"/>
      <c r="F321" s="6" t="s">
        <v>474</v>
      </c>
      <c r="G321" s="6"/>
      <c r="H321" s="46">
        <v>194</v>
      </c>
      <c r="I321" s="6" t="s">
        <v>45</v>
      </c>
      <c r="J321" s="274" t="str">
        <f>IF(ISBLANK(INDEX('Policy Characteristics'!D:D,MATCH($C321,'Policy Characteristics'!$C:$C,0))),"",INDEX('Policy Characteristics'!D:D,MATCH($C321,'Policy Characteristics'!$C:$C,0)))</f>
        <v>Reduce Soft Costs</v>
      </c>
      <c r="K321" s="272" t="str">
        <f>IF(ISBLANK(INDEX('Policy Characteristics'!E:E,MATCH($C321,'Policy Characteristics'!$C:$C,0))),"",INDEX('Policy Characteristics'!E:E,MATCH($C321,'Policy Characteristics'!$C:$C,0)))</f>
        <v>elec reduce soft costs</v>
      </c>
      <c r="L321" s="285">
        <f>IF(ISBLANK(INDEX('Policy Characteristics'!F:F,MATCH($C321,'Policy Characteristics'!$C:$C,0))),"",INDEX('Policy Characteristics'!F:F,MATCH($C321,'Policy Characteristics'!$C:$C,0)))</f>
        <v>0</v>
      </c>
      <c r="M321" s="285">
        <f>IF(ISBLANK(INDEX('Policy Characteristics'!G:G,MATCH($C321,'Policy Characteristics'!$C:$C,0))),"",INDEX('Policy Characteristics'!G:G,MATCH($C321,'Policy Characteristics'!$C:$C,0)))</f>
        <v>0.9</v>
      </c>
      <c r="N321" s="285">
        <f>IF(ISBLANK(INDEX('Policy Characteristics'!H:H,MATCH($C321,'Policy Characteristics'!$C:$C,0))),"",INDEX('Policy Characteristics'!H:H,MATCH($C321,'Policy Characteristics'!$C:$C,0)))</f>
        <v>0.01</v>
      </c>
      <c r="O321" s="272" t="str">
        <f>IF(ISBLANK(INDEX('Policy Characteristics'!I:I,MATCH($C321,'Policy Characteristics'!$C:$C,0))),"",INDEX('Policy Characteristics'!I:I,MATCH($C321,'Policy Characteristics'!$C:$C,0)))</f>
        <v>% reduction in soft costs</v>
      </c>
      <c r="P321" s="272" t="str">
        <f>IF(ISBLANK(INDEX('Policy Characteristics'!J:J,MATCH($C321,'Policy Characteristics'!$C:$C,0))),"",INDEX('Policy Characteristics'!J:J,MATCH($C321,'Policy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1" s="272" t="str">
        <f>IF(ISBLANK(INDEX('Policy Characteristics'!K:K,MATCH($C321,'Policy Characteristics'!$C:$C,0))),"",INDEX('Policy Characteristics'!K:K,MATCH($C321,'Policy Characteristics'!$C:$C,0)))</f>
        <v>endogenous-learning.html#red-soft-costs</v>
      </c>
      <c r="R321" s="272" t="str">
        <f>IF(ISBLANK(INDEX('Policy Characteristics'!L:L,MATCH($C321,'Policy Characteristics'!$C:$C,0))),"",INDEX('Policy Characteristics'!L:L,MATCH($C321,'Policy Characteristics'!$C:$C,0)))</f>
        <v>reduce-soft-costs.html</v>
      </c>
    </row>
    <row r="322" spans="1:18" s="2" customFormat="1" ht="16">
      <c r="A322" s="272" t="str">
        <f>IF(ISBLANK(INDEX('Policy Characteristics'!A:A,MATCH($C322,'Policy Characteristics'!$C:$C,0))),"",INDEX('Policy Characteristics'!A:A,MATCH($C322,'Policy Characteristics'!$C:$C,0)))</f>
        <v>Electricity Supply</v>
      </c>
      <c r="B322" s="272" t="str">
        <f>IF(ISBLANK(INDEX('Policy Characteristics'!B:B,MATCH($C322,'Policy Characteristics'!$C:$C,0))),"",INDEX('Policy Characteristics'!B:B,MATCH($C322,'Policy Characteristics'!$C:$C,0)))</f>
        <v>Reduce Soft Costs</v>
      </c>
      <c r="C322" s="276" t="str">
        <f t="shared" ref="C322:C323" si="25">C$321</f>
        <v>Percent Reduction in Soft Costs of Capacity Construction</v>
      </c>
      <c r="D322" s="6" t="s">
        <v>79</v>
      </c>
      <c r="E322" s="6"/>
      <c r="F322" s="6" t="s">
        <v>93</v>
      </c>
      <c r="G322" s="6"/>
      <c r="H322" s="46">
        <v>195</v>
      </c>
      <c r="I322" s="6" t="s">
        <v>45</v>
      </c>
      <c r="J322" s="274" t="str">
        <f>IF(ISBLANK(INDEX('Policy Characteristics'!D:D,MATCH($C322,'Policy Characteristics'!$C:$C,0))),"",INDEX('Policy Characteristics'!D:D,MATCH($C322,'Policy Characteristics'!$C:$C,0)))</f>
        <v>Reduce Soft Costs</v>
      </c>
      <c r="K322" s="272" t="str">
        <f>IF(ISBLANK(INDEX('Policy Characteristics'!E:E,MATCH($C322,'Policy Characteristics'!$C:$C,0))),"",INDEX('Policy Characteristics'!E:E,MATCH($C322,'Policy Characteristics'!$C:$C,0)))</f>
        <v>elec reduce soft costs</v>
      </c>
      <c r="L322" s="285">
        <f>IF(ISBLANK(INDEX('Policy Characteristics'!F:F,MATCH($C322,'Policy Characteristics'!$C:$C,0))),"",INDEX('Policy Characteristics'!F:F,MATCH($C322,'Policy Characteristics'!$C:$C,0)))</f>
        <v>0</v>
      </c>
      <c r="M322" s="285">
        <f>IF(ISBLANK(INDEX('Policy Characteristics'!G:G,MATCH($C322,'Policy Characteristics'!$C:$C,0))),"",INDEX('Policy Characteristics'!G:G,MATCH($C322,'Policy Characteristics'!$C:$C,0)))</f>
        <v>0.9</v>
      </c>
      <c r="N322" s="285">
        <f>IF(ISBLANK(INDEX('Policy Characteristics'!H:H,MATCH($C322,'Policy Characteristics'!$C:$C,0))),"",INDEX('Policy Characteristics'!H:H,MATCH($C322,'Policy Characteristics'!$C:$C,0)))</f>
        <v>0.01</v>
      </c>
      <c r="O322" s="272" t="str">
        <f>IF(ISBLANK(INDEX('Policy Characteristics'!I:I,MATCH($C322,'Policy Characteristics'!$C:$C,0))),"",INDEX('Policy Characteristics'!I:I,MATCH($C322,'Policy Characteristics'!$C:$C,0)))</f>
        <v>% reduction in soft costs</v>
      </c>
      <c r="P322" s="272" t="str">
        <f>IF(ISBLANK(INDEX('Policy Characteristics'!J:J,MATCH($C322,'Policy Characteristics'!$C:$C,0))),"",INDEX('Policy Characteristics'!J:J,MATCH($C322,'Policy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2" s="272" t="str">
        <f>IF(ISBLANK(INDEX('Policy Characteristics'!K:K,MATCH($C322,'Policy Characteristics'!$C:$C,0))),"",INDEX('Policy Characteristics'!K:K,MATCH($C322,'Policy Characteristics'!$C:$C,0)))</f>
        <v>endogenous-learning.html#red-soft-costs</v>
      </c>
      <c r="R322" s="272" t="str">
        <f>IF(ISBLANK(INDEX('Policy Characteristics'!L:L,MATCH($C322,'Policy Characteristics'!$C:$C,0))),"",INDEX('Policy Characteristics'!L:L,MATCH($C322,'Policy Characteristics'!$C:$C,0)))</f>
        <v>reduce-soft-costs.html</v>
      </c>
    </row>
    <row r="323" spans="1:18" s="2" customFormat="1" ht="16">
      <c r="A323" s="272" t="str">
        <f>IF(ISBLANK(INDEX('Policy Characteristics'!A:A,MATCH($C323,'Policy Characteristics'!$C:$C,0))),"",INDEX('Policy Characteristics'!A:A,MATCH($C323,'Policy Characteristics'!$C:$C,0)))</f>
        <v>Electricity Supply</v>
      </c>
      <c r="B323" s="272" t="str">
        <f>IF(ISBLANK(INDEX('Policy Characteristics'!B:B,MATCH($C323,'Policy Characteristics'!$C:$C,0))),"",INDEX('Policy Characteristics'!B:B,MATCH($C323,'Policy Characteristics'!$C:$C,0)))</f>
        <v>Reduce Soft Costs</v>
      </c>
      <c r="C323" s="276" t="str">
        <f t="shared" si="25"/>
        <v>Percent Reduction in Soft Costs of Capacity Construction</v>
      </c>
      <c r="D323" s="6" t="s">
        <v>476</v>
      </c>
      <c r="E323" s="6"/>
      <c r="F323" s="6" t="s">
        <v>477</v>
      </c>
      <c r="G323" s="6"/>
      <c r="H323" s="46">
        <v>196</v>
      </c>
      <c r="I323" s="6" t="s">
        <v>45</v>
      </c>
      <c r="J323" s="274" t="str">
        <f>IF(ISBLANK(INDEX('Policy Characteristics'!D:D,MATCH($C323,'Policy Characteristics'!$C:$C,0))),"",INDEX('Policy Characteristics'!D:D,MATCH($C323,'Policy Characteristics'!$C:$C,0)))</f>
        <v>Reduce Soft Costs</v>
      </c>
      <c r="K323" s="272" t="str">
        <f>IF(ISBLANK(INDEX('Policy Characteristics'!E:E,MATCH($C323,'Policy Characteristics'!$C:$C,0))),"",INDEX('Policy Characteristics'!E:E,MATCH($C323,'Policy Characteristics'!$C:$C,0)))</f>
        <v>elec reduce soft costs</v>
      </c>
      <c r="L323" s="285">
        <f>IF(ISBLANK(INDEX('Policy Characteristics'!F:F,MATCH($C323,'Policy Characteristics'!$C:$C,0))),"",INDEX('Policy Characteristics'!F:F,MATCH($C323,'Policy Characteristics'!$C:$C,0)))</f>
        <v>0</v>
      </c>
      <c r="M323" s="285">
        <f>IF(ISBLANK(INDEX('Policy Characteristics'!G:G,MATCH($C323,'Policy Characteristics'!$C:$C,0))),"",INDEX('Policy Characteristics'!G:G,MATCH($C323,'Policy Characteristics'!$C:$C,0)))</f>
        <v>0.9</v>
      </c>
      <c r="N323" s="285">
        <f>IF(ISBLANK(INDEX('Policy Characteristics'!H:H,MATCH($C323,'Policy Characteristics'!$C:$C,0))),"",INDEX('Policy Characteristics'!H:H,MATCH($C323,'Policy Characteristics'!$C:$C,0)))</f>
        <v>0.01</v>
      </c>
      <c r="O323" s="272" t="str">
        <f>IF(ISBLANK(INDEX('Policy Characteristics'!I:I,MATCH($C323,'Policy Characteristics'!$C:$C,0))),"",INDEX('Policy Characteristics'!I:I,MATCH($C323,'Policy Characteristics'!$C:$C,0)))</f>
        <v>% reduction in soft costs</v>
      </c>
      <c r="P323" s="272" t="str">
        <f>IF(ISBLANK(INDEX('Policy Characteristics'!J:J,MATCH($C323,'Policy Characteristics'!$C:$C,0))),"",INDEX('Policy Characteristics'!J:J,MATCH($C323,'Policy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3" s="272" t="str">
        <f>IF(ISBLANK(INDEX('Policy Characteristics'!K:K,MATCH($C323,'Policy Characteristics'!$C:$C,0))),"",INDEX('Policy Characteristics'!K:K,MATCH($C323,'Policy Characteristics'!$C:$C,0)))</f>
        <v>endogenous-learning.html#red-soft-costs</v>
      </c>
      <c r="R323" s="272" t="str">
        <f>IF(ISBLANK(INDEX('Policy Characteristics'!L:L,MATCH($C323,'Policy Characteristics'!$C:$C,0))),"",INDEX('Policy Characteristics'!L:L,MATCH($C323,'Policy Characteristics'!$C:$C,0)))</f>
        <v>reduce-soft-costs.html</v>
      </c>
    </row>
    <row r="324" spans="1:18" s="2" customFormat="1" ht="16">
      <c r="A324" s="272" t="str">
        <f>IF(ISBLANK(INDEX('Policy Characteristics'!A:A,MATCH($C324,'Policy Characteristics'!$C:$C,0))),"",INDEX('Policy Characteristics'!A:A,MATCH($C324,'Policy Characteristics'!$C:$C,0)))</f>
        <v>Electricity Supply</v>
      </c>
      <c r="B324" s="272" t="str">
        <f>IF(ISBLANK(INDEX('Policy Characteristics'!B:B,MATCH($C324,'Policy Characteristics'!$C:$C,0))),"",INDEX('Policy Characteristics'!B:B,MATCH($C324,'Policy Characteristics'!$C:$C,0)))</f>
        <v>Reduce Transmission &amp; Distribution Losses</v>
      </c>
      <c r="C324" s="273" t="s">
        <v>298</v>
      </c>
      <c r="D324" s="6"/>
      <c r="E324" s="6"/>
      <c r="F324" s="6"/>
      <c r="G324" s="6"/>
      <c r="H324" s="46">
        <v>145</v>
      </c>
      <c r="I324" s="6" t="s">
        <v>45</v>
      </c>
      <c r="J324" s="274" t="str">
        <f>IF(ISBLANK(INDEX('Policy Characteristics'!D:D,MATCH($C324,'Policy Characteristics'!$C:$C,0))),"",INDEX('Policy Characteristics'!D:D,MATCH($C324,'Policy Characteristics'!$C:$C,0)))</f>
        <v>Reduce T&amp;D Losses</v>
      </c>
      <c r="K324" s="272" t="str">
        <f>IF(ISBLANK(INDEX('Policy Characteristics'!E:E,MATCH($C324,'Policy Characteristics'!$C:$C,0))),"",INDEX('Policy Characteristics'!E:E,MATCH($C324,'Policy Characteristics'!$C:$C,0)))</f>
        <v>elec avoid TND loss</v>
      </c>
      <c r="L324" s="285">
        <f>IF(ISBLANK(INDEX('Policy Characteristics'!F:F,MATCH($C324,'Policy Characteristics'!$C:$C,0))),"",INDEX('Policy Characteristics'!F:F,MATCH($C324,'Policy Characteristics'!$C:$C,0)))</f>
        <v>0</v>
      </c>
      <c r="M324" s="285">
        <f>IF(ISBLANK(INDEX('Policy Characteristics'!G:G,MATCH($C324,'Policy Characteristics'!$C:$C,0))),"",INDEX('Policy Characteristics'!G:G,MATCH($C324,'Policy Characteristics'!$C:$C,0)))</f>
        <v>0.4</v>
      </c>
      <c r="N324" s="285">
        <f>IF(ISBLANK(INDEX('Policy Characteristics'!H:H,MATCH($C324,'Policy Characteristics'!$C:$C,0))),"",INDEX('Policy Characteristics'!H:H,MATCH($C324,'Policy Characteristics'!$C:$C,0)))</f>
        <v>0.01</v>
      </c>
      <c r="O324" s="272" t="str">
        <f>IF(ISBLANK(INDEX('Policy Characteristics'!I:I,MATCH($C324,'Policy Characteristics'!$C:$C,0))),"",INDEX('Policy Characteristics'!I:I,MATCH($C324,'Policy Characteristics'!$C:$C,0)))</f>
        <v>% of losses avoided</v>
      </c>
      <c r="P324" s="272" t="str">
        <f>IF(ISBLANK(INDEX('Policy Characteristics'!J:J,MATCH($C324,'Policy Characteristics'!$C:$C,0))),"",INDEX('Policy Characteristics'!J:J,MATCH($C324,'Policy Characteristics'!$C:$C,0)))</f>
        <v>**Description:** This policy specifies the reduction in transmission and distribution losses that will be achieved by 2050. // **Guidance for setting values:** Mexico's total transmission and distribution losses have fluctuated between 12.5% and 16% according to World Bank. A relevant share of this is due to unenforced illicit use of electricity. As a reference, The U.S. has transmission and distribution losses of about 6%.  Germany, Japan, Finland, and the Netherlands have T&amp;D losses of around 4%.  Therefore, a 33% policy setting would cause the U.S. to match these countries' current level of T&amp;D losses by 2050.</v>
      </c>
      <c r="Q324" s="272" t="str">
        <f>IF(ISBLANK(INDEX('Policy Characteristics'!K:K,MATCH($C324,'Policy Characteristics'!$C:$C,0))),"",INDEX('Policy Characteristics'!K:K,MATCH($C324,'Policy Characteristics'!$C:$C,0)))</f>
        <v>electricity-sector-main.html#red-tnd-losses</v>
      </c>
      <c r="R324" s="272" t="str">
        <f>IF(ISBLANK(INDEX('Policy Characteristics'!L:L,MATCH($C324,'Policy Characteristics'!$C:$C,0))),"",INDEX('Policy Characteristics'!L:L,MATCH($C324,'Policy Characteristics'!$C:$C,0)))</f>
        <v>reduce-tnd-losses.html</v>
      </c>
    </row>
    <row r="325" spans="1:18" s="2" customFormat="1" ht="16">
      <c r="A325" s="272" t="str">
        <f>IF(ISBLANK(INDEX('Policy Characteristics'!A:A,MATCH($C325,'Policy Characteristics'!$C:$C,0))),"",INDEX('Policy Characteristics'!A:A,MATCH($C325,'Policy Characteristics'!$C:$C,0)))</f>
        <v>Electricity Supply</v>
      </c>
      <c r="B325" s="272" t="str">
        <f>IF(ISBLANK(INDEX('Policy Characteristics'!B:B,MATCH($C325,'Policy Characteristics'!$C:$C,0))),"",INDEX('Policy Characteristics'!B:B,MATCH($C325,'Policy Characteristics'!$C:$C,0)))</f>
        <v>Subsidy for Capacity Construction</v>
      </c>
      <c r="C325" s="273" t="s">
        <v>2876</v>
      </c>
      <c r="D325" s="44" t="s">
        <v>470</v>
      </c>
      <c r="E325" s="44"/>
      <c r="F325" s="6" t="s">
        <v>469</v>
      </c>
      <c r="G325" s="6"/>
      <c r="H325" s="46">
        <v>691</v>
      </c>
      <c r="I325" s="6" t="s">
        <v>46</v>
      </c>
      <c r="J325" s="274" t="str">
        <f>IF(ISBLANK(INDEX('Policy Characteristics'!D:D,MATCH($C325,'Policy Characteristics'!$C:$C,0))),"",INDEX('Policy Characteristics'!D:D,MATCH($C325,'Policy Characteristics'!$C:$C,0)))</f>
        <v>Subsidy for Capacity Construction</v>
      </c>
      <c r="K325" s="272" t="str">
        <f>IF(ISBLANK(INDEX('Policy Characteristics'!E:E,MATCH($C325,'Policy Characteristics'!$C:$C,0))),"",INDEX('Policy Characteristics'!E:E,MATCH($C325,'Policy Characteristics'!$C:$C,0)))</f>
        <v>elec capacity construction subsidy</v>
      </c>
      <c r="L325" s="285">
        <f>IF(ISBLANK(INDEX('Policy Characteristics'!F:F,MATCH($C325,'Policy Characteristics'!$C:$C,0))),"",INDEX('Policy Characteristics'!F:F,MATCH($C325,'Policy Characteristics'!$C:$C,0)))</f>
        <v>0</v>
      </c>
      <c r="M325" s="285">
        <f>IF(ISBLANK(INDEX('Policy Characteristics'!G:G,MATCH($C325,'Policy Characteristics'!$C:$C,0))),"",INDEX('Policy Characteristics'!G:G,MATCH($C325,'Policy Characteristics'!$C:$C,0)))</f>
        <v>0.95</v>
      </c>
      <c r="N325" s="285">
        <f>IF(ISBLANK(INDEX('Policy Characteristics'!H:H,MATCH($C325,'Policy Characteristics'!$C:$C,0))),"",INDEX('Policy Characteristics'!H:H,MATCH($C325,'Policy Characteristics'!$C:$C,0)))</f>
        <v>0.01</v>
      </c>
      <c r="O325" s="272" t="str">
        <f>IF(ISBLANK(INDEX('Policy Characteristics'!I:I,MATCH($C325,'Policy Characteristics'!$C:$C,0))),"",INDEX('Policy Characteristics'!I:I,MATCH($C325,'Policy Characteristics'!$C:$C,0)))</f>
        <v>% of construction cost</v>
      </c>
      <c r="P325" s="272" t="str">
        <f>IF(ISBLANK(INDEX('Policy Characteristics'!J:J,MATCH($C325,'Policy Characteristics'!$C:$C,0))),"",INDEX('Policy Characteristics'!J:J,MATCH($C325,'Policy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25" s="272" t="str">
        <f>IF(ISBLANK(INDEX('Policy Characteristics'!K:K,MATCH($C325,'Policy Characteristics'!$C:$C,0))),"",INDEX('Policy Characteristics'!K:K,MATCH($C325,'Policy Characteristics'!$C:$C,0)))</f>
        <v>electricity-sector-main.html#subsidies</v>
      </c>
      <c r="R325" s="272" t="str">
        <f>IF(ISBLANK(INDEX('Policy Characteristics'!L:L,MATCH($C325,'Policy Characteristics'!$C:$C,0))),"",INDEX('Policy Characteristics'!L:L,MATCH($C325,'Policy Characteristics'!$C:$C,0)))</f>
        <v/>
      </c>
    </row>
    <row r="326" spans="1:18" s="2" customFormat="1" ht="16">
      <c r="A326" s="272" t="str">
        <f>IF(ISBLANK(INDEX('Policy Characteristics'!A:A,MATCH($C326,'Policy Characteristics'!$C:$C,0))),"",INDEX('Policy Characteristics'!A:A,MATCH($C326,'Policy Characteristics'!$C:$C,0)))</f>
        <v>Electricity Supply</v>
      </c>
      <c r="B326" s="272" t="str">
        <f>IF(ISBLANK(INDEX('Policy Characteristics'!B:B,MATCH($C326,'Policy Characteristics'!$C:$C,0))),"",INDEX('Policy Characteristics'!B:B,MATCH($C326,'Policy Characteristics'!$C:$C,0)))</f>
        <v>Subsidy for Capacity Construction</v>
      </c>
      <c r="C326" s="276" t="str">
        <f t="shared" ref="C326:C340" si="26">C$325</f>
        <v>Perc Subsidy for Elec Capacity Construction</v>
      </c>
      <c r="D326" s="6" t="s">
        <v>325</v>
      </c>
      <c r="E326" s="45"/>
      <c r="F326" s="6" t="s">
        <v>326</v>
      </c>
      <c r="G326" s="6"/>
      <c r="H326" s="46">
        <v>692</v>
      </c>
      <c r="I326" s="6" t="s">
        <v>46</v>
      </c>
      <c r="J326" s="274" t="str">
        <f>IF(ISBLANK(INDEX('Policy Characteristics'!D:D,MATCH($C326,'Policy Characteristics'!$C:$C,0))),"",INDEX('Policy Characteristics'!D:D,MATCH($C326,'Policy Characteristics'!$C:$C,0)))</f>
        <v>Subsidy for Capacity Construction</v>
      </c>
      <c r="K326" s="272" t="str">
        <f>IF(ISBLANK(INDEX('Policy Characteristics'!E:E,MATCH($C326,'Policy Characteristics'!$C:$C,0))),"",INDEX('Policy Characteristics'!E:E,MATCH($C326,'Policy Characteristics'!$C:$C,0)))</f>
        <v>elec capacity construction subsidy</v>
      </c>
      <c r="L326" s="285">
        <f>IF(ISBLANK(INDEX('Policy Characteristics'!F:F,MATCH($C326,'Policy Characteristics'!$C:$C,0))),"",INDEX('Policy Characteristics'!F:F,MATCH($C326,'Policy Characteristics'!$C:$C,0)))</f>
        <v>0</v>
      </c>
      <c r="M326" s="285">
        <f>IF(ISBLANK(INDEX('Policy Characteristics'!G:G,MATCH($C326,'Policy Characteristics'!$C:$C,0))),"",INDEX('Policy Characteristics'!G:G,MATCH($C326,'Policy Characteristics'!$C:$C,0)))</f>
        <v>0.95</v>
      </c>
      <c r="N326" s="285">
        <f>IF(ISBLANK(INDEX('Policy Characteristics'!H:H,MATCH($C326,'Policy Characteristics'!$C:$C,0))),"",INDEX('Policy Characteristics'!H:H,MATCH($C326,'Policy Characteristics'!$C:$C,0)))</f>
        <v>0.01</v>
      </c>
      <c r="O326" s="272" t="str">
        <f>IF(ISBLANK(INDEX('Policy Characteristics'!I:I,MATCH($C326,'Policy Characteristics'!$C:$C,0))),"",INDEX('Policy Characteristics'!I:I,MATCH($C326,'Policy Characteristics'!$C:$C,0)))</f>
        <v>% of construction cost</v>
      </c>
      <c r="P326" s="272" t="str">
        <f>IF(ISBLANK(INDEX('Policy Characteristics'!J:J,MATCH($C326,'Policy Characteristics'!$C:$C,0))),"",INDEX('Policy Characteristics'!J:J,MATCH($C326,'Policy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26" s="272" t="str">
        <f>IF(ISBLANK(INDEX('Policy Characteristics'!K:K,MATCH($C326,'Policy Characteristics'!$C:$C,0))),"",INDEX('Policy Characteristics'!K:K,MATCH($C326,'Policy Characteristics'!$C:$C,0)))</f>
        <v>electricity-sector-main.html#subsidies</v>
      </c>
      <c r="R326" s="272" t="str">
        <f>IF(ISBLANK(INDEX('Policy Characteristics'!L:L,MATCH($C326,'Policy Characteristics'!$C:$C,0))),"",INDEX('Policy Characteristics'!L:L,MATCH($C326,'Policy Characteristics'!$C:$C,0)))</f>
        <v/>
      </c>
    </row>
    <row r="327" spans="1:18" s="2" customFormat="1" ht="16">
      <c r="A327" s="272" t="str">
        <f>IF(ISBLANK(INDEX('Policy Characteristics'!A:A,MATCH($C327,'Policy Characteristics'!$C:$C,0))),"",INDEX('Policy Characteristics'!A:A,MATCH($C327,'Policy Characteristics'!$C:$C,0)))</f>
        <v>Electricity Supply</v>
      </c>
      <c r="B327" s="272" t="str">
        <f>IF(ISBLANK(INDEX('Policy Characteristics'!B:B,MATCH($C327,'Policy Characteristics'!$C:$C,0))),"",INDEX('Policy Characteristics'!B:B,MATCH($C327,'Policy Characteristics'!$C:$C,0)))</f>
        <v>Subsidy for Capacity Construction</v>
      </c>
      <c r="C327" s="276" t="str">
        <f t="shared" si="26"/>
        <v>Perc Subsidy for Elec Capacity Construction</v>
      </c>
      <c r="D327" s="6" t="s">
        <v>77</v>
      </c>
      <c r="E327" s="45"/>
      <c r="F327" s="6" t="s">
        <v>91</v>
      </c>
      <c r="G327" s="6"/>
      <c r="H327" s="46">
        <v>517</v>
      </c>
      <c r="I327" s="6" t="s">
        <v>45</v>
      </c>
      <c r="J327" s="274" t="str">
        <f>IF(ISBLANK(INDEX('Policy Characteristics'!D:D,MATCH($C327,'Policy Characteristics'!$C:$C,0))),"",INDEX('Policy Characteristics'!D:D,MATCH($C327,'Policy Characteristics'!$C:$C,0)))</f>
        <v>Subsidy for Capacity Construction</v>
      </c>
      <c r="K327" s="272" t="str">
        <f>IF(ISBLANK(INDEX('Policy Characteristics'!E:E,MATCH($C327,'Policy Characteristics'!$C:$C,0))),"",INDEX('Policy Characteristics'!E:E,MATCH($C327,'Policy Characteristics'!$C:$C,0)))</f>
        <v>elec capacity construction subsidy</v>
      </c>
      <c r="L327" s="285">
        <f>IF(ISBLANK(INDEX('Policy Characteristics'!F:F,MATCH($C327,'Policy Characteristics'!$C:$C,0))),"",INDEX('Policy Characteristics'!F:F,MATCH($C327,'Policy Characteristics'!$C:$C,0)))</f>
        <v>0</v>
      </c>
      <c r="M327" s="285">
        <f>IF(ISBLANK(INDEX('Policy Characteristics'!G:G,MATCH($C327,'Policy Characteristics'!$C:$C,0))),"",INDEX('Policy Characteristics'!G:G,MATCH($C327,'Policy Characteristics'!$C:$C,0)))</f>
        <v>0.95</v>
      </c>
      <c r="N327" s="285">
        <f>IF(ISBLANK(INDEX('Policy Characteristics'!H:H,MATCH($C327,'Policy Characteristics'!$C:$C,0))),"",INDEX('Policy Characteristics'!H:H,MATCH($C327,'Policy Characteristics'!$C:$C,0)))</f>
        <v>0.01</v>
      </c>
      <c r="O327" s="272" t="str">
        <f>IF(ISBLANK(INDEX('Policy Characteristics'!I:I,MATCH($C327,'Policy Characteristics'!$C:$C,0))),"",INDEX('Policy Characteristics'!I:I,MATCH($C327,'Policy Characteristics'!$C:$C,0)))</f>
        <v>% of construction cost</v>
      </c>
      <c r="P327" s="272" t="str">
        <f>IF(ISBLANK(INDEX('Policy Characteristics'!J:J,MATCH($C327,'Policy Characteristics'!$C:$C,0))),"",INDEX('Policy Characteristics'!J:J,MATCH($C327,'Policy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27" s="272" t="str">
        <f>IF(ISBLANK(INDEX('Policy Characteristics'!K:K,MATCH($C327,'Policy Characteristics'!$C:$C,0))),"",INDEX('Policy Characteristics'!K:K,MATCH($C327,'Policy Characteristics'!$C:$C,0)))</f>
        <v>electricity-sector-main.html#subsidies</v>
      </c>
      <c r="R327" s="272" t="str">
        <f>IF(ISBLANK(INDEX('Policy Characteristics'!L:L,MATCH($C327,'Policy Characteristics'!$C:$C,0))),"",INDEX('Policy Characteristics'!L:L,MATCH($C327,'Policy Characteristics'!$C:$C,0)))</f>
        <v/>
      </c>
    </row>
    <row r="328" spans="1:18" s="2" customFormat="1" ht="16">
      <c r="A328" s="272" t="str">
        <f>IF(ISBLANK(INDEX('Policy Characteristics'!A:A,MATCH($C328,'Policy Characteristics'!$C:$C,0))),"",INDEX('Policy Characteristics'!A:A,MATCH($C328,'Policy Characteristics'!$C:$C,0)))</f>
        <v>Electricity Supply</v>
      </c>
      <c r="B328" s="272" t="str">
        <f>IF(ISBLANK(INDEX('Policy Characteristics'!B:B,MATCH($C328,'Policy Characteristics'!$C:$C,0))),"",INDEX('Policy Characteristics'!B:B,MATCH($C328,'Policy Characteristics'!$C:$C,0)))</f>
        <v>Subsidy for Capacity Construction</v>
      </c>
      <c r="C328" s="276" t="str">
        <f t="shared" si="26"/>
        <v>Perc Subsidy for Elec Capacity Construction</v>
      </c>
      <c r="D328" s="6" t="s">
        <v>78</v>
      </c>
      <c r="E328" s="45"/>
      <c r="F328" s="6" t="s">
        <v>92</v>
      </c>
      <c r="G328" s="6"/>
      <c r="H328" s="46">
        <v>693</v>
      </c>
      <c r="I328" s="6" t="s">
        <v>46</v>
      </c>
      <c r="J328" s="274" t="str">
        <f>IF(ISBLANK(INDEX('Policy Characteristics'!D:D,MATCH($C328,'Policy Characteristics'!$C:$C,0))),"",INDEX('Policy Characteristics'!D:D,MATCH($C328,'Policy Characteristics'!$C:$C,0)))</f>
        <v>Subsidy for Capacity Construction</v>
      </c>
      <c r="K328" s="272" t="str">
        <f>IF(ISBLANK(INDEX('Policy Characteristics'!E:E,MATCH($C328,'Policy Characteristics'!$C:$C,0))),"",INDEX('Policy Characteristics'!E:E,MATCH($C328,'Policy Characteristics'!$C:$C,0)))</f>
        <v>elec capacity construction subsidy</v>
      </c>
      <c r="L328" s="285">
        <f>IF(ISBLANK(INDEX('Policy Characteristics'!F:F,MATCH($C328,'Policy Characteristics'!$C:$C,0))),"",INDEX('Policy Characteristics'!F:F,MATCH($C328,'Policy Characteristics'!$C:$C,0)))</f>
        <v>0</v>
      </c>
      <c r="M328" s="285">
        <f>IF(ISBLANK(INDEX('Policy Characteristics'!G:G,MATCH($C328,'Policy Characteristics'!$C:$C,0))),"",INDEX('Policy Characteristics'!G:G,MATCH($C328,'Policy Characteristics'!$C:$C,0)))</f>
        <v>0.95</v>
      </c>
      <c r="N328" s="285">
        <f>IF(ISBLANK(INDEX('Policy Characteristics'!H:H,MATCH($C328,'Policy Characteristics'!$C:$C,0))),"",INDEX('Policy Characteristics'!H:H,MATCH($C328,'Policy Characteristics'!$C:$C,0)))</f>
        <v>0.01</v>
      </c>
      <c r="O328" s="272" t="str">
        <f>IF(ISBLANK(INDEX('Policy Characteristics'!I:I,MATCH($C328,'Policy Characteristics'!$C:$C,0))),"",INDEX('Policy Characteristics'!I:I,MATCH($C328,'Policy Characteristics'!$C:$C,0)))</f>
        <v>% of construction cost</v>
      </c>
      <c r="P328" s="272" t="str">
        <f>IF(ISBLANK(INDEX('Policy Characteristics'!J:J,MATCH($C328,'Policy Characteristics'!$C:$C,0))),"",INDEX('Policy Characteristics'!J:J,MATCH($C328,'Policy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28" s="272" t="str">
        <f>IF(ISBLANK(INDEX('Policy Characteristics'!K:K,MATCH($C328,'Policy Characteristics'!$C:$C,0))),"",INDEX('Policy Characteristics'!K:K,MATCH($C328,'Policy Characteristics'!$C:$C,0)))</f>
        <v>electricity-sector-main.html#subsidies</v>
      </c>
      <c r="R328" s="272" t="str">
        <f>IF(ISBLANK(INDEX('Policy Characteristics'!L:L,MATCH($C328,'Policy Characteristics'!$C:$C,0))),"",INDEX('Policy Characteristics'!L:L,MATCH($C328,'Policy Characteristics'!$C:$C,0)))</f>
        <v/>
      </c>
    </row>
    <row r="329" spans="1:18" s="2" customFormat="1" ht="16">
      <c r="A329" s="272" t="str">
        <f>IF(ISBLANK(INDEX('Policy Characteristics'!A:A,MATCH($C329,'Policy Characteristics'!$C:$C,0))),"",INDEX('Policy Characteristics'!A:A,MATCH($C329,'Policy Characteristics'!$C:$C,0)))</f>
        <v>Electricity Supply</v>
      </c>
      <c r="B329" s="272" t="str">
        <f>IF(ISBLANK(INDEX('Policy Characteristics'!B:B,MATCH($C329,'Policy Characteristics'!$C:$C,0))),"",INDEX('Policy Characteristics'!B:B,MATCH($C329,'Policy Characteristics'!$C:$C,0)))</f>
        <v>Subsidy for Capacity Construction</v>
      </c>
      <c r="C329" s="276" t="str">
        <f t="shared" si="26"/>
        <v>Perc Subsidy for Elec Capacity Construction</v>
      </c>
      <c r="D329" s="6" t="s">
        <v>471</v>
      </c>
      <c r="E329" s="45"/>
      <c r="F329" s="6" t="s">
        <v>474</v>
      </c>
      <c r="G329" s="6"/>
      <c r="H329" s="46">
        <v>518</v>
      </c>
      <c r="I329" s="6" t="s">
        <v>45</v>
      </c>
      <c r="J329" s="274" t="str">
        <f>IF(ISBLANK(INDEX('Policy Characteristics'!D:D,MATCH($C329,'Policy Characteristics'!$C:$C,0))),"",INDEX('Policy Characteristics'!D:D,MATCH($C329,'Policy Characteristics'!$C:$C,0)))</f>
        <v>Subsidy for Capacity Construction</v>
      </c>
      <c r="K329" s="272" t="str">
        <f>IF(ISBLANK(INDEX('Policy Characteristics'!E:E,MATCH($C329,'Policy Characteristics'!$C:$C,0))),"",INDEX('Policy Characteristics'!E:E,MATCH($C329,'Policy Characteristics'!$C:$C,0)))</f>
        <v>elec capacity construction subsidy</v>
      </c>
      <c r="L329" s="285">
        <f>IF(ISBLANK(INDEX('Policy Characteristics'!F:F,MATCH($C329,'Policy Characteristics'!$C:$C,0))),"",INDEX('Policy Characteristics'!F:F,MATCH($C329,'Policy Characteristics'!$C:$C,0)))</f>
        <v>0</v>
      </c>
      <c r="M329" s="285">
        <f>IF(ISBLANK(INDEX('Policy Characteristics'!G:G,MATCH($C329,'Policy Characteristics'!$C:$C,0))),"",INDEX('Policy Characteristics'!G:G,MATCH($C329,'Policy Characteristics'!$C:$C,0)))</f>
        <v>0.95</v>
      </c>
      <c r="N329" s="285">
        <f>IF(ISBLANK(INDEX('Policy Characteristics'!H:H,MATCH($C329,'Policy Characteristics'!$C:$C,0))),"",INDEX('Policy Characteristics'!H:H,MATCH($C329,'Policy Characteristics'!$C:$C,0)))</f>
        <v>0.01</v>
      </c>
      <c r="O329" s="272" t="str">
        <f>IF(ISBLANK(INDEX('Policy Characteristics'!I:I,MATCH($C329,'Policy Characteristics'!$C:$C,0))),"",INDEX('Policy Characteristics'!I:I,MATCH($C329,'Policy Characteristics'!$C:$C,0)))</f>
        <v>% of construction cost</v>
      </c>
      <c r="P329" s="272" t="str">
        <f>IF(ISBLANK(INDEX('Policy Characteristics'!J:J,MATCH($C329,'Policy Characteristics'!$C:$C,0))),"",INDEX('Policy Characteristics'!J:J,MATCH($C329,'Policy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29" s="272" t="str">
        <f>IF(ISBLANK(INDEX('Policy Characteristics'!K:K,MATCH($C329,'Policy Characteristics'!$C:$C,0))),"",INDEX('Policy Characteristics'!K:K,MATCH($C329,'Policy Characteristics'!$C:$C,0)))</f>
        <v>electricity-sector-main.html#subsidies</v>
      </c>
      <c r="R329" s="272" t="str">
        <f>IF(ISBLANK(INDEX('Policy Characteristics'!L:L,MATCH($C329,'Policy Characteristics'!$C:$C,0))),"",INDEX('Policy Characteristics'!L:L,MATCH($C329,'Policy Characteristics'!$C:$C,0)))</f>
        <v/>
      </c>
    </row>
    <row r="330" spans="1:18" s="2" customFormat="1" ht="16">
      <c r="A330" s="272" t="str">
        <f>IF(ISBLANK(INDEX('Policy Characteristics'!A:A,MATCH($C330,'Policy Characteristics'!$C:$C,0))),"",INDEX('Policy Characteristics'!A:A,MATCH($C330,'Policy Characteristics'!$C:$C,0)))</f>
        <v>Electricity Supply</v>
      </c>
      <c r="B330" s="272" t="str">
        <f>IF(ISBLANK(INDEX('Policy Characteristics'!B:B,MATCH($C330,'Policy Characteristics'!$C:$C,0))),"",INDEX('Policy Characteristics'!B:B,MATCH($C330,'Policy Characteristics'!$C:$C,0)))</f>
        <v>Subsidy for Capacity Construction</v>
      </c>
      <c r="C330" s="276" t="str">
        <f t="shared" si="26"/>
        <v>Perc Subsidy for Elec Capacity Construction</v>
      </c>
      <c r="D330" s="6" t="s">
        <v>79</v>
      </c>
      <c r="E330" s="45"/>
      <c r="F330" s="6" t="s">
        <v>93</v>
      </c>
      <c r="G330" s="6"/>
      <c r="H330" s="46">
        <v>519</v>
      </c>
      <c r="I330" s="6" t="s">
        <v>45</v>
      </c>
      <c r="J330" s="274" t="str">
        <f>IF(ISBLANK(INDEX('Policy Characteristics'!D:D,MATCH($C330,'Policy Characteristics'!$C:$C,0))),"",INDEX('Policy Characteristics'!D:D,MATCH($C330,'Policy Characteristics'!$C:$C,0)))</f>
        <v>Subsidy for Capacity Construction</v>
      </c>
      <c r="K330" s="272" t="str">
        <f>IF(ISBLANK(INDEX('Policy Characteristics'!E:E,MATCH($C330,'Policy Characteristics'!$C:$C,0))),"",INDEX('Policy Characteristics'!E:E,MATCH($C330,'Policy Characteristics'!$C:$C,0)))</f>
        <v>elec capacity construction subsidy</v>
      </c>
      <c r="L330" s="285">
        <f>IF(ISBLANK(INDEX('Policy Characteristics'!F:F,MATCH($C330,'Policy Characteristics'!$C:$C,0))),"",INDEX('Policy Characteristics'!F:F,MATCH($C330,'Policy Characteristics'!$C:$C,0)))</f>
        <v>0</v>
      </c>
      <c r="M330" s="285">
        <f>IF(ISBLANK(INDEX('Policy Characteristics'!G:G,MATCH($C330,'Policy Characteristics'!$C:$C,0))),"",INDEX('Policy Characteristics'!G:G,MATCH($C330,'Policy Characteristics'!$C:$C,0)))</f>
        <v>0.95</v>
      </c>
      <c r="N330" s="285">
        <f>IF(ISBLANK(INDEX('Policy Characteristics'!H:H,MATCH($C330,'Policy Characteristics'!$C:$C,0))),"",INDEX('Policy Characteristics'!H:H,MATCH($C330,'Policy Characteristics'!$C:$C,0)))</f>
        <v>0.01</v>
      </c>
      <c r="O330" s="272" t="str">
        <f>IF(ISBLANK(INDEX('Policy Characteristics'!I:I,MATCH($C330,'Policy Characteristics'!$C:$C,0))),"",INDEX('Policy Characteristics'!I:I,MATCH($C330,'Policy Characteristics'!$C:$C,0)))</f>
        <v>% of construction cost</v>
      </c>
      <c r="P330" s="272" t="str">
        <f>IF(ISBLANK(INDEX('Policy Characteristics'!J:J,MATCH($C330,'Policy Characteristics'!$C:$C,0))),"",INDEX('Policy Characteristics'!J:J,MATCH($C330,'Policy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0" s="272" t="str">
        <f>IF(ISBLANK(INDEX('Policy Characteristics'!K:K,MATCH($C330,'Policy Characteristics'!$C:$C,0))),"",INDEX('Policy Characteristics'!K:K,MATCH($C330,'Policy Characteristics'!$C:$C,0)))</f>
        <v>electricity-sector-main.html#subsidies</v>
      </c>
      <c r="R330" s="272" t="str">
        <f>IF(ISBLANK(INDEX('Policy Characteristics'!L:L,MATCH($C330,'Policy Characteristics'!$C:$C,0))),"",INDEX('Policy Characteristics'!L:L,MATCH($C330,'Policy Characteristics'!$C:$C,0)))</f>
        <v/>
      </c>
    </row>
    <row r="331" spans="1:18" s="2" customFormat="1" ht="16">
      <c r="A331" s="272" t="str">
        <f>IF(ISBLANK(INDEX('Policy Characteristics'!A:A,MATCH($C331,'Policy Characteristics'!$C:$C,0))),"",INDEX('Policy Characteristics'!A:A,MATCH($C331,'Policy Characteristics'!$C:$C,0)))</f>
        <v>Electricity Supply</v>
      </c>
      <c r="B331" s="272" t="str">
        <f>IF(ISBLANK(INDEX('Policy Characteristics'!B:B,MATCH($C331,'Policy Characteristics'!$C:$C,0))),"",INDEX('Policy Characteristics'!B:B,MATCH($C331,'Policy Characteristics'!$C:$C,0)))</f>
        <v>Subsidy for Capacity Construction</v>
      </c>
      <c r="C331" s="276" t="str">
        <f t="shared" si="26"/>
        <v>Perc Subsidy for Elec Capacity Construction</v>
      </c>
      <c r="D331" s="6" t="s">
        <v>80</v>
      </c>
      <c r="E331" s="45"/>
      <c r="F331" s="6" t="s">
        <v>94</v>
      </c>
      <c r="G331" s="6"/>
      <c r="H331" s="46">
        <v>520</v>
      </c>
      <c r="I331" s="6" t="s">
        <v>45</v>
      </c>
      <c r="J331" s="274" t="str">
        <f>IF(ISBLANK(INDEX('Policy Characteristics'!D:D,MATCH($C331,'Policy Characteristics'!$C:$C,0))),"",INDEX('Policy Characteristics'!D:D,MATCH($C331,'Policy Characteristics'!$C:$C,0)))</f>
        <v>Subsidy for Capacity Construction</v>
      </c>
      <c r="K331" s="272" t="str">
        <f>IF(ISBLANK(INDEX('Policy Characteristics'!E:E,MATCH($C331,'Policy Characteristics'!$C:$C,0))),"",INDEX('Policy Characteristics'!E:E,MATCH($C331,'Policy Characteristics'!$C:$C,0)))</f>
        <v>elec capacity construction subsidy</v>
      </c>
      <c r="L331" s="285">
        <f>IF(ISBLANK(INDEX('Policy Characteristics'!F:F,MATCH($C331,'Policy Characteristics'!$C:$C,0))),"",INDEX('Policy Characteristics'!F:F,MATCH($C331,'Policy Characteristics'!$C:$C,0)))</f>
        <v>0</v>
      </c>
      <c r="M331" s="285">
        <f>IF(ISBLANK(INDEX('Policy Characteristics'!G:G,MATCH($C331,'Policy Characteristics'!$C:$C,0))),"",INDEX('Policy Characteristics'!G:G,MATCH($C331,'Policy Characteristics'!$C:$C,0)))</f>
        <v>0.95</v>
      </c>
      <c r="N331" s="285">
        <f>IF(ISBLANK(INDEX('Policy Characteristics'!H:H,MATCH($C331,'Policy Characteristics'!$C:$C,0))),"",INDEX('Policy Characteristics'!H:H,MATCH($C331,'Policy Characteristics'!$C:$C,0)))</f>
        <v>0.01</v>
      </c>
      <c r="O331" s="272" t="str">
        <f>IF(ISBLANK(INDEX('Policy Characteristics'!I:I,MATCH($C331,'Policy Characteristics'!$C:$C,0))),"",INDEX('Policy Characteristics'!I:I,MATCH($C331,'Policy Characteristics'!$C:$C,0)))</f>
        <v>% of construction cost</v>
      </c>
      <c r="P331" s="272" t="str">
        <f>IF(ISBLANK(INDEX('Policy Characteristics'!J:J,MATCH($C331,'Policy Characteristics'!$C:$C,0))),"",INDEX('Policy Characteristics'!J:J,MATCH($C331,'Policy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1" s="272" t="str">
        <f>IF(ISBLANK(INDEX('Policy Characteristics'!K:K,MATCH($C331,'Policy Characteristics'!$C:$C,0))),"",INDEX('Policy Characteristics'!K:K,MATCH($C331,'Policy Characteristics'!$C:$C,0)))</f>
        <v>electricity-sector-main.html#subsidies</v>
      </c>
      <c r="R331" s="272" t="str">
        <f>IF(ISBLANK(INDEX('Policy Characteristics'!L:L,MATCH($C331,'Policy Characteristics'!$C:$C,0))),"",INDEX('Policy Characteristics'!L:L,MATCH($C331,'Policy Characteristics'!$C:$C,0)))</f>
        <v/>
      </c>
    </row>
    <row r="332" spans="1:18" s="2" customFormat="1" ht="16">
      <c r="A332" s="272" t="str">
        <f>IF(ISBLANK(INDEX('Policy Characteristics'!A:A,MATCH($C332,'Policy Characteristics'!$C:$C,0))),"",INDEX('Policy Characteristics'!A:A,MATCH($C332,'Policy Characteristics'!$C:$C,0)))</f>
        <v>Electricity Supply</v>
      </c>
      <c r="B332" s="272" t="str">
        <f>IF(ISBLANK(INDEX('Policy Characteristics'!B:B,MATCH($C332,'Policy Characteristics'!$C:$C,0))),"",INDEX('Policy Characteristics'!B:B,MATCH($C332,'Policy Characteristics'!$C:$C,0)))</f>
        <v>Subsidy for Capacity Construction</v>
      </c>
      <c r="C332" s="276" t="str">
        <f t="shared" si="26"/>
        <v>Perc Subsidy for Elec Capacity Construction</v>
      </c>
      <c r="D332" s="6" t="s">
        <v>81</v>
      </c>
      <c r="E332" s="45"/>
      <c r="F332" s="6" t="s">
        <v>95</v>
      </c>
      <c r="G332" s="6"/>
      <c r="H332" s="46">
        <v>521</v>
      </c>
      <c r="I332" s="6" t="s">
        <v>45</v>
      </c>
      <c r="J332" s="274" t="str">
        <f>IF(ISBLANK(INDEX('Policy Characteristics'!D:D,MATCH($C332,'Policy Characteristics'!$C:$C,0))),"",INDEX('Policy Characteristics'!D:D,MATCH($C332,'Policy Characteristics'!$C:$C,0)))</f>
        <v>Subsidy for Capacity Construction</v>
      </c>
      <c r="K332" s="272" t="str">
        <f>IF(ISBLANK(INDEX('Policy Characteristics'!E:E,MATCH($C332,'Policy Characteristics'!$C:$C,0))),"",INDEX('Policy Characteristics'!E:E,MATCH($C332,'Policy Characteristics'!$C:$C,0)))</f>
        <v>elec capacity construction subsidy</v>
      </c>
      <c r="L332" s="285">
        <f>IF(ISBLANK(INDEX('Policy Characteristics'!F:F,MATCH($C332,'Policy Characteristics'!$C:$C,0))),"",INDEX('Policy Characteristics'!F:F,MATCH($C332,'Policy Characteristics'!$C:$C,0)))</f>
        <v>0</v>
      </c>
      <c r="M332" s="285">
        <f>IF(ISBLANK(INDEX('Policy Characteristics'!G:G,MATCH($C332,'Policy Characteristics'!$C:$C,0))),"",INDEX('Policy Characteristics'!G:G,MATCH($C332,'Policy Characteristics'!$C:$C,0)))</f>
        <v>0.95</v>
      </c>
      <c r="N332" s="285">
        <f>IF(ISBLANK(INDEX('Policy Characteristics'!H:H,MATCH($C332,'Policy Characteristics'!$C:$C,0))),"",INDEX('Policy Characteristics'!H:H,MATCH($C332,'Policy Characteristics'!$C:$C,0)))</f>
        <v>0.01</v>
      </c>
      <c r="O332" s="272" t="str">
        <f>IF(ISBLANK(INDEX('Policy Characteristics'!I:I,MATCH($C332,'Policy Characteristics'!$C:$C,0))),"",INDEX('Policy Characteristics'!I:I,MATCH($C332,'Policy Characteristics'!$C:$C,0)))</f>
        <v>% of construction cost</v>
      </c>
      <c r="P332" s="272"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2" s="272" t="str">
        <f>IF(ISBLANK(INDEX('Policy Characteristics'!K:K,MATCH($C332,'Policy Characteristics'!$C:$C,0))),"",INDEX('Policy Characteristics'!K:K,MATCH($C332,'Policy Characteristics'!$C:$C,0)))</f>
        <v>electricity-sector-main.html#subsidies</v>
      </c>
      <c r="R332" s="272" t="str">
        <f>IF(ISBLANK(INDEX('Policy Characteristics'!L:L,MATCH($C332,'Policy Characteristics'!$C:$C,0))),"",INDEX('Policy Characteristics'!L:L,MATCH($C332,'Policy Characteristics'!$C:$C,0)))</f>
        <v/>
      </c>
    </row>
    <row r="333" spans="1:18" s="2" customFormat="1" ht="16">
      <c r="A333" s="272" t="str">
        <f>IF(ISBLANK(INDEX('Policy Characteristics'!A:A,MATCH($C333,'Policy Characteristics'!$C:$C,0))),"",INDEX('Policy Characteristics'!A:A,MATCH($C333,'Policy Characteristics'!$C:$C,0)))</f>
        <v>Electricity Supply</v>
      </c>
      <c r="B333" s="272" t="str">
        <f>IF(ISBLANK(INDEX('Policy Characteristics'!B:B,MATCH($C333,'Policy Characteristics'!$C:$C,0))),"",INDEX('Policy Characteristics'!B:B,MATCH($C333,'Policy Characteristics'!$C:$C,0)))</f>
        <v>Subsidy for Capacity Construction</v>
      </c>
      <c r="C333" s="276" t="str">
        <f t="shared" si="26"/>
        <v>Perc Subsidy for Elec Capacity Construction</v>
      </c>
      <c r="D333" s="6" t="s">
        <v>2472</v>
      </c>
      <c r="E333" s="45"/>
      <c r="F333" s="44" t="s">
        <v>459</v>
      </c>
      <c r="G333" s="6"/>
      <c r="H333" s="46">
        <v>1598</v>
      </c>
      <c r="I333" s="6" t="s">
        <v>45</v>
      </c>
      <c r="J333" s="274" t="str">
        <f>IF(ISBLANK(INDEX('Policy Characteristics'!D:D,MATCH($C333,'Policy Characteristics'!$C:$C,0))),"",INDEX('Policy Characteristics'!D:D,MATCH($C333,'Policy Characteristics'!$C:$C,0)))</f>
        <v>Subsidy for Capacity Construction</v>
      </c>
      <c r="K333" s="272" t="str">
        <f>IF(ISBLANK(INDEX('Policy Characteristics'!E:E,MATCH($C333,'Policy Characteristics'!$C:$C,0))),"",INDEX('Policy Characteristics'!E:E,MATCH($C333,'Policy Characteristics'!$C:$C,0)))</f>
        <v>elec capacity construction subsidy</v>
      </c>
      <c r="L333" s="285">
        <f>IF(ISBLANK(INDEX('Policy Characteristics'!F:F,MATCH($C333,'Policy Characteristics'!$C:$C,0))),"",INDEX('Policy Characteristics'!F:F,MATCH($C333,'Policy Characteristics'!$C:$C,0)))</f>
        <v>0</v>
      </c>
      <c r="M333" s="285">
        <f>IF(ISBLANK(INDEX('Policy Characteristics'!G:G,MATCH($C333,'Policy Characteristics'!$C:$C,0))),"",INDEX('Policy Characteristics'!G:G,MATCH($C333,'Policy Characteristics'!$C:$C,0)))</f>
        <v>0.95</v>
      </c>
      <c r="N333" s="285">
        <f>IF(ISBLANK(INDEX('Policy Characteristics'!H:H,MATCH($C333,'Policy Characteristics'!$C:$C,0))),"",INDEX('Policy Characteristics'!H:H,MATCH($C333,'Policy Characteristics'!$C:$C,0)))</f>
        <v>0.01</v>
      </c>
      <c r="O333" s="272" t="str">
        <f>IF(ISBLANK(INDEX('Policy Characteristics'!I:I,MATCH($C333,'Policy Characteristics'!$C:$C,0))),"",INDEX('Policy Characteristics'!I:I,MATCH($C333,'Policy Characteristics'!$C:$C,0)))</f>
        <v>% of construction cost</v>
      </c>
      <c r="P333" s="272"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3" s="272" t="str">
        <f>IF(ISBLANK(INDEX('Policy Characteristics'!K:K,MATCH($C333,'Policy Characteristics'!$C:$C,0))),"",INDEX('Policy Characteristics'!K:K,MATCH($C333,'Policy Characteristics'!$C:$C,0)))</f>
        <v>electricity-sector-main.html#subsidies</v>
      </c>
      <c r="R333" s="272" t="str">
        <f>IF(ISBLANK(INDEX('Policy Characteristics'!L:L,MATCH($C333,'Policy Characteristics'!$C:$C,0))),"",INDEX('Policy Characteristics'!L:L,MATCH($C333,'Policy Characteristics'!$C:$C,0)))</f>
        <v/>
      </c>
    </row>
    <row r="334" spans="1:18" s="2" customFormat="1" ht="16">
      <c r="A334" s="272" t="str">
        <f>IF(ISBLANK(INDEX('Policy Characteristics'!A:A,MATCH($C334,'Policy Characteristics'!$C:$C,0))),"",INDEX('Policy Characteristics'!A:A,MATCH($C334,'Policy Characteristics'!$C:$C,0)))</f>
        <v>Electricity Supply</v>
      </c>
      <c r="B334" s="272" t="str">
        <f>IF(ISBLANK(INDEX('Policy Characteristics'!B:B,MATCH($C334,'Policy Characteristics'!$C:$C,0))),"",INDEX('Policy Characteristics'!B:B,MATCH($C334,'Policy Characteristics'!$C:$C,0)))</f>
        <v>Subsidy for Capacity Construction</v>
      </c>
      <c r="C334" s="276" t="str">
        <f t="shared" si="26"/>
        <v>Perc Subsidy for Elec Capacity Construction</v>
      </c>
      <c r="D334" s="6" t="s">
        <v>327</v>
      </c>
      <c r="E334" s="45"/>
      <c r="F334" s="44" t="s">
        <v>329</v>
      </c>
      <c r="G334" s="6"/>
      <c r="H334" s="46">
        <v>1599</v>
      </c>
      <c r="I334" s="6" t="s">
        <v>46</v>
      </c>
      <c r="J334" s="274" t="str">
        <f>IF(ISBLANK(INDEX('Policy Characteristics'!D:D,MATCH($C334,'Policy Characteristics'!$C:$C,0))),"",INDEX('Policy Characteristics'!D:D,MATCH($C334,'Policy Characteristics'!$C:$C,0)))</f>
        <v>Subsidy for Capacity Construction</v>
      </c>
      <c r="K334" s="272" t="str">
        <f>IF(ISBLANK(INDEX('Policy Characteristics'!E:E,MATCH($C334,'Policy Characteristics'!$C:$C,0))),"",INDEX('Policy Characteristics'!E:E,MATCH($C334,'Policy Characteristics'!$C:$C,0)))</f>
        <v>elec capacity construction subsidy</v>
      </c>
      <c r="L334" s="285">
        <f>IF(ISBLANK(INDEX('Policy Characteristics'!F:F,MATCH($C334,'Policy Characteristics'!$C:$C,0))),"",INDEX('Policy Characteristics'!F:F,MATCH($C334,'Policy Characteristics'!$C:$C,0)))</f>
        <v>0</v>
      </c>
      <c r="M334" s="285">
        <f>IF(ISBLANK(INDEX('Policy Characteristics'!G:G,MATCH($C334,'Policy Characteristics'!$C:$C,0))),"",INDEX('Policy Characteristics'!G:G,MATCH($C334,'Policy Characteristics'!$C:$C,0)))</f>
        <v>0.95</v>
      </c>
      <c r="N334" s="285">
        <f>IF(ISBLANK(INDEX('Policy Characteristics'!H:H,MATCH($C334,'Policy Characteristics'!$C:$C,0))),"",INDEX('Policy Characteristics'!H:H,MATCH($C334,'Policy Characteristics'!$C:$C,0)))</f>
        <v>0.01</v>
      </c>
      <c r="O334" s="272" t="str">
        <f>IF(ISBLANK(INDEX('Policy Characteristics'!I:I,MATCH($C334,'Policy Characteristics'!$C:$C,0))),"",INDEX('Policy Characteristics'!I:I,MATCH($C334,'Policy Characteristics'!$C:$C,0)))</f>
        <v>% of construction cost</v>
      </c>
      <c r="P334" s="272"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4" s="272" t="str">
        <f>IF(ISBLANK(INDEX('Policy Characteristics'!K:K,MATCH($C334,'Policy Characteristics'!$C:$C,0))),"",INDEX('Policy Characteristics'!K:K,MATCH($C334,'Policy Characteristics'!$C:$C,0)))</f>
        <v>electricity-sector-main.html#subsidies</v>
      </c>
      <c r="R334" s="272" t="str">
        <f>IF(ISBLANK(INDEX('Policy Characteristics'!L:L,MATCH($C334,'Policy Characteristics'!$C:$C,0))),"",INDEX('Policy Characteristics'!L:L,MATCH($C334,'Policy Characteristics'!$C:$C,0)))</f>
        <v/>
      </c>
    </row>
    <row r="335" spans="1:18" s="2" customFormat="1" ht="16">
      <c r="A335" s="272" t="str">
        <f>IF(ISBLANK(INDEX('Policy Characteristics'!A:A,MATCH($C335,'Policy Characteristics'!$C:$C,0))),"",INDEX('Policy Characteristics'!A:A,MATCH($C335,'Policy Characteristics'!$C:$C,0)))</f>
        <v>Electricity Supply</v>
      </c>
      <c r="B335" s="272" t="str">
        <f>IF(ISBLANK(INDEX('Policy Characteristics'!B:B,MATCH($C335,'Policy Characteristics'!$C:$C,0))),"",INDEX('Policy Characteristics'!B:B,MATCH($C335,'Policy Characteristics'!$C:$C,0)))</f>
        <v>Subsidy for Capacity Construction</v>
      </c>
      <c r="C335" s="276" t="str">
        <f t="shared" si="26"/>
        <v>Perc Subsidy for Elec Capacity Construction</v>
      </c>
      <c r="D335" s="6" t="s">
        <v>328</v>
      </c>
      <c r="E335" s="45"/>
      <c r="F335" s="44" t="s">
        <v>330</v>
      </c>
      <c r="G335" s="6"/>
      <c r="H335" s="46">
        <v>1600</v>
      </c>
      <c r="I335" s="6" t="s">
        <v>46</v>
      </c>
      <c r="J335" s="274" t="str">
        <f>IF(ISBLANK(INDEX('Policy Characteristics'!D:D,MATCH($C335,'Policy Characteristics'!$C:$C,0))),"",INDEX('Policy Characteristics'!D:D,MATCH($C335,'Policy Characteristics'!$C:$C,0)))</f>
        <v>Subsidy for Capacity Construction</v>
      </c>
      <c r="K335" s="272" t="str">
        <f>IF(ISBLANK(INDEX('Policy Characteristics'!E:E,MATCH($C335,'Policy Characteristics'!$C:$C,0))),"",INDEX('Policy Characteristics'!E:E,MATCH($C335,'Policy Characteristics'!$C:$C,0)))</f>
        <v>elec capacity construction subsidy</v>
      </c>
      <c r="L335" s="285">
        <f>IF(ISBLANK(INDEX('Policy Characteristics'!F:F,MATCH($C335,'Policy Characteristics'!$C:$C,0))),"",INDEX('Policy Characteristics'!F:F,MATCH($C335,'Policy Characteristics'!$C:$C,0)))</f>
        <v>0</v>
      </c>
      <c r="M335" s="285">
        <f>IF(ISBLANK(INDEX('Policy Characteristics'!G:G,MATCH($C335,'Policy Characteristics'!$C:$C,0))),"",INDEX('Policy Characteristics'!G:G,MATCH($C335,'Policy Characteristics'!$C:$C,0)))</f>
        <v>0.95</v>
      </c>
      <c r="N335" s="285">
        <f>IF(ISBLANK(INDEX('Policy Characteristics'!H:H,MATCH($C335,'Policy Characteristics'!$C:$C,0))),"",INDEX('Policy Characteristics'!H:H,MATCH($C335,'Policy Characteristics'!$C:$C,0)))</f>
        <v>0.01</v>
      </c>
      <c r="O335" s="272" t="str">
        <f>IF(ISBLANK(INDEX('Policy Characteristics'!I:I,MATCH($C335,'Policy Characteristics'!$C:$C,0))),"",INDEX('Policy Characteristics'!I:I,MATCH($C335,'Policy Characteristics'!$C:$C,0)))</f>
        <v>% of construction cost</v>
      </c>
      <c r="P335" s="272"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5" s="272" t="str">
        <f>IF(ISBLANK(INDEX('Policy Characteristics'!K:K,MATCH($C335,'Policy Characteristics'!$C:$C,0))),"",INDEX('Policy Characteristics'!K:K,MATCH($C335,'Policy Characteristics'!$C:$C,0)))</f>
        <v>electricity-sector-main.html#subsidies</v>
      </c>
      <c r="R335" s="272" t="str">
        <f>IF(ISBLANK(INDEX('Policy Characteristics'!L:L,MATCH($C335,'Policy Characteristics'!$C:$C,0))),"",INDEX('Policy Characteristics'!L:L,MATCH($C335,'Policy Characteristics'!$C:$C,0)))</f>
        <v/>
      </c>
    </row>
    <row r="336" spans="1:18" s="2" customFormat="1" ht="16">
      <c r="A336" s="272" t="str">
        <f>IF(ISBLANK(INDEX('Policy Characteristics'!A:A,MATCH($C336,'Policy Characteristics'!$C:$C,0))),"",INDEX('Policy Characteristics'!A:A,MATCH($C336,'Policy Characteristics'!$C:$C,0)))</f>
        <v>Electricity Supply</v>
      </c>
      <c r="B336" s="272" t="str">
        <f>IF(ISBLANK(INDEX('Policy Characteristics'!B:B,MATCH($C336,'Policy Characteristics'!$C:$C,0))),"",INDEX('Policy Characteristics'!B:B,MATCH($C336,'Policy Characteristics'!$C:$C,0)))</f>
        <v>Subsidy for Capacity Construction</v>
      </c>
      <c r="C336" s="276" t="str">
        <f t="shared" si="26"/>
        <v>Perc Subsidy for Elec Capacity Construction</v>
      </c>
      <c r="D336" s="6" t="s">
        <v>467</v>
      </c>
      <c r="E336" s="45"/>
      <c r="F336" s="6" t="s">
        <v>466</v>
      </c>
      <c r="G336" s="6"/>
      <c r="H336" s="46">
        <v>694</v>
      </c>
      <c r="I336" s="6" t="s">
        <v>46</v>
      </c>
      <c r="J336" s="274" t="str">
        <f>IF(ISBLANK(INDEX('Policy Characteristics'!D:D,MATCH($C336,'Policy Characteristics'!$C:$C,0))),"",INDEX('Policy Characteristics'!D:D,MATCH($C336,'Policy Characteristics'!$C:$C,0)))</f>
        <v>Subsidy for Capacity Construction</v>
      </c>
      <c r="K336" s="272" t="str">
        <f>IF(ISBLANK(INDEX('Policy Characteristics'!E:E,MATCH($C336,'Policy Characteristics'!$C:$C,0))),"",INDEX('Policy Characteristics'!E:E,MATCH($C336,'Policy Characteristics'!$C:$C,0)))</f>
        <v>elec capacity construction subsidy</v>
      </c>
      <c r="L336" s="285">
        <f>IF(ISBLANK(INDEX('Policy Characteristics'!F:F,MATCH($C336,'Policy Characteristics'!$C:$C,0))),"",INDEX('Policy Characteristics'!F:F,MATCH($C336,'Policy Characteristics'!$C:$C,0)))</f>
        <v>0</v>
      </c>
      <c r="M336" s="285">
        <f>IF(ISBLANK(INDEX('Policy Characteristics'!G:G,MATCH($C336,'Policy Characteristics'!$C:$C,0))),"",INDEX('Policy Characteristics'!G:G,MATCH($C336,'Policy Characteristics'!$C:$C,0)))</f>
        <v>0.95</v>
      </c>
      <c r="N336" s="285">
        <f>IF(ISBLANK(INDEX('Policy Characteristics'!H:H,MATCH($C336,'Policy Characteristics'!$C:$C,0))),"",INDEX('Policy Characteristics'!H:H,MATCH($C336,'Policy Characteristics'!$C:$C,0)))</f>
        <v>0.01</v>
      </c>
      <c r="O336" s="272" t="str">
        <f>IF(ISBLANK(INDEX('Policy Characteristics'!I:I,MATCH($C336,'Policy Characteristics'!$C:$C,0))),"",INDEX('Policy Characteristics'!I:I,MATCH($C336,'Policy Characteristics'!$C:$C,0)))</f>
        <v>% of construction cost</v>
      </c>
      <c r="P336" s="272"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6" s="272" t="str">
        <f>IF(ISBLANK(INDEX('Policy Characteristics'!K:K,MATCH($C336,'Policy Characteristics'!$C:$C,0))),"",INDEX('Policy Characteristics'!K:K,MATCH($C336,'Policy Characteristics'!$C:$C,0)))</f>
        <v>electricity-sector-main.html#subsidies</v>
      </c>
      <c r="R336" s="272" t="str">
        <f>IF(ISBLANK(INDEX('Policy Characteristics'!L:L,MATCH($C336,'Policy Characteristics'!$C:$C,0))),"",INDEX('Policy Characteristics'!L:L,MATCH($C336,'Policy Characteristics'!$C:$C,0)))</f>
        <v/>
      </c>
    </row>
    <row r="337" spans="1:18" s="2" customFormat="1" ht="16">
      <c r="A337" s="272" t="str">
        <f>IF(ISBLANK(INDEX('Policy Characteristics'!A:A,MATCH($C337,'Policy Characteristics'!$C:$C,0))),"",INDEX('Policy Characteristics'!A:A,MATCH($C337,'Policy Characteristics'!$C:$C,0)))</f>
        <v>Electricity Supply</v>
      </c>
      <c r="B337" s="272" t="str">
        <f>IF(ISBLANK(INDEX('Policy Characteristics'!B:B,MATCH($C337,'Policy Characteristics'!$C:$C,0))),"",INDEX('Policy Characteristics'!B:B,MATCH($C337,'Policy Characteristics'!$C:$C,0)))</f>
        <v>Subsidy for Capacity Construction</v>
      </c>
      <c r="C337" s="276" t="str">
        <f t="shared" si="26"/>
        <v>Perc Subsidy for Elec Capacity Construction</v>
      </c>
      <c r="D337" s="6" t="s">
        <v>476</v>
      </c>
      <c r="E337" s="45"/>
      <c r="F337" s="6" t="s">
        <v>477</v>
      </c>
      <c r="G337" s="6"/>
      <c r="H337" s="46">
        <v>522</v>
      </c>
      <c r="I337" s="6" t="s">
        <v>45</v>
      </c>
      <c r="J337" s="274" t="str">
        <f>IF(ISBLANK(INDEX('Policy Characteristics'!D:D,MATCH($C337,'Policy Characteristics'!$C:$C,0))),"",INDEX('Policy Characteristics'!D:D,MATCH($C337,'Policy Characteristics'!$C:$C,0)))</f>
        <v>Subsidy for Capacity Construction</v>
      </c>
      <c r="K337" s="272" t="str">
        <f>IF(ISBLANK(INDEX('Policy Characteristics'!E:E,MATCH($C337,'Policy Characteristics'!$C:$C,0))),"",INDEX('Policy Characteristics'!E:E,MATCH($C337,'Policy Characteristics'!$C:$C,0)))</f>
        <v>elec capacity construction subsidy</v>
      </c>
      <c r="L337" s="285">
        <f>IF(ISBLANK(INDEX('Policy Characteristics'!F:F,MATCH($C337,'Policy Characteristics'!$C:$C,0))),"",INDEX('Policy Characteristics'!F:F,MATCH($C337,'Policy Characteristics'!$C:$C,0)))</f>
        <v>0</v>
      </c>
      <c r="M337" s="285">
        <f>IF(ISBLANK(INDEX('Policy Characteristics'!G:G,MATCH($C337,'Policy Characteristics'!$C:$C,0))),"",INDEX('Policy Characteristics'!G:G,MATCH($C337,'Policy Characteristics'!$C:$C,0)))</f>
        <v>0.95</v>
      </c>
      <c r="N337" s="285">
        <f>IF(ISBLANK(INDEX('Policy Characteristics'!H:H,MATCH($C337,'Policy Characteristics'!$C:$C,0))),"",INDEX('Policy Characteristics'!H:H,MATCH($C337,'Policy Characteristics'!$C:$C,0)))</f>
        <v>0.01</v>
      </c>
      <c r="O337" s="272" t="str">
        <f>IF(ISBLANK(INDEX('Policy Characteristics'!I:I,MATCH($C337,'Policy Characteristics'!$C:$C,0))),"",INDEX('Policy Characteristics'!I:I,MATCH($C337,'Policy Characteristics'!$C:$C,0)))</f>
        <v>% of construction cost</v>
      </c>
      <c r="P337" s="272"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7" s="272" t="str">
        <f>IF(ISBLANK(INDEX('Policy Characteristics'!K:K,MATCH($C337,'Policy Characteristics'!$C:$C,0))),"",INDEX('Policy Characteristics'!K:K,MATCH($C337,'Policy Characteristics'!$C:$C,0)))</f>
        <v>electricity-sector-main.html#subsidies</v>
      </c>
      <c r="R337" s="272" t="str">
        <f>IF(ISBLANK(INDEX('Policy Characteristics'!L:L,MATCH($C337,'Policy Characteristics'!$C:$C,0))),"",INDEX('Policy Characteristics'!L:L,MATCH($C337,'Policy Characteristics'!$C:$C,0)))</f>
        <v/>
      </c>
    </row>
    <row r="338" spans="1:18" s="2" customFormat="1" ht="16">
      <c r="A338" s="272" t="str">
        <f>IF(ISBLANK(INDEX('Policy Characteristics'!A:A,MATCH($C338,'Policy Characteristics'!$C:$C,0))),"",INDEX('Policy Characteristics'!A:A,MATCH($C338,'Policy Characteristics'!$C:$C,0)))</f>
        <v>Electricity Supply</v>
      </c>
      <c r="B338" s="272" t="str">
        <f>IF(ISBLANK(INDEX('Policy Characteristics'!B:B,MATCH($C338,'Policy Characteristics'!$C:$C,0))),"",INDEX('Policy Characteristics'!B:B,MATCH($C338,'Policy Characteristics'!$C:$C,0)))</f>
        <v>Subsidy for Capacity Construction</v>
      </c>
      <c r="C338" s="276" t="str">
        <f t="shared" si="26"/>
        <v>Perc Subsidy for Elec Capacity Construction</v>
      </c>
      <c r="D338" s="6" t="s">
        <v>2830</v>
      </c>
      <c r="E338" s="44"/>
      <c r="F338" s="6" t="s">
        <v>2524</v>
      </c>
      <c r="G338" s="6"/>
      <c r="H338" s="46">
        <v>695</v>
      </c>
      <c r="I338" s="6" t="s">
        <v>46</v>
      </c>
      <c r="J338" s="274" t="str">
        <f>IF(ISBLANK(INDEX('Policy Characteristics'!D:D,MATCH($C338,'Policy Characteristics'!$C:$C,0))),"",INDEX('Policy Characteristics'!D:D,MATCH($C338,'Policy Characteristics'!$C:$C,0)))</f>
        <v>Subsidy for Capacity Construction</v>
      </c>
      <c r="K338" s="272" t="str">
        <f>IF(ISBLANK(INDEX('Policy Characteristics'!E:E,MATCH($C338,'Policy Characteristics'!$C:$C,0))),"",INDEX('Policy Characteristics'!E:E,MATCH($C338,'Policy Characteristics'!$C:$C,0)))</f>
        <v>elec capacity construction subsidy</v>
      </c>
      <c r="L338" s="285">
        <f>IF(ISBLANK(INDEX('Policy Characteristics'!F:F,MATCH($C338,'Policy Characteristics'!$C:$C,0))),"",INDEX('Policy Characteristics'!F:F,MATCH($C338,'Policy Characteristics'!$C:$C,0)))</f>
        <v>0</v>
      </c>
      <c r="M338" s="285">
        <f>IF(ISBLANK(INDEX('Policy Characteristics'!G:G,MATCH($C338,'Policy Characteristics'!$C:$C,0))),"",INDEX('Policy Characteristics'!G:G,MATCH($C338,'Policy Characteristics'!$C:$C,0)))</f>
        <v>0.95</v>
      </c>
      <c r="N338" s="285">
        <f>IF(ISBLANK(INDEX('Policy Characteristics'!H:H,MATCH($C338,'Policy Characteristics'!$C:$C,0))),"",INDEX('Policy Characteristics'!H:H,MATCH($C338,'Policy Characteristics'!$C:$C,0)))</f>
        <v>0.01</v>
      </c>
      <c r="O338" s="272" t="str">
        <f>IF(ISBLANK(INDEX('Policy Characteristics'!I:I,MATCH($C338,'Policy Characteristics'!$C:$C,0))),"",INDEX('Policy Characteristics'!I:I,MATCH($C338,'Policy Characteristics'!$C:$C,0)))</f>
        <v>% of construction cost</v>
      </c>
      <c r="P338" s="272"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8" s="272" t="str">
        <f>IF(ISBLANK(INDEX('Policy Characteristics'!K:K,MATCH($C338,'Policy Characteristics'!$C:$C,0))),"",INDEX('Policy Characteristics'!K:K,MATCH($C338,'Policy Characteristics'!$C:$C,0)))</f>
        <v>electricity-sector-main.html#subsidies</v>
      </c>
      <c r="R338" s="272" t="str">
        <f>IF(ISBLANK(INDEX('Policy Characteristics'!L:L,MATCH($C338,'Policy Characteristics'!$C:$C,0))),"",INDEX('Policy Characteristics'!L:L,MATCH($C338,'Policy Characteristics'!$C:$C,0)))</f>
        <v/>
      </c>
    </row>
    <row r="339" spans="1:18" s="2" customFormat="1" ht="16">
      <c r="A339" s="272" t="str">
        <f>IF(ISBLANK(INDEX('Policy Characteristics'!A:A,MATCH($C339,'Policy Characteristics'!$C:$C,0))),"",INDEX('Policy Characteristics'!A:A,MATCH($C339,'Policy Characteristics'!$C:$C,0)))</f>
        <v>Electricity Supply</v>
      </c>
      <c r="B339" s="272" t="str">
        <f>IF(ISBLANK(INDEX('Policy Characteristics'!B:B,MATCH($C339,'Policy Characteristics'!$C:$C,0))),"",INDEX('Policy Characteristics'!B:B,MATCH($C339,'Policy Characteristics'!$C:$C,0)))</f>
        <v>Subsidy for Capacity Construction</v>
      </c>
      <c r="C339" s="276" t="str">
        <f t="shared" si="26"/>
        <v>Perc Subsidy for Elec Capacity Construction</v>
      </c>
      <c r="D339" s="6" t="s">
        <v>2831</v>
      </c>
      <c r="E339" s="44"/>
      <c r="F339" s="6" t="s">
        <v>2658</v>
      </c>
      <c r="G339" s="6"/>
      <c r="H339" s="46">
        <v>696</v>
      </c>
      <c r="I339" s="6" t="s">
        <v>46</v>
      </c>
      <c r="J339" s="274" t="str">
        <f>IF(ISBLANK(INDEX('Policy Characteristics'!D:D,MATCH($C339,'Policy Characteristics'!$C:$C,0))),"",INDEX('Policy Characteristics'!D:D,MATCH($C339,'Policy Characteristics'!$C:$C,0)))</f>
        <v>Subsidy for Capacity Construction</v>
      </c>
      <c r="K339" s="272" t="str">
        <f>IF(ISBLANK(INDEX('Policy Characteristics'!E:E,MATCH($C339,'Policy Characteristics'!$C:$C,0))),"",INDEX('Policy Characteristics'!E:E,MATCH($C339,'Policy Characteristics'!$C:$C,0)))</f>
        <v>elec capacity construction subsidy</v>
      </c>
      <c r="L339" s="285">
        <f>IF(ISBLANK(INDEX('Policy Characteristics'!F:F,MATCH($C339,'Policy Characteristics'!$C:$C,0))),"",INDEX('Policy Characteristics'!F:F,MATCH($C339,'Policy Characteristics'!$C:$C,0)))</f>
        <v>0</v>
      </c>
      <c r="M339" s="285">
        <f>IF(ISBLANK(INDEX('Policy Characteristics'!G:G,MATCH($C339,'Policy Characteristics'!$C:$C,0))),"",INDEX('Policy Characteristics'!G:G,MATCH($C339,'Policy Characteristics'!$C:$C,0)))</f>
        <v>0.95</v>
      </c>
      <c r="N339" s="285">
        <f>IF(ISBLANK(INDEX('Policy Characteristics'!H:H,MATCH($C339,'Policy Characteristics'!$C:$C,0))),"",INDEX('Policy Characteristics'!H:H,MATCH($C339,'Policy Characteristics'!$C:$C,0)))</f>
        <v>0.01</v>
      </c>
      <c r="O339" s="272" t="str">
        <f>IF(ISBLANK(INDEX('Policy Characteristics'!I:I,MATCH($C339,'Policy Characteristics'!$C:$C,0))),"",INDEX('Policy Characteristics'!I:I,MATCH($C339,'Policy Characteristics'!$C:$C,0)))</f>
        <v>% of construction cost</v>
      </c>
      <c r="P339" s="272"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39" s="272" t="str">
        <f>IF(ISBLANK(INDEX('Policy Characteristics'!K:K,MATCH($C339,'Policy Characteristics'!$C:$C,0))),"",INDEX('Policy Characteristics'!K:K,MATCH($C339,'Policy Characteristics'!$C:$C,0)))</f>
        <v>electricity-sector-main.html#subsidies</v>
      </c>
      <c r="R339" s="272" t="str">
        <f>IF(ISBLANK(INDEX('Policy Characteristics'!L:L,MATCH($C339,'Policy Characteristics'!$C:$C,0))),"",INDEX('Policy Characteristics'!L:L,MATCH($C339,'Policy Characteristics'!$C:$C,0)))</f>
        <v/>
      </c>
    </row>
    <row r="340" spans="1:18" s="2" customFormat="1" ht="16">
      <c r="A340" s="272" t="str">
        <f>IF(ISBLANK(INDEX('Policy Characteristics'!A:A,MATCH($C340,'Policy Characteristics'!$C:$C,0))),"",INDEX('Policy Characteristics'!A:A,MATCH($C340,'Policy Characteristics'!$C:$C,0)))</f>
        <v>Electricity Supply</v>
      </c>
      <c r="B340" s="272" t="str">
        <f>IF(ISBLANK(INDEX('Policy Characteristics'!B:B,MATCH($C340,'Policy Characteristics'!$C:$C,0))),"",INDEX('Policy Characteristics'!B:B,MATCH($C340,'Policy Characteristics'!$C:$C,0)))</f>
        <v>Subsidy for Capacity Construction</v>
      </c>
      <c r="C340" s="276" t="str">
        <f t="shared" si="26"/>
        <v>Perc Subsidy for Elec Capacity Construction</v>
      </c>
      <c r="D340" s="6" t="s">
        <v>2832</v>
      </c>
      <c r="E340" s="44"/>
      <c r="F340" s="6" t="s">
        <v>2526</v>
      </c>
      <c r="G340" s="6"/>
      <c r="H340" s="46">
        <v>697</v>
      </c>
      <c r="I340" s="6" t="s">
        <v>46</v>
      </c>
      <c r="J340" s="274" t="str">
        <f>IF(ISBLANK(INDEX('Policy Characteristics'!D:D,MATCH($C340,'Policy Characteristics'!$C:$C,0))),"",INDEX('Policy Characteristics'!D:D,MATCH($C340,'Policy Characteristics'!$C:$C,0)))</f>
        <v>Subsidy for Capacity Construction</v>
      </c>
      <c r="K340" s="272" t="str">
        <f>IF(ISBLANK(INDEX('Policy Characteristics'!E:E,MATCH($C340,'Policy Characteristics'!$C:$C,0))),"",INDEX('Policy Characteristics'!E:E,MATCH($C340,'Policy Characteristics'!$C:$C,0)))</f>
        <v>elec capacity construction subsidy</v>
      </c>
      <c r="L340" s="285">
        <f>IF(ISBLANK(INDEX('Policy Characteristics'!F:F,MATCH($C340,'Policy Characteristics'!$C:$C,0))),"",INDEX('Policy Characteristics'!F:F,MATCH($C340,'Policy Characteristics'!$C:$C,0)))</f>
        <v>0</v>
      </c>
      <c r="M340" s="285">
        <f>IF(ISBLANK(INDEX('Policy Characteristics'!G:G,MATCH($C340,'Policy Characteristics'!$C:$C,0))),"",INDEX('Policy Characteristics'!G:G,MATCH($C340,'Policy Characteristics'!$C:$C,0)))</f>
        <v>0.95</v>
      </c>
      <c r="N340" s="285">
        <f>IF(ISBLANK(INDEX('Policy Characteristics'!H:H,MATCH($C340,'Policy Characteristics'!$C:$C,0))),"",INDEX('Policy Characteristics'!H:H,MATCH($C340,'Policy Characteristics'!$C:$C,0)))</f>
        <v>0.01</v>
      </c>
      <c r="O340" s="272" t="str">
        <f>IF(ISBLANK(INDEX('Policy Characteristics'!I:I,MATCH($C340,'Policy Characteristics'!$C:$C,0))),"",INDEX('Policy Characteristics'!I:I,MATCH($C340,'Policy Characteristics'!$C:$C,0)))</f>
        <v>% of construction cost</v>
      </c>
      <c r="P340" s="272"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 **Onshore Wind:** The U.S. does not have a capacity construction subsidy for onshore wind.  However, the Investment Tax Credit, a similar program for solar power, covers 30% of system costs through 2019, with declining amounts thereafter. In the business-as-usual case, we also deduct a third of the ITC value to account for tax credit monetization. // **Solar PV and Solar Thermal:** The U.S. Investment Tax Credit, enacted in 2005, covers 30% of solar system costs through 2019, with declining amounts thereafter. In the business-as-usual case, we also deduct a third of the ITC value to account for tax credit monetization.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**Offshore Wind:** The Investment Tax Credit covers 30% of system costs through 2025. In the business-as-usual case, we also deduct a third of the ITC value to account for tax credit monetization.</v>
      </c>
      <c r="Q340" s="272" t="str">
        <f>IF(ISBLANK(INDEX('Policy Characteristics'!K:K,MATCH($C340,'Policy Characteristics'!$C:$C,0))),"",INDEX('Policy Characteristics'!K:K,MATCH($C340,'Policy Characteristics'!$C:$C,0)))</f>
        <v>electricity-sector-main.html#subsidies</v>
      </c>
      <c r="R340" s="272" t="str">
        <f>IF(ISBLANK(INDEX('Policy Characteristics'!L:L,MATCH($C340,'Policy Characteristics'!$C:$C,0))),"",INDEX('Policy Characteristics'!L:L,MATCH($C340,'Policy Characteristics'!$C:$C,0)))</f>
        <v/>
      </c>
    </row>
    <row r="341" spans="1:18" s="2" customFormat="1" ht="16">
      <c r="A341" s="272" t="str">
        <f>IF(ISBLANK(INDEX('Policy Characteristics'!A:A,MATCH($C341,'Policy Characteristics'!$C:$C,0))),"",INDEX('Policy Characteristics'!A:A,MATCH($C341,'Policy Characteristics'!$C:$C,0)))</f>
        <v>Electricity Supply</v>
      </c>
      <c r="B341" s="272" t="str">
        <f>IF(ISBLANK(INDEX('Policy Characteristics'!B:B,MATCH($C341,'Policy Characteristics'!$C:$C,0))),"",INDEX('Policy Characteristics'!B:B,MATCH($C341,'Policy Characteristics'!$C:$C,0)))</f>
        <v>Subsidy for Electricity Production</v>
      </c>
      <c r="C341" s="275" t="s">
        <v>135</v>
      </c>
      <c r="D341" s="44" t="s">
        <v>470</v>
      </c>
      <c r="E341" s="44" t="s">
        <v>268</v>
      </c>
      <c r="F341" s="6" t="s">
        <v>469</v>
      </c>
      <c r="G341" s="358" t="s">
        <v>320</v>
      </c>
      <c r="H341" s="46">
        <v>698</v>
      </c>
      <c r="I341" s="6" t="s">
        <v>46</v>
      </c>
      <c r="J341" s="274" t="str">
        <f>IF(ISBLANK(INDEX('Policy Characteristics'!D:D,MATCH($C341,'Policy Characteristics'!$C:$C,0))),"",INDEX('Policy Characteristics'!D:D,MATCH($C341,'Policy Characteristics'!$C:$C,0)))</f>
        <v>Subsidy for Electricity Production</v>
      </c>
      <c r="K341" s="272" t="str">
        <f>IF(ISBLANK(INDEX('Policy Characteristics'!E:E,MATCH($C341,'Policy Characteristics'!$C:$C,0))),"",INDEX('Policy Characteristics'!E:E,MATCH($C341,'Policy Characteristics'!$C:$C,0)))</f>
        <v>elec generation subsidy</v>
      </c>
      <c r="L341" s="285">
        <f>IF(ISBLANK(INDEX('Policy Characteristics'!F:F,MATCH($C341,'Policy Characteristics'!$C:$C,0))),"",INDEX('Policy Characteristics'!F:F,MATCH($C341,'Policy Characteristics'!$C:$C,0)))</f>
        <v>0</v>
      </c>
      <c r="M341" s="285">
        <f>IF(ISBLANK(INDEX('Policy Characteristics'!G:G,MATCH($C341,'Policy Characteristics'!$C:$C,0))),"",INDEX('Policy Characteristics'!G:G,MATCH($C341,'Policy Characteristics'!$C:$C,0)))</f>
        <v>60</v>
      </c>
      <c r="N341" s="285">
        <f>IF(ISBLANK(INDEX('Policy Characteristics'!H:H,MATCH($C341,'Policy Characteristics'!$C:$C,0))),"",INDEX('Policy Characteristics'!H:H,MATCH($C341,'Policy Characteristics'!$C:$C,0)))</f>
        <v>1</v>
      </c>
      <c r="O341" s="272" t="str">
        <f>IF(ISBLANK(INDEX('Policy Characteristics'!I:I,MATCH($C341,'Policy Characteristics'!$C:$C,0))),"",INDEX('Policy Characteristics'!I:I,MATCH($C341,'Policy Characteristics'!$C:$C,0)))</f>
        <v>$/MWh</v>
      </c>
      <c r="P341" s="272" t="str">
        <f>IF(ISBLANK(INDEX('Policy Characteristics'!J:J,MATCH($C341,'Policy Characteristics'!$C:$C,0))),"",INDEX('Policy Characteristics'!J:J,MATCH($C341,'Policy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1" s="272" t="str">
        <f>IF(ISBLANK(INDEX('Policy Characteristics'!K:K,MATCH($C341,'Policy Characteristics'!$C:$C,0))),"",INDEX('Policy Characteristics'!K:K,MATCH($C341,'Policy Characteristics'!$C:$C,0)))</f>
        <v>electricity-sector-main.html#subsidies</v>
      </c>
      <c r="R341" s="272" t="str">
        <f>IF(ISBLANK(INDEX('Policy Characteristics'!L:L,MATCH($C341,'Policy Characteristics'!$C:$C,0))),"",INDEX('Policy Characteristics'!L:L,MATCH($C341,'Policy Characteristics'!$C:$C,0)))</f>
        <v>subsidy-for-electricity-production.html</v>
      </c>
    </row>
    <row r="342" spans="1:18" s="2" customFormat="1" ht="16">
      <c r="A342" s="272" t="str">
        <f>IF(ISBLANK(INDEX('Policy Characteristics'!A:A,MATCH($C342,'Policy Characteristics'!$C:$C,0))),"",INDEX('Policy Characteristics'!A:A,MATCH($C342,'Policy Characteristics'!$C:$C,0)))</f>
        <v>Electricity Supply</v>
      </c>
      <c r="B342" s="272" t="str">
        <f>IF(ISBLANK(INDEX('Policy Characteristics'!B:B,MATCH($C342,'Policy Characteristics'!$C:$C,0))),"",INDEX('Policy Characteristics'!B:B,MATCH($C342,'Policy Characteristics'!$C:$C,0)))</f>
        <v>Subsidy for Electricity Production</v>
      </c>
      <c r="C342" s="274" t="str">
        <f t="shared" ref="C342:C388" si="27">C$341</f>
        <v>Subsidy for Elec Production by Fuel</v>
      </c>
      <c r="D342" s="44" t="s">
        <v>470</v>
      </c>
      <c r="E342" s="44" t="s">
        <v>269</v>
      </c>
      <c r="F342" s="6" t="s">
        <v>469</v>
      </c>
      <c r="G342" s="358"/>
      <c r="H342" s="43">
        <v>1563</v>
      </c>
      <c r="I342" s="6" t="s">
        <v>46</v>
      </c>
      <c r="J342" s="274" t="str">
        <f>IF(ISBLANK(INDEX('Policy Characteristics'!D:D,MATCH($C342,'Policy Characteristics'!$C:$C,0))),"",INDEX('Policy Characteristics'!D:D,MATCH($C342,'Policy Characteristics'!$C:$C,0)))</f>
        <v>Subsidy for Electricity Production</v>
      </c>
      <c r="K342" s="272" t="str">
        <f>IF(ISBLANK(INDEX('Policy Characteristics'!E:E,MATCH($C342,'Policy Characteristics'!$C:$C,0))),"",INDEX('Policy Characteristics'!E:E,MATCH($C342,'Policy Characteristics'!$C:$C,0)))</f>
        <v>elec generation subsidy</v>
      </c>
      <c r="L342" s="285">
        <f>IF(ISBLANK(INDEX('Policy Characteristics'!F:F,MATCH($C342,'Policy Characteristics'!$C:$C,0))),"",INDEX('Policy Characteristics'!F:F,MATCH($C342,'Policy Characteristics'!$C:$C,0)))</f>
        <v>0</v>
      </c>
      <c r="M342" s="285">
        <f>IF(ISBLANK(INDEX('Policy Characteristics'!G:G,MATCH($C342,'Policy Characteristics'!$C:$C,0))),"",INDEX('Policy Characteristics'!G:G,MATCH($C342,'Policy Characteristics'!$C:$C,0)))</f>
        <v>60</v>
      </c>
      <c r="N342" s="285">
        <f>IF(ISBLANK(INDEX('Policy Characteristics'!H:H,MATCH($C342,'Policy Characteristics'!$C:$C,0))),"",INDEX('Policy Characteristics'!H:H,MATCH($C342,'Policy Characteristics'!$C:$C,0)))</f>
        <v>1</v>
      </c>
      <c r="O342" s="272" t="str">
        <f>IF(ISBLANK(INDEX('Policy Characteristics'!I:I,MATCH($C342,'Policy Characteristics'!$C:$C,0))),"",INDEX('Policy Characteristics'!I:I,MATCH($C342,'Policy Characteristics'!$C:$C,0)))</f>
        <v>$/MWh</v>
      </c>
      <c r="P342" s="272" t="str">
        <f>IF(ISBLANK(INDEX('Policy Characteristics'!J:J,MATCH($C342,'Policy Characteristics'!$C:$C,0))),"",INDEX('Policy Characteristics'!J:J,MATCH($C342,'Policy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2" s="272" t="str">
        <f>IF(ISBLANK(INDEX('Policy Characteristics'!K:K,MATCH($C342,'Policy Characteristics'!$C:$C,0))),"",INDEX('Policy Characteristics'!K:K,MATCH($C342,'Policy Characteristics'!$C:$C,0)))</f>
        <v>electricity-sector-main.html#subsidies</v>
      </c>
      <c r="R342" s="272" t="str">
        <f>IF(ISBLANK(INDEX('Policy Characteristics'!L:L,MATCH($C342,'Policy Characteristics'!$C:$C,0))),"",INDEX('Policy Characteristics'!L:L,MATCH($C342,'Policy Characteristics'!$C:$C,0)))</f>
        <v>subsidy-for-electricity-production.html</v>
      </c>
    </row>
    <row r="343" spans="1:18" s="2" customFormat="1" ht="16">
      <c r="A343" s="272" t="str">
        <f>IF(ISBLANK(INDEX('Policy Characteristics'!A:A,MATCH($C343,'Policy Characteristics'!$C:$C,0))),"",INDEX('Policy Characteristics'!A:A,MATCH($C343,'Policy Characteristics'!$C:$C,0)))</f>
        <v>Electricity Supply</v>
      </c>
      <c r="B343" s="272" t="str">
        <f>IF(ISBLANK(INDEX('Policy Characteristics'!B:B,MATCH($C343,'Policy Characteristics'!$C:$C,0))),"",INDEX('Policy Characteristics'!B:B,MATCH($C343,'Policy Characteristics'!$C:$C,0)))</f>
        <v>Subsidy for Electricity Production</v>
      </c>
      <c r="C343" s="274" t="str">
        <f t="shared" si="27"/>
        <v>Subsidy for Elec Production by Fuel</v>
      </c>
      <c r="D343" s="44" t="s">
        <v>470</v>
      </c>
      <c r="E343" s="44" t="s">
        <v>270</v>
      </c>
      <c r="F343" s="6" t="s">
        <v>469</v>
      </c>
      <c r="G343" s="358" t="s">
        <v>331</v>
      </c>
      <c r="H343" s="43">
        <v>1564</v>
      </c>
      <c r="I343" s="6" t="s">
        <v>46</v>
      </c>
      <c r="J343" s="274" t="str">
        <f>IF(ISBLANK(INDEX('Policy Characteristics'!D:D,MATCH($C343,'Policy Characteristics'!$C:$C,0))),"",INDEX('Policy Characteristics'!D:D,MATCH($C343,'Policy Characteristics'!$C:$C,0)))</f>
        <v>Subsidy for Electricity Production</v>
      </c>
      <c r="K343" s="272" t="str">
        <f>IF(ISBLANK(INDEX('Policy Characteristics'!E:E,MATCH($C343,'Policy Characteristics'!$C:$C,0))),"",INDEX('Policy Characteristics'!E:E,MATCH($C343,'Policy Characteristics'!$C:$C,0)))</f>
        <v>elec generation subsidy</v>
      </c>
      <c r="L343" s="285">
        <f>IF(ISBLANK(INDEX('Policy Characteristics'!F:F,MATCH($C343,'Policy Characteristics'!$C:$C,0))),"",INDEX('Policy Characteristics'!F:F,MATCH($C343,'Policy Characteristics'!$C:$C,0)))</f>
        <v>0</v>
      </c>
      <c r="M343" s="285">
        <f>IF(ISBLANK(INDEX('Policy Characteristics'!G:G,MATCH($C343,'Policy Characteristics'!$C:$C,0))),"",INDEX('Policy Characteristics'!G:G,MATCH($C343,'Policy Characteristics'!$C:$C,0)))</f>
        <v>60</v>
      </c>
      <c r="N343" s="285">
        <f>IF(ISBLANK(INDEX('Policy Characteristics'!H:H,MATCH($C343,'Policy Characteristics'!$C:$C,0))),"",INDEX('Policy Characteristics'!H:H,MATCH($C343,'Policy Characteristics'!$C:$C,0)))</f>
        <v>1</v>
      </c>
      <c r="O343" s="272" t="str">
        <f>IF(ISBLANK(INDEX('Policy Characteristics'!I:I,MATCH($C343,'Policy Characteristics'!$C:$C,0))),"",INDEX('Policy Characteristics'!I:I,MATCH($C343,'Policy Characteristics'!$C:$C,0)))</f>
        <v>$/MWh</v>
      </c>
      <c r="P343" s="272" t="str">
        <f>IF(ISBLANK(INDEX('Policy Characteristics'!J:J,MATCH($C343,'Policy Characteristics'!$C:$C,0))),"",INDEX('Policy Characteristics'!J:J,MATCH($C343,'Policy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3" s="272" t="str">
        <f>IF(ISBLANK(INDEX('Policy Characteristics'!K:K,MATCH($C343,'Policy Characteristics'!$C:$C,0))),"",INDEX('Policy Characteristics'!K:K,MATCH($C343,'Policy Characteristics'!$C:$C,0)))</f>
        <v>electricity-sector-main.html#subsidies</v>
      </c>
      <c r="R343" s="272" t="str">
        <f>IF(ISBLANK(INDEX('Policy Characteristics'!L:L,MATCH($C343,'Policy Characteristics'!$C:$C,0))),"",INDEX('Policy Characteristics'!L:L,MATCH($C343,'Policy Characteristics'!$C:$C,0)))</f>
        <v>subsidy-for-electricity-production.html</v>
      </c>
    </row>
    <row r="344" spans="1:18" s="2" customFormat="1" ht="16">
      <c r="A344" s="272" t="str">
        <f>IF(ISBLANK(INDEX('Policy Characteristics'!A:A,MATCH($C344,'Policy Characteristics'!$C:$C,0))),"",INDEX('Policy Characteristics'!A:A,MATCH($C344,'Policy Characteristics'!$C:$C,0)))</f>
        <v>Electricity Supply</v>
      </c>
      <c r="B344" s="272" t="str">
        <f>IF(ISBLANK(INDEX('Policy Characteristics'!B:B,MATCH($C344,'Policy Characteristics'!$C:$C,0))),"",INDEX('Policy Characteristics'!B:B,MATCH($C344,'Policy Characteristics'!$C:$C,0)))</f>
        <v>Subsidy for Electricity Production</v>
      </c>
      <c r="C344" s="274" t="str">
        <f t="shared" si="27"/>
        <v>Subsidy for Elec Production by Fuel</v>
      </c>
      <c r="D344" s="6" t="s">
        <v>325</v>
      </c>
      <c r="E344" s="44" t="s">
        <v>268</v>
      </c>
      <c r="F344" s="6" t="s">
        <v>326</v>
      </c>
      <c r="G344" s="358" t="s">
        <v>320</v>
      </c>
      <c r="H344" s="43">
        <v>699</v>
      </c>
      <c r="I344" s="6" t="s">
        <v>46</v>
      </c>
      <c r="J344" s="274" t="str">
        <f>IF(ISBLANK(INDEX('Policy Characteristics'!D:D,MATCH($C344,'Policy Characteristics'!$C:$C,0))),"",INDEX('Policy Characteristics'!D:D,MATCH($C344,'Policy Characteristics'!$C:$C,0)))</f>
        <v>Subsidy for Electricity Production</v>
      </c>
      <c r="K344" s="272" t="str">
        <f>IF(ISBLANK(INDEX('Policy Characteristics'!E:E,MATCH($C344,'Policy Characteristics'!$C:$C,0))),"",INDEX('Policy Characteristics'!E:E,MATCH($C344,'Policy Characteristics'!$C:$C,0)))</f>
        <v>elec generation subsidy</v>
      </c>
      <c r="L344" s="285">
        <f>IF(ISBLANK(INDEX('Policy Characteristics'!F:F,MATCH($C344,'Policy Characteristics'!$C:$C,0))),"",INDEX('Policy Characteristics'!F:F,MATCH($C344,'Policy Characteristics'!$C:$C,0)))</f>
        <v>0</v>
      </c>
      <c r="M344" s="285">
        <f>IF(ISBLANK(INDEX('Policy Characteristics'!G:G,MATCH($C344,'Policy Characteristics'!$C:$C,0))),"",INDEX('Policy Characteristics'!G:G,MATCH($C344,'Policy Characteristics'!$C:$C,0)))</f>
        <v>60</v>
      </c>
      <c r="N344" s="285">
        <f>IF(ISBLANK(INDEX('Policy Characteristics'!H:H,MATCH($C344,'Policy Characteristics'!$C:$C,0))),"",INDEX('Policy Characteristics'!H:H,MATCH($C344,'Policy Characteristics'!$C:$C,0)))</f>
        <v>1</v>
      </c>
      <c r="O344" s="272" t="str">
        <f>IF(ISBLANK(INDEX('Policy Characteristics'!I:I,MATCH($C344,'Policy Characteristics'!$C:$C,0))),"",INDEX('Policy Characteristics'!I:I,MATCH($C344,'Policy Characteristics'!$C:$C,0)))</f>
        <v>$/MWh</v>
      </c>
      <c r="P344" s="272" t="str">
        <f>IF(ISBLANK(INDEX('Policy Characteristics'!J:J,MATCH($C344,'Policy Characteristics'!$C:$C,0))),"",INDEX('Policy Characteristics'!J:J,MATCH($C344,'Policy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4" s="272" t="str">
        <f>IF(ISBLANK(INDEX('Policy Characteristics'!K:K,MATCH($C344,'Policy Characteristics'!$C:$C,0))),"",INDEX('Policy Characteristics'!K:K,MATCH($C344,'Policy Characteristics'!$C:$C,0)))</f>
        <v>electricity-sector-main.html#subsidies</v>
      </c>
      <c r="R344" s="272" t="str">
        <f>IF(ISBLANK(INDEX('Policy Characteristics'!L:L,MATCH($C344,'Policy Characteristics'!$C:$C,0))),"",INDEX('Policy Characteristics'!L:L,MATCH($C344,'Policy Characteristics'!$C:$C,0)))</f>
        <v>subsidy-for-electricity-production.html</v>
      </c>
    </row>
    <row r="345" spans="1:18" s="2" customFormat="1" ht="16">
      <c r="A345" s="272" t="str">
        <f>IF(ISBLANK(INDEX('Policy Characteristics'!A:A,MATCH($C345,'Policy Characteristics'!$C:$C,0))),"",INDEX('Policy Characteristics'!A:A,MATCH($C345,'Policy Characteristics'!$C:$C,0)))</f>
        <v>Electricity Supply</v>
      </c>
      <c r="B345" s="272" t="str">
        <f>IF(ISBLANK(INDEX('Policy Characteristics'!B:B,MATCH($C345,'Policy Characteristics'!$C:$C,0))),"",INDEX('Policy Characteristics'!B:B,MATCH($C345,'Policy Characteristics'!$C:$C,0)))</f>
        <v>Subsidy for Electricity Production</v>
      </c>
      <c r="C345" s="274" t="str">
        <f t="shared" si="27"/>
        <v>Subsidy for Elec Production by Fuel</v>
      </c>
      <c r="D345" s="6" t="s">
        <v>325</v>
      </c>
      <c r="E345" s="44" t="s">
        <v>269</v>
      </c>
      <c r="F345" s="6" t="s">
        <v>326</v>
      </c>
      <c r="G345" s="358"/>
      <c r="H345" s="43">
        <v>1565</v>
      </c>
      <c r="I345" s="6" t="s">
        <v>46</v>
      </c>
      <c r="J345" s="274" t="str">
        <f>IF(ISBLANK(INDEX('Policy Characteristics'!D:D,MATCH($C345,'Policy Characteristics'!$C:$C,0))),"",INDEX('Policy Characteristics'!D:D,MATCH($C345,'Policy Characteristics'!$C:$C,0)))</f>
        <v>Subsidy for Electricity Production</v>
      </c>
      <c r="K345" s="272" t="str">
        <f>IF(ISBLANK(INDEX('Policy Characteristics'!E:E,MATCH($C345,'Policy Characteristics'!$C:$C,0))),"",INDEX('Policy Characteristics'!E:E,MATCH($C345,'Policy Characteristics'!$C:$C,0)))</f>
        <v>elec generation subsidy</v>
      </c>
      <c r="L345" s="285">
        <f>IF(ISBLANK(INDEX('Policy Characteristics'!F:F,MATCH($C345,'Policy Characteristics'!$C:$C,0))),"",INDEX('Policy Characteristics'!F:F,MATCH($C345,'Policy Characteristics'!$C:$C,0)))</f>
        <v>0</v>
      </c>
      <c r="M345" s="285">
        <f>IF(ISBLANK(INDEX('Policy Characteristics'!G:G,MATCH($C345,'Policy Characteristics'!$C:$C,0))),"",INDEX('Policy Characteristics'!G:G,MATCH($C345,'Policy Characteristics'!$C:$C,0)))</f>
        <v>60</v>
      </c>
      <c r="N345" s="285">
        <f>IF(ISBLANK(INDEX('Policy Characteristics'!H:H,MATCH($C345,'Policy Characteristics'!$C:$C,0))),"",INDEX('Policy Characteristics'!H:H,MATCH($C345,'Policy Characteristics'!$C:$C,0)))</f>
        <v>1</v>
      </c>
      <c r="O345" s="272" t="str">
        <f>IF(ISBLANK(INDEX('Policy Characteristics'!I:I,MATCH($C345,'Policy Characteristics'!$C:$C,0))),"",INDEX('Policy Characteristics'!I:I,MATCH($C345,'Policy Characteristics'!$C:$C,0)))</f>
        <v>$/MWh</v>
      </c>
      <c r="P345" s="272" t="str">
        <f>IF(ISBLANK(INDEX('Policy Characteristics'!J:J,MATCH($C345,'Policy Characteristics'!$C:$C,0))),"",INDEX('Policy Characteristics'!J:J,MATCH($C345,'Policy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5" s="272" t="str">
        <f>IF(ISBLANK(INDEX('Policy Characteristics'!K:K,MATCH($C345,'Policy Characteristics'!$C:$C,0))),"",INDEX('Policy Characteristics'!K:K,MATCH($C345,'Policy Characteristics'!$C:$C,0)))</f>
        <v>electricity-sector-main.html#subsidies</v>
      </c>
      <c r="R345" s="272" t="str">
        <f>IF(ISBLANK(INDEX('Policy Characteristics'!L:L,MATCH($C345,'Policy Characteristics'!$C:$C,0))),"",INDEX('Policy Characteristics'!L:L,MATCH($C345,'Policy Characteristics'!$C:$C,0)))</f>
        <v>subsidy-for-electricity-production.html</v>
      </c>
    </row>
    <row r="346" spans="1:18" s="2" customFormat="1" ht="16">
      <c r="A346" s="272" t="str">
        <f>IF(ISBLANK(INDEX('Policy Characteristics'!A:A,MATCH($C346,'Policy Characteristics'!$C:$C,0))),"",INDEX('Policy Characteristics'!A:A,MATCH($C346,'Policy Characteristics'!$C:$C,0)))</f>
        <v>Electricity Supply</v>
      </c>
      <c r="B346" s="272" t="str">
        <f>IF(ISBLANK(INDEX('Policy Characteristics'!B:B,MATCH($C346,'Policy Characteristics'!$C:$C,0))),"",INDEX('Policy Characteristics'!B:B,MATCH($C346,'Policy Characteristics'!$C:$C,0)))</f>
        <v>Subsidy for Electricity Production</v>
      </c>
      <c r="C346" s="274" t="str">
        <f t="shared" si="27"/>
        <v>Subsidy for Elec Production by Fuel</v>
      </c>
      <c r="D346" s="6" t="s">
        <v>325</v>
      </c>
      <c r="E346" s="44" t="s">
        <v>270</v>
      </c>
      <c r="F346" s="6" t="s">
        <v>326</v>
      </c>
      <c r="G346" s="358" t="s">
        <v>331</v>
      </c>
      <c r="H346" s="43">
        <v>1566</v>
      </c>
      <c r="I346" s="6" t="s">
        <v>46</v>
      </c>
      <c r="J346" s="274" t="str">
        <f>IF(ISBLANK(INDEX('Policy Characteristics'!D:D,MATCH($C346,'Policy Characteristics'!$C:$C,0))),"",INDEX('Policy Characteristics'!D:D,MATCH($C346,'Policy Characteristics'!$C:$C,0)))</f>
        <v>Subsidy for Electricity Production</v>
      </c>
      <c r="K346" s="272" t="str">
        <f>IF(ISBLANK(INDEX('Policy Characteristics'!E:E,MATCH($C346,'Policy Characteristics'!$C:$C,0))),"",INDEX('Policy Characteristics'!E:E,MATCH($C346,'Policy Characteristics'!$C:$C,0)))</f>
        <v>elec generation subsidy</v>
      </c>
      <c r="L346" s="285">
        <f>IF(ISBLANK(INDEX('Policy Characteristics'!F:F,MATCH($C346,'Policy Characteristics'!$C:$C,0))),"",INDEX('Policy Characteristics'!F:F,MATCH($C346,'Policy Characteristics'!$C:$C,0)))</f>
        <v>0</v>
      </c>
      <c r="M346" s="285">
        <f>IF(ISBLANK(INDEX('Policy Characteristics'!G:G,MATCH($C346,'Policy Characteristics'!$C:$C,0))),"",INDEX('Policy Characteristics'!G:G,MATCH($C346,'Policy Characteristics'!$C:$C,0)))</f>
        <v>60</v>
      </c>
      <c r="N346" s="285">
        <f>IF(ISBLANK(INDEX('Policy Characteristics'!H:H,MATCH($C346,'Policy Characteristics'!$C:$C,0))),"",INDEX('Policy Characteristics'!H:H,MATCH($C346,'Policy Characteristics'!$C:$C,0)))</f>
        <v>1</v>
      </c>
      <c r="O346" s="272" t="str">
        <f>IF(ISBLANK(INDEX('Policy Characteristics'!I:I,MATCH($C346,'Policy Characteristics'!$C:$C,0))),"",INDEX('Policy Characteristics'!I:I,MATCH($C346,'Policy Characteristics'!$C:$C,0)))</f>
        <v>$/MWh</v>
      </c>
      <c r="P346" s="272" t="str">
        <f>IF(ISBLANK(INDEX('Policy Characteristics'!J:J,MATCH($C346,'Policy Characteristics'!$C:$C,0))),"",INDEX('Policy Characteristics'!J:J,MATCH($C346,'Policy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6" s="272" t="str">
        <f>IF(ISBLANK(INDEX('Policy Characteristics'!K:K,MATCH($C346,'Policy Characteristics'!$C:$C,0))),"",INDEX('Policy Characteristics'!K:K,MATCH($C346,'Policy Characteristics'!$C:$C,0)))</f>
        <v>electricity-sector-main.html#subsidies</v>
      </c>
      <c r="R346" s="272" t="str">
        <f>IF(ISBLANK(INDEX('Policy Characteristics'!L:L,MATCH($C346,'Policy Characteristics'!$C:$C,0))),"",INDEX('Policy Characteristics'!L:L,MATCH($C346,'Policy Characteristics'!$C:$C,0)))</f>
        <v>subsidy-for-electricity-production.html</v>
      </c>
    </row>
    <row r="347" spans="1:18" s="2" customFormat="1" ht="16">
      <c r="A347" s="272" t="str">
        <f>IF(ISBLANK(INDEX('Policy Characteristics'!A:A,MATCH($C347,'Policy Characteristics'!$C:$C,0))),"",INDEX('Policy Characteristics'!A:A,MATCH($C347,'Policy Characteristics'!$C:$C,0)))</f>
        <v>Electricity Supply</v>
      </c>
      <c r="B347" s="272" t="str">
        <f>IF(ISBLANK(INDEX('Policy Characteristics'!B:B,MATCH($C347,'Policy Characteristics'!$C:$C,0))),"",INDEX('Policy Characteristics'!B:B,MATCH($C347,'Policy Characteristics'!$C:$C,0)))</f>
        <v>Subsidy for Electricity Production</v>
      </c>
      <c r="C347" s="274" t="str">
        <f t="shared" si="27"/>
        <v>Subsidy for Elec Production by Fuel</v>
      </c>
      <c r="D347" s="6" t="s">
        <v>77</v>
      </c>
      <c r="E347" s="44" t="s">
        <v>268</v>
      </c>
      <c r="F347" s="6" t="s">
        <v>91</v>
      </c>
      <c r="G347" s="358" t="s">
        <v>320</v>
      </c>
      <c r="H347" s="43">
        <v>37</v>
      </c>
      <c r="I347" s="44" t="s">
        <v>45</v>
      </c>
      <c r="J347" s="274" t="str">
        <f>IF(ISBLANK(INDEX('Policy Characteristics'!D:D,MATCH($C347,'Policy Characteristics'!$C:$C,0))),"",INDEX('Policy Characteristics'!D:D,MATCH($C347,'Policy Characteristics'!$C:$C,0)))</f>
        <v>Subsidy for Electricity Production</v>
      </c>
      <c r="K347" s="272" t="str">
        <f>IF(ISBLANK(INDEX('Policy Characteristics'!E:E,MATCH($C347,'Policy Characteristics'!$C:$C,0))),"",INDEX('Policy Characteristics'!E:E,MATCH($C347,'Policy Characteristics'!$C:$C,0)))</f>
        <v>elec generation subsidy</v>
      </c>
      <c r="L347" s="285">
        <f>IF(ISBLANK(INDEX('Policy Characteristics'!F:F,MATCH($C347,'Policy Characteristics'!$C:$C,0))),"",INDEX('Policy Characteristics'!F:F,MATCH($C347,'Policy Characteristics'!$C:$C,0)))</f>
        <v>0</v>
      </c>
      <c r="M347" s="285">
        <f>IF(ISBLANK(INDEX('Policy Characteristics'!G:G,MATCH($C347,'Policy Characteristics'!$C:$C,0))),"",INDEX('Policy Characteristics'!G:G,MATCH($C347,'Policy Characteristics'!$C:$C,0)))</f>
        <v>60</v>
      </c>
      <c r="N347" s="285">
        <f>IF(ISBLANK(INDEX('Policy Characteristics'!H:H,MATCH($C347,'Policy Characteristics'!$C:$C,0))),"",INDEX('Policy Characteristics'!H:H,MATCH($C347,'Policy Characteristics'!$C:$C,0)))</f>
        <v>1</v>
      </c>
      <c r="O347" s="272" t="str">
        <f>IF(ISBLANK(INDEX('Policy Characteristics'!I:I,MATCH($C347,'Policy Characteristics'!$C:$C,0))),"",INDEX('Policy Characteristics'!I:I,MATCH($C347,'Policy Characteristics'!$C:$C,0)))</f>
        <v>$/MWh</v>
      </c>
      <c r="P347" s="272" t="str">
        <f>IF(ISBLANK(INDEX('Policy Characteristics'!J:J,MATCH($C347,'Policy Characteristics'!$C:$C,0))),"",INDEX('Policy Characteristics'!J:J,MATCH($C347,'Policy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7" s="272" t="str">
        <f>IF(ISBLANK(INDEX('Policy Characteristics'!K:K,MATCH($C347,'Policy Characteristics'!$C:$C,0))),"",INDEX('Policy Characteristics'!K:K,MATCH($C347,'Policy Characteristics'!$C:$C,0)))</f>
        <v>electricity-sector-main.html#subsidies</v>
      </c>
      <c r="R347" s="272" t="str">
        <f>IF(ISBLANK(INDEX('Policy Characteristics'!L:L,MATCH($C347,'Policy Characteristics'!$C:$C,0))),"",INDEX('Policy Characteristics'!L:L,MATCH($C347,'Policy Characteristics'!$C:$C,0)))</f>
        <v>subsidy-for-electricity-production.html</v>
      </c>
    </row>
    <row r="348" spans="1:18" s="2" customFormat="1" ht="16">
      <c r="A348" s="272" t="str">
        <f>IF(ISBLANK(INDEX('Policy Characteristics'!A:A,MATCH($C348,'Policy Characteristics'!$C:$C,0))),"",INDEX('Policy Characteristics'!A:A,MATCH($C348,'Policy Characteristics'!$C:$C,0)))</f>
        <v>Electricity Supply</v>
      </c>
      <c r="B348" s="272" t="str">
        <f>IF(ISBLANK(INDEX('Policy Characteristics'!B:B,MATCH($C348,'Policy Characteristics'!$C:$C,0))),"",INDEX('Policy Characteristics'!B:B,MATCH($C348,'Policy Characteristics'!$C:$C,0)))</f>
        <v>Subsidy for Electricity Production</v>
      </c>
      <c r="C348" s="274" t="str">
        <f t="shared" si="27"/>
        <v>Subsidy for Elec Production by Fuel</v>
      </c>
      <c r="D348" s="6" t="s">
        <v>77</v>
      </c>
      <c r="E348" s="44" t="s">
        <v>269</v>
      </c>
      <c r="F348" s="6" t="s">
        <v>91</v>
      </c>
      <c r="G348" s="358"/>
      <c r="H348" s="43">
        <v>1567</v>
      </c>
      <c r="I348" s="6" t="s">
        <v>46</v>
      </c>
      <c r="J348" s="274" t="str">
        <f>IF(ISBLANK(INDEX('Policy Characteristics'!D:D,MATCH($C348,'Policy Characteristics'!$C:$C,0))),"",INDEX('Policy Characteristics'!D:D,MATCH($C348,'Policy Characteristics'!$C:$C,0)))</f>
        <v>Subsidy for Electricity Production</v>
      </c>
      <c r="K348" s="272" t="str">
        <f>IF(ISBLANK(INDEX('Policy Characteristics'!E:E,MATCH($C348,'Policy Characteristics'!$C:$C,0))),"",INDEX('Policy Characteristics'!E:E,MATCH($C348,'Policy Characteristics'!$C:$C,0)))</f>
        <v>elec generation subsidy</v>
      </c>
      <c r="L348" s="285">
        <f>IF(ISBLANK(INDEX('Policy Characteristics'!F:F,MATCH($C348,'Policy Characteristics'!$C:$C,0))),"",INDEX('Policy Characteristics'!F:F,MATCH($C348,'Policy Characteristics'!$C:$C,0)))</f>
        <v>0</v>
      </c>
      <c r="M348" s="285">
        <f>IF(ISBLANK(INDEX('Policy Characteristics'!G:G,MATCH($C348,'Policy Characteristics'!$C:$C,0))),"",INDEX('Policy Characteristics'!G:G,MATCH($C348,'Policy Characteristics'!$C:$C,0)))</f>
        <v>60</v>
      </c>
      <c r="N348" s="285">
        <f>IF(ISBLANK(INDEX('Policy Characteristics'!H:H,MATCH($C348,'Policy Characteristics'!$C:$C,0))),"",INDEX('Policy Characteristics'!H:H,MATCH($C348,'Policy Characteristics'!$C:$C,0)))</f>
        <v>1</v>
      </c>
      <c r="O348" s="272" t="str">
        <f>IF(ISBLANK(INDEX('Policy Characteristics'!I:I,MATCH($C348,'Policy Characteristics'!$C:$C,0))),"",INDEX('Policy Characteristics'!I:I,MATCH($C348,'Policy Characteristics'!$C:$C,0)))</f>
        <v>$/MWh</v>
      </c>
      <c r="P348" s="272" t="str">
        <f>IF(ISBLANK(INDEX('Policy Characteristics'!J:J,MATCH($C348,'Policy Characteristics'!$C:$C,0))),"",INDEX('Policy Characteristics'!J:J,MATCH($C348,'Policy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8" s="272" t="str">
        <f>IF(ISBLANK(INDEX('Policy Characteristics'!K:K,MATCH($C348,'Policy Characteristics'!$C:$C,0))),"",INDEX('Policy Characteristics'!K:K,MATCH($C348,'Policy Characteristics'!$C:$C,0)))</f>
        <v>electricity-sector-main.html#subsidies</v>
      </c>
      <c r="R348" s="272" t="str">
        <f>IF(ISBLANK(INDEX('Policy Characteristics'!L:L,MATCH($C348,'Policy Characteristics'!$C:$C,0))),"",INDEX('Policy Characteristics'!L:L,MATCH($C348,'Policy Characteristics'!$C:$C,0)))</f>
        <v>subsidy-for-electricity-production.html</v>
      </c>
    </row>
    <row r="349" spans="1:18" s="2" customFormat="1" ht="16">
      <c r="A349" s="272" t="str">
        <f>IF(ISBLANK(INDEX('Policy Characteristics'!A:A,MATCH($C349,'Policy Characteristics'!$C:$C,0))),"",INDEX('Policy Characteristics'!A:A,MATCH($C349,'Policy Characteristics'!$C:$C,0)))</f>
        <v>Electricity Supply</v>
      </c>
      <c r="B349" s="272" t="str">
        <f>IF(ISBLANK(INDEX('Policy Characteristics'!B:B,MATCH($C349,'Policy Characteristics'!$C:$C,0))),"",INDEX('Policy Characteristics'!B:B,MATCH($C349,'Policy Characteristics'!$C:$C,0)))</f>
        <v>Subsidy for Electricity Production</v>
      </c>
      <c r="C349" s="274" t="str">
        <f t="shared" si="27"/>
        <v>Subsidy for Elec Production by Fuel</v>
      </c>
      <c r="D349" s="6" t="s">
        <v>77</v>
      </c>
      <c r="E349" s="44" t="s">
        <v>270</v>
      </c>
      <c r="F349" s="6" t="s">
        <v>91</v>
      </c>
      <c r="G349" s="358" t="s">
        <v>331</v>
      </c>
      <c r="H349" s="43">
        <v>1568</v>
      </c>
      <c r="I349" s="44" t="s">
        <v>45</v>
      </c>
      <c r="J349" s="274" t="str">
        <f>IF(ISBLANK(INDEX('Policy Characteristics'!D:D,MATCH($C349,'Policy Characteristics'!$C:$C,0))),"",INDEX('Policy Characteristics'!D:D,MATCH($C349,'Policy Characteristics'!$C:$C,0)))</f>
        <v>Subsidy for Electricity Production</v>
      </c>
      <c r="K349" s="272" t="str">
        <f>IF(ISBLANK(INDEX('Policy Characteristics'!E:E,MATCH($C349,'Policy Characteristics'!$C:$C,0))),"",INDEX('Policy Characteristics'!E:E,MATCH($C349,'Policy Characteristics'!$C:$C,0)))</f>
        <v>elec generation subsidy</v>
      </c>
      <c r="L349" s="285">
        <f>IF(ISBLANK(INDEX('Policy Characteristics'!F:F,MATCH($C349,'Policy Characteristics'!$C:$C,0))),"",INDEX('Policy Characteristics'!F:F,MATCH($C349,'Policy Characteristics'!$C:$C,0)))</f>
        <v>0</v>
      </c>
      <c r="M349" s="285">
        <f>IF(ISBLANK(INDEX('Policy Characteristics'!G:G,MATCH($C349,'Policy Characteristics'!$C:$C,0))),"",INDEX('Policy Characteristics'!G:G,MATCH($C349,'Policy Characteristics'!$C:$C,0)))</f>
        <v>60</v>
      </c>
      <c r="N349" s="285">
        <f>IF(ISBLANK(INDEX('Policy Characteristics'!H:H,MATCH($C349,'Policy Characteristics'!$C:$C,0))),"",INDEX('Policy Characteristics'!H:H,MATCH($C349,'Policy Characteristics'!$C:$C,0)))</f>
        <v>1</v>
      </c>
      <c r="O349" s="272" t="str">
        <f>IF(ISBLANK(INDEX('Policy Characteristics'!I:I,MATCH($C349,'Policy Characteristics'!$C:$C,0))),"",INDEX('Policy Characteristics'!I:I,MATCH($C349,'Policy Characteristics'!$C:$C,0)))</f>
        <v>$/MWh</v>
      </c>
      <c r="P349" s="272" t="str">
        <f>IF(ISBLANK(INDEX('Policy Characteristics'!J:J,MATCH($C349,'Policy Characteristics'!$C:$C,0))),"",INDEX('Policy Characteristics'!J:J,MATCH($C349,'Policy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49" s="272" t="str">
        <f>IF(ISBLANK(INDEX('Policy Characteristics'!K:K,MATCH($C349,'Policy Characteristics'!$C:$C,0))),"",INDEX('Policy Characteristics'!K:K,MATCH($C349,'Policy Characteristics'!$C:$C,0)))</f>
        <v>electricity-sector-main.html#subsidies</v>
      </c>
      <c r="R349" s="272" t="str">
        <f>IF(ISBLANK(INDEX('Policy Characteristics'!L:L,MATCH($C349,'Policy Characteristics'!$C:$C,0))),"",INDEX('Policy Characteristics'!L:L,MATCH($C349,'Policy Characteristics'!$C:$C,0)))</f>
        <v>subsidy-for-electricity-production.html</v>
      </c>
    </row>
    <row r="350" spans="1:18" s="2" customFormat="1" ht="16">
      <c r="A350" s="272" t="str">
        <f>IF(ISBLANK(INDEX('Policy Characteristics'!A:A,MATCH($C350,'Policy Characteristics'!$C:$C,0))),"",INDEX('Policy Characteristics'!A:A,MATCH($C350,'Policy Characteristics'!$C:$C,0)))</f>
        <v>Electricity Supply</v>
      </c>
      <c r="B350" s="272" t="str">
        <f>IF(ISBLANK(INDEX('Policy Characteristics'!B:B,MATCH($C350,'Policy Characteristics'!$C:$C,0))),"",INDEX('Policy Characteristics'!B:B,MATCH($C350,'Policy Characteristics'!$C:$C,0)))</f>
        <v>Subsidy for Electricity Production</v>
      </c>
      <c r="C350" s="274" t="str">
        <f t="shared" si="27"/>
        <v>Subsidy for Elec Production by Fuel</v>
      </c>
      <c r="D350" s="6" t="s">
        <v>78</v>
      </c>
      <c r="E350" s="44" t="s">
        <v>268</v>
      </c>
      <c r="F350" s="6" t="s">
        <v>92</v>
      </c>
      <c r="G350" s="358" t="s">
        <v>320</v>
      </c>
      <c r="H350" s="43">
        <v>700</v>
      </c>
      <c r="I350" s="44" t="s">
        <v>45</v>
      </c>
      <c r="J350" s="274" t="str">
        <f>IF(ISBLANK(INDEX('Policy Characteristics'!D:D,MATCH($C350,'Policy Characteristics'!$C:$C,0))),"",INDEX('Policy Characteristics'!D:D,MATCH($C350,'Policy Characteristics'!$C:$C,0)))</f>
        <v>Subsidy for Electricity Production</v>
      </c>
      <c r="K350" s="272" t="str">
        <f>IF(ISBLANK(INDEX('Policy Characteristics'!E:E,MATCH($C350,'Policy Characteristics'!$C:$C,0))),"",INDEX('Policy Characteristics'!E:E,MATCH($C350,'Policy Characteristics'!$C:$C,0)))</f>
        <v>elec generation subsidy</v>
      </c>
      <c r="L350" s="285">
        <f>IF(ISBLANK(INDEX('Policy Characteristics'!F:F,MATCH($C350,'Policy Characteristics'!$C:$C,0))),"",INDEX('Policy Characteristics'!F:F,MATCH($C350,'Policy Characteristics'!$C:$C,0)))</f>
        <v>0</v>
      </c>
      <c r="M350" s="285">
        <f>IF(ISBLANK(INDEX('Policy Characteristics'!G:G,MATCH($C350,'Policy Characteristics'!$C:$C,0))),"",INDEX('Policy Characteristics'!G:G,MATCH($C350,'Policy Characteristics'!$C:$C,0)))</f>
        <v>60</v>
      </c>
      <c r="N350" s="285">
        <f>IF(ISBLANK(INDEX('Policy Characteristics'!H:H,MATCH($C350,'Policy Characteristics'!$C:$C,0))),"",INDEX('Policy Characteristics'!H:H,MATCH($C350,'Policy Characteristics'!$C:$C,0)))</f>
        <v>1</v>
      </c>
      <c r="O350" s="272" t="str">
        <f>IF(ISBLANK(INDEX('Policy Characteristics'!I:I,MATCH($C350,'Policy Characteristics'!$C:$C,0))),"",INDEX('Policy Characteristics'!I:I,MATCH($C350,'Policy Characteristics'!$C:$C,0)))</f>
        <v>$/MWh</v>
      </c>
      <c r="P350" s="272" t="str">
        <f>IF(ISBLANK(INDEX('Policy Characteristics'!J:J,MATCH($C350,'Policy Characteristics'!$C:$C,0))),"",INDEX('Policy Characteristics'!J:J,MATCH($C350,'Policy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0" s="272" t="str">
        <f>IF(ISBLANK(INDEX('Policy Characteristics'!K:K,MATCH($C350,'Policy Characteristics'!$C:$C,0))),"",INDEX('Policy Characteristics'!K:K,MATCH($C350,'Policy Characteristics'!$C:$C,0)))</f>
        <v>electricity-sector-main.html#subsidies</v>
      </c>
      <c r="R350" s="272" t="str">
        <f>IF(ISBLANK(INDEX('Policy Characteristics'!L:L,MATCH($C350,'Policy Characteristics'!$C:$C,0))),"",INDEX('Policy Characteristics'!L:L,MATCH($C350,'Policy Characteristics'!$C:$C,0)))</f>
        <v>subsidy-for-electricity-production.html</v>
      </c>
    </row>
    <row r="351" spans="1:18" s="2" customFormat="1" ht="16">
      <c r="A351" s="272" t="str">
        <f>IF(ISBLANK(INDEX('Policy Characteristics'!A:A,MATCH($C351,'Policy Characteristics'!$C:$C,0))),"",INDEX('Policy Characteristics'!A:A,MATCH($C351,'Policy Characteristics'!$C:$C,0)))</f>
        <v>Electricity Supply</v>
      </c>
      <c r="B351" s="272" t="str">
        <f>IF(ISBLANK(INDEX('Policy Characteristics'!B:B,MATCH($C351,'Policy Characteristics'!$C:$C,0))),"",INDEX('Policy Characteristics'!B:B,MATCH($C351,'Policy Characteristics'!$C:$C,0)))</f>
        <v>Subsidy for Electricity Production</v>
      </c>
      <c r="C351" s="274" t="str">
        <f t="shared" si="27"/>
        <v>Subsidy for Elec Production by Fuel</v>
      </c>
      <c r="D351" s="6" t="s">
        <v>78</v>
      </c>
      <c r="E351" s="44" t="s">
        <v>269</v>
      </c>
      <c r="F351" s="6" t="s">
        <v>92</v>
      </c>
      <c r="G351" s="358"/>
      <c r="H351" s="43">
        <v>1569</v>
      </c>
      <c r="I351" s="6" t="s">
        <v>46</v>
      </c>
      <c r="J351" s="274" t="str">
        <f>IF(ISBLANK(INDEX('Policy Characteristics'!D:D,MATCH($C351,'Policy Characteristics'!$C:$C,0))),"",INDEX('Policy Characteristics'!D:D,MATCH($C351,'Policy Characteristics'!$C:$C,0)))</f>
        <v>Subsidy for Electricity Production</v>
      </c>
      <c r="K351" s="272" t="str">
        <f>IF(ISBLANK(INDEX('Policy Characteristics'!E:E,MATCH($C351,'Policy Characteristics'!$C:$C,0))),"",INDEX('Policy Characteristics'!E:E,MATCH($C351,'Policy Characteristics'!$C:$C,0)))</f>
        <v>elec generation subsidy</v>
      </c>
      <c r="L351" s="285">
        <f>IF(ISBLANK(INDEX('Policy Characteristics'!F:F,MATCH($C351,'Policy Characteristics'!$C:$C,0))),"",INDEX('Policy Characteristics'!F:F,MATCH($C351,'Policy Characteristics'!$C:$C,0)))</f>
        <v>0</v>
      </c>
      <c r="M351" s="285">
        <f>IF(ISBLANK(INDEX('Policy Characteristics'!G:G,MATCH($C351,'Policy Characteristics'!$C:$C,0))),"",INDEX('Policy Characteristics'!G:G,MATCH($C351,'Policy Characteristics'!$C:$C,0)))</f>
        <v>60</v>
      </c>
      <c r="N351" s="285">
        <f>IF(ISBLANK(INDEX('Policy Characteristics'!H:H,MATCH($C351,'Policy Characteristics'!$C:$C,0))),"",INDEX('Policy Characteristics'!H:H,MATCH($C351,'Policy Characteristics'!$C:$C,0)))</f>
        <v>1</v>
      </c>
      <c r="O351" s="272" t="str">
        <f>IF(ISBLANK(INDEX('Policy Characteristics'!I:I,MATCH($C351,'Policy Characteristics'!$C:$C,0))),"",INDEX('Policy Characteristics'!I:I,MATCH($C351,'Policy Characteristics'!$C:$C,0)))</f>
        <v>$/MWh</v>
      </c>
      <c r="P351" s="272" t="str">
        <f>IF(ISBLANK(INDEX('Policy Characteristics'!J:J,MATCH($C351,'Policy Characteristics'!$C:$C,0))),"",INDEX('Policy Characteristics'!J:J,MATCH($C351,'Policy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1" s="272" t="str">
        <f>IF(ISBLANK(INDEX('Policy Characteristics'!K:K,MATCH($C351,'Policy Characteristics'!$C:$C,0))),"",INDEX('Policy Characteristics'!K:K,MATCH($C351,'Policy Characteristics'!$C:$C,0)))</f>
        <v>electricity-sector-main.html#subsidies</v>
      </c>
      <c r="R351" s="272" t="str">
        <f>IF(ISBLANK(INDEX('Policy Characteristics'!L:L,MATCH($C351,'Policy Characteristics'!$C:$C,0))),"",INDEX('Policy Characteristics'!L:L,MATCH($C351,'Policy Characteristics'!$C:$C,0)))</f>
        <v>subsidy-for-electricity-production.html</v>
      </c>
    </row>
    <row r="352" spans="1:18" s="2" customFormat="1" ht="16">
      <c r="A352" s="272" t="str">
        <f>IF(ISBLANK(INDEX('Policy Characteristics'!A:A,MATCH($C352,'Policy Characteristics'!$C:$C,0))),"",INDEX('Policy Characteristics'!A:A,MATCH($C352,'Policy Characteristics'!$C:$C,0)))</f>
        <v>Electricity Supply</v>
      </c>
      <c r="B352" s="272" t="str">
        <f>IF(ISBLANK(INDEX('Policy Characteristics'!B:B,MATCH($C352,'Policy Characteristics'!$C:$C,0))),"",INDEX('Policy Characteristics'!B:B,MATCH($C352,'Policy Characteristics'!$C:$C,0)))</f>
        <v>Subsidy for Electricity Production</v>
      </c>
      <c r="C352" s="274" t="str">
        <f t="shared" si="27"/>
        <v>Subsidy for Elec Production by Fuel</v>
      </c>
      <c r="D352" s="6" t="s">
        <v>78</v>
      </c>
      <c r="E352" s="44" t="s">
        <v>270</v>
      </c>
      <c r="F352" s="6" t="s">
        <v>92</v>
      </c>
      <c r="G352" s="358" t="s">
        <v>331</v>
      </c>
      <c r="H352" s="43">
        <v>1570</v>
      </c>
      <c r="I352" s="44" t="s">
        <v>45</v>
      </c>
      <c r="J352" s="274" t="str">
        <f>IF(ISBLANK(INDEX('Policy Characteristics'!D:D,MATCH($C352,'Policy Characteristics'!$C:$C,0))),"",INDEX('Policy Characteristics'!D:D,MATCH($C352,'Policy Characteristics'!$C:$C,0)))</f>
        <v>Subsidy for Electricity Production</v>
      </c>
      <c r="K352" s="272" t="str">
        <f>IF(ISBLANK(INDEX('Policy Characteristics'!E:E,MATCH($C352,'Policy Characteristics'!$C:$C,0))),"",INDEX('Policy Characteristics'!E:E,MATCH($C352,'Policy Characteristics'!$C:$C,0)))</f>
        <v>elec generation subsidy</v>
      </c>
      <c r="L352" s="285">
        <f>IF(ISBLANK(INDEX('Policy Characteristics'!F:F,MATCH($C352,'Policy Characteristics'!$C:$C,0))),"",INDEX('Policy Characteristics'!F:F,MATCH($C352,'Policy Characteristics'!$C:$C,0)))</f>
        <v>0</v>
      </c>
      <c r="M352" s="285">
        <f>IF(ISBLANK(INDEX('Policy Characteristics'!G:G,MATCH($C352,'Policy Characteristics'!$C:$C,0))),"",INDEX('Policy Characteristics'!G:G,MATCH($C352,'Policy Characteristics'!$C:$C,0)))</f>
        <v>60</v>
      </c>
      <c r="N352" s="285">
        <f>IF(ISBLANK(INDEX('Policy Characteristics'!H:H,MATCH($C352,'Policy Characteristics'!$C:$C,0))),"",INDEX('Policy Characteristics'!H:H,MATCH($C352,'Policy Characteristics'!$C:$C,0)))</f>
        <v>1</v>
      </c>
      <c r="O352" s="272" t="str">
        <f>IF(ISBLANK(INDEX('Policy Characteristics'!I:I,MATCH($C352,'Policy Characteristics'!$C:$C,0))),"",INDEX('Policy Characteristics'!I:I,MATCH($C352,'Policy Characteristics'!$C:$C,0)))</f>
        <v>$/MWh</v>
      </c>
      <c r="P352" s="272" t="str">
        <f>IF(ISBLANK(INDEX('Policy Characteristics'!J:J,MATCH($C352,'Policy Characteristics'!$C:$C,0))),"",INDEX('Policy Characteristics'!J:J,MATCH($C352,'Policy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2" s="272" t="str">
        <f>IF(ISBLANK(INDEX('Policy Characteristics'!K:K,MATCH($C352,'Policy Characteristics'!$C:$C,0))),"",INDEX('Policy Characteristics'!K:K,MATCH($C352,'Policy Characteristics'!$C:$C,0)))</f>
        <v>electricity-sector-main.html#subsidies</v>
      </c>
      <c r="R352" s="272" t="str">
        <f>IF(ISBLANK(INDEX('Policy Characteristics'!L:L,MATCH($C352,'Policy Characteristics'!$C:$C,0))),"",INDEX('Policy Characteristics'!L:L,MATCH($C352,'Policy Characteristics'!$C:$C,0)))</f>
        <v>subsidy-for-electricity-production.html</v>
      </c>
    </row>
    <row r="353" spans="1:18" s="2" customFormat="1" ht="16">
      <c r="A353" s="272" t="str">
        <f>IF(ISBLANK(INDEX('Policy Characteristics'!A:A,MATCH($C353,'Policy Characteristics'!$C:$C,0))),"",INDEX('Policy Characteristics'!A:A,MATCH($C353,'Policy Characteristics'!$C:$C,0)))</f>
        <v>Electricity Supply</v>
      </c>
      <c r="B353" s="272" t="str">
        <f>IF(ISBLANK(INDEX('Policy Characteristics'!B:B,MATCH($C353,'Policy Characteristics'!$C:$C,0))),"",INDEX('Policy Characteristics'!B:B,MATCH($C353,'Policy Characteristics'!$C:$C,0)))</f>
        <v>Subsidy for Electricity Production</v>
      </c>
      <c r="C353" s="274" t="str">
        <f t="shared" si="27"/>
        <v>Subsidy for Elec Production by Fuel</v>
      </c>
      <c r="D353" s="6" t="s">
        <v>471</v>
      </c>
      <c r="E353" s="44" t="s">
        <v>268</v>
      </c>
      <c r="F353" s="6" t="s">
        <v>474</v>
      </c>
      <c r="G353" s="358" t="s">
        <v>320</v>
      </c>
      <c r="H353" s="43">
        <v>39</v>
      </c>
      <c r="I353" s="44" t="s">
        <v>45</v>
      </c>
      <c r="J353" s="274" t="str">
        <f>IF(ISBLANK(INDEX('Policy Characteristics'!D:D,MATCH($C353,'Policy Characteristics'!$C:$C,0))),"",INDEX('Policy Characteristics'!D:D,MATCH($C353,'Policy Characteristics'!$C:$C,0)))</f>
        <v>Subsidy for Electricity Production</v>
      </c>
      <c r="K353" s="272" t="str">
        <f>IF(ISBLANK(INDEX('Policy Characteristics'!E:E,MATCH($C353,'Policy Characteristics'!$C:$C,0))),"",INDEX('Policy Characteristics'!E:E,MATCH($C353,'Policy Characteristics'!$C:$C,0)))</f>
        <v>elec generation subsidy</v>
      </c>
      <c r="L353" s="285">
        <f>IF(ISBLANK(INDEX('Policy Characteristics'!F:F,MATCH($C353,'Policy Characteristics'!$C:$C,0))),"",INDEX('Policy Characteristics'!F:F,MATCH($C353,'Policy Characteristics'!$C:$C,0)))</f>
        <v>0</v>
      </c>
      <c r="M353" s="285">
        <f>IF(ISBLANK(INDEX('Policy Characteristics'!G:G,MATCH($C353,'Policy Characteristics'!$C:$C,0))),"",INDEX('Policy Characteristics'!G:G,MATCH($C353,'Policy Characteristics'!$C:$C,0)))</f>
        <v>60</v>
      </c>
      <c r="N353" s="285">
        <f>IF(ISBLANK(INDEX('Policy Characteristics'!H:H,MATCH($C353,'Policy Characteristics'!$C:$C,0))),"",INDEX('Policy Characteristics'!H:H,MATCH($C353,'Policy Characteristics'!$C:$C,0)))</f>
        <v>1</v>
      </c>
      <c r="O353" s="272" t="str">
        <f>IF(ISBLANK(INDEX('Policy Characteristics'!I:I,MATCH($C353,'Policy Characteristics'!$C:$C,0))),"",INDEX('Policy Characteristics'!I:I,MATCH($C353,'Policy Characteristics'!$C:$C,0)))</f>
        <v>$/MWh</v>
      </c>
      <c r="P353" s="272" t="str">
        <f>IF(ISBLANK(INDEX('Policy Characteristics'!J:J,MATCH($C353,'Policy Characteristics'!$C:$C,0))),"",INDEX('Policy Characteristics'!J:J,MATCH($C353,'Policy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3" s="272" t="str">
        <f>IF(ISBLANK(INDEX('Policy Characteristics'!K:K,MATCH($C353,'Policy Characteristics'!$C:$C,0))),"",INDEX('Policy Characteristics'!K:K,MATCH($C353,'Policy Characteristics'!$C:$C,0)))</f>
        <v>electricity-sector-main.html#subsidies</v>
      </c>
      <c r="R353" s="272" t="str">
        <f>IF(ISBLANK(INDEX('Policy Characteristics'!L:L,MATCH($C353,'Policy Characteristics'!$C:$C,0))),"",INDEX('Policy Characteristics'!L:L,MATCH($C353,'Policy Characteristics'!$C:$C,0)))</f>
        <v>subsidy-for-electricity-production.html</v>
      </c>
    </row>
    <row r="354" spans="1:18" s="2" customFormat="1" ht="16">
      <c r="A354" s="272" t="str">
        <f>IF(ISBLANK(INDEX('Policy Characteristics'!A:A,MATCH($C354,'Policy Characteristics'!$C:$C,0))),"",INDEX('Policy Characteristics'!A:A,MATCH($C354,'Policy Characteristics'!$C:$C,0)))</f>
        <v>Electricity Supply</v>
      </c>
      <c r="B354" s="272" t="str">
        <f>IF(ISBLANK(INDEX('Policy Characteristics'!B:B,MATCH($C354,'Policy Characteristics'!$C:$C,0))),"",INDEX('Policy Characteristics'!B:B,MATCH($C354,'Policy Characteristics'!$C:$C,0)))</f>
        <v>Subsidy for Electricity Production</v>
      </c>
      <c r="C354" s="274" t="str">
        <f t="shared" si="27"/>
        <v>Subsidy for Elec Production by Fuel</v>
      </c>
      <c r="D354" s="6" t="s">
        <v>471</v>
      </c>
      <c r="E354" s="44" t="s">
        <v>269</v>
      </c>
      <c r="F354" s="6" t="s">
        <v>474</v>
      </c>
      <c r="G354" s="358"/>
      <c r="H354" s="43">
        <v>1571</v>
      </c>
      <c r="I354" s="6" t="s">
        <v>46</v>
      </c>
      <c r="J354" s="274" t="str">
        <f>IF(ISBLANK(INDEX('Policy Characteristics'!D:D,MATCH($C354,'Policy Characteristics'!$C:$C,0))),"",INDEX('Policy Characteristics'!D:D,MATCH($C354,'Policy Characteristics'!$C:$C,0)))</f>
        <v>Subsidy for Electricity Production</v>
      </c>
      <c r="K354" s="272" t="str">
        <f>IF(ISBLANK(INDEX('Policy Characteristics'!E:E,MATCH($C354,'Policy Characteristics'!$C:$C,0))),"",INDEX('Policy Characteristics'!E:E,MATCH($C354,'Policy Characteristics'!$C:$C,0)))</f>
        <v>elec generation subsidy</v>
      </c>
      <c r="L354" s="285">
        <f>IF(ISBLANK(INDEX('Policy Characteristics'!F:F,MATCH($C354,'Policy Characteristics'!$C:$C,0))),"",INDEX('Policy Characteristics'!F:F,MATCH($C354,'Policy Characteristics'!$C:$C,0)))</f>
        <v>0</v>
      </c>
      <c r="M354" s="285">
        <f>IF(ISBLANK(INDEX('Policy Characteristics'!G:G,MATCH($C354,'Policy Characteristics'!$C:$C,0))),"",INDEX('Policy Characteristics'!G:G,MATCH($C354,'Policy Characteristics'!$C:$C,0)))</f>
        <v>60</v>
      </c>
      <c r="N354" s="285">
        <f>IF(ISBLANK(INDEX('Policy Characteristics'!H:H,MATCH($C354,'Policy Characteristics'!$C:$C,0))),"",INDEX('Policy Characteristics'!H:H,MATCH($C354,'Policy Characteristics'!$C:$C,0)))</f>
        <v>1</v>
      </c>
      <c r="O354" s="272" t="str">
        <f>IF(ISBLANK(INDEX('Policy Characteristics'!I:I,MATCH($C354,'Policy Characteristics'!$C:$C,0))),"",INDEX('Policy Characteristics'!I:I,MATCH($C354,'Policy Characteristics'!$C:$C,0)))</f>
        <v>$/MWh</v>
      </c>
      <c r="P354" s="272" t="str">
        <f>IF(ISBLANK(INDEX('Policy Characteristics'!J:J,MATCH($C354,'Policy Characteristics'!$C:$C,0))),"",INDEX('Policy Characteristics'!J:J,MATCH($C354,'Policy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4" s="272" t="str">
        <f>IF(ISBLANK(INDEX('Policy Characteristics'!K:K,MATCH($C354,'Policy Characteristics'!$C:$C,0))),"",INDEX('Policy Characteristics'!K:K,MATCH($C354,'Policy Characteristics'!$C:$C,0)))</f>
        <v>electricity-sector-main.html#subsidies</v>
      </c>
      <c r="R354" s="272" t="str">
        <f>IF(ISBLANK(INDEX('Policy Characteristics'!L:L,MATCH($C354,'Policy Characteristics'!$C:$C,0))),"",INDEX('Policy Characteristics'!L:L,MATCH($C354,'Policy Characteristics'!$C:$C,0)))</f>
        <v>subsidy-for-electricity-production.html</v>
      </c>
    </row>
    <row r="355" spans="1:18" s="2" customFormat="1" ht="16">
      <c r="A355" s="272" t="str">
        <f>IF(ISBLANK(INDEX('Policy Characteristics'!A:A,MATCH($C355,'Policy Characteristics'!$C:$C,0))),"",INDEX('Policy Characteristics'!A:A,MATCH($C355,'Policy Characteristics'!$C:$C,0)))</f>
        <v>Electricity Supply</v>
      </c>
      <c r="B355" s="272" t="str">
        <f>IF(ISBLANK(INDEX('Policy Characteristics'!B:B,MATCH($C355,'Policy Characteristics'!$C:$C,0))),"",INDEX('Policy Characteristics'!B:B,MATCH($C355,'Policy Characteristics'!$C:$C,0)))</f>
        <v>Subsidy for Electricity Production</v>
      </c>
      <c r="C355" s="274" t="str">
        <f t="shared" si="27"/>
        <v>Subsidy for Elec Production by Fuel</v>
      </c>
      <c r="D355" s="6" t="s">
        <v>471</v>
      </c>
      <c r="E355" s="44" t="s">
        <v>270</v>
      </c>
      <c r="F355" s="6" t="s">
        <v>474</v>
      </c>
      <c r="G355" s="358" t="s">
        <v>331</v>
      </c>
      <c r="H355" s="43">
        <v>1572</v>
      </c>
      <c r="I355" s="44" t="s">
        <v>45</v>
      </c>
      <c r="J355" s="274" t="str">
        <f>IF(ISBLANK(INDEX('Policy Characteristics'!D:D,MATCH($C355,'Policy Characteristics'!$C:$C,0))),"",INDEX('Policy Characteristics'!D:D,MATCH($C355,'Policy Characteristics'!$C:$C,0)))</f>
        <v>Subsidy for Electricity Production</v>
      </c>
      <c r="K355" s="272" t="str">
        <f>IF(ISBLANK(INDEX('Policy Characteristics'!E:E,MATCH($C355,'Policy Characteristics'!$C:$C,0))),"",INDEX('Policy Characteristics'!E:E,MATCH($C355,'Policy Characteristics'!$C:$C,0)))</f>
        <v>elec generation subsidy</v>
      </c>
      <c r="L355" s="285">
        <f>IF(ISBLANK(INDEX('Policy Characteristics'!F:F,MATCH($C355,'Policy Characteristics'!$C:$C,0))),"",INDEX('Policy Characteristics'!F:F,MATCH($C355,'Policy Characteristics'!$C:$C,0)))</f>
        <v>0</v>
      </c>
      <c r="M355" s="285">
        <f>IF(ISBLANK(INDEX('Policy Characteristics'!G:G,MATCH($C355,'Policy Characteristics'!$C:$C,0))),"",INDEX('Policy Characteristics'!G:G,MATCH($C355,'Policy Characteristics'!$C:$C,0)))</f>
        <v>60</v>
      </c>
      <c r="N355" s="285">
        <f>IF(ISBLANK(INDEX('Policy Characteristics'!H:H,MATCH($C355,'Policy Characteristics'!$C:$C,0))),"",INDEX('Policy Characteristics'!H:H,MATCH($C355,'Policy Characteristics'!$C:$C,0)))</f>
        <v>1</v>
      </c>
      <c r="O355" s="272" t="str">
        <f>IF(ISBLANK(INDEX('Policy Characteristics'!I:I,MATCH($C355,'Policy Characteristics'!$C:$C,0))),"",INDEX('Policy Characteristics'!I:I,MATCH($C355,'Policy Characteristics'!$C:$C,0)))</f>
        <v>$/MWh</v>
      </c>
      <c r="P355" s="272" t="str">
        <f>IF(ISBLANK(INDEX('Policy Characteristics'!J:J,MATCH($C355,'Policy Characteristics'!$C:$C,0))),"",INDEX('Policy Characteristics'!J:J,MATCH($C355,'Policy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5" s="272" t="str">
        <f>IF(ISBLANK(INDEX('Policy Characteristics'!K:K,MATCH($C355,'Policy Characteristics'!$C:$C,0))),"",INDEX('Policy Characteristics'!K:K,MATCH($C355,'Policy Characteristics'!$C:$C,0)))</f>
        <v>electricity-sector-main.html#subsidies</v>
      </c>
      <c r="R355" s="272" t="str">
        <f>IF(ISBLANK(INDEX('Policy Characteristics'!L:L,MATCH($C355,'Policy Characteristics'!$C:$C,0))),"",INDEX('Policy Characteristics'!L:L,MATCH($C355,'Policy Characteristics'!$C:$C,0)))</f>
        <v>subsidy-for-electricity-production.html</v>
      </c>
    </row>
    <row r="356" spans="1:18" s="2" customFormat="1" ht="16">
      <c r="A356" s="272" t="str">
        <f>IF(ISBLANK(INDEX('Policy Characteristics'!A:A,MATCH($C356,'Policy Characteristics'!$C:$C,0))),"",INDEX('Policy Characteristics'!A:A,MATCH($C356,'Policy Characteristics'!$C:$C,0)))</f>
        <v>Electricity Supply</v>
      </c>
      <c r="B356" s="272" t="str">
        <f>IF(ISBLANK(INDEX('Policy Characteristics'!B:B,MATCH($C356,'Policy Characteristics'!$C:$C,0))),"",INDEX('Policy Characteristics'!B:B,MATCH($C356,'Policy Characteristics'!$C:$C,0)))</f>
        <v>Subsidy for Electricity Production</v>
      </c>
      <c r="C356" s="274" t="str">
        <f t="shared" si="27"/>
        <v>Subsidy for Elec Production by Fuel</v>
      </c>
      <c r="D356" s="6" t="s">
        <v>79</v>
      </c>
      <c r="E356" s="44" t="s">
        <v>268</v>
      </c>
      <c r="F356" s="44" t="s">
        <v>93</v>
      </c>
      <c r="G356" s="358" t="s">
        <v>320</v>
      </c>
      <c r="H356" s="43">
        <v>40</v>
      </c>
      <c r="I356" s="44" t="s">
        <v>45</v>
      </c>
      <c r="J356" s="274" t="str">
        <f>IF(ISBLANK(INDEX('Policy Characteristics'!D:D,MATCH($C356,'Policy Characteristics'!$C:$C,0))),"",INDEX('Policy Characteristics'!D:D,MATCH($C356,'Policy Characteristics'!$C:$C,0)))</f>
        <v>Subsidy for Electricity Production</v>
      </c>
      <c r="K356" s="272" t="str">
        <f>IF(ISBLANK(INDEX('Policy Characteristics'!E:E,MATCH($C356,'Policy Characteristics'!$C:$C,0))),"",INDEX('Policy Characteristics'!E:E,MATCH($C356,'Policy Characteristics'!$C:$C,0)))</f>
        <v>elec generation subsidy</v>
      </c>
      <c r="L356" s="285">
        <f>IF(ISBLANK(INDEX('Policy Characteristics'!F:F,MATCH($C356,'Policy Characteristics'!$C:$C,0))),"",INDEX('Policy Characteristics'!F:F,MATCH($C356,'Policy Characteristics'!$C:$C,0)))</f>
        <v>0</v>
      </c>
      <c r="M356" s="285">
        <f>IF(ISBLANK(INDEX('Policy Characteristics'!G:G,MATCH($C356,'Policy Characteristics'!$C:$C,0))),"",INDEX('Policy Characteristics'!G:G,MATCH($C356,'Policy Characteristics'!$C:$C,0)))</f>
        <v>60</v>
      </c>
      <c r="N356" s="285">
        <f>IF(ISBLANK(INDEX('Policy Characteristics'!H:H,MATCH($C356,'Policy Characteristics'!$C:$C,0))),"",INDEX('Policy Characteristics'!H:H,MATCH($C356,'Policy Characteristics'!$C:$C,0)))</f>
        <v>1</v>
      </c>
      <c r="O356" s="272" t="str">
        <f>IF(ISBLANK(INDEX('Policy Characteristics'!I:I,MATCH($C356,'Policy Characteristics'!$C:$C,0))),"",INDEX('Policy Characteristics'!I:I,MATCH($C356,'Policy Characteristics'!$C:$C,0)))</f>
        <v>$/MWh</v>
      </c>
      <c r="P356" s="272"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6" s="272" t="str">
        <f>IF(ISBLANK(INDEX('Policy Characteristics'!K:K,MATCH($C356,'Policy Characteristics'!$C:$C,0))),"",INDEX('Policy Characteristics'!K:K,MATCH($C356,'Policy Characteristics'!$C:$C,0)))</f>
        <v>electricity-sector-main.html#subsidies</v>
      </c>
      <c r="R356" s="272" t="str">
        <f>IF(ISBLANK(INDEX('Policy Characteristics'!L:L,MATCH($C356,'Policy Characteristics'!$C:$C,0))),"",INDEX('Policy Characteristics'!L:L,MATCH($C356,'Policy Characteristics'!$C:$C,0)))</f>
        <v>subsidy-for-electricity-production.html</v>
      </c>
    </row>
    <row r="357" spans="1:18" s="2" customFormat="1" ht="16">
      <c r="A357" s="272" t="str">
        <f>IF(ISBLANK(INDEX('Policy Characteristics'!A:A,MATCH($C357,'Policy Characteristics'!$C:$C,0))),"",INDEX('Policy Characteristics'!A:A,MATCH($C357,'Policy Characteristics'!$C:$C,0)))</f>
        <v>Electricity Supply</v>
      </c>
      <c r="B357" s="272" t="str">
        <f>IF(ISBLANK(INDEX('Policy Characteristics'!B:B,MATCH($C357,'Policy Characteristics'!$C:$C,0))),"",INDEX('Policy Characteristics'!B:B,MATCH($C357,'Policy Characteristics'!$C:$C,0)))</f>
        <v>Subsidy for Electricity Production</v>
      </c>
      <c r="C357" s="274" t="str">
        <f t="shared" si="27"/>
        <v>Subsidy for Elec Production by Fuel</v>
      </c>
      <c r="D357" s="6" t="s">
        <v>79</v>
      </c>
      <c r="E357" s="44" t="s">
        <v>269</v>
      </c>
      <c r="F357" s="44" t="s">
        <v>93</v>
      </c>
      <c r="G357" s="358"/>
      <c r="H357" s="43">
        <v>1573</v>
      </c>
      <c r="I357" s="6" t="s">
        <v>46</v>
      </c>
      <c r="J357" s="274" t="str">
        <f>IF(ISBLANK(INDEX('Policy Characteristics'!D:D,MATCH($C357,'Policy Characteristics'!$C:$C,0))),"",INDEX('Policy Characteristics'!D:D,MATCH($C357,'Policy Characteristics'!$C:$C,0)))</f>
        <v>Subsidy for Electricity Production</v>
      </c>
      <c r="K357" s="272" t="str">
        <f>IF(ISBLANK(INDEX('Policy Characteristics'!E:E,MATCH($C357,'Policy Characteristics'!$C:$C,0))),"",INDEX('Policy Characteristics'!E:E,MATCH($C357,'Policy Characteristics'!$C:$C,0)))</f>
        <v>elec generation subsidy</v>
      </c>
      <c r="L357" s="285">
        <f>IF(ISBLANK(INDEX('Policy Characteristics'!F:F,MATCH($C357,'Policy Characteristics'!$C:$C,0))),"",INDEX('Policy Characteristics'!F:F,MATCH($C357,'Policy Characteristics'!$C:$C,0)))</f>
        <v>0</v>
      </c>
      <c r="M357" s="285">
        <f>IF(ISBLANK(INDEX('Policy Characteristics'!G:G,MATCH($C357,'Policy Characteristics'!$C:$C,0))),"",INDEX('Policy Characteristics'!G:G,MATCH($C357,'Policy Characteristics'!$C:$C,0)))</f>
        <v>60</v>
      </c>
      <c r="N357" s="285">
        <f>IF(ISBLANK(INDEX('Policy Characteristics'!H:H,MATCH($C357,'Policy Characteristics'!$C:$C,0))),"",INDEX('Policy Characteristics'!H:H,MATCH($C357,'Policy Characteristics'!$C:$C,0)))</f>
        <v>1</v>
      </c>
      <c r="O357" s="272" t="str">
        <f>IF(ISBLANK(INDEX('Policy Characteristics'!I:I,MATCH($C357,'Policy Characteristics'!$C:$C,0))),"",INDEX('Policy Characteristics'!I:I,MATCH($C357,'Policy Characteristics'!$C:$C,0)))</f>
        <v>$/MWh</v>
      </c>
      <c r="P357" s="272"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7" s="272" t="str">
        <f>IF(ISBLANK(INDEX('Policy Characteristics'!K:K,MATCH($C357,'Policy Characteristics'!$C:$C,0))),"",INDEX('Policy Characteristics'!K:K,MATCH($C357,'Policy Characteristics'!$C:$C,0)))</f>
        <v>electricity-sector-main.html#subsidies</v>
      </c>
      <c r="R357" s="272" t="str">
        <f>IF(ISBLANK(INDEX('Policy Characteristics'!L:L,MATCH($C357,'Policy Characteristics'!$C:$C,0))),"",INDEX('Policy Characteristics'!L:L,MATCH($C357,'Policy Characteristics'!$C:$C,0)))</f>
        <v>subsidy-for-electricity-production.html</v>
      </c>
    </row>
    <row r="358" spans="1:18" s="2" customFormat="1" ht="16">
      <c r="A358" s="272" t="str">
        <f>IF(ISBLANK(INDEX('Policy Characteristics'!A:A,MATCH($C358,'Policy Characteristics'!$C:$C,0))),"",INDEX('Policy Characteristics'!A:A,MATCH($C358,'Policy Characteristics'!$C:$C,0)))</f>
        <v>Electricity Supply</v>
      </c>
      <c r="B358" s="272" t="str">
        <f>IF(ISBLANK(INDEX('Policy Characteristics'!B:B,MATCH($C358,'Policy Characteristics'!$C:$C,0))),"",INDEX('Policy Characteristics'!B:B,MATCH($C358,'Policy Characteristics'!$C:$C,0)))</f>
        <v>Subsidy for Electricity Production</v>
      </c>
      <c r="C358" s="274" t="str">
        <f t="shared" si="27"/>
        <v>Subsidy for Elec Production by Fuel</v>
      </c>
      <c r="D358" s="6" t="s">
        <v>79</v>
      </c>
      <c r="E358" s="44" t="s">
        <v>270</v>
      </c>
      <c r="F358" s="44" t="s">
        <v>93</v>
      </c>
      <c r="G358" s="358" t="s">
        <v>331</v>
      </c>
      <c r="H358" s="43">
        <v>1574</v>
      </c>
      <c r="I358" s="44" t="s">
        <v>45</v>
      </c>
      <c r="J358" s="274" t="str">
        <f>IF(ISBLANK(INDEX('Policy Characteristics'!D:D,MATCH($C358,'Policy Characteristics'!$C:$C,0))),"",INDEX('Policy Characteristics'!D:D,MATCH($C358,'Policy Characteristics'!$C:$C,0)))</f>
        <v>Subsidy for Electricity Production</v>
      </c>
      <c r="K358" s="272" t="str">
        <f>IF(ISBLANK(INDEX('Policy Characteristics'!E:E,MATCH($C358,'Policy Characteristics'!$C:$C,0))),"",INDEX('Policy Characteristics'!E:E,MATCH($C358,'Policy Characteristics'!$C:$C,0)))</f>
        <v>elec generation subsidy</v>
      </c>
      <c r="L358" s="285">
        <f>IF(ISBLANK(INDEX('Policy Characteristics'!F:F,MATCH($C358,'Policy Characteristics'!$C:$C,0))),"",INDEX('Policy Characteristics'!F:F,MATCH($C358,'Policy Characteristics'!$C:$C,0)))</f>
        <v>0</v>
      </c>
      <c r="M358" s="285">
        <f>IF(ISBLANK(INDEX('Policy Characteristics'!G:G,MATCH($C358,'Policy Characteristics'!$C:$C,0))),"",INDEX('Policy Characteristics'!G:G,MATCH($C358,'Policy Characteristics'!$C:$C,0)))</f>
        <v>60</v>
      </c>
      <c r="N358" s="285">
        <f>IF(ISBLANK(INDEX('Policy Characteristics'!H:H,MATCH($C358,'Policy Characteristics'!$C:$C,0))),"",INDEX('Policy Characteristics'!H:H,MATCH($C358,'Policy Characteristics'!$C:$C,0)))</f>
        <v>1</v>
      </c>
      <c r="O358" s="272" t="str">
        <f>IF(ISBLANK(INDEX('Policy Characteristics'!I:I,MATCH($C358,'Policy Characteristics'!$C:$C,0))),"",INDEX('Policy Characteristics'!I:I,MATCH($C358,'Policy Characteristics'!$C:$C,0)))</f>
        <v>$/MWh</v>
      </c>
      <c r="P358" s="272"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8" s="272" t="str">
        <f>IF(ISBLANK(INDEX('Policy Characteristics'!K:K,MATCH($C358,'Policy Characteristics'!$C:$C,0))),"",INDEX('Policy Characteristics'!K:K,MATCH($C358,'Policy Characteristics'!$C:$C,0)))</f>
        <v>electricity-sector-main.html#subsidies</v>
      </c>
      <c r="R358" s="272" t="str">
        <f>IF(ISBLANK(INDEX('Policy Characteristics'!L:L,MATCH($C358,'Policy Characteristics'!$C:$C,0))),"",INDEX('Policy Characteristics'!L:L,MATCH($C358,'Policy Characteristics'!$C:$C,0)))</f>
        <v>subsidy-for-electricity-production.html</v>
      </c>
    </row>
    <row r="359" spans="1:18" s="2" customFormat="1" ht="16">
      <c r="A359" s="272" t="str">
        <f>IF(ISBLANK(INDEX('Policy Characteristics'!A:A,MATCH($C359,'Policy Characteristics'!$C:$C,0))),"",INDEX('Policy Characteristics'!A:A,MATCH($C359,'Policy Characteristics'!$C:$C,0)))</f>
        <v>Electricity Supply</v>
      </c>
      <c r="B359" s="272" t="str">
        <f>IF(ISBLANK(INDEX('Policy Characteristics'!B:B,MATCH($C359,'Policy Characteristics'!$C:$C,0))),"",INDEX('Policy Characteristics'!B:B,MATCH($C359,'Policy Characteristics'!$C:$C,0)))</f>
        <v>Subsidy for Electricity Production</v>
      </c>
      <c r="C359" s="274" t="str">
        <f t="shared" si="27"/>
        <v>Subsidy for Elec Production by Fuel</v>
      </c>
      <c r="D359" s="6" t="s">
        <v>80</v>
      </c>
      <c r="E359" s="44" t="s">
        <v>268</v>
      </c>
      <c r="F359" s="44" t="s">
        <v>94</v>
      </c>
      <c r="G359" s="358" t="s">
        <v>320</v>
      </c>
      <c r="H359" s="43">
        <v>41</v>
      </c>
      <c r="I359" s="44" t="s">
        <v>45</v>
      </c>
      <c r="J359" s="274" t="str">
        <f>IF(ISBLANK(INDEX('Policy Characteristics'!D:D,MATCH($C359,'Policy Characteristics'!$C:$C,0))),"",INDEX('Policy Characteristics'!D:D,MATCH($C359,'Policy Characteristics'!$C:$C,0)))</f>
        <v>Subsidy for Electricity Production</v>
      </c>
      <c r="K359" s="272" t="str">
        <f>IF(ISBLANK(INDEX('Policy Characteristics'!E:E,MATCH($C359,'Policy Characteristics'!$C:$C,0))),"",INDEX('Policy Characteristics'!E:E,MATCH($C359,'Policy Characteristics'!$C:$C,0)))</f>
        <v>elec generation subsidy</v>
      </c>
      <c r="L359" s="285">
        <f>IF(ISBLANK(INDEX('Policy Characteristics'!F:F,MATCH($C359,'Policy Characteristics'!$C:$C,0))),"",INDEX('Policy Characteristics'!F:F,MATCH($C359,'Policy Characteristics'!$C:$C,0)))</f>
        <v>0</v>
      </c>
      <c r="M359" s="285">
        <f>IF(ISBLANK(INDEX('Policy Characteristics'!G:G,MATCH($C359,'Policy Characteristics'!$C:$C,0))),"",INDEX('Policy Characteristics'!G:G,MATCH($C359,'Policy Characteristics'!$C:$C,0)))</f>
        <v>60</v>
      </c>
      <c r="N359" s="285">
        <f>IF(ISBLANK(INDEX('Policy Characteristics'!H:H,MATCH($C359,'Policy Characteristics'!$C:$C,0))),"",INDEX('Policy Characteristics'!H:H,MATCH($C359,'Policy Characteristics'!$C:$C,0)))</f>
        <v>1</v>
      </c>
      <c r="O359" s="272" t="str">
        <f>IF(ISBLANK(INDEX('Policy Characteristics'!I:I,MATCH($C359,'Policy Characteristics'!$C:$C,0))),"",INDEX('Policy Characteristics'!I:I,MATCH($C359,'Policy Characteristics'!$C:$C,0)))</f>
        <v>$/MWh</v>
      </c>
      <c r="P359" s="272"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59" s="272" t="str">
        <f>IF(ISBLANK(INDEX('Policy Characteristics'!K:K,MATCH($C359,'Policy Characteristics'!$C:$C,0))),"",INDEX('Policy Characteristics'!K:K,MATCH($C359,'Policy Characteristics'!$C:$C,0)))</f>
        <v>electricity-sector-main.html#subsidies</v>
      </c>
      <c r="R359" s="272" t="str">
        <f>IF(ISBLANK(INDEX('Policy Characteristics'!L:L,MATCH($C359,'Policy Characteristics'!$C:$C,0))),"",INDEX('Policy Characteristics'!L:L,MATCH($C359,'Policy Characteristics'!$C:$C,0)))</f>
        <v>subsidy-for-electricity-production.html</v>
      </c>
    </row>
    <row r="360" spans="1:18" s="2" customFormat="1" ht="16">
      <c r="A360" s="272" t="str">
        <f>IF(ISBLANK(INDEX('Policy Characteristics'!A:A,MATCH($C360,'Policy Characteristics'!$C:$C,0))),"",INDEX('Policy Characteristics'!A:A,MATCH($C360,'Policy Characteristics'!$C:$C,0)))</f>
        <v>Electricity Supply</v>
      </c>
      <c r="B360" s="272" t="str">
        <f>IF(ISBLANK(INDEX('Policy Characteristics'!B:B,MATCH($C360,'Policy Characteristics'!$C:$C,0))),"",INDEX('Policy Characteristics'!B:B,MATCH($C360,'Policy Characteristics'!$C:$C,0)))</f>
        <v>Subsidy for Electricity Production</v>
      </c>
      <c r="C360" s="274" t="str">
        <f t="shared" si="27"/>
        <v>Subsidy for Elec Production by Fuel</v>
      </c>
      <c r="D360" s="6" t="s">
        <v>80</v>
      </c>
      <c r="E360" s="44" t="s">
        <v>269</v>
      </c>
      <c r="F360" s="44" t="s">
        <v>94</v>
      </c>
      <c r="G360" s="358"/>
      <c r="H360" s="43">
        <v>1575</v>
      </c>
      <c r="I360" s="6" t="s">
        <v>46</v>
      </c>
      <c r="J360" s="274" t="str">
        <f>IF(ISBLANK(INDEX('Policy Characteristics'!D:D,MATCH($C360,'Policy Characteristics'!$C:$C,0))),"",INDEX('Policy Characteristics'!D:D,MATCH($C360,'Policy Characteristics'!$C:$C,0)))</f>
        <v>Subsidy for Electricity Production</v>
      </c>
      <c r="K360" s="272" t="str">
        <f>IF(ISBLANK(INDEX('Policy Characteristics'!E:E,MATCH($C360,'Policy Characteristics'!$C:$C,0))),"",INDEX('Policy Characteristics'!E:E,MATCH($C360,'Policy Characteristics'!$C:$C,0)))</f>
        <v>elec generation subsidy</v>
      </c>
      <c r="L360" s="285">
        <f>IF(ISBLANK(INDEX('Policy Characteristics'!F:F,MATCH($C360,'Policy Characteristics'!$C:$C,0))),"",INDEX('Policy Characteristics'!F:F,MATCH($C360,'Policy Characteristics'!$C:$C,0)))</f>
        <v>0</v>
      </c>
      <c r="M360" s="285">
        <f>IF(ISBLANK(INDEX('Policy Characteristics'!G:G,MATCH($C360,'Policy Characteristics'!$C:$C,0))),"",INDEX('Policy Characteristics'!G:G,MATCH($C360,'Policy Characteristics'!$C:$C,0)))</f>
        <v>60</v>
      </c>
      <c r="N360" s="285">
        <f>IF(ISBLANK(INDEX('Policy Characteristics'!H:H,MATCH($C360,'Policy Characteristics'!$C:$C,0))),"",INDEX('Policy Characteristics'!H:H,MATCH($C360,'Policy Characteristics'!$C:$C,0)))</f>
        <v>1</v>
      </c>
      <c r="O360" s="272" t="str">
        <f>IF(ISBLANK(INDEX('Policy Characteristics'!I:I,MATCH($C360,'Policy Characteristics'!$C:$C,0))),"",INDEX('Policy Characteristics'!I:I,MATCH($C360,'Policy Characteristics'!$C:$C,0)))</f>
        <v>$/MWh</v>
      </c>
      <c r="P360" s="272"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0" s="272" t="str">
        <f>IF(ISBLANK(INDEX('Policy Characteristics'!K:K,MATCH($C360,'Policy Characteristics'!$C:$C,0))),"",INDEX('Policy Characteristics'!K:K,MATCH($C360,'Policy Characteristics'!$C:$C,0)))</f>
        <v>electricity-sector-main.html#subsidies</v>
      </c>
      <c r="R360" s="272" t="str">
        <f>IF(ISBLANK(INDEX('Policy Characteristics'!L:L,MATCH($C360,'Policy Characteristics'!$C:$C,0))),"",INDEX('Policy Characteristics'!L:L,MATCH($C360,'Policy Characteristics'!$C:$C,0)))</f>
        <v>subsidy-for-electricity-production.html</v>
      </c>
    </row>
    <row r="361" spans="1:18" s="2" customFormat="1" ht="16">
      <c r="A361" s="272" t="str">
        <f>IF(ISBLANK(INDEX('Policy Characteristics'!A:A,MATCH($C361,'Policy Characteristics'!$C:$C,0))),"",INDEX('Policy Characteristics'!A:A,MATCH($C361,'Policy Characteristics'!$C:$C,0)))</f>
        <v>Electricity Supply</v>
      </c>
      <c r="B361" s="272" t="str">
        <f>IF(ISBLANK(INDEX('Policy Characteristics'!B:B,MATCH($C361,'Policy Characteristics'!$C:$C,0))),"",INDEX('Policy Characteristics'!B:B,MATCH($C361,'Policy Characteristics'!$C:$C,0)))</f>
        <v>Subsidy for Electricity Production</v>
      </c>
      <c r="C361" s="274" t="str">
        <f t="shared" si="27"/>
        <v>Subsidy for Elec Production by Fuel</v>
      </c>
      <c r="D361" s="6" t="s">
        <v>80</v>
      </c>
      <c r="E361" s="44" t="s">
        <v>270</v>
      </c>
      <c r="F361" s="44" t="s">
        <v>94</v>
      </c>
      <c r="G361" s="358" t="s">
        <v>331</v>
      </c>
      <c r="H361" s="43">
        <v>1576</v>
      </c>
      <c r="I361" s="44" t="s">
        <v>45</v>
      </c>
      <c r="J361" s="274" t="str">
        <f>IF(ISBLANK(INDEX('Policy Characteristics'!D:D,MATCH($C361,'Policy Characteristics'!$C:$C,0))),"",INDEX('Policy Characteristics'!D:D,MATCH($C361,'Policy Characteristics'!$C:$C,0)))</f>
        <v>Subsidy for Electricity Production</v>
      </c>
      <c r="K361" s="272" t="str">
        <f>IF(ISBLANK(INDEX('Policy Characteristics'!E:E,MATCH($C361,'Policy Characteristics'!$C:$C,0))),"",INDEX('Policy Characteristics'!E:E,MATCH($C361,'Policy Characteristics'!$C:$C,0)))</f>
        <v>elec generation subsidy</v>
      </c>
      <c r="L361" s="285">
        <f>IF(ISBLANK(INDEX('Policy Characteristics'!F:F,MATCH($C361,'Policy Characteristics'!$C:$C,0))),"",INDEX('Policy Characteristics'!F:F,MATCH($C361,'Policy Characteristics'!$C:$C,0)))</f>
        <v>0</v>
      </c>
      <c r="M361" s="285">
        <f>IF(ISBLANK(INDEX('Policy Characteristics'!G:G,MATCH($C361,'Policy Characteristics'!$C:$C,0))),"",INDEX('Policy Characteristics'!G:G,MATCH($C361,'Policy Characteristics'!$C:$C,0)))</f>
        <v>60</v>
      </c>
      <c r="N361" s="285">
        <f>IF(ISBLANK(INDEX('Policy Characteristics'!H:H,MATCH($C361,'Policy Characteristics'!$C:$C,0))),"",INDEX('Policy Characteristics'!H:H,MATCH($C361,'Policy Characteristics'!$C:$C,0)))</f>
        <v>1</v>
      </c>
      <c r="O361" s="272" t="str">
        <f>IF(ISBLANK(INDEX('Policy Characteristics'!I:I,MATCH($C361,'Policy Characteristics'!$C:$C,0))),"",INDEX('Policy Characteristics'!I:I,MATCH($C361,'Policy Characteristics'!$C:$C,0)))</f>
        <v>$/MWh</v>
      </c>
      <c r="P361" s="272"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1" s="272" t="str">
        <f>IF(ISBLANK(INDEX('Policy Characteristics'!K:K,MATCH($C361,'Policy Characteristics'!$C:$C,0))),"",INDEX('Policy Characteristics'!K:K,MATCH($C361,'Policy Characteristics'!$C:$C,0)))</f>
        <v>electricity-sector-main.html#subsidies</v>
      </c>
      <c r="R361" s="272" t="str">
        <f>IF(ISBLANK(INDEX('Policy Characteristics'!L:L,MATCH($C361,'Policy Characteristics'!$C:$C,0))),"",INDEX('Policy Characteristics'!L:L,MATCH($C361,'Policy Characteristics'!$C:$C,0)))</f>
        <v>subsidy-for-electricity-production.html</v>
      </c>
    </row>
    <row r="362" spans="1:18" s="2" customFormat="1" ht="16">
      <c r="A362" s="272" t="str">
        <f>IF(ISBLANK(INDEX('Policy Characteristics'!A:A,MATCH($C362,'Policy Characteristics'!$C:$C,0))),"",INDEX('Policy Characteristics'!A:A,MATCH($C362,'Policy Characteristics'!$C:$C,0)))</f>
        <v>Electricity Supply</v>
      </c>
      <c r="B362" s="272" t="str">
        <f>IF(ISBLANK(INDEX('Policy Characteristics'!B:B,MATCH($C362,'Policy Characteristics'!$C:$C,0))),"",INDEX('Policy Characteristics'!B:B,MATCH($C362,'Policy Characteristics'!$C:$C,0)))</f>
        <v>Subsidy for Electricity Production</v>
      </c>
      <c r="C362" s="274" t="str">
        <f t="shared" si="27"/>
        <v>Subsidy for Elec Production by Fuel</v>
      </c>
      <c r="D362" s="6" t="s">
        <v>81</v>
      </c>
      <c r="E362" s="44" t="s">
        <v>268</v>
      </c>
      <c r="F362" s="44" t="s">
        <v>95</v>
      </c>
      <c r="G362" s="358" t="s">
        <v>320</v>
      </c>
      <c r="H362" s="43">
        <v>42</v>
      </c>
      <c r="I362" s="44" t="s">
        <v>45</v>
      </c>
      <c r="J362" s="274" t="str">
        <f>IF(ISBLANK(INDEX('Policy Characteristics'!D:D,MATCH($C362,'Policy Characteristics'!$C:$C,0))),"",INDEX('Policy Characteristics'!D:D,MATCH($C362,'Policy Characteristics'!$C:$C,0)))</f>
        <v>Subsidy for Electricity Production</v>
      </c>
      <c r="K362" s="272" t="str">
        <f>IF(ISBLANK(INDEX('Policy Characteristics'!E:E,MATCH($C362,'Policy Characteristics'!$C:$C,0))),"",INDEX('Policy Characteristics'!E:E,MATCH($C362,'Policy Characteristics'!$C:$C,0)))</f>
        <v>elec generation subsidy</v>
      </c>
      <c r="L362" s="285">
        <f>IF(ISBLANK(INDEX('Policy Characteristics'!F:F,MATCH($C362,'Policy Characteristics'!$C:$C,0))),"",INDEX('Policy Characteristics'!F:F,MATCH($C362,'Policy Characteristics'!$C:$C,0)))</f>
        <v>0</v>
      </c>
      <c r="M362" s="285">
        <f>IF(ISBLANK(INDEX('Policy Characteristics'!G:G,MATCH($C362,'Policy Characteristics'!$C:$C,0))),"",INDEX('Policy Characteristics'!G:G,MATCH($C362,'Policy Characteristics'!$C:$C,0)))</f>
        <v>60</v>
      </c>
      <c r="N362" s="285">
        <f>IF(ISBLANK(INDEX('Policy Characteristics'!H:H,MATCH($C362,'Policy Characteristics'!$C:$C,0))),"",INDEX('Policy Characteristics'!H:H,MATCH($C362,'Policy Characteristics'!$C:$C,0)))</f>
        <v>1</v>
      </c>
      <c r="O362" s="272" t="str">
        <f>IF(ISBLANK(INDEX('Policy Characteristics'!I:I,MATCH($C362,'Policy Characteristics'!$C:$C,0))),"",INDEX('Policy Characteristics'!I:I,MATCH($C362,'Policy Characteristics'!$C:$C,0)))</f>
        <v>$/MWh</v>
      </c>
      <c r="P362" s="272"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2" s="272" t="str">
        <f>IF(ISBLANK(INDEX('Policy Characteristics'!K:K,MATCH($C362,'Policy Characteristics'!$C:$C,0))),"",INDEX('Policy Characteristics'!K:K,MATCH($C362,'Policy Characteristics'!$C:$C,0)))</f>
        <v>electricity-sector-main.html#subsidies</v>
      </c>
      <c r="R362" s="272" t="str">
        <f>IF(ISBLANK(INDEX('Policy Characteristics'!L:L,MATCH($C362,'Policy Characteristics'!$C:$C,0))),"",INDEX('Policy Characteristics'!L:L,MATCH($C362,'Policy Characteristics'!$C:$C,0)))</f>
        <v>subsidy-for-electricity-production.html</v>
      </c>
    </row>
    <row r="363" spans="1:18" s="2" customFormat="1" ht="16">
      <c r="A363" s="272" t="str">
        <f>IF(ISBLANK(INDEX('Policy Characteristics'!A:A,MATCH($C363,'Policy Characteristics'!$C:$C,0))),"",INDEX('Policy Characteristics'!A:A,MATCH($C363,'Policy Characteristics'!$C:$C,0)))</f>
        <v>Electricity Supply</v>
      </c>
      <c r="B363" s="272" t="str">
        <f>IF(ISBLANK(INDEX('Policy Characteristics'!B:B,MATCH($C363,'Policy Characteristics'!$C:$C,0))),"",INDEX('Policy Characteristics'!B:B,MATCH($C363,'Policy Characteristics'!$C:$C,0)))</f>
        <v>Subsidy for Electricity Production</v>
      </c>
      <c r="C363" s="274" t="str">
        <f t="shared" si="27"/>
        <v>Subsidy for Elec Production by Fuel</v>
      </c>
      <c r="D363" s="6" t="s">
        <v>81</v>
      </c>
      <c r="E363" s="44" t="s">
        <v>269</v>
      </c>
      <c r="F363" s="44" t="s">
        <v>95</v>
      </c>
      <c r="G363" s="358"/>
      <c r="H363" s="43">
        <v>1577</v>
      </c>
      <c r="I363" s="6" t="s">
        <v>46</v>
      </c>
      <c r="J363" s="274" t="str">
        <f>IF(ISBLANK(INDEX('Policy Characteristics'!D:D,MATCH($C363,'Policy Characteristics'!$C:$C,0))),"",INDEX('Policy Characteristics'!D:D,MATCH($C363,'Policy Characteristics'!$C:$C,0)))</f>
        <v>Subsidy for Electricity Production</v>
      </c>
      <c r="K363" s="272" t="str">
        <f>IF(ISBLANK(INDEX('Policy Characteristics'!E:E,MATCH($C363,'Policy Characteristics'!$C:$C,0))),"",INDEX('Policy Characteristics'!E:E,MATCH($C363,'Policy Characteristics'!$C:$C,0)))</f>
        <v>elec generation subsidy</v>
      </c>
      <c r="L363" s="285">
        <f>IF(ISBLANK(INDEX('Policy Characteristics'!F:F,MATCH($C363,'Policy Characteristics'!$C:$C,0))),"",INDEX('Policy Characteristics'!F:F,MATCH($C363,'Policy Characteristics'!$C:$C,0)))</f>
        <v>0</v>
      </c>
      <c r="M363" s="285">
        <f>IF(ISBLANK(INDEX('Policy Characteristics'!G:G,MATCH($C363,'Policy Characteristics'!$C:$C,0))),"",INDEX('Policy Characteristics'!G:G,MATCH($C363,'Policy Characteristics'!$C:$C,0)))</f>
        <v>60</v>
      </c>
      <c r="N363" s="285">
        <f>IF(ISBLANK(INDEX('Policy Characteristics'!H:H,MATCH($C363,'Policy Characteristics'!$C:$C,0))),"",INDEX('Policy Characteristics'!H:H,MATCH($C363,'Policy Characteristics'!$C:$C,0)))</f>
        <v>1</v>
      </c>
      <c r="O363" s="272" t="str">
        <f>IF(ISBLANK(INDEX('Policy Characteristics'!I:I,MATCH($C363,'Policy Characteristics'!$C:$C,0))),"",INDEX('Policy Characteristics'!I:I,MATCH($C363,'Policy Characteristics'!$C:$C,0)))</f>
        <v>$/MWh</v>
      </c>
      <c r="P363" s="272"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3" s="272" t="str">
        <f>IF(ISBLANK(INDEX('Policy Characteristics'!K:K,MATCH($C363,'Policy Characteristics'!$C:$C,0))),"",INDEX('Policy Characteristics'!K:K,MATCH($C363,'Policy Characteristics'!$C:$C,0)))</f>
        <v>electricity-sector-main.html#subsidies</v>
      </c>
      <c r="R363" s="272" t="str">
        <f>IF(ISBLANK(INDEX('Policy Characteristics'!L:L,MATCH($C363,'Policy Characteristics'!$C:$C,0))),"",INDEX('Policy Characteristics'!L:L,MATCH($C363,'Policy Characteristics'!$C:$C,0)))</f>
        <v>subsidy-for-electricity-production.html</v>
      </c>
    </row>
    <row r="364" spans="1:18" s="2" customFormat="1" ht="16">
      <c r="A364" s="272" t="str">
        <f>IF(ISBLANK(INDEX('Policy Characteristics'!A:A,MATCH($C364,'Policy Characteristics'!$C:$C,0))),"",INDEX('Policy Characteristics'!A:A,MATCH($C364,'Policy Characteristics'!$C:$C,0)))</f>
        <v>Electricity Supply</v>
      </c>
      <c r="B364" s="272" t="str">
        <f>IF(ISBLANK(INDEX('Policy Characteristics'!B:B,MATCH($C364,'Policy Characteristics'!$C:$C,0))),"",INDEX('Policy Characteristics'!B:B,MATCH($C364,'Policy Characteristics'!$C:$C,0)))</f>
        <v>Subsidy for Electricity Production</v>
      </c>
      <c r="C364" s="274" t="str">
        <f t="shared" si="27"/>
        <v>Subsidy for Elec Production by Fuel</v>
      </c>
      <c r="D364" s="6" t="s">
        <v>81</v>
      </c>
      <c r="E364" s="44" t="s">
        <v>270</v>
      </c>
      <c r="F364" s="44" t="s">
        <v>95</v>
      </c>
      <c r="G364" s="358" t="s">
        <v>331</v>
      </c>
      <c r="H364" s="43">
        <v>1578</v>
      </c>
      <c r="I364" s="44" t="s">
        <v>45</v>
      </c>
      <c r="J364" s="274" t="str">
        <f>IF(ISBLANK(INDEX('Policy Characteristics'!D:D,MATCH($C364,'Policy Characteristics'!$C:$C,0))),"",INDEX('Policy Characteristics'!D:D,MATCH($C364,'Policy Characteristics'!$C:$C,0)))</f>
        <v>Subsidy for Electricity Production</v>
      </c>
      <c r="K364" s="272" t="str">
        <f>IF(ISBLANK(INDEX('Policy Characteristics'!E:E,MATCH($C364,'Policy Characteristics'!$C:$C,0))),"",INDEX('Policy Characteristics'!E:E,MATCH($C364,'Policy Characteristics'!$C:$C,0)))</f>
        <v>elec generation subsidy</v>
      </c>
      <c r="L364" s="285">
        <f>IF(ISBLANK(INDEX('Policy Characteristics'!F:F,MATCH($C364,'Policy Characteristics'!$C:$C,0))),"",INDEX('Policy Characteristics'!F:F,MATCH($C364,'Policy Characteristics'!$C:$C,0)))</f>
        <v>0</v>
      </c>
      <c r="M364" s="285">
        <f>IF(ISBLANK(INDEX('Policy Characteristics'!G:G,MATCH($C364,'Policy Characteristics'!$C:$C,0))),"",INDEX('Policy Characteristics'!G:G,MATCH($C364,'Policy Characteristics'!$C:$C,0)))</f>
        <v>60</v>
      </c>
      <c r="N364" s="285">
        <f>IF(ISBLANK(INDEX('Policy Characteristics'!H:H,MATCH($C364,'Policy Characteristics'!$C:$C,0))),"",INDEX('Policy Characteristics'!H:H,MATCH($C364,'Policy Characteristics'!$C:$C,0)))</f>
        <v>1</v>
      </c>
      <c r="O364" s="272" t="str">
        <f>IF(ISBLANK(INDEX('Policy Characteristics'!I:I,MATCH($C364,'Policy Characteristics'!$C:$C,0))),"",INDEX('Policy Characteristics'!I:I,MATCH($C364,'Policy Characteristics'!$C:$C,0)))</f>
        <v>$/MWh</v>
      </c>
      <c r="P364" s="272"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4" s="272" t="str">
        <f>IF(ISBLANK(INDEX('Policy Characteristics'!K:K,MATCH($C364,'Policy Characteristics'!$C:$C,0))),"",INDEX('Policy Characteristics'!K:K,MATCH($C364,'Policy Characteristics'!$C:$C,0)))</f>
        <v>electricity-sector-main.html#subsidies</v>
      </c>
      <c r="R364" s="272" t="str">
        <f>IF(ISBLANK(INDEX('Policy Characteristics'!L:L,MATCH($C364,'Policy Characteristics'!$C:$C,0))),"",INDEX('Policy Characteristics'!L:L,MATCH($C364,'Policy Characteristics'!$C:$C,0)))</f>
        <v>subsidy-for-electricity-production.html</v>
      </c>
    </row>
    <row r="365" spans="1:18" s="2" customFormat="1" ht="16">
      <c r="A365" s="272" t="str">
        <f>IF(ISBLANK(INDEX('Policy Characteristics'!A:A,MATCH($C365,'Policy Characteristics'!$C:$C,0))),"",INDEX('Policy Characteristics'!A:A,MATCH($C365,'Policy Characteristics'!$C:$C,0)))</f>
        <v>Electricity Supply</v>
      </c>
      <c r="B365" s="272" t="str">
        <f>IF(ISBLANK(INDEX('Policy Characteristics'!B:B,MATCH($C365,'Policy Characteristics'!$C:$C,0))),"",INDEX('Policy Characteristics'!B:B,MATCH($C365,'Policy Characteristics'!$C:$C,0)))</f>
        <v>Subsidy for Electricity Production</v>
      </c>
      <c r="C365" s="274" t="str">
        <f t="shared" si="27"/>
        <v>Subsidy for Elec Production by Fuel</v>
      </c>
      <c r="D365" s="6" t="s">
        <v>2472</v>
      </c>
      <c r="E365" s="44" t="s">
        <v>268</v>
      </c>
      <c r="F365" s="44" t="s">
        <v>459</v>
      </c>
      <c r="G365" s="358" t="s">
        <v>320</v>
      </c>
      <c r="H365" s="43">
        <v>1589</v>
      </c>
      <c r="I365" s="44" t="s">
        <v>45</v>
      </c>
      <c r="J365" s="274" t="str">
        <f>IF(ISBLANK(INDEX('Policy Characteristics'!D:D,MATCH($C365,'Policy Characteristics'!$C:$C,0))),"",INDEX('Policy Characteristics'!D:D,MATCH($C365,'Policy Characteristics'!$C:$C,0)))</f>
        <v>Subsidy for Electricity Production</v>
      </c>
      <c r="K365" s="272" t="str">
        <f>IF(ISBLANK(INDEX('Policy Characteristics'!E:E,MATCH($C365,'Policy Characteristics'!$C:$C,0))),"",INDEX('Policy Characteristics'!E:E,MATCH($C365,'Policy Characteristics'!$C:$C,0)))</f>
        <v>elec generation subsidy</v>
      </c>
      <c r="L365" s="285">
        <f>IF(ISBLANK(INDEX('Policy Characteristics'!F:F,MATCH($C365,'Policy Characteristics'!$C:$C,0))),"",INDEX('Policy Characteristics'!F:F,MATCH($C365,'Policy Characteristics'!$C:$C,0)))</f>
        <v>0</v>
      </c>
      <c r="M365" s="285">
        <f>IF(ISBLANK(INDEX('Policy Characteristics'!G:G,MATCH($C365,'Policy Characteristics'!$C:$C,0))),"",INDEX('Policy Characteristics'!G:G,MATCH($C365,'Policy Characteristics'!$C:$C,0)))</f>
        <v>60</v>
      </c>
      <c r="N365" s="285">
        <f>IF(ISBLANK(INDEX('Policy Characteristics'!H:H,MATCH($C365,'Policy Characteristics'!$C:$C,0))),"",INDEX('Policy Characteristics'!H:H,MATCH($C365,'Policy Characteristics'!$C:$C,0)))</f>
        <v>1</v>
      </c>
      <c r="O365" s="272" t="str">
        <f>IF(ISBLANK(INDEX('Policy Characteristics'!I:I,MATCH($C365,'Policy Characteristics'!$C:$C,0))),"",INDEX('Policy Characteristics'!I:I,MATCH($C365,'Policy Characteristics'!$C:$C,0)))</f>
        <v>$/MWh</v>
      </c>
      <c r="P365" s="272"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5" s="272" t="str">
        <f>IF(ISBLANK(INDEX('Policy Characteristics'!K:K,MATCH($C365,'Policy Characteristics'!$C:$C,0))),"",INDEX('Policy Characteristics'!K:K,MATCH($C365,'Policy Characteristics'!$C:$C,0)))</f>
        <v>electricity-sector-main.html#subsidies</v>
      </c>
      <c r="R365" s="272" t="str">
        <f>IF(ISBLANK(INDEX('Policy Characteristics'!L:L,MATCH($C365,'Policy Characteristics'!$C:$C,0))),"",INDEX('Policy Characteristics'!L:L,MATCH($C365,'Policy Characteristics'!$C:$C,0)))</f>
        <v>subsidy-for-electricity-production.html</v>
      </c>
    </row>
    <row r="366" spans="1:18" s="2" customFormat="1" ht="16">
      <c r="A366" s="272" t="str">
        <f>IF(ISBLANK(INDEX('Policy Characteristics'!A:A,MATCH($C366,'Policy Characteristics'!$C:$C,0))),"",INDEX('Policy Characteristics'!A:A,MATCH($C366,'Policy Characteristics'!$C:$C,0)))</f>
        <v>Electricity Supply</v>
      </c>
      <c r="B366" s="272" t="str">
        <f>IF(ISBLANK(INDEX('Policy Characteristics'!B:B,MATCH($C366,'Policy Characteristics'!$C:$C,0))),"",INDEX('Policy Characteristics'!B:B,MATCH($C366,'Policy Characteristics'!$C:$C,0)))</f>
        <v>Subsidy for Electricity Production</v>
      </c>
      <c r="C366" s="274" t="str">
        <f t="shared" si="27"/>
        <v>Subsidy for Elec Production by Fuel</v>
      </c>
      <c r="D366" s="6" t="s">
        <v>2472</v>
      </c>
      <c r="E366" s="44" t="s">
        <v>269</v>
      </c>
      <c r="F366" s="44" t="s">
        <v>459</v>
      </c>
      <c r="G366" s="358"/>
      <c r="H366" s="43">
        <v>1590</v>
      </c>
      <c r="I366" s="6" t="s">
        <v>46</v>
      </c>
      <c r="J366" s="274" t="str">
        <f>IF(ISBLANK(INDEX('Policy Characteristics'!D:D,MATCH($C366,'Policy Characteristics'!$C:$C,0))),"",INDEX('Policy Characteristics'!D:D,MATCH($C366,'Policy Characteristics'!$C:$C,0)))</f>
        <v>Subsidy for Electricity Production</v>
      </c>
      <c r="K366" s="272" t="str">
        <f>IF(ISBLANK(INDEX('Policy Characteristics'!E:E,MATCH($C366,'Policy Characteristics'!$C:$C,0))),"",INDEX('Policy Characteristics'!E:E,MATCH($C366,'Policy Characteristics'!$C:$C,0)))</f>
        <v>elec generation subsidy</v>
      </c>
      <c r="L366" s="285">
        <f>IF(ISBLANK(INDEX('Policy Characteristics'!F:F,MATCH($C366,'Policy Characteristics'!$C:$C,0))),"",INDEX('Policy Characteristics'!F:F,MATCH($C366,'Policy Characteristics'!$C:$C,0)))</f>
        <v>0</v>
      </c>
      <c r="M366" s="285">
        <f>IF(ISBLANK(INDEX('Policy Characteristics'!G:G,MATCH($C366,'Policy Characteristics'!$C:$C,0))),"",INDEX('Policy Characteristics'!G:G,MATCH($C366,'Policy Characteristics'!$C:$C,0)))</f>
        <v>60</v>
      </c>
      <c r="N366" s="285">
        <f>IF(ISBLANK(INDEX('Policy Characteristics'!H:H,MATCH($C366,'Policy Characteristics'!$C:$C,0))),"",INDEX('Policy Characteristics'!H:H,MATCH($C366,'Policy Characteristics'!$C:$C,0)))</f>
        <v>1</v>
      </c>
      <c r="O366" s="272" t="str">
        <f>IF(ISBLANK(INDEX('Policy Characteristics'!I:I,MATCH($C366,'Policy Characteristics'!$C:$C,0))),"",INDEX('Policy Characteristics'!I:I,MATCH($C366,'Policy Characteristics'!$C:$C,0)))</f>
        <v>$/MWh</v>
      </c>
      <c r="P366" s="272"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6" s="272" t="str">
        <f>IF(ISBLANK(INDEX('Policy Characteristics'!K:K,MATCH($C366,'Policy Characteristics'!$C:$C,0))),"",INDEX('Policy Characteristics'!K:K,MATCH($C366,'Policy Characteristics'!$C:$C,0)))</f>
        <v>electricity-sector-main.html#subsidies</v>
      </c>
      <c r="R366" s="272" t="str">
        <f>IF(ISBLANK(INDEX('Policy Characteristics'!L:L,MATCH($C366,'Policy Characteristics'!$C:$C,0))),"",INDEX('Policy Characteristics'!L:L,MATCH($C366,'Policy Characteristics'!$C:$C,0)))</f>
        <v>subsidy-for-electricity-production.html</v>
      </c>
    </row>
    <row r="367" spans="1:18" s="2" customFormat="1" ht="16">
      <c r="A367" s="272" t="str">
        <f>IF(ISBLANK(INDEX('Policy Characteristics'!A:A,MATCH($C367,'Policy Characteristics'!$C:$C,0))),"",INDEX('Policy Characteristics'!A:A,MATCH($C367,'Policy Characteristics'!$C:$C,0)))</f>
        <v>Electricity Supply</v>
      </c>
      <c r="B367" s="272" t="str">
        <f>IF(ISBLANK(INDEX('Policy Characteristics'!B:B,MATCH($C367,'Policy Characteristics'!$C:$C,0))),"",INDEX('Policy Characteristics'!B:B,MATCH($C367,'Policy Characteristics'!$C:$C,0)))</f>
        <v>Subsidy for Electricity Production</v>
      </c>
      <c r="C367" s="274" t="str">
        <f t="shared" si="27"/>
        <v>Subsidy for Elec Production by Fuel</v>
      </c>
      <c r="D367" s="6" t="s">
        <v>2472</v>
      </c>
      <c r="E367" s="44" t="s">
        <v>270</v>
      </c>
      <c r="F367" s="44" t="s">
        <v>459</v>
      </c>
      <c r="G367" s="358" t="s">
        <v>331</v>
      </c>
      <c r="H367" s="43">
        <v>1591</v>
      </c>
      <c r="I367" s="44" t="s">
        <v>45</v>
      </c>
      <c r="J367" s="274" t="str">
        <f>IF(ISBLANK(INDEX('Policy Characteristics'!D:D,MATCH($C367,'Policy Characteristics'!$C:$C,0))),"",INDEX('Policy Characteristics'!D:D,MATCH($C367,'Policy Characteristics'!$C:$C,0)))</f>
        <v>Subsidy for Electricity Production</v>
      </c>
      <c r="K367" s="272" t="str">
        <f>IF(ISBLANK(INDEX('Policy Characteristics'!E:E,MATCH($C367,'Policy Characteristics'!$C:$C,0))),"",INDEX('Policy Characteristics'!E:E,MATCH($C367,'Policy Characteristics'!$C:$C,0)))</f>
        <v>elec generation subsidy</v>
      </c>
      <c r="L367" s="285">
        <f>IF(ISBLANK(INDEX('Policy Characteristics'!F:F,MATCH($C367,'Policy Characteristics'!$C:$C,0))),"",INDEX('Policy Characteristics'!F:F,MATCH($C367,'Policy Characteristics'!$C:$C,0)))</f>
        <v>0</v>
      </c>
      <c r="M367" s="285">
        <f>IF(ISBLANK(INDEX('Policy Characteristics'!G:G,MATCH($C367,'Policy Characteristics'!$C:$C,0))),"",INDEX('Policy Characteristics'!G:G,MATCH($C367,'Policy Characteristics'!$C:$C,0)))</f>
        <v>60</v>
      </c>
      <c r="N367" s="285">
        <f>IF(ISBLANK(INDEX('Policy Characteristics'!H:H,MATCH($C367,'Policy Characteristics'!$C:$C,0))),"",INDEX('Policy Characteristics'!H:H,MATCH($C367,'Policy Characteristics'!$C:$C,0)))</f>
        <v>1</v>
      </c>
      <c r="O367" s="272" t="str">
        <f>IF(ISBLANK(INDEX('Policy Characteristics'!I:I,MATCH($C367,'Policy Characteristics'!$C:$C,0))),"",INDEX('Policy Characteristics'!I:I,MATCH($C367,'Policy Characteristics'!$C:$C,0)))</f>
        <v>$/MWh</v>
      </c>
      <c r="P367" s="272"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7" s="272" t="str">
        <f>IF(ISBLANK(INDEX('Policy Characteristics'!K:K,MATCH($C367,'Policy Characteristics'!$C:$C,0))),"",INDEX('Policy Characteristics'!K:K,MATCH($C367,'Policy Characteristics'!$C:$C,0)))</f>
        <v>electricity-sector-main.html#subsidies</v>
      </c>
      <c r="R367" s="272" t="str">
        <f>IF(ISBLANK(INDEX('Policy Characteristics'!L:L,MATCH($C367,'Policy Characteristics'!$C:$C,0))),"",INDEX('Policy Characteristics'!L:L,MATCH($C367,'Policy Characteristics'!$C:$C,0)))</f>
        <v>subsidy-for-electricity-production.html</v>
      </c>
    </row>
    <row r="368" spans="1:18" s="2" customFormat="1" ht="16">
      <c r="A368" s="272" t="str">
        <f>IF(ISBLANK(INDEX('Policy Characteristics'!A:A,MATCH($C368,'Policy Characteristics'!$C:$C,0))),"",INDEX('Policy Characteristics'!A:A,MATCH($C368,'Policy Characteristics'!$C:$C,0)))</f>
        <v>Electricity Supply</v>
      </c>
      <c r="B368" s="272" t="str">
        <f>IF(ISBLANK(INDEX('Policy Characteristics'!B:B,MATCH($C368,'Policy Characteristics'!$C:$C,0))),"",INDEX('Policy Characteristics'!B:B,MATCH($C368,'Policy Characteristics'!$C:$C,0)))</f>
        <v>Subsidy for Electricity Production</v>
      </c>
      <c r="C368" s="274" t="str">
        <f t="shared" si="27"/>
        <v>Subsidy for Elec Production by Fuel</v>
      </c>
      <c r="D368" s="6" t="s">
        <v>327</v>
      </c>
      <c r="E368" s="44" t="s">
        <v>268</v>
      </c>
      <c r="F368" s="44" t="s">
        <v>329</v>
      </c>
      <c r="G368" s="358" t="s">
        <v>320</v>
      </c>
      <c r="H368" s="43">
        <v>1592</v>
      </c>
      <c r="I368" s="6" t="s">
        <v>46</v>
      </c>
      <c r="J368" s="274" t="str">
        <f>IF(ISBLANK(INDEX('Policy Characteristics'!D:D,MATCH($C368,'Policy Characteristics'!$C:$C,0))),"",INDEX('Policy Characteristics'!D:D,MATCH($C368,'Policy Characteristics'!$C:$C,0)))</f>
        <v>Subsidy for Electricity Production</v>
      </c>
      <c r="K368" s="272" t="str">
        <f>IF(ISBLANK(INDEX('Policy Characteristics'!E:E,MATCH($C368,'Policy Characteristics'!$C:$C,0))),"",INDEX('Policy Characteristics'!E:E,MATCH($C368,'Policy Characteristics'!$C:$C,0)))</f>
        <v>elec generation subsidy</v>
      </c>
      <c r="L368" s="285">
        <f>IF(ISBLANK(INDEX('Policy Characteristics'!F:F,MATCH($C368,'Policy Characteristics'!$C:$C,0))),"",INDEX('Policy Characteristics'!F:F,MATCH($C368,'Policy Characteristics'!$C:$C,0)))</f>
        <v>0</v>
      </c>
      <c r="M368" s="285">
        <f>IF(ISBLANK(INDEX('Policy Characteristics'!G:G,MATCH($C368,'Policy Characteristics'!$C:$C,0))),"",INDEX('Policy Characteristics'!G:G,MATCH($C368,'Policy Characteristics'!$C:$C,0)))</f>
        <v>60</v>
      </c>
      <c r="N368" s="285">
        <f>IF(ISBLANK(INDEX('Policy Characteristics'!H:H,MATCH($C368,'Policy Characteristics'!$C:$C,0))),"",INDEX('Policy Characteristics'!H:H,MATCH($C368,'Policy Characteristics'!$C:$C,0)))</f>
        <v>1</v>
      </c>
      <c r="O368" s="272" t="str">
        <f>IF(ISBLANK(INDEX('Policy Characteristics'!I:I,MATCH($C368,'Policy Characteristics'!$C:$C,0))),"",INDEX('Policy Characteristics'!I:I,MATCH($C368,'Policy Characteristics'!$C:$C,0)))</f>
        <v>$/MWh</v>
      </c>
      <c r="P368" s="272"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8" s="272" t="str">
        <f>IF(ISBLANK(INDEX('Policy Characteristics'!K:K,MATCH($C368,'Policy Characteristics'!$C:$C,0))),"",INDEX('Policy Characteristics'!K:K,MATCH($C368,'Policy Characteristics'!$C:$C,0)))</f>
        <v>electricity-sector-main.html#subsidies</v>
      </c>
      <c r="R368" s="272" t="str">
        <f>IF(ISBLANK(INDEX('Policy Characteristics'!L:L,MATCH($C368,'Policy Characteristics'!$C:$C,0))),"",INDEX('Policy Characteristics'!L:L,MATCH($C368,'Policy Characteristics'!$C:$C,0)))</f>
        <v>subsidy-for-electricity-production.html</v>
      </c>
    </row>
    <row r="369" spans="1:18" s="2" customFormat="1" ht="16">
      <c r="A369" s="272" t="str">
        <f>IF(ISBLANK(INDEX('Policy Characteristics'!A:A,MATCH($C369,'Policy Characteristics'!$C:$C,0))),"",INDEX('Policy Characteristics'!A:A,MATCH($C369,'Policy Characteristics'!$C:$C,0)))</f>
        <v>Electricity Supply</v>
      </c>
      <c r="B369" s="272" t="str">
        <f>IF(ISBLANK(INDEX('Policy Characteristics'!B:B,MATCH($C369,'Policy Characteristics'!$C:$C,0))),"",INDEX('Policy Characteristics'!B:B,MATCH($C369,'Policy Characteristics'!$C:$C,0)))</f>
        <v>Subsidy for Electricity Production</v>
      </c>
      <c r="C369" s="274" t="str">
        <f t="shared" si="27"/>
        <v>Subsidy for Elec Production by Fuel</v>
      </c>
      <c r="D369" s="6" t="s">
        <v>327</v>
      </c>
      <c r="E369" s="44" t="s">
        <v>269</v>
      </c>
      <c r="F369" s="44" t="s">
        <v>329</v>
      </c>
      <c r="G369" s="358"/>
      <c r="H369" s="43">
        <v>1593</v>
      </c>
      <c r="I369" s="6" t="s">
        <v>46</v>
      </c>
      <c r="J369" s="274" t="str">
        <f>IF(ISBLANK(INDEX('Policy Characteristics'!D:D,MATCH($C369,'Policy Characteristics'!$C:$C,0))),"",INDEX('Policy Characteristics'!D:D,MATCH($C369,'Policy Characteristics'!$C:$C,0)))</f>
        <v>Subsidy for Electricity Production</v>
      </c>
      <c r="K369" s="272" t="str">
        <f>IF(ISBLANK(INDEX('Policy Characteristics'!E:E,MATCH($C369,'Policy Characteristics'!$C:$C,0))),"",INDEX('Policy Characteristics'!E:E,MATCH($C369,'Policy Characteristics'!$C:$C,0)))</f>
        <v>elec generation subsidy</v>
      </c>
      <c r="L369" s="285">
        <f>IF(ISBLANK(INDEX('Policy Characteristics'!F:F,MATCH($C369,'Policy Characteristics'!$C:$C,0))),"",INDEX('Policy Characteristics'!F:F,MATCH($C369,'Policy Characteristics'!$C:$C,0)))</f>
        <v>0</v>
      </c>
      <c r="M369" s="285">
        <f>IF(ISBLANK(INDEX('Policy Characteristics'!G:G,MATCH($C369,'Policy Characteristics'!$C:$C,0))),"",INDEX('Policy Characteristics'!G:G,MATCH($C369,'Policy Characteristics'!$C:$C,0)))</f>
        <v>60</v>
      </c>
      <c r="N369" s="285">
        <f>IF(ISBLANK(INDEX('Policy Characteristics'!H:H,MATCH($C369,'Policy Characteristics'!$C:$C,0))),"",INDEX('Policy Characteristics'!H:H,MATCH($C369,'Policy Characteristics'!$C:$C,0)))</f>
        <v>1</v>
      </c>
      <c r="O369" s="272" t="str">
        <f>IF(ISBLANK(INDEX('Policy Characteristics'!I:I,MATCH($C369,'Policy Characteristics'!$C:$C,0))),"",INDEX('Policy Characteristics'!I:I,MATCH($C369,'Policy Characteristics'!$C:$C,0)))</f>
        <v>$/MWh</v>
      </c>
      <c r="P369" s="272"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69" s="272" t="str">
        <f>IF(ISBLANK(INDEX('Policy Characteristics'!K:K,MATCH($C369,'Policy Characteristics'!$C:$C,0))),"",INDEX('Policy Characteristics'!K:K,MATCH($C369,'Policy Characteristics'!$C:$C,0)))</f>
        <v>electricity-sector-main.html#subsidies</v>
      </c>
      <c r="R369" s="272" t="str">
        <f>IF(ISBLANK(INDEX('Policy Characteristics'!L:L,MATCH($C369,'Policy Characteristics'!$C:$C,0))),"",INDEX('Policy Characteristics'!L:L,MATCH($C369,'Policy Characteristics'!$C:$C,0)))</f>
        <v>subsidy-for-electricity-production.html</v>
      </c>
    </row>
    <row r="370" spans="1:18" s="2" customFormat="1" ht="16">
      <c r="A370" s="272" t="str">
        <f>IF(ISBLANK(INDEX('Policy Characteristics'!A:A,MATCH($C370,'Policy Characteristics'!$C:$C,0))),"",INDEX('Policy Characteristics'!A:A,MATCH($C370,'Policy Characteristics'!$C:$C,0)))</f>
        <v>Electricity Supply</v>
      </c>
      <c r="B370" s="272" t="str">
        <f>IF(ISBLANK(INDEX('Policy Characteristics'!B:B,MATCH($C370,'Policy Characteristics'!$C:$C,0))),"",INDEX('Policy Characteristics'!B:B,MATCH($C370,'Policy Characteristics'!$C:$C,0)))</f>
        <v>Subsidy for Electricity Production</v>
      </c>
      <c r="C370" s="274" t="str">
        <f t="shared" si="27"/>
        <v>Subsidy for Elec Production by Fuel</v>
      </c>
      <c r="D370" s="6" t="s">
        <v>327</v>
      </c>
      <c r="E370" s="44" t="s">
        <v>270</v>
      </c>
      <c r="F370" s="44" t="s">
        <v>329</v>
      </c>
      <c r="G370" s="358" t="s">
        <v>331</v>
      </c>
      <c r="H370" s="43">
        <v>1594</v>
      </c>
      <c r="I370" s="6" t="s">
        <v>46</v>
      </c>
      <c r="J370" s="274" t="str">
        <f>IF(ISBLANK(INDEX('Policy Characteristics'!D:D,MATCH($C370,'Policy Characteristics'!$C:$C,0))),"",INDEX('Policy Characteristics'!D:D,MATCH($C370,'Policy Characteristics'!$C:$C,0)))</f>
        <v>Subsidy for Electricity Production</v>
      </c>
      <c r="K370" s="272" t="str">
        <f>IF(ISBLANK(INDEX('Policy Characteristics'!E:E,MATCH($C370,'Policy Characteristics'!$C:$C,0))),"",INDEX('Policy Characteristics'!E:E,MATCH($C370,'Policy Characteristics'!$C:$C,0)))</f>
        <v>elec generation subsidy</v>
      </c>
      <c r="L370" s="285">
        <f>IF(ISBLANK(INDEX('Policy Characteristics'!F:F,MATCH($C370,'Policy Characteristics'!$C:$C,0))),"",INDEX('Policy Characteristics'!F:F,MATCH($C370,'Policy Characteristics'!$C:$C,0)))</f>
        <v>0</v>
      </c>
      <c r="M370" s="285">
        <f>IF(ISBLANK(INDEX('Policy Characteristics'!G:G,MATCH($C370,'Policy Characteristics'!$C:$C,0))),"",INDEX('Policy Characteristics'!G:G,MATCH($C370,'Policy Characteristics'!$C:$C,0)))</f>
        <v>60</v>
      </c>
      <c r="N370" s="285">
        <f>IF(ISBLANK(INDEX('Policy Characteristics'!H:H,MATCH($C370,'Policy Characteristics'!$C:$C,0))),"",INDEX('Policy Characteristics'!H:H,MATCH($C370,'Policy Characteristics'!$C:$C,0)))</f>
        <v>1</v>
      </c>
      <c r="O370" s="272" t="str">
        <f>IF(ISBLANK(INDEX('Policy Characteristics'!I:I,MATCH($C370,'Policy Characteristics'!$C:$C,0))),"",INDEX('Policy Characteristics'!I:I,MATCH($C370,'Policy Characteristics'!$C:$C,0)))</f>
        <v>$/MWh</v>
      </c>
      <c r="P370" s="272"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0" s="272" t="str">
        <f>IF(ISBLANK(INDEX('Policy Characteristics'!K:K,MATCH($C370,'Policy Characteristics'!$C:$C,0))),"",INDEX('Policy Characteristics'!K:K,MATCH($C370,'Policy Characteristics'!$C:$C,0)))</f>
        <v>electricity-sector-main.html#subsidies</v>
      </c>
      <c r="R370" s="272" t="str">
        <f>IF(ISBLANK(INDEX('Policy Characteristics'!L:L,MATCH($C370,'Policy Characteristics'!$C:$C,0))),"",INDEX('Policy Characteristics'!L:L,MATCH($C370,'Policy Characteristics'!$C:$C,0)))</f>
        <v>subsidy-for-electricity-production.html</v>
      </c>
    </row>
    <row r="371" spans="1:18" s="2" customFormat="1" ht="16">
      <c r="A371" s="272" t="str">
        <f>IF(ISBLANK(INDEX('Policy Characteristics'!A:A,MATCH($C371,'Policy Characteristics'!$C:$C,0))),"",INDEX('Policy Characteristics'!A:A,MATCH($C371,'Policy Characteristics'!$C:$C,0)))</f>
        <v>Electricity Supply</v>
      </c>
      <c r="B371" s="272" t="str">
        <f>IF(ISBLANK(INDEX('Policy Characteristics'!B:B,MATCH($C371,'Policy Characteristics'!$C:$C,0))),"",INDEX('Policy Characteristics'!B:B,MATCH($C371,'Policy Characteristics'!$C:$C,0)))</f>
        <v>Subsidy for Electricity Production</v>
      </c>
      <c r="C371" s="274" t="str">
        <f t="shared" si="27"/>
        <v>Subsidy for Elec Production by Fuel</v>
      </c>
      <c r="D371" s="6" t="s">
        <v>328</v>
      </c>
      <c r="E371" s="44" t="s">
        <v>268</v>
      </c>
      <c r="F371" s="44" t="s">
        <v>330</v>
      </c>
      <c r="G371" s="358" t="s">
        <v>320</v>
      </c>
      <c r="H371" s="43">
        <v>1595</v>
      </c>
      <c r="I371" s="6" t="s">
        <v>46</v>
      </c>
      <c r="J371" s="274" t="str">
        <f>IF(ISBLANK(INDEX('Policy Characteristics'!D:D,MATCH($C371,'Policy Characteristics'!$C:$C,0))),"",INDEX('Policy Characteristics'!D:D,MATCH($C371,'Policy Characteristics'!$C:$C,0)))</f>
        <v>Subsidy for Electricity Production</v>
      </c>
      <c r="K371" s="272" t="str">
        <f>IF(ISBLANK(INDEX('Policy Characteristics'!E:E,MATCH($C371,'Policy Characteristics'!$C:$C,0))),"",INDEX('Policy Characteristics'!E:E,MATCH($C371,'Policy Characteristics'!$C:$C,0)))</f>
        <v>elec generation subsidy</v>
      </c>
      <c r="L371" s="285">
        <f>IF(ISBLANK(INDEX('Policy Characteristics'!F:F,MATCH($C371,'Policy Characteristics'!$C:$C,0))),"",INDEX('Policy Characteristics'!F:F,MATCH($C371,'Policy Characteristics'!$C:$C,0)))</f>
        <v>0</v>
      </c>
      <c r="M371" s="285">
        <f>IF(ISBLANK(INDEX('Policy Characteristics'!G:G,MATCH($C371,'Policy Characteristics'!$C:$C,0))),"",INDEX('Policy Characteristics'!G:G,MATCH($C371,'Policy Characteristics'!$C:$C,0)))</f>
        <v>60</v>
      </c>
      <c r="N371" s="285">
        <f>IF(ISBLANK(INDEX('Policy Characteristics'!H:H,MATCH($C371,'Policy Characteristics'!$C:$C,0))),"",INDEX('Policy Characteristics'!H:H,MATCH($C371,'Policy Characteristics'!$C:$C,0)))</f>
        <v>1</v>
      </c>
      <c r="O371" s="272" t="str">
        <f>IF(ISBLANK(INDEX('Policy Characteristics'!I:I,MATCH($C371,'Policy Characteristics'!$C:$C,0))),"",INDEX('Policy Characteristics'!I:I,MATCH($C371,'Policy Characteristics'!$C:$C,0)))</f>
        <v>$/MWh</v>
      </c>
      <c r="P371" s="272"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1" s="272" t="str">
        <f>IF(ISBLANK(INDEX('Policy Characteristics'!K:K,MATCH($C371,'Policy Characteristics'!$C:$C,0))),"",INDEX('Policy Characteristics'!K:K,MATCH($C371,'Policy Characteristics'!$C:$C,0)))</f>
        <v>electricity-sector-main.html#subsidies</v>
      </c>
      <c r="R371" s="272" t="str">
        <f>IF(ISBLANK(INDEX('Policy Characteristics'!L:L,MATCH($C371,'Policy Characteristics'!$C:$C,0))),"",INDEX('Policy Characteristics'!L:L,MATCH($C371,'Policy Characteristics'!$C:$C,0)))</f>
        <v>subsidy-for-electricity-production.html</v>
      </c>
    </row>
    <row r="372" spans="1:18" s="2" customFormat="1" ht="16">
      <c r="A372" s="272" t="str">
        <f>IF(ISBLANK(INDEX('Policy Characteristics'!A:A,MATCH($C372,'Policy Characteristics'!$C:$C,0))),"",INDEX('Policy Characteristics'!A:A,MATCH($C372,'Policy Characteristics'!$C:$C,0)))</f>
        <v>Electricity Supply</v>
      </c>
      <c r="B372" s="272" t="str">
        <f>IF(ISBLANK(INDEX('Policy Characteristics'!B:B,MATCH($C372,'Policy Characteristics'!$C:$C,0))),"",INDEX('Policy Characteristics'!B:B,MATCH($C372,'Policy Characteristics'!$C:$C,0)))</f>
        <v>Subsidy for Electricity Production</v>
      </c>
      <c r="C372" s="274" t="str">
        <f t="shared" si="27"/>
        <v>Subsidy for Elec Production by Fuel</v>
      </c>
      <c r="D372" s="6" t="s">
        <v>328</v>
      </c>
      <c r="E372" s="44" t="s">
        <v>269</v>
      </c>
      <c r="F372" s="44" t="s">
        <v>330</v>
      </c>
      <c r="G372" s="358"/>
      <c r="H372" s="43">
        <v>1596</v>
      </c>
      <c r="I372" s="6" t="s">
        <v>46</v>
      </c>
      <c r="J372" s="274" t="str">
        <f>IF(ISBLANK(INDEX('Policy Characteristics'!D:D,MATCH($C372,'Policy Characteristics'!$C:$C,0))),"",INDEX('Policy Characteristics'!D:D,MATCH($C372,'Policy Characteristics'!$C:$C,0)))</f>
        <v>Subsidy for Electricity Production</v>
      </c>
      <c r="K372" s="272" t="str">
        <f>IF(ISBLANK(INDEX('Policy Characteristics'!E:E,MATCH($C372,'Policy Characteristics'!$C:$C,0))),"",INDEX('Policy Characteristics'!E:E,MATCH($C372,'Policy Characteristics'!$C:$C,0)))</f>
        <v>elec generation subsidy</v>
      </c>
      <c r="L372" s="285">
        <f>IF(ISBLANK(INDEX('Policy Characteristics'!F:F,MATCH($C372,'Policy Characteristics'!$C:$C,0))),"",INDEX('Policy Characteristics'!F:F,MATCH($C372,'Policy Characteristics'!$C:$C,0)))</f>
        <v>0</v>
      </c>
      <c r="M372" s="285">
        <f>IF(ISBLANK(INDEX('Policy Characteristics'!G:G,MATCH($C372,'Policy Characteristics'!$C:$C,0))),"",INDEX('Policy Characteristics'!G:G,MATCH($C372,'Policy Characteristics'!$C:$C,0)))</f>
        <v>60</v>
      </c>
      <c r="N372" s="285">
        <f>IF(ISBLANK(INDEX('Policy Characteristics'!H:H,MATCH($C372,'Policy Characteristics'!$C:$C,0))),"",INDEX('Policy Characteristics'!H:H,MATCH($C372,'Policy Characteristics'!$C:$C,0)))</f>
        <v>1</v>
      </c>
      <c r="O372" s="272" t="str">
        <f>IF(ISBLANK(INDEX('Policy Characteristics'!I:I,MATCH($C372,'Policy Characteristics'!$C:$C,0))),"",INDEX('Policy Characteristics'!I:I,MATCH($C372,'Policy Characteristics'!$C:$C,0)))</f>
        <v>$/MWh</v>
      </c>
      <c r="P372" s="272"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2" s="272" t="str">
        <f>IF(ISBLANK(INDEX('Policy Characteristics'!K:K,MATCH($C372,'Policy Characteristics'!$C:$C,0))),"",INDEX('Policy Characteristics'!K:K,MATCH($C372,'Policy Characteristics'!$C:$C,0)))</f>
        <v>electricity-sector-main.html#subsidies</v>
      </c>
      <c r="R372" s="272" t="str">
        <f>IF(ISBLANK(INDEX('Policy Characteristics'!L:L,MATCH($C372,'Policy Characteristics'!$C:$C,0))),"",INDEX('Policy Characteristics'!L:L,MATCH($C372,'Policy Characteristics'!$C:$C,0)))</f>
        <v>subsidy-for-electricity-production.html</v>
      </c>
    </row>
    <row r="373" spans="1:18" s="2" customFormat="1" ht="16">
      <c r="A373" s="272" t="str">
        <f>IF(ISBLANK(INDEX('Policy Characteristics'!A:A,MATCH($C373,'Policy Characteristics'!$C:$C,0))),"",INDEX('Policy Characteristics'!A:A,MATCH($C373,'Policy Characteristics'!$C:$C,0)))</f>
        <v>Electricity Supply</v>
      </c>
      <c r="B373" s="272" t="str">
        <f>IF(ISBLANK(INDEX('Policy Characteristics'!B:B,MATCH($C373,'Policy Characteristics'!$C:$C,0))),"",INDEX('Policy Characteristics'!B:B,MATCH($C373,'Policy Characteristics'!$C:$C,0)))</f>
        <v>Subsidy for Electricity Production</v>
      </c>
      <c r="C373" s="274" t="str">
        <f t="shared" si="27"/>
        <v>Subsidy for Elec Production by Fuel</v>
      </c>
      <c r="D373" s="6" t="s">
        <v>328</v>
      </c>
      <c r="E373" s="44" t="s">
        <v>270</v>
      </c>
      <c r="F373" s="44" t="s">
        <v>330</v>
      </c>
      <c r="G373" s="358" t="s">
        <v>331</v>
      </c>
      <c r="H373" s="43">
        <v>1597</v>
      </c>
      <c r="I373" s="6" t="s">
        <v>46</v>
      </c>
      <c r="J373" s="274" t="str">
        <f>IF(ISBLANK(INDEX('Policy Characteristics'!D:D,MATCH($C373,'Policy Characteristics'!$C:$C,0))),"",INDEX('Policy Characteristics'!D:D,MATCH($C373,'Policy Characteristics'!$C:$C,0)))</f>
        <v>Subsidy for Electricity Production</v>
      </c>
      <c r="K373" s="272" t="str">
        <f>IF(ISBLANK(INDEX('Policy Characteristics'!E:E,MATCH($C373,'Policy Characteristics'!$C:$C,0))),"",INDEX('Policy Characteristics'!E:E,MATCH($C373,'Policy Characteristics'!$C:$C,0)))</f>
        <v>elec generation subsidy</v>
      </c>
      <c r="L373" s="285">
        <f>IF(ISBLANK(INDEX('Policy Characteristics'!F:F,MATCH($C373,'Policy Characteristics'!$C:$C,0))),"",INDEX('Policy Characteristics'!F:F,MATCH($C373,'Policy Characteristics'!$C:$C,0)))</f>
        <v>0</v>
      </c>
      <c r="M373" s="285">
        <f>IF(ISBLANK(INDEX('Policy Characteristics'!G:G,MATCH($C373,'Policy Characteristics'!$C:$C,0))),"",INDEX('Policy Characteristics'!G:G,MATCH($C373,'Policy Characteristics'!$C:$C,0)))</f>
        <v>60</v>
      </c>
      <c r="N373" s="285">
        <f>IF(ISBLANK(INDEX('Policy Characteristics'!H:H,MATCH($C373,'Policy Characteristics'!$C:$C,0))),"",INDEX('Policy Characteristics'!H:H,MATCH($C373,'Policy Characteristics'!$C:$C,0)))</f>
        <v>1</v>
      </c>
      <c r="O373" s="272" t="str">
        <f>IF(ISBLANK(INDEX('Policy Characteristics'!I:I,MATCH($C373,'Policy Characteristics'!$C:$C,0))),"",INDEX('Policy Characteristics'!I:I,MATCH($C373,'Policy Characteristics'!$C:$C,0)))</f>
        <v>$/MWh</v>
      </c>
      <c r="P373" s="272"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3" s="272" t="str">
        <f>IF(ISBLANK(INDEX('Policy Characteristics'!K:K,MATCH($C373,'Policy Characteristics'!$C:$C,0))),"",INDEX('Policy Characteristics'!K:K,MATCH($C373,'Policy Characteristics'!$C:$C,0)))</f>
        <v>electricity-sector-main.html#subsidies</v>
      </c>
      <c r="R373" s="272" t="str">
        <f>IF(ISBLANK(INDEX('Policy Characteristics'!L:L,MATCH($C373,'Policy Characteristics'!$C:$C,0))),"",INDEX('Policy Characteristics'!L:L,MATCH($C373,'Policy Characteristics'!$C:$C,0)))</f>
        <v>subsidy-for-electricity-production.html</v>
      </c>
    </row>
    <row r="374" spans="1:18" s="2" customFormat="1" ht="16">
      <c r="A374" s="272" t="str">
        <f>IF(ISBLANK(INDEX('Policy Characteristics'!A:A,MATCH($C374,'Policy Characteristics'!$C:$C,0))),"",INDEX('Policy Characteristics'!A:A,MATCH($C374,'Policy Characteristics'!$C:$C,0)))</f>
        <v>Electricity Supply</v>
      </c>
      <c r="B374" s="272" t="str">
        <f>IF(ISBLANK(INDEX('Policy Characteristics'!B:B,MATCH($C374,'Policy Characteristics'!$C:$C,0))),"",INDEX('Policy Characteristics'!B:B,MATCH($C374,'Policy Characteristics'!$C:$C,0)))</f>
        <v>Subsidy for Electricity Production</v>
      </c>
      <c r="C374" s="274" t="str">
        <f t="shared" si="27"/>
        <v>Subsidy for Elec Production by Fuel</v>
      </c>
      <c r="D374" s="6" t="s">
        <v>467</v>
      </c>
      <c r="E374" s="44" t="s">
        <v>268</v>
      </c>
      <c r="F374" s="44" t="s">
        <v>466</v>
      </c>
      <c r="G374" s="358" t="s">
        <v>320</v>
      </c>
      <c r="H374" s="43">
        <v>701</v>
      </c>
      <c r="I374" s="6" t="s">
        <v>46</v>
      </c>
      <c r="J374" s="274" t="str">
        <f>IF(ISBLANK(INDEX('Policy Characteristics'!D:D,MATCH($C374,'Policy Characteristics'!$C:$C,0))),"",INDEX('Policy Characteristics'!D:D,MATCH($C374,'Policy Characteristics'!$C:$C,0)))</f>
        <v>Subsidy for Electricity Production</v>
      </c>
      <c r="K374" s="272" t="str">
        <f>IF(ISBLANK(INDEX('Policy Characteristics'!E:E,MATCH($C374,'Policy Characteristics'!$C:$C,0))),"",INDEX('Policy Characteristics'!E:E,MATCH($C374,'Policy Characteristics'!$C:$C,0)))</f>
        <v>elec generation subsidy</v>
      </c>
      <c r="L374" s="285">
        <f>IF(ISBLANK(INDEX('Policy Characteristics'!F:F,MATCH($C374,'Policy Characteristics'!$C:$C,0))),"",INDEX('Policy Characteristics'!F:F,MATCH($C374,'Policy Characteristics'!$C:$C,0)))</f>
        <v>0</v>
      </c>
      <c r="M374" s="285">
        <f>IF(ISBLANK(INDEX('Policy Characteristics'!G:G,MATCH($C374,'Policy Characteristics'!$C:$C,0))),"",INDEX('Policy Characteristics'!G:G,MATCH($C374,'Policy Characteristics'!$C:$C,0)))</f>
        <v>60</v>
      </c>
      <c r="N374" s="285">
        <f>IF(ISBLANK(INDEX('Policy Characteristics'!H:H,MATCH($C374,'Policy Characteristics'!$C:$C,0))),"",INDEX('Policy Characteristics'!H:H,MATCH($C374,'Policy Characteristics'!$C:$C,0)))</f>
        <v>1</v>
      </c>
      <c r="O374" s="272" t="str">
        <f>IF(ISBLANK(INDEX('Policy Characteristics'!I:I,MATCH($C374,'Policy Characteristics'!$C:$C,0))),"",INDEX('Policy Characteristics'!I:I,MATCH($C374,'Policy Characteristics'!$C:$C,0)))</f>
        <v>$/MWh</v>
      </c>
      <c r="P374" s="272"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4" s="272" t="str">
        <f>IF(ISBLANK(INDEX('Policy Characteristics'!K:K,MATCH($C374,'Policy Characteristics'!$C:$C,0))),"",INDEX('Policy Characteristics'!K:K,MATCH($C374,'Policy Characteristics'!$C:$C,0)))</f>
        <v>electricity-sector-main.html#subsidies</v>
      </c>
      <c r="R374" s="272" t="str">
        <f>IF(ISBLANK(INDEX('Policy Characteristics'!L:L,MATCH($C374,'Policy Characteristics'!$C:$C,0))),"",INDEX('Policy Characteristics'!L:L,MATCH($C374,'Policy Characteristics'!$C:$C,0)))</f>
        <v>subsidy-for-electricity-production.html</v>
      </c>
    </row>
    <row r="375" spans="1:18" s="2" customFormat="1" ht="16">
      <c r="A375" s="272" t="str">
        <f>IF(ISBLANK(INDEX('Policy Characteristics'!A:A,MATCH($C375,'Policy Characteristics'!$C:$C,0))),"",INDEX('Policy Characteristics'!A:A,MATCH($C375,'Policy Characteristics'!$C:$C,0)))</f>
        <v>Electricity Supply</v>
      </c>
      <c r="B375" s="272" t="str">
        <f>IF(ISBLANK(INDEX('Policy Characteristics'!B:B,MATCH($C375,'Policy Characteristics'!$C:$C,0))),"",INDEX('Policy Characteristics'!B:B,MATCH($C375,'Policy Characteristics'!$C:$C,0)))</f>
        <v>Subsidy for Electricity Production</v>
      </c>
      <c r="C375" s="274" t="str">
        <f t="shared" si="27"/>
        <v>Subsidy for Elec Production by Fuel</v>
      </c>
      <c r="D375" s="6" t="s">
        <v>467</v>
      </c>
      <c r="E375" s="44" t="s">
        <v>269</v>
      </c>
      <c r="F375" s="44" t="s">
        <v>466</v>
      </c>
      <c r="G375" s="358"/>
      <c r="H375" s="43">
        <v>1579</v>
      </c>
      <c r="I375" s="6" t="s">
        <v>46</v>
      </c>
      <c r="J375" s="274" t="str">
        <f>IF(ISBLANK(INDEX('Policy Characteristics'!D:D,MATCH($C375,'Policy Characteristics'!$C:$C,0))),"",INDEX('Policy Characteristics'!D:D,MATCH($C375,'Policy Characteristics'!$C:$C,0)))</f>
        <v>Subsidy for Electricity Production</v>
      </c>
      <c r="K375" s="272" t="str">
        <f>IF(ISBLANK(INDEX('Policy Characteristics'!E:E,MATCH($C375,'Policy Characteristics'!$C:$C,0))),"",INDEX('Policy Characteristics'!E:E,MATCH($C375,'Policy Characteristics'!$C:$C,0)))</f>
        <v>elec generation subsidy</v>
      </c>
      <c r="L375" s="285">
        <f>IF(ISBLANK(INDEX('Policy Characteristics'!F:F,MATCH($C375,'Policy Characteristics'!$C:$C,0))),"",INDEX('Policy Characteristics'!F:F,MATCH($C375,'Policy Characteristics'!$C:$C,0)))</f>
        <v>0</v>
      </c>
      <c r="M375" s="285">
        <f>IF(ISBLANK(INDEX('Policy Characteristics'!G:G,MATCH($C375,'Policy Characteristics'!$C:$C,0))),"",INDEX('Policy Characteristics'!G:G,MATCH($C375,'Policy Characteristics'!$C:$C,0)))</f>
        <v>60</v>
      </c>
      <c r="N375" s="285">
        <f>IF(ISBLANK(INDEX('Policy Characteristics'!H:H,MATCH($C375,'Policy Characteristics'!$C:$C,0))),"",INDEX('Policy Characteristics'!H:H,MATCH($C375,'Policy Characteristics'!$C:$C,0)))</f>
        <v>1</v>
      </c>
      <c r="O375" s="272" t="str">
        <f>IF(ISBLANK(INDEX('Policy Characteristics'!I:I,MATCH($C375,'Policy Characteristics'!$C:$C,0))),"",INDEX('Policy Characteristics'!I:I,MATCH($C375,'Policy Characteristics'!$C:$C,0)))</f>
        <v>$/MWh</v>
      </c>
      <c r="P375" s="272"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5" s="272" t="str">
        <f>IF(ISBLANK(INDEX('Policy Characteristics'!K:K,MATCH($C375,'Policy Characteristics'!$C:$C,0))),"",INDEX('Policy Characteristics'!K:K,MATCH($C375,'Policy Characteristics'!$C:$C,0)))</f>
        <v>electricity-sector-main.html#subsidies</v>
      </c>
      <c r="R375" s="272" t="str">
        <f>IF(ISBLANK(INDEX('Policy Characteristics'!L:L,MATCH($C375,'Policy Characteristics'!$C:$C,0))),"",INDEX('Policy Characteristics'!L:L,MATCH($C375,'Policy Characteristics'!$C:$C,0)))</f>
        <v>subsidy-for-electricity-production.html</v>
      </c>
    </row>
    <row r="376" spans="1:18" s="2" customFormat="1" ht="16">
      <c r="A376" s="272" t="str">
        <f>IF(ISBLANK(INDEX('Policy Characteristics'!A:A,MATCH($C376,'Policy Characteristics'!$C:$C,0))),"",INDEX('Policy Characteristics'!A:A,MATCH($C376,'Policy Characteristics'!$C:$C,0)))</f>
        <v>Electricity Supply</v>
      </c>
      <c r="B376" s="272" t="str">
        <f>IF(ISBLANK(INDEX('Policy Characteristics'!B:B,MATCH($C376,'Policy Characteristics'!$C:$C,0))),"",INDEX('Policy Characteristics'!B:B,MATCH($C376,'Policy Characteristics'!$C:$C,0)))</f>
        <v>Subsidy for Electricity Production</v>
      </c>
      <c r="C376" s="274" t="str">
        <f t="shared" si="27"/>
        <v>Subsidy for Elec Production by Fuel</v>
      </c>
      <c r="D376" s="6" t="s">
        <v>467</v>
      </c>
      <c r="E376" s="44" t="s">
        <v>270</v>
      </c>
      <c r="F376" s="44" t="s">
        <v>466</v>
      </c>
      <c r="G376" s="358" t="s">
        <v>331</v>
      </c>
      <c r="H376" s="43">
        <v>1580</v>
      </c>
      <c r="I376" s="6" t="s">
        <v>46</v>
      </c>
      <c r="J376" s="274" t="str">
        <f>IF(ISBLANK(INDEX('Policy Characteristics'!D:D,MATCH($C376,'Policy Characteristics'!$C:$C,0))),"",INDEX('Policy Characteristics'!D:D,MATCH($C376,'Policy Characteristics'!$C:$C,0)))</f>
        <v>Subsidy for Electricity Production</v>
      </c>
      <c r="K376" s="272" t="str">
        <f>IF(ISBLANK(INDEX('Policy Characteristics'!E:E,MATCH($C376,'Policy Characteristics'!$C:$C,0))),"",INDEX('Policy Characteristics'!E:E,MATCH($C376,'Policy Characteristics'!$C:$C,0)))</f>
        <v>elec generation subsidy</v>
      </c>
      <c r="L376" s="285">
        <f>IF(ISBLANK(INDEX('Policy Characteristics'!F:F,MATCH($C376,'Policy Characteristics'!$C:$C,0))),"",INDEX('Policy Characteristics'!F:F,MATCH($C376,'Policy Characteristics'!$C:$C,0)))</f>
        <v>0</v>
      </c>
      <c r="M376" s="285">
        <f>IF(ISBLANK(INDEX('Policy Characteristics'!G:G,MATCH($C376,'Policy Characteristics'!$C:$C,0))),"",INDEX('Policy Characteristics'!G:G,MATCH($C376,'Policy Characteristics'!$C:$C,0)))</f>
        <v>60</v>
      </c>
      <c r="N376" s="285">
        <f>IF(ISBLANK(INDEX('Policy Characteristics'!H:H,MATCH($C376,'Policy Characteristics'!$C:$C,0))),"",INDEX('Policy Characteristics'!H:H,MATCH($C376,'Policy Characteristics'!$C:$C,0)))</f>
        <v>1</v>
      </c>
      <c r="O376" s="272" t="str">
        <f>IF(ISBLANK(INDEX('Policy Characteristics'!I:I,MATCH($C376,'Policy Characteristics'!$C:$C,0))),"",INDEX('Policy Characteristics'!I:I,MATCH($C376,'Policy Characteristics'!$C:$C,0)))</f>
        <v>$/MWh</v>
      </c>
      <c r="P376" s="272"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6" s="272" t="str">
        <f>IF(ISBLANK(INDEX('Policy Characteristics'!K:K,MATCH($C376,'Policy Characteristics'!$C:$C,0))),"",INDEX('Policy Characteristics'!K:K,MATCH($C376,'Policy Characteristics'!$C:$C,0)))</f>
        <v>electricity-sector-main.html#subsidies</v>
      </c>
      <c r="R376" s="272" t="str">
        <f>IF(ISBLANK(INDEX('Policy Characteristics'!L:L,MATCH($C376,'Policy Characteristics'!$C:$C,0))),"",INDEX('Policy Characteristics'!L:L,MATCH($C376,'Policy Characteristics'!$C:$C,0)))</f>
        <v>subsidy-for-electricity-production.html</v>
      </c>
    </row>
    <row r="377" spans="1:18" s="2" customFormat="1" ht="16">
      <c r="A377" s="272" t="str">
        <f>IF(ISBLANK(INDEX('Policy Characteristics'!A:A,MATCH($C377,'Policy Characteristics'!$C:$C,0))),"",INDEX('Policy Characteristics'!A:A,MATCH($C377,'Policy Characteristics'!$C:$C,0)))</f>
        <v>Electricity Supply</v>
      </c>
      <c r="B377" s="272" t="str">
        <f>IF(ISBLANK(INDEX('Policy Characteristics'!B:B,MATCH($C377,'Policy Characteristics'!$C:$C,0))),"",INDEX('Policy Characteristics'!B:B,MATCH($C377,'Policy Characteristics'!$C:$C,0)))</f>
        <v>Subsidy for Electricity Production</v>
      </c>
      <c r="C377" s="274" t="str">
        <f t="shared" si="27"/>
        <v>Subsidy for Elec Production by Fuel</v>
      </c>
      <c r="D377" s="6" t="s">
        <v>476</v>
      </c>
      <c r="E377" s="44" t="s">
        <v>268</v>
      </c>
      <c r="F377" s="6" t="s">
        <v>477</v>
      </c>
      <c r="G377" s="358" t="s">
        <v>320</v>
      </c>
      <c r="H377" s="43">
        <v>184</v>
      </c>
      <c r="I377" s="44" t="s">
        <v>45</v>
      </c>
      <c r="J377" s="274" t="str">
        <f>IF(ISBLANK(INDEX('Policy Characteristics'!D:D,MATCH($C377,'Policy Characteristics'!$C:$C,0))),"",INDEX('Policy Characteristics'!D:D,MATCH($C377,'Policy Characteristics'!$C:$C,0)))</f>
        <v>Subsidy for Electricity Production</v>
      </c>
      <c r="K377" s="272" t="str">
        <f>IF(ISBLANK(INDEX('Policy Characteristics'!E:E,MATCH($C377,'Policy Characteristics'!$C:$C,0))),"",INDEX('Policy Characteristics'!E:E,MATCH($C377,'Policy Characteristics'!$C:$C,0)))</f>
        <v>elec generation subsidy</v>
      </c>
      <c r="L377" s="285">
        <f>IF(ISBLANK(INDEX('Policy Characteristics'!F:F,MATCH($C377,'Policy Characteristics'!$C:$C,0))),"",INDEX('Policy Characteristics'!F:F,MATCH($C377,'Policy Characteristics'!$C:$C,0)))</f>
        <v>0</v>
      </c>
      <c r="M377" s="285">
        <f>IF(ISBLANK(INDEX('Policy Characteristics'!G:G,MATCH($C377,'Policy Characteristics'!$C:$C,0))),"",INDEX('Policy Characteristics'!G:G,MATCH($C377,'Policy Characteristics'!$C:$C,0)))</f>
        <v>60</v>
      </c>
      <c r="N377" s="285">
        <f>IF(ISBLANK(INDEX('Policy Characteristics'!H:H,MATCH($C377,'Policy Characteristics'!$C:$C,0))),"",INDEX('Policy Characteristics'!H:H,MATCH($C377,'Policy Characteristics'!$C:$C,0)))</f>
        <v>1</v>
      </c>
      <c r="O377" s="272" t="str">
        <f>IF(ISBLANK(INDEX('Policy Characteristics'!I:I,MATCH($C377,'Policy Characteristics'!$C:$C,0))),"",INDEX('Policy Characteristics'!I:I,MATCH($C377,'Policy Characteristics'!$C:$C,0)))</f>
        <v>$/MWh</v>
      </c>
      <c r="P377" s="272"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7" s="272" t="str">
        <f>IF(ISBLANK(INDEX('Policy Characteristics'!K:K,MATCH($C377,'Policy Characteristics'!$C:$C,0))),"",INDEX('Policy Characteristics'!K:K,MATCH($C377,'Policy Characteristics'!$C:$C,0)))</f>
        <v>electricity-sector-main.html#subsidies</v>
      </c>
      <c r="R377" s="272" t="str">
        <f>IF(ISBLANK(INDEX('Policy Characteristics'!L:L,MATCH($C377,'Policy Characteristics'!$C:$C,0))),"",INDEX('Policy Characteristics'!L:L,MATCH($C377,'Policy Characteristics'!$C:$C,0)))</f>
        <v>subsidy-for-electricity-production.html</v>
      </c>
    </row>
    <row r="378" spans="1:18" s="2" customFormat="1" ht="16">
      <c r="A378" s="272" t="str">
        <f>IF(ISBLANK(INDEX('Policy Characteristics'!A:A,MATCH($C378,'Policy Characteristics'!$C:$C,0))),"",INDEX('Policy Characteristics'!A:A,MATCH($C378,'Policy Characteristics'!$C:$C,0)))</f>
        <v>Electricity Supply</v>
      </c>
      <c r="B378" s="272" t="str">
        <f>IF(ISBLANK(INDEX('Policy Characteristics'!B:B,MATCH($C378,'Policy Characteristics'!$C:$C,0))),"",INDEX('Policy Characteristics'!B:B,MATCH($C378,'Policy Characteristics'!$C:$C,0)))</f>
        <v>Subsidy for Electricity Production</v>
      </c>
      <c r="C378" s="274" t="str">
        <f t="shared" si="27"/>
        <v>Subsidy for Elec Production by Fuel</v>
      </c>
      <c r="D378" s="6" t="s">
        <v>476</v>
      </c>
      <c r="E378" s="44" t="s">
        <v>269</v>
      </c>
      <c r="F378" s="6" t="s">
        <v>477</v>
      </c>
      <c r="G378" s="358"/>
      <c r="H378" s="43">
        <v>1581</v>
      </c>
      <c r="I378" s="6" t="s">
        <v>46</v>
      </c>
      <c r="J378" s="274" t="str">
        <f>IF(ISBLANK(INDEX('Policy Characteristics'!D:D,MATCH($C378,'Policy Characteristics'!$C:$C,0))),"",INDEX('Policy Characteristics'!D:D,MATCH($C378,'Policy Characteristics'!$C:$C,0)))</f>
        <v>Subsidy for Electricity Production</v>
      </c>
      <c r="K378" s="272" t="str">
        <f>IF(ISBLANK(INDEX('Policy Characteristics'!E:E,MATCH($C378,'Policy Characteristics'!$C:$C,0))),"",INDEX('Policy Characteristics'!E:E,MATCH($C378,'Policy Characteristics'!$C:$C,0)))</f>
        <v>elec generation subsidy</v>
      </c>
      <c r="L378" s="285">
        <f>IF(ISBLANK(INDEX('Policy Characteristics'!F:F,MATCH($C378,'Policy Characteristics'!$C:$C,0))),"",INDEX('Policy Characteristics'!F:F,MATCH($C378,'Policy Characteristics'!$C:$C,0)))</f>
        <v>0</v>
      </c>
      <c r="M378" s="285">
        <f>IF(ISBLANK(INDEX('Policy Characteristics'!G:G,MATCH($C378,'Policy Characteristics'!$C:$C,0))),"",INDEX('Policy Characteristics'!G:G,MATCH($C378,'Policy Characteristics'!$C:$C,0)))</f>
        <v>60</v>
      </c>
      <c r="N378" s="285">
        <f>IF(ISBLANK(INDEX('Policy Characteristics'!H:H,MATCH($C378,'Policy Characteristics'!$C:$C,0))),"",INDEX('Policy Characteristics'!H:H,MATCH($C378,'Policy Characteristics'!$C:$C,0)))</f>
        <v>1</v>
      </c>
      <c r="O378" s="272" t="str">
        <f>IF(ISBLANK(INDEX('Policy Characteristics'!I:I,MATCH($C378,'Policy Characteristics'!$C:$C,0))),"",INDEX('Policy Characteristics'!I:I,MATCH($C378,'Policy Characteristics'!$C:$C,0)))</f>
        <v>$/MWh</v>
      </c>
      <c r="P378" s="272"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8" s="272" t="str">
        <f>IF(ISBLANK(INDEX('Policy Characteristics'!K:K,MATCH($C378,'Policy Characteristics'!$C:$C,0))),"",INDEX('Policy Characteristics'!K:K,MATCH($C378,'Policy Characteristics'!$C:$C,0)))</f>
        <v>electricity-sector-main.html#subsidies</v>
      </c>
      <c r="R378" s="272" t="str">
        <f>IF(ISBLANK(INDEX('Policy Characteristics'!L:L,MATCH($C378,'Policy Characteristics'!$C:$C,0))),"",INDEX('Policy Characteristics'!L:L,MATCH($C378,'Policy Characteristics'!$C:$C,0)))</f>
        <v>subsidy-for-electricity-production.html</v>
      </c>
    </row>
    <row r="379" spans="1:18" s="2" customFormat="1" ht="16">
      <c r="A379" s="272" t="str">
        <f>IF(ISBLANK(INDEX('Policy Characteristics'!A:A,MATCH($C379,'Policy Characteristics'!$C:$C,0))),"",INDEX('Policy Characteristics'!A:A,MATCH($C379,'Policy Characteristics'!$C:$C,0)))</f>
        <v>Electricity Supply</v>
      </c>
      <c r="B379" s="272" t="str">
        <f>IF(ISBLANK(INDEX('Policy Characteristics'!B:B,MATCH($C379,'Policy Characteristics'!$C:$C,0))),"",INDEX('Policy Characteristics'!B:B,MATCH($C379,'Policy Characteristics'!$C:$C,0)))</f>
        <v>Subsidy for Electricity Production</v>
      </c>
      <c r="C379" s="274" t="str">
        <f t="shared" si="27"/>
        <v>Subsidy for Elec Production by Fuel</v>
      </c>
      <c r="D379" s="6" t="s">
        <v>476</v>
      </c>
      <c r="E379" s="44" t="s">
        <v>270</v>
      </c>
      <c r="F379" s="6" t="s">
        <v>477</v>
      </c>
      <c r="G379" s="358" t="s">
        <v>331</v>
      </c>
      <c r="H379" s="43">
        <v>1582</v>
      </c>
      <c r="I379" s="44" t="s">
        <v>45</v>
      </c>
      <c r="J379" s="274" t="str">
        <f>IF(ISBLANK(INDEX('Policy Characteristics'!D:D,MATCH($C379,'Policy Characteristics'!$C:$C,0))),"",INDEX('Policy Characteristics'!D:D,MATCH($C379,'Policy Characteristics'!$C:$C,0)))</f>
        <v>Subsidy for Electricity Production</v>
      </c>
      <c r="K379" s="272" t="str">
        <f>IF(ISBLANK(INDEX('Policy Characteristics'!E:E,MATCH($C379,'Policy Characteristics'!$C:$C,0))),"",INDEX('Policy Characteristics'!E:E,MATCH($C379,'Policy Characteristics'!$C:$C,0)))</f>
        <v>elec generation subsidy</v>
      </c>
      <c r="L379" s="285">
        <f>IF(ISBLANK(INDEX('Policy Characteristics'!F:F,MATCH($C379,'Policy Characteristics'!$C:$C,0))),"",INDEX('Policy Characteristics'!F:F,MATCH($C379,'Policy Characteristics'!$C:$C,0)))</f>
        <v>0</v>
      </c>
      <c r="M379" s="285">
        <f>IF(ISBLANK(INDEX('Policy Characteristics'!G:G,MATCH($C379,'Policy Characteristics'!$C:$C,0))),"",INDEX('Policy Characteristics'!G:G,MATCH($C379,'Policy Characteristics'!$C:$C,0)))</f>
        <v>60</v>
      </c>
      <c r="N379" s="285">
        <f>IF(ISBLANK(INDEX('Policy Characteristics'!H:H,MATCH($C379,'Policy Characteristics'!$C:$C,0))),"",INDEX('Policy Characteristics'!H:H,MATCH($C379,'Policy Characteristics'!$C:$C,0)))</f>
        <v>1</v>
      </c>
      <c r="O379" s="272" t="str">
        <f>IF(ISBLANK(INDEX('Policy Characteristics'!I:I,MATCH($C379,'Policy Characteristics'!$C:$C,0))),"",INDEX('Policy Characteristics'!I:I,MATCH($C379,'Policy Characteristics'!$C:$C,0)))</f>
        <v>$/MWh</v>
      </c>
      <c r="P379" s="272"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79" s="272" t="str">
        <f>IF(ISBLANK(INDEX('Policy Characteristics'!K:K,MATCH($C379,'Policy Characteristics'!$C:$C,0))),"",INDEX('Policy Characteristics'!K:K,MATCH($C379,'Policy Characteristics'!$C:$C,0)))</f>
        <v>electricity-sector-main.html#subsidies</v>
      </c>
      <c r="R379" s="272" t="str">
        <f>IF(ISBLANK(INDEX('Policy Characteristics'!L:L,MATCH($C379,'Policy Characteristics'!$C:$C,0))),"",INDEX('Policy Characteristics'!L:L,MATCH($C379,'Policy Characteristics'!$C:$C,0)))</f>
        <v>subsidy-for-electricity-production.html</v>
      </c>
    </row>
    <row r="380" spans="1:18" s="2" customFormat="1" ht="16">
      <c r="A380" s="272" t="str">
        <f>IF(ISBLANK(INDEX('Policy Characteristics'!A:A,MATCH($C380,'Policy Characteristics'!$C:$C,0))),"",INDEX('Policy Characteristics'!A:A,MATCH($C380,'Policy Characteristics'!$C:$C,0)))</f>
        <v>Electricity Supply</v>
      </c>
      <c r="B380" s="272" t="str">
        <f>IF(ISBLANK(INDEX('Policy Characteristics'!B:B,MATCH($C380,'Policy Characteristics'!$C:$C,0))),"",INDEX('Policy Characteristics'!B:B,MATCH($C380,'Policy Characteristics'!$C:$C,0)))</f>
        <v>Subsidy for Electricity Production</v>
      </c>
      <c r="C380" s="274" t="str">
        <f t="shared" si="27"/>
        <v>Subsidy for Elec Production by Fuel</v>
      </c>
      <c r="D380" s="6" t="s">
        <v>2830</v>
      </c>
      <c r="E380" s="44" t="s">
        <v>268</v>
      </c>
      <c r="F380" s="6" t="s">
        <v>2524</v>
      </c>
      <c r="G380" s="358" t="s">
        <v>320</v>
      </c>
      <c r="H380" s="43">
        <v>702</v>
      </c>
      <c r="I380" s="6" t="s">
        <v>46</v>
      </c>
      <c r="J380" s="274" t="str">
        <f>IF(ISBLANK(INDEX('Policy Characteristics'!D:D,MATCH($C380,'Policy Characteristics'!$C:$C,0))),"",INDEX('Policy Characteristics'!D:D,MATCH($C380,'Policy Characteristics'!$C:$C,0)))</f>
        <v>Subsidy for Electricity Production</v>
      </c>
      <c r="K380" s="272" t="str">
        <f>IF(ISBLANK(INDEX('Policy Characteristics'!E:E,MATCH($C380,'Policy Characteristics'!$C:$C,0))),"",INDEX('Policy Characteristics'!E:E,MATCH($C380,'Policy Characteristics'!$C:$C,0)))</f>
        <v>elec generation subsidy</v>
      </c>
      <c r="L380" s="285">
        <f>IF(ISBLANK(INDEX('Policy Characteristics'!F:F,MATCH($C380,'Policy Characteristics'!$C:$C,0))),"",INDEX('Policy Characteristics'!F:F,MATCH($C380,'Policy Characteristics'!$C:$C,0)))</f>
        <v>0</v>
      </c>
      <c r="M380" s="285">
        <f>IF(ISBLANK(INDEX('Policy Characteristics'!G:G,MATCH($C380,'Policy Characteristics'!$C:$C,0))),"",INDEX('Policy Characteristics'!G:G,MATCH($C380,'Policy Characteristics'!$C:$C,0)))</f>
        <v>60</v>
      </c>
      <c r="N380" s="285">
        <f>IF(ISBLANK(INDEX('Policy Characteristics'!H:H,MATCH($C380,'Policy Characteristics'!$C:$C,0))),"",INDEX('Policy Characteristics'!H:H,MATCH($C380,'Policy Characteristics'!$C:$C,0)))</f>
        <v>1</v>
      </c>
      <c r="O380" s="272" t="str">
        <f>IF(ISBLANK(INDEX('Policy Characteristics'!I:I,MATCH($C380,'Policy Characteristics'!$C:$C,0))),"",INDEX('Policy Characteristics'!I:I,MATCH($C380,'Policy Characteristics'!$C:$C,0)))</f>
        <v>$/MWh</v>
      </c>
      <c r="P380" s="272" t="str">
        <f>IF(ISBLANK(INDEX('Policy Characteristics'!J:J,MATCH($C380,'Policy Characteristics'!$C:$C,0))),"",INDEX('Policy Characteristics'!J:J,MATCH($C380,'Policy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0" s="272" t="str">
        <f>IF(ISBLANK(INDEX('Policy Characteristics'!K:K,MATCH($C380,'Policy Characteristics'!$C:$C,0))),"",INDEX('Policy Characteristics'!K:K,MATCH($C380,'Policy Characteristics'!$C:$C,0)))</f>
        <v>electricity-sector-main.html#subsidies</v>
      </c>
      <c r="R380" s="272" t="str">
        <f>IF(ISBLANK(INDEX('Policy Characteristics'!L:L,MATCH($C380,'Policy Characteristics'!$C:$C,0))),"",INDEX('Policy Characteristics'!L:L,MATCH($C380,'Policy Characteristics'!$C:$C,0)))</f>
        <v>subsidy-for-electricity-production.html</v>
      </c>
    </row>
    <row r="381" spans="1:18" s="2" customFormat="1" ht="16">
      <c r="A381" s="272" t="str">
        <f>IF(ISBLANK(INDEX('Policy Characteristics'!A:A,MATCH($C381,'Policy Characteristics'!$C:$C,0))),"",INDEX('Policy Characteristics'!A:A,MATCH($C381,'Policy Characteristics'!$C:$C,0)))</f>
        <v>Electricity Supply</v>
      </c>
      <c r="B381" s="272" t="str">
        <f>IF(ISBLANK(INDEX('Policy Characteristics'!B:B,MATCH($C381,'Policy Characteristics'!$C:$C,0))),"",INDEX('Policy Characteristics'!B:B,MATCH($C381,'Policy Characteristics'!$C:$C,0)))</f>
        <v>Subsidy for Electricity Production</v>
      </c>
      <c r="C381" s="274" t="str">
        <f t="shared" si="27"/>
        <v>Subsidy for Elec Production by Fuel</v>
      </c>
      <c r="D381" s="6" t="s">
        <v>2830</v>
      </c>
      <c r="E381" s="44" t="s">
        <v>269</v>
      </c>
      <c r="F381" s="6" t="s">
        <v>2524</v>
      </c>
      <c r="G381" s="358"/>
      <c r="H381" s="43">
        <v>1583</v>
      </c>
      <c r="I381" s="6" t="s">
        <v>46</v>
      </c>
      <c r="J381" s="274" t="str">
        <f>IF(ISBLANK(INDEX('Policy Characteristics'!D:D,MATCH($C381,'Policy Characteristics'!$C:$C,0))),"",INDEX('Policy Characteristics'!D:D,MATCH($C381,'Policy Characteristics'!$C:$C,0)))</f>
        <v>Subsidy for Electricity Production</v>
      </c>
      <c r="K381" s="272" t="str">
        <f>IF(ISBLANK(INDEX('Policy Characteristics'!E:E,MATCH($C381,'Policy Characteristics'!$C:$C,0))),"",INDEX('Policy Characteristics'!E:E,MATCH($C381,'Policy Characteristics'!$C:$C,0)))</f>
        <v>elec generation subsidy</v>
      </c>
      <c r="L381" s="285">
        <f>IF(ISBLANK(INDEX('Policy Characteristics'!F:F,MATCH($C381,'Policy Characteristics'!$C:$C,0))),"",INDEX('Policy Characteristics'!F:F,MATCH($C381,'Policy Characteristics'!$C:$C,0)))</f>
        <v>0</v>
      </c>
      <c r="M381" s="285">
        <f>IF(ISBLANK(INDEX('Policy Characteristics'!G:G,MATCH($C381,'Policy Characteristics'!$C:$C,0))),"",INDEX('Policy Characteristics'!G:G,MATCH($C381,'Policy Characteristics'!$C:$C,0)))</f>
        <v>60</v>
      </c>
      <c r="N381" s="285">
        <f>IF(ISBLANK(INDEX('Policy Characteristics'!H:H,MATCH($C381,'Policy Characteristics'!$C:$C,0))),"",INDEX('Policy Characteristics'!H:H,MATCH($C381,'Policy Characteristics'!$C:$C,0)))</f>
        <v>1</v>
      </c>
      <c r="O381" s="272" t="str">
        <f>IF(ISBLANK(INDEX('Policy Characteristics'!I:I,MATCH($C381,'Policy Characteristics'!$C:$C,0))),"",INDEX('Policy Characteristics'!I:I,MATCH($C381,'Policy Characteristics'!$C:$C,0)))</f>
        <v>$/MWh</v>
      </c>
      <c r="P381" s="272" t="str">
        <f>IF(ISBLANK(INDEX('Policy Characteristics'!J:J,MATCH($C381,'Policy Characteristics'!$C:$C,0))),"",INDEX('Policy Characteristics'!J:J,MATCH($C381,'Policy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1" s="272" t="str">
        <f>IF(ISBLANK(INDEX('Policy Characteristics'!K:K,MATCH($C381,'Policy Characteristics'!$C:$C,0))),"",INDEX('Policy Characteristics'!K:K,MATCH($C381,'Policy Characteristics'!$C:$C,0)))</f>
        <v>electricity-sector-main.html#subsidies</v>
      </c>
      <c r="R381" s="272" t="str">
        <f>IF(ISBLANK(INDEX('Policy Characteristics'!L:L,MATCH($C381,'Policy Characteristics'!$C:$C,0))),"",INDEX('Policy Characteristics'!L:L,MATCH($C381,'Policy Characteristics'!$C:$C,0)))</f>
        <v>subsidy-for-electricity-production.html</v>
      </c>
    </row>
    <row r="382" spans="1:18" s="2" customFormat="1" ht="16">
      <c r="A382" s="272" t="str">
        <f>IF(ISBLANK(INDEX('Policy Characteristics'!A:A,MATCH($C382,'Policy Characteristics'!$C:$C,0))),"",INDEX('Policy Characteristics'!A:A,MATCH($C382,'Policy Characteristics'!$C:$C,0)))</f>
        <v>Electricity Supply</v>
      </c>
      <c r="B382" s="272" t="str">
        <f>IF(ISBLANK(INDEX('Policy Characteristics'!B:B,MATCH($C382,'Policy Characteristics'!$C:$C,0))),"",INDEX('Policy Characteristics'!B:B,MATCH($C382,'Policy Characteristics'!$C:$C,0)))</f>
        <v>Subsidy for Electricity Production</v>
      </c>
      <c r="C382" s="274" t="str">
        <f t="shared" si="27"/>
        <v>Subsidy for Elec Production by Fuel</v>
      </c>
      <c r="D382" s="6" t="s">
        <v>2830</v>
      </c>
      <c r="E382" s="44" t="s">
        <v>270</v>
      </c>
      <c r="F382" s="6" t="s">
        <v>2524</v>
      </c>
      <c r="G382" s="358" t="s">
        <v>331</v>
      </c>
      <c r="H382" s="43">
        <v>1584</v>
      </c>
      <c r="I382" s="6" t="s">
        <v>46</v>
      </c>
      <c r="J382" s="274" t="str">
        <f>IF(ISBLANK(INDEX('Policy Characteristics'!D:D,MATCH($C382,'Policy Characteristics'!$C:$C,0))),"",INDEX('Policy Characteristics'!D:D,MATCH($C382,'Policy Characteristics'!$C:$C,0)))</f>
        <v>Subsidy for Electricity Production</v>
      </c>
      <c r="K382" s="272" t="str">
        <f>IF(ISBLANK(INDEX('Policy Characteristics'!E:E,MATCH($C382,'Policy Characteristics'!$C:$C,0))),"",INDEX('Policy Characteristics'!E:E,MATCH($C382,'Policy Characteristics'!$C:$C,0)))</f>
        <v>elec generation subsidy</v>
      </c>
      <c r="L382" s="285">
        <f>IF(ISBLANK(INDEX('Policy Characteristics'!F:F,MATCH($C382,'Policy Characteristics'!$C:$C,0))),"",INDEX('Policy Characteristics'!F:F,MATCH($C382,'Policy Characteristics'!$C:$C,0)))</f>
        <v>0</v>
      </c>
      <c r="M382" s="285">
        <f>IF(ISBLANK(INDEX('Policy Characteristics'!G:G,MATCH($C382,'Policy Characteristics'!$C:$C,0))),"",INDEX('Policy Characteristics'!G:G,MATCH($C382,'Policy Characteristics'!$C:$C,0)))</f>
        <v>60</v>
      </c>
      <c r="N382" s="285">
        <f>IF(ISBLANK(INDEX('Policy Characteristics'!H:H,MATCH($C382,'Policy Characteristics'!$C:$C,0))),"",INDEX('Policy Characteristics'!H:H,MATCH($C382,'Policy Characteristics'!$C:$C,0)))</f>
        <v>1</v>
      </c>
      <c r="O382" s="272" t="str">
        <f>IF(ISBLANK(INDEX('Policy Characteristics'!I:I,MATCH($C382,'Policy Characteristics'!$C:$C,0))),"",INDEX('Policy Characteristics'!I:I,MATCH($C382,'Policy Characteristics'!$C:$C,0)))</f>
        <v>$/MWh</v>
      </c>
      <c r="P382" s="272" t="str">
        <f>IF(ISBLANK(INDEX('Policy Characteristics'!J:J,MATCH($C382,'Policy Characteristics'!$C:$C,0))),"",INDEX('Policy Characteristics'!J:J,MATCH($C382,'Policy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2" s="272" t="str">
        <f>IF(ISBLANK(INDEX('Policy Characteristics'!K:K,MATCH($C382,'Policy Characteristics'!$C:$C,0))),"",INDEX('Policy Characteristics'!K:K,MATCH($C382,'Policy Characteristics'!$C:$C,0)))</f>
        <v>electricity-sector-main.html#subsidies</v>
      </c>
      <c r="R382" s="272" t="str">
        <f>IF(ISBLANK(INDEX('Policy Characteristics'!L:L,MATCH($C382,'Policy Characteristics'!$C:$C,0))),"",INDEX('Policy Characteristics'!L:L,MATCH($C382,'Policy Characteristics'!$C:$C,0)))</f>
        <v>subsidy-for-electricity-production.html</v>
      </c>
    </row>
    <row r="383" spans="1:18" s="2" customFormat="1" ht="16">
      <c r="A383" s="272" t="str">
        <f>IF(ISBLANK(INDEX('Policy Characteristics'!A:A,MATCH($C383,'Policy Characteristics'!$C:$C,0))),"",INDEX('Policy Characteristics'!A:A,MATCH($C383,'Policy Characteristics'!$C:$C,0)))</f>
        <v>Electricity Supply</v>
      </c>
      <c r="B383" s="272" t="str">
        <f>IF(ISBLANK(INDEX('Policy Characteristics'!B:B,MATCH($C383,'Policy Characteristics'!$C:$C,0))),"",INDEX('Policy Characteristics'!B:B,MATCH($C383,'Policy Characteristics'!$C:$C,0)))</f>
        <v>Subsidy for Electricity Production</v>
      </c>
      <c r="C383" s="274" t="str">
        <f t="shared" si="27"/>
        <v>Subsidy for Elec Production by Fuel</v>
      </c>
      <c r="D383" s="6" t="s">
        <v>2831</v>
      </c>
      <c r="E383" s="44" t="s">
        <v>268</v>
      </c>
      <c r="F383" s="6" t="s">
        <v>2658</v>
      </c>
      <c r="G383" s="358" t="s">
        <v>320</v>
      </c>
      <c r="H383" s="43">
        <v>703</v>
      </c>
      <c r="I383" s="6" t="s">
        <v>46</v>
      </c>
      <c r="J383" s="274" t="str">
        <f>IF(ISBLANK(INDEX('Policy Characteristics'!D:D,MATCH($C383,'Policy Characteristics'!$C:$C,0))),"",INDEX('Policy Characteristics'!D:D,MATCH($C383,'Policy Characteristics'!$C:$C,0)))</f>
        <v>Subsidy for Electricity Production</v>
      </c>
      <c r="K383" s="272" t="str">
        <f>IF(ISBLANK(INDEX('Policy Characteristics'!E:E,MATCH($C383,'Policy Characteristics'!$C:$C,0))),"",INDEX('Policy Characteristics'!E:E,MATCH($C383,'Policy Characteristics'!$C:$C,0)))</f>
        <v>elec generation subsidy</v>
      </c>
      <c r="L383" s="285">
        <f>IF(ISBLANK(INDEX('Policy Characteristics'!F:F,MATCH($C383,'Policy Characteristics'!$C:$C,0))),"",INDEX('Policy Characteristics'!F:F,MATCH($C383,'Policy Characteristics'!$C:$C,0)))</f>
        <v>0</v>
      </c>
      <c r="M383" s="285">
        <f>IF(ISBLANK(INDEX('Policy Characteristics'!G:G,MATCH($C383,'Policy Characteristics'!$C:$C,0))),"",INDEX('Policy Characteristics'!G:G,MATCH($C383,'Policy Characteristics'!$C:$C,0)))</f>
        <v>60</v>
      </c>
      <c r="N383" s="285">
        <f>IF(ISBLANK(INDEX('Policy Characteristics'!H:H,MATCH($C383,'Policy Characteristics'!$C:$C,0))),"",INDEX('Policy Characteristics'!H:H,MATCH($C383,'Policy Characteristics'!$C:$C,0)))</f>
        <v>1</v>
      </c>
      <c r="O383" s="272" t="str">
        <f>IF(ISBLANK(INDEX('Policy Characteristics'!I:I,MATCH($C383,'Policy Characteristics'!$C:$C,0))),"",INDEX('Policy Characteristics'!I:I,MATCH($C383,'Policy Characteristics'!$C:$C,0)))</f>
        <v>$/MWh</v>
      </c>
      <c r="P383" s="272" t="str">
        <f>IF(ISBLANK(INDEX('Policy Characteristics'!J:J,MATCH($C383,'Policy Characteristics'!$C:$C,0))),"",INDEX('Policy Characteristics'!J:J,MATCH($C383,'Policy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3" s="272" t="str">
        <f>IF(ISBLANK(INDEX('Policy Characteristics'!K:K,MATCH($C383,'Policy Characteristics'!$C:$C,0))),"",INDEX('Policy Characteristics'!K:K,MATCH($C383,'Policy Characteristics'!$C:$C,0)))</f>
        <v>electricity-sector-main.html#subsidies</v>
      </c>
      <c r="R383" s="272" t="str">
        <f>IF(ISBLANK(INDEX('Policy Characteristics'!L:L,MATCH($C383,'Policy Characteristics'!$C:$C,0))),"",INDEX('Policy Characteristics'!L:L,MATCH($C383,'Policy Characteristics'!$C:$C,0)))</f>
        <v>subsidy-for-electricity-production.html</v>
      </c>
    </row>
    <row r="384" spans="1:18" s="2" customFormat="1" ht="16">
      <c r="A384" s="272" t="str">
        <f>IF(ISBLANK(INDEX('Policy Characteristics'!A:A,MATCH($C384,'Policy Characteristics'!$C:$C,0))),"",INDEX('Policy Characteristics'!A:A,MATCH($C384,'Policy Characteristics'!$C:$C,0)))</f>
        <v>Electricity Supply</v>
      </c>
      <c r="B384" s="272" t="str">
        <f>IF(ISBLANK(INDEX('Policy Characteristics'!B:B,MATCH($C384,'Policy Characteristics'!$C:$C,0))),"",INDEX('Policy Characteristics'!B:B,MATCH($C384,'Policy Characteristics'!$C:$C,0)))</f>
        <v>Subsidy for Electricity Production</v>
      </c>
      <c r="C384" s="274" t="str">
        <f t="shared" si="27"/>
        <v>Subsidy for Elec Production by Fuel</v>
      </c>
      <c r="D384" s="6" t="s">
        <v>2831</v>
      </c>
      <c r="E384" s="44" t="s">
        <v>269</v>
      </c>
      <c r="F384" s="6" t="s">
        <v>2658</v>
      </c>
      <c r="G384" s="358"/>
      <c r="H384" s="43">
        <v>1585</v>
      </c>
      <c r="I384" s="6" t="s">
        <v>46</v>
      </c>
      <c r="J384" s="274" t="str">
        <f>IF(ISBLANK(INDEX('Policy Characteristics'!D:D,MATCH($C384,'Policy Characteristics'!$C:$C,0))),"",INDEX('Policy Characteristics'!D:D,MATCH($C384,'Policy Characteristics'!$C:$C,0)))</f>
        <v>Subsidy for Electricity Production</v>
      </c>
      <c r="K384" s="272" t="str">
        <f>IF(ISBLANK(INDEX('Policy Characteristics'!E:E,MATCH($C384,'Policy Characteristics'!$C:$C,0))),"",INDEX('Policy Characteristics'!E:E,MATCH($C384,'Policy Characteristics'!$C:$C,0)))</f>
        <v>elec generation subsidy</v>
      </c>
      <c r="L384" s="285">
        <f>IF(ISBLANK(INDEX('Policy Characteristics'!F:F,MATCH($C384,'Policy Characteristics'!$C:$C,0))),"",INDEX('Policy Characteristics'!F:F,MATCH($C384,'Policy Characteristics'!$C:$C,0)))</f>
        <v>0</v>
      </c>
      <c r="M384" s="285">
        <f>IF(ISBLANK(INDEX('Policy Characteristics'!G:G,MATCH($C384,'Policy Characteristics'!$C:$C,0))),"",INDEX('Policy Characteristics'!G:G,MATCH($C384,'Policy Characteristics'!$C:$C,0)))</f>
        <v>60</v>
      </c>
      <c r="N384" s="285">
        <f>IF(ISBLANK(INDEX('Policy Characteristics'!H:H,MATCH($C384,'Policy Characteristics'!$C:$C,0))),"",INDEX('Policy Characteristics'!H:H,MATCH($C384,'Policy Characteristics'!$C:$C,0)))</f>
        <v>1</v>
      </c>
      <c r="O384" s="272" t="str">
        <f>IF(ISBLANK(INDEX('Policy Characteristics'!I:I,MATCH($C384,'Policy Characteristics'!$C:$C,0))),"",INDEX('Policy Characteristics'!I:I,MATCH($C384,'Policy Characteristics'!$C:$C,0)))</f>
        <v>$/MWh</v>
      </c>
      <c r="P384" s="272" t="str">
        <f>IF(ISBLANK(INDEX('Policy Characteristics'!J:J,MATCH($C384,'Policy Characteristics'!$C:$C,0))),"",INDEX('Policy Characteristics'!J:J,MATCH($C384,'Policy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4" s="272" t="str">
        <f>IF(ISBLANK(INDEX('Policy Characteristics'!K:K,MATCH($C384,'Policy Characteristics'!$C:$C,0))),"",INDEX('Policy Characteristics'!K:K,MATCH($C384,'Policy Characteristics'!$C:$C,0)))</f>
        <v>electricity-sector-main.html#subsidies</v>
      </c>
      <c r="R384" s="272" t="str">
        <f>IF(ISBLANK(INDEX('Policy Characteristics'!L:L,MATCH($C384,'Policy Characteristics'!$C:$C,0))),"",INDEX('Policy Characteristics'!L:L,MATCH($C384,'Policy Characteristics'!$C:$C,0)))</f>
        <v>subsidy-for-electricity-production.html</v>
      </c>
    </row>
    <row r="385" spans="1:18" s="2" customFormat="1" ht="16">
      <c r="A385" s="272" t="str">
        <f>IF(ISBLANK(INDEX('Policy Characteristics'!A:A,MATCH($C385,'Policy Characteristics'!$C:$C,0))),"",INDEX('Policy Characteristics'!A:A,MATCH($C385,'Policy Characteristics'!$C:$C,0)))</f>
        <v>Electricity Supply</v>
      </c>
      <c r="B385" s="272" t="str">
        <f>IF(ISBLANK(INDEX('Policy Characteristics'!B:B,MATCH($C385,'Policy Characteristics'!$C:$C,0))),"",INDEX('Policy Characteristics'!B:B,MATCH($C385,'Policy Characteristics'!$C:$C,0)))</f>
        <v>Subsidy for Electricity Production</v>
      </c>
      <c r="C385" s="274" t="str">
        <f t="shared" si="27"/>
        <v>Subsidy for Elec Production by Fuel</v>
      </c>
      <c r="D385" s="6" t="s">
        <v>2831</v>
      </c>
      <c r="E385" s="44" t="s">
        <v>270</v>
      </c>
      <c r="F385" s="6" t="s">
        <v>2658</v>
      </c>
      <c r="G385" s="358" t="s">
        <v>331</v>
      </c>
      <c r="H385" s="43">
        <v>1586</v>
      </c>
      <c r="I385" s="6" t="s">
        <v>46</v>
      </c>
      <c r="J385" s="274" t="str">
        <f>IF(ISBLANK(INDEX('Policy Characteristics'!D:D,MATCH($C385,'Policy Characteristics'!$C:$C,0))),"",INDEX('Policy Characteristics'!D:D,MATCH($C385,'Policy Characteristics'!$C:$C,0)))</f>
        <v>Subsidy for Electricity Production</v>
      </c>
      <c r="K385" s="272" t="str">
        <f>IF(ISBLANK(INDEX('Policy Characteristics'!E:E,MATCH($C385,'Policy Characteristics'!$C:$C,0))),"",INDEX('Policy Characteristics'!E:E,MATCH($C385,'Policy Characteristics'!$C:$C,0)))</f>
        <v>elec generation subsidy</v>
      </c>
      <c r="L385" s="285">
        <f>IF(ISBLANK(INDEX('Policy Characteristics'!F:F,MATCH($C385,'Policy Characteristics'!$C:$C,0))),"",INDEX('Policy Characteristics'!F:F,MATCH($C385,'Policy Characteristics'!$C:$C,0)))</f>
        <v>0</v>
      </c>
      <c r="M385" s="285">
        <f>IF(ISBLANK(INDEX('Policy Characteristics'!G:G,MATCH($C385,'Policy Characteristics'!$C:$C,0))),"",INDEX('Policy Characteristics'!G:G,MATCH($C385,'Policy Characteristics'!$C:$C,0)))</f>
        <v>60</v>
      </c>
      <c r="N385" s="285">
        <f>IF(ISBLANK(INDEX('Policy Characteristics'!H:H,MATCH($C385,'Policy Characteristics'!$C:$C,0))),"",INDEX('Policy Characteristics'!H:H,MATCH($C385,'Policy Characteristics'!$C:$C,0)))</f>
        <v>1</v>
      </c>
      <c r="O385" s="272" t="str">
        <f>IF(ISBLANK(INDEX('Policy Characteristics'!I:I,MATCH($C385,'Policy Characteristics'!$C:$C,0))),"",INDEX('Policy Characteristics'!I:I,MATCH($C385,'Policy Characteristics'!$C:$C,0)))</f>
        <v>$/MWh</v>
      </c>
      <c r="P385" s="272" t="str">
        <f>IF(ISBLANK(INDEX('Policy Characteristics'!J:J,MATCH($C385,'Policy Characteristics'!$C:$C,0))),"",INDEX('Policy Characteristics'!J:J,MATCH($C385,'Policy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5" s="272" t="str">
        <f>IF(ISBLANK(INDEX('Policy Characteristics'!K:K,MATCH($C385,'Policy Characteristics'!$C:$C,0))),"",INDEX('Policy Characteristics'!K:K,MATCH($C385,'Policy Characteristics'!$C:$C,0)))</f>
        <v>electricity-sector-main.html#subsidies</v>
      </c>
      <c r="R385" s="272" t="str">
        <f>IF(ISBLANK(INDEX('Policy Characteristics'!L:L,MATCH($C385,'Policy Characteristics'!$C:$C,0))),"",INDEX('Policy Characteristics'!L:L,MATCH($C385,'Policy Characteristics'!$C:$C,0)))</f>
        <v>subsidy-for-electricity-production.html</v>
      </c>
    </row>
    <row r="386" spans="1:18" s="2" customFormat="1" ht="16">
      <c r="A386" s="272" t="str">
        <f>IF(ISBLANK(INDEX('Policy Characteristics'!A:A,MATCH($C386,'Policy Characteristics'!$C:$C,0))),"",INDEX('Policy Characteristics'!A:A,MATCH($C386,'Policy Characteristics'!$C:$C,0)))</f>
        <v>Electricity Supply</v>
      </c>
      <c r="B386" s="272" t="str">
        <f>IF(ISBLANK(INDEX('Policy Characteristics'!B:B,MATCH($C386,'Policy Characteristics'!$C:$C,0))),"",INDEX('Policy Characteristics'!B:B,MATCH($C386,'Policy Characteristics'!$C:$C,0)))</f>
        <v>Subsidy for Electricity Production</v>
      </c>
      <c r="C386" s="274" t="str">
        <f t="shared" si="27"/>
        <v>Subsidy for Elec Production by Fuel</v>
      </c>
      <c r="D386" s="6" t="s">
        <v>2832</v>
      </c>
      <c r="E386" s="44" t="s">
        <v>268</v>
      </c>
      <c r="F386" s="6" t="s">
        <v>2526</v>
      </c>
      <c r="G386" s="358" t="s">
        <v>320</v>
      </c>
      <c r="H386" s="43">
        <v>704</v>
      </c>
      <c r="I386" s="6" t="s">
        <v>46</v>
      </c>
      <c r="J386" s="274" t="str">
        <f>IF(ISBLANK(INDEX('Policy Characteristics'!D:D,MATCH($C386,'Policy Characteristics'!$C:$C,0))),"",INDEX('Policy Characteristics'!D:D,MATCH($C386,'Policy Characteristics'!$C:$C,0)))</f>
        <v>Subsidy for Electricity Production</v>
      </c>
      <c r="K386" s="272" t="str">
        <f>IF(ISBLANK(INDEX('Policy Characteristics'!E:E,MATCH($C386,'Policy Characteristics'!$C:$C,0))),"",INDEX('Policy Characteristics'!E:E,MATCH($C386,'Policy Characteristics'!$C:$C,0)))</f>
        <v>elec generation subsidy</v>
      </c>
      <c r="L386" s="285">
        <f>IF(ISBLANK(INDEX('Policy Characteristics'!F:F,MATCH($C386,'Policy Characteristics'!$C:$C,0))),"",INDEX('Policy Characteristics'!F:F,MATCH($C386,'Policy Characteristics'!$C:$C,0)))</f>
        <v>0</v>
      </c>
      <c r="M386" s="285">
        <f>IF(ISBLANK(INDEX('Policy Characteristics'!G:G,MATCH($C386,'Policy Characteristics'!$C:$C,0))),"",INDEX('Policy Characteristics'!G:G,MATCH($C386,'Policy Characteristics'!$C:$C,0)))</f>
        <v>60</v>
      </c>
      <c r="N386" s="285">
        <f>IF(ISBLANK(INDEX('Policy Characteristics'!H:H,MATCH($C386,'Policy Characteristics'!$C:$C,0))),"",INDEX('Policy Characteristics'!H:H,MATCH($C386,'Policy Characteristics'!$C:$C,0)))</f>
        <v>1</v>
      </c>
      <c r="O386" s="272" t="str">
        <f>IF(ISBLANK(INDEX('Policy Characteristics'!I:I,MATCH($C386,'Policy Characteristics'!$C:$C,0))),"",INDEX('Policy Characteristics'!I:I,MATCH($C386,'Policy Characteristics'!$C:$C,0)))</f>
        <v>$/MWh</v>
      </c>
      <c r="P386" s="272" t="str">
        <f>IF(ISBLANK(INDEX('Policy Characteristics'!J:J,MATCH($C386,'Policy Characteristics'!$C:$C,0))),"",INDEX('Policy Characteristics'!J:J,MATCH($C386,'Policy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6" s="272" t="str">
        <f>IF(ISBLANK(INDEX('Policy Characteristics'!K:K,MATCH($C386,'Policy Characteristics'!$C:$C,0))),"",INDEX('Policy Characteristics'!K:K,MATCH($C386,'Policy Characteristics'!$C:$C,0)))</f>
        <v>electricity-sector-main.html#subsidies</v>
      </c>
      <c r="R386" s="272" t="str">
        <f>IF(ISBLANK(INDEX('Policy Characteristics'!L:L,MATCH($C386,'Policy Characteristics'!$C:$C,0))),"",INDEX('Policy Characteristics'!L:L,MATCH($C386,'Policy Characteristics'!$C:$C,0)))</f>
        <v>subsidy-for-electricity-production.html</v>
      </c>
    </row>
    <row r="387" spans="1:18" s="2" customFormat="1" ht="16">
      <c r="A387" s="272" t="str">
        <f>IF(ISBLANK(INDEX('Policy Characteristics'!A:A,MATCH($C387,'Policy Characteristics'!$C:$C,0))),"",INDEX('Policy Characteristics'!A:A,MATCH($C387,'Policy Characteristics'!$C:$C,0)))</f>
        <v>Electricity Supply</v>
      </c>
      <c r="B387" s="272" t="str">
        <f>IF(ISBLANK(INDEX('Policy Characteristics'!B:B,MATCH($C387,'Policy Characteristics'!$C:$C,0))),"",INDEX('Policy Characteristics'!B:B,MATCH($C387,'Policy Characteristics'!$C:$C,0)))</f>
        <v>Subsidy for Electricity Production</v>
      </c>
      <c r="C387" s="274" t="str">
        <f t="shared" si="27"/>
        <v>Subsidy for Elec Production by Fuel</v>
      </c>
      <c r="D387" s="6" t="s">
        <v>2832</v>
      </c>
      <c r="E387" s="44" t="s">
        <v>269</v>
      </c>
      <c r="F387" s="6" t="s">
        <v>2526</v>
      </c>
      <c r="G387" s="358"/>
      <c r="H387" s="43">
        <v>1587</v>
      </c>
      <c r="I387" s="6" t="s">
        <v>46</v>
      </c>
      <c r="J387" s="274" t="str">
        <f>IF(ISBLANK(INDEX('Policy Characteristics'!D:D,MATCH($C387,'Policy Characteristics'!$C:$C,0))),"",INDEX('Policy Characteristics'!D:D,MATCH($C387,'Policy Characteristics'!$C:$C,0)))</f>
        <v>Subsidy for Electricity Production</v>
      </c>
      <c r="K387" s="272" t="str">
        <f>IF(ISBLANK(INDEX('Policy Characteristics'!E:E,MATCH($C387,'Policy Characteristics'!$C:$C,0))),"",INDEX('Policy Characteristics'!E:E,MATCH($C387,'Policy Characteristics'!$C:$C,0)))</f>
        <v>elec generation subsidy</v>
      </c>
      <c r="L387" s="285">
        <f>IF(ISBLANK(INDEX('Policy Characteristics'!F:F,MATCH($C387,'Policy Characteristics'!$C:$C,0))),"",INDEX('Policy Characteristics'!F:F,MATCH($C387,'Policy Characteristics'!$C:$C,0)))</f>
        <v>0</v>
      </c>
      <c r="M387" s="285">
        <f>IF(ISBLANK(INDEX('Policy Characteristics'!G:G,MATCH($C387,'Policy Characteristics'!$C:$C,0))),"",INDEX('Policy Characteristics'!G:G,MATCH($C387,'Policy Characteristics'!$C:$C,0)))</f>
        <v>60</v>
      </c>
      <c r="N387" s="285">
        <f>IF(ISBLANK(INDEX('Policy Characteristics'!H:H,MATCH($C387,'Policy Characteristics'!$C:$C,0))),"",INDEX('Policy Characteristics'!H:H,MATCH($C387,'Policy Characteristics'!$C:$C,0)))</f>
        <v>1</v>
      </c>
      <c r="O387" s="272" t="str">
        <f>IF(ISBLANK(INDEX('Policy Characteristics'!I:I,MATCH($C387,'Policy Characteristics'!$C:$C,0))),"",INDEX('Policy Characteristics'!I:I,MATCH($C387,'Policy Characteristics'!$C:$C,0)))</f>
        <v>$/MWh</v>
      </c>
      <c r="P387" s="272" t="str">
        <f>IF(ISBLANK(INDEX('Policy Characteristics'!J:J,MATCH($C387,'Policy Characteristics'!$C:$C,0))),"",INDEX('Policy Characteristics'!J:J,MATCH($C387,'Policy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7" s="272" t="str">
        <f>IF(ISBLANK(INDEX('Policy Characteristics'!K:K,MATCH($C387,'Policy Characteristics'!$C:$C,0))),"",INDEX('Policy Characteristics'!K:K,MATCH($C387,'Policy Characteristics'!$C:$C,0)))</f>
        <v>electricity-sector-main.html#subsidies</v>
      </c>
      <c r="R387" s="272" t="str">
        <f>IF(ISBLANK(INDEX('Policy Characteristics'!L:L,MATCH($C387,'Policy Characteristics'!$C:$C,0))),"",INDEX('Policy Characteristics'!L:L,MATCH($C387,'Policy Characteristics'!$C:$C,0)))</f>
        <v>subsidy-for-electricity-production.html</v>
      </c>
    </row>
    <row r="388" spans="1:18" s="2" customFormat="1" ht="16">
      <c r="A388" s="272" t="str">
        <f>IF(ISBLANK(INDEX('Policy Characteristics'!A:A,MATCH($C388,'Policy Characteristics'!$C:$C,0))),"",INDEX('Policy Characteristics'!A:A,MATCH($C388,'Policy Characteristics'!$C:$C,0)))</f>
        <v>Electricity Supply</v>
      </c>
      <c r="B388" s="272" t="str">
        <f>IF(ISBLANK(INDEX('Policy Characteristics'!B:B,MATCH($C388,'Policy Characteristics'!$C:$C,0))),"",INDEX('Policy Characteristics'!B:B,MATCH($C388,'Policy Characteristics'!$C:$C,0)))</f>
        <v>Subsidy for Electricity Production</v>
      </c>
      <c r="C388" s="274" t="str">
        <f t="shared" si="27"/>
        <v>Subsidy for Elec Production by Fuel</v>
      </c>
      <c r="D388" s="6" t="s">
        <v>2832</v>
      </c>
      <c r="E388" s="44" t="s">
        <v>270</v>
      </c>
      <c r="F388" s="6" t="s">
        <v>2526</v>
      </c>
      <c r="G388" s="358" t="s">
        <v>331</v>
      </c>
      <c r="H388" s="43">
        <v>1588</v>
      </c>
      <c r="I388" s="6" t="s">
        <v>46</v>
      </c>
      <c r="J388" s="274" t="str">
        <f>IF(ISBLANK(INDEX('Policy Characteristics'!D:D,MATCH($C388,'Policy Characteristics'!$C:$C,0))),"",INDEX('Policy Characteristics'!D:D,MATCH($C388,'Policy Characteristics'!$C:$C,0)))</f>
        <v>Subsidy for Electricity Production</v>
      </c>
      <c r="K388" s="272" t="str">
        <f>IF(ISBLANK(INDEX('Policy Characteristics'!E:E,MATCH($C388,'Policy Characteristics'!$C:$C,0))),"",INDEX('Policy Characteristics'!E:E,MATCH($C388,'Policy Characteristics'!$C:$C,0)))</f>
        <v>elec generation subsidy</v>
      </c>
      <c r="L388" s="285">
        <f>IF(ISBLANK(INDEX('Policy Characteristics'!F:F,MATCH($C388,'Policy Characteristics'!$C:$C,0))),"",INDEX('Policy Characteristics'!F:F,MATCH($C388,'Policy Characteristics'!$C:$C,0)))</f>
        <v>0</v>
      </c>
      <c r="M388" s="285">
        <f>IF(ISBLANK(INDEX('Policy Characteristics'!G:G,MATCH($C388,'Policy Characteristics'!$C:$C,0))),"",INDEX('Policy Characteristics'!G:G,MATCH($C388,'Policy Characteristics'!$C:$C,0)))</f>
        <v>60</v>
      </c>
      <c r="N388" s="285">
        <f>IF(ISBLANK(INDEX('Policy Characteristics'!H:H,MATCH($C388,'Policy Characteristics'!$C:$C,0))),"",INDEX('Policy Characteristics'!H:H,MATCH($C388,'Policy Characteristics'!$C:$C,0)))</f>
        <v>1</v>
      </c>
      <c r="O388" s="272" t="str">
        <f>IF(ISBLANK(INDEX('Policy Characteristics'!I:I,MATCH($C388,'Policy Characteristics'!$C:$C,0))),"",INDEX('Policy Characteristics'!I:I,MATCH($C388,'Policy Characteristics'!$C:$C,0)))</f>
        <v>$/MWh</v>
      </c>
      <c r="P388" s="272" t="str">
        <f>IF(ISBLANK(INDEX('Policy Characteristics'!J:J,MATCH($C388,'Policy Characteristics'!$C:$C,0))),"",INDEX('Policy Characteristics'!J:J,MATCH($C388,'Policy Characteristics'!$C:$C,0)))</f>
        <v>**Description:** This policy is a subsidy paid by the government to suppliers of electricity per unit of electricity generated from the selected plant type(s). // **Guidance for setting values:** Before its phase-out began, the Renewable Electricity Production Tax Credit (PTC) offered $23/MWh for electricity from wind, geothermal, biomass, and solar systems not claiming the Investment Tax Credit. The current credit level is $25/MWh. State-level tax credits and feed-in tariffs for renewable energy range as high as $54/MWh. Note that while the PTC is currently set to expire in 2022, we assume developers can claim it through 2025 in the business-as-usual case. That is because the model only tracks the year power plants come online, but developers claim the PTC based on when constructions starts rather than when the plant comes online. In the business-as-usual case, we also deduct a third of the PTC value to account for tax credit monetization.  // Also note that the Energy Policy Simulator chooses which new power plants to build based on lifetime plant costs, and the PTC is only available for the first 10 years of a project. // **Nuclear:** Because the average lifetime of a nuclear plant is 60 years, a setting of $25/MWh PTC would correspond to a lever setting of approximately $4/MWh. // **Onshore Wind, Solar PV, Solar Thermal, Offshore Wind:** Because the average lifetime of an onshore wind, solar PV, solar thermal, or offshore wind plant is 30 years, a $25/MWh credit would correspond to a lever setting of approximately $8/MWh. Note that where offshore wind developers are eligible for both the PTC and the Investment Tax Credit (ITC) in the business-as-usual case, we assume developers will choose the ITC (see the "Subsidy for Capacity Construction" policy lever). // **Biomass:** Because the average lifetime of a solar thermal plant is 45 years, a setting of $5.50/MWh PTC would correspond to a lever setting of approximately $8/MWh.</v>
      </c>
      <c r="Q388" s="272" t="str">
        <f>IF(ISBLANK(INDEX('Policy Characteristics'!K:K,MATCH($C388,'Policy Characteristics'!$C:$C,0))),"",INDEX('Policy Characteristics'!K:K,MATCH($C388,'Policy Characteristics'!$C:$C,0)))</f>
        <v>electricity-sector-main.html#subsidies</v>
      </c>
      <c r="R388" s="272" t="str">
        <f>IF(ISBLANK(INDEX('Policy Characteristics'!L:L,MATCH($C388,'Policy Characteristics'!$C:$C,0))),"",INDEX('Policy Characteristics'!L:L,MATCH($C388,'Policy Characteristics'!$C:$C,0)))</f>
        <v>subsidy-for-electricity-production.html</v>
      </c>
    </row>
    <row r="389" spans="1:18" ht="16">
      <c r="A389" s="272" t="str">
        <f>IF(ISBLANK(INDEX('Policy Characteristics'!A:A,MATCH($C389,'Policy Characteristics'!$C:$C,0))),"",INDEX('Policy Characteristics'!A:A,MATCH($C389,'Policy Characteristics'!$C:$C,0)))</f>
        <v>Industry</v>
      </c>
      <c r="B389" s="272" t="str">
        <f>IF(ISBLANK(INDEX('Policy Characteristics'!B:B,MATCH($C389,'Policy Characteristics'!$C:$C,0))),"",INDEX('Policy Characteristics'!B:B,MATCH($C389,'Policy Characteristics'!$C:$C,0)))</f>
        <v>Buy In-Region Products</v>
      </c>
      <c r="C389" s="275" t="s">
        <v>3325</v>
      </c>
      <c r="D389" s="44" t="s">
        <v>3188</v>
      </c>
      <c r="E389" s="6"/>
      <c r="F389" t="s">
        <v>3213</v>
      </c>
      <c r="G389" s="44"/>
      <c r="H389" s="43">
        <v>1537</v>
      </c>
      <c r="I389" s="44" t="s">
        <v>45</v>
      </c>
      <c r="J389" s="274" t="str">
        <f>IF(ISBLANK(INDEX('Policy Characteristics'!D:D,MATCH($C389,'Policy Characteristics'!$C:$C,0))),"",INDEX('Policy Characteristics'!D:D,MATCH($C389,'Policy Characteristics'!$C:$C,0)))</f>
        <v>Buy In-Region Products</v>
      </c>
      <c r="K389" s="272" t="str">
        <f>IF(ISBLANK(INDEX('Policy Characteristics'!E:E,MATCH($C389,'Policy Characteristics'!$C:$C,0))),"",INDEX('Policy Characteristics'!E:E,MATCH($C389,'Policy Characteristics'!$C:$C,0)))</f>
        <v>indst buy in region outputs</v>
      </c>
      <c r="L389" s="285">
        <f>IF(ISBLANK(INDEX('Policy Characteristics'!F:F,MATCH($C389,'Policy Characteristics'!$C:$C,0))),"",INDEX('Policy Characteristics'!F:F,MATCH($C389,'Policy Characteristics'!$C:$C,0)))</f>
        <v>0</v>
      </c>
      <c r="M389" s="285">
        <f>IF(ISBLANK(INDEX('Policy Characteristics'!G:G,MATCH($C389,'Policy Characteristics'!$C:$C,0))),"",INDEX('Policy Characteristics'!G:G,MATCH($C389,'Policy Characteristics'!$C:$C,0)))</f>
        <v>0.5</v>
      </c>
      <c r="N389" s="285">
        <f>IF(ISBLANK(INDEX('Policy Characteristics'!H:H,MATCH($C389,'Policy Characteristics'!$C:$C,0))),"",INDEX('Policy Characteristics'!H:H,MATCH($C389,'Policy Characteristics'!$C:$C,0)))</f>
        <v>0.01</v>
      </c>
      <c r="O389" s="272" t="str">
        <f>IF(ISBLANK(INDEX('Policy Characteristics'!I:I,MATCH($C389,'Policy Characteristics'!$C:$C,0))),"",INDEX('Policy Characteristics'!I:I,MATCH($C389,'Policy Characteristics'!$C:$C,0)))</f>
        <v>% of imports shifted</v>
      </c>
      <c r="P389" s="272" t="str">
        <f>IF(ISBLANK(INDEX('Policy Characteristics'!J:J,MATCH($C389,'Policy Characteristics'!$C:$C,0))),"",INDEX('Policy Characteristics'!J:J,MATCH($C389,'Policy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9" s="272" t="str">
        <f>IF(ISBLANK(INDEX('Policy Characteristics'!K:K,MATCH($C389,'Policy Characteristics'!$C:$C,0))),"",INDEX('Policy Characteristics'!K:K,MATCH($C389,'Policy Characteristics'!$C:$C,0)))</f>
        <v/>
      </c>
      <c r="R389" s="272" t="str">
        <f>IF(ISBLANK(INDEX('Policy Characteristics'!L:L,MATCH($C389,'Policy Characteristics'!$C:$C,0))),"",INDEX('Policy Characteristics'!L:L,MATCH($C389,'Policy Characteristics'!$C:$C,0)))</f>
        <v/>
      </c>
    </row>
    <row r="390" spans="1:18" ht="16">
      <c r="A390" s="272" t="str">
        <f>IF(ISBLANK(INDEX('Policy Characteristics'!A:A,MATCH($C390,'Policy Characteristics'!$C:$C,0))),"",INDEX('Policy Characteristics'!A:A,MATCH($C390,'Policy Characteristics'!$C:$C,0)))</f>
        <v>Industry</v>
      </c>
      <c r="B390" s="272" t="str">
        <f>IF(ISBLANK(INDEX('Policy Characteristics'!B:B,MATCH($C390,'Policy Characteristics'!$C:$C,0))),"",INDEX('Policy Characteristics'!B:B,MATCH($C390,'Policy Characteristics'!$C:$C,0)))</f>
        <v>Buy In-Region Products</v>
      </c>
      <c r="C390" s="274" t="str">
        <f>C$389</f>
        <v>Fraction of Imported Industrial Outputs Shifted to In Region Suppliers</v>
      </c>
      <c r="D390" s="6" t="s">
        <v>3189</v>
      </c>
      <c r="E390" s="6"/>
      <c r="F390" t="s">
        <v>2844</v>
      </c>
      <c r="G390" s="45"/>
      <c r="H390" s="43">
        <v>1538</v>
      </c>
      <c r="I390" s="44" t="s">
        <v>45</v>
      </c>
      <c r="J390" s="274" t="str">
        <f>IF(ISBLANK(INDEX('Policy Characteristics'!D:D,MATCH($C390,'Policy Characteristics'!$C:$C,0))),"",INDEX('Policy Characteristics'!D:D,MATCH($C390,'Policy Characteristics'!$C:$C,0)))</f>
        <v>Buy In-Region Products</v>
      </c>
      <c r="K390" s="272" t="str">
        <f>IF(ISBLANK(INDEX('Policy Characteristics'!E:E,MATCH($C390,'Policy Characteristics'!$C:$C,0))),"",INDEX('Policy Characteristics'!E:E,MATCH($C390,'Policy Characteristics'!$C:$C,0)))</f>
        <v>indst buy in region outputs</v>
      </c>
      <c r="L390" s="285">
        <f>IF(ISBLANK(INDEX('Policy Characteristics'!F:F,MATCH($C390,'Policy Characteristics'!$C:$C,0))),"",INDEX('Policy Characteristics'!F:F,MATCH($C390,'Policy Characteristics'!$C:$C,0)))</f>
        <v>0</v>
      </c>
      <c r="M390" s="285">
        <f>IF(ISBLANK(INDEX('Policy Characteristics'!G:G,MATCH($C390,'Policy Characteristics'!$C:$C,0))),"",INDEX('Policy Characteristics'!G:G,MATCH($C390,'Policy Characteristics'!$C:$C,0)))</f>
        <v>0.5</v>
      </c>
      <c r="N390" s="285">
        <f>IF(ISBLANK(INDEX('Policy Characteristics'!H:H,MATCH($C390,'Policy Characteristics'!$C:$C,0))),"",INDEX('Policy Characteristics'!H:H,MATCH($C390,'Policy Characteristics'!$C:$C,0)))</f>
        <v>0.01</v>
      </c>
      <c r="O390" s="272" t="str">
        <f>IF(ISBLANK(INDEX('Policy Characteristics'!I:I,MATCH($C390,'Policy Characteristics'!$C:$C,0))),"",INDEX('Policy Characteristics'!I:I,MATCH($C390,'Policy Characteristics'!$C:$C,0)))</f>
        <v>% of imports shifted</v>
      </c>
      <c r="P390" s="272" t="str">
        <f>IF(ISBLANK(INDEX('Policy Characteristics'!J:J,MATCH($C390,'Policy Characteristics'!$C:$C,0))),"",INDEX('Policy Characteristics'!J:J,MATCH($C390,'Policy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0" s="272" t="str">
        <f>IF(ISBLANK(INDEX('Policy Characteristics'!K:K,MATCH($C390,'Policy Characteristics'!$C:$C,0))),"",INDEX('Policy Characteristics'!K:K,MATCH($C390,'Policy Characteristics'!$C:$C,0)))</f>
        <v/>
      </c>
      <c r="R390" s="272" t="str">
        <f>IF(ISBLANK(INDEX('Policy Characteristics'!L:L,MATCH($C390,'Policy Characteristics'!$C:$C,0))),"",INDEX('Policy Characteristics'!L:L,MATCH($C390,'Policy Characteristics'!$C:$C,0)))</f>
        <v/>
      </c>
    </row>
    <row r="391" spans="1:18" ht="16">
      <c r="A391" s="272" t="str">
        <f>IF(ISBLANK(INDEX('Policy Characteristics'!A:A,MATCH($C391,'Policy Characteristics'!$C:$C,0))),"",INDEX('Policy Characteristics'!A:A,MATCH($C391,'Policy Characteristics'!$C:$C,0)))</f>
        <v>Industry</v>
      </c>
      <c r="B391" s="272" t="str">
        <f>IF(ISBLANK(INDEX('Policy Characteristics'!B:B,MATCH($C391,'Policy Characteristics'!$C:$C,0))),"",INDEX('Policy Characteristics'!B:B,MATCH($C391,'Policy Characteristics'!$C:$C,0)))</f>
        <v>Buy In-Region Products</v>
      </c>
      <c r="C391" s="274" t="str">
        <f t="shared" ref="C391:C413" si="28">C$389</f>
        <v>Fraction of Imported Industrial Outputs Shifted to In Region Suppliers</v>
      </c>
      <c r="D391" s="6" t="s">
        <v>3190</v>
      </c>
      <c r="E391" s="6"/>
      <c r="F391" t="s">
        <v>3160</v>
      </c>
      <c r="G391" s="45"/>
      <c r="H391" s="43">
        <v>1539</v>
      </c>
      <c r="I391" s="44" t="s">
        <v>45</v>
      </c>
      <c r="J391" s="274" t="str">
        <f>IF(ISBLANK(INDEX('Policy Characteristics'!D:D,MATCH($C391,'Policy Characteristics'!$C:$C,0))),"",INDEX('Policy Characteristics'!D:D,MATCH($C391,'Policy Characteristics'!$C:$C,0)))</f>
        <v>Buy In-Region Products</v>
      </c>
      <c r="K391" s="272" t="str">
        <f>IF(ISBLANK(INDEX('Policy Characteristics'!E:E,MATCH($C391,'Policy Characteristics'!$C:$C,0))),"",INDEX('Policy Characteristics'!E:E,MATCH($C391,'Policy Characteristics'!$C:$C,0)))</f>
        <v>indst buy in region outputs</v>
      </c>
      <c r="L391" s="285">
        <f>IF(ISBLANK(INDEX('Policy Characteristics'!F:F,MATCH($C391,'Policy Characteristics'!$C:$C,0))),"",INDEX('Policy Characteristics'!F:F,MATCH($C391,'Policy Characteristics'!$C:$C,0)))</f>
        <v>0</v>
      </c>
      <c r="M391" s="285">
        <f>IF(ISBLANK(INDEX('Policy Characteristics'!G:G,MATCH($C391,'Policy Characteristics'!$C:$C,0))),"",INDEX('Policy Characteristics'!G:G,MATCH($C391,'Policy Characteristics'!$C:$C,0)))</f>
        <v>0.5</v>
      </c>
      <c r="N391" s="285">
        <f>IF(ISBLANK(INDEX('Policy Characteristics'!H:H,MATCH($C391,'Policy Characteristics'!$C:$C,0))),"",INDEX('Policy Characteristics'!H:H,MATCH($C391,'Policy Characteristics'!$C:$C,0)))</f>
        <v>0.01</v>
      </c>
      <c r="O391" s="272" t="str">
        <f>IF(ISBLANK(INDEX('Policy Characteristics'!I:I,MATCH($C391,'Policy Characteristics'!$C:$C,0))),"",INDEX('Policy Characteristics'!I:I,MATCH($C391,'Policy Characteristics'!$C:$C,0)))</f>
        <v>% of imports shifted</v>
      </c>
      <c r="P391" s="272" t="str">
        <f>IF(ISBLANK(INDEX('Policy Characteristics'!J:J,MATCH($C391,'Policy Characteristics'!$C:$C,0))),"",INDEX('Policy Characteristics'!J:J,MATCH($C391,'Policy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1" s="272" t="str">
        <f>IF(ISBLANK(INDEX('Policy Characteristics'!K:K,MATCH($C391,'Policy Characteristics'!$C:$C,0))),"",INDEX('Policy Characteristics'!K:K,MATCH($C391,'Policy Characteristics'!$C:$C,0)))</f>
        <v/>
      </c>
      <c r="R391" s="272" t="str">
        <f>IF(ISBLANK(INDEX('Policy Characteristics'!L:L,MATCH($C391,'Policy Characteristics'!$C:$C,0))),"",INDEX('Policy Characteristics'!L:L,MATCH($C391,'Policy Characteristics'!$C:$C,0)))</f>
        <v/>
      </c>
    </row>
    <row r="392" spans="1:18" ht="16">
      <c r="A392" s="272" t="str">
        <f>IF(ISBLANK(INDEX('Policy Characteristics'!A:A,MATCH($C392,'Policy Characteristics'!$C:$C,0))),"",INDEX('Policy Characteristics'!A:A,MATCH($C392,'Policy Characteristics'!$C:$C,0)))</f>
        <v>Industry</v>
      </c>
      <c r="B392" s="272" t="str">
        <f>IF(ISBLANK(INDEX('Policy Characteristics'!B:B,MATCH($C392,'Policy Characteristics'!$C:$C,0))),"",INDEX('Policy Characteristics'!B:B,MATCH($C392,'Policy Characteristics'!$C:$C,0)))</f>
        <v>Buy In-Region Products</v>
      </c>
      <c r="C392" s="274" t="str">
        <f t="shared" si="28"/>
        <v>Fraction of Imported Industrial Outputs Shifted to In Region Suppliers</v>
      </c>
      <c r="D392" s="6" t="s">
        <v>3191</v>
      </c>
      <c r="E392" s="6"/>
      <c r="F392" t="s">
        <v>3161</v>
      </c>
      <c r="G392" s="45"/>
      <c r="H392" s="43">
        <v>1540</v>
      </c>
      <c r="I392" s="44" t="s">
        <v>45</v>
      </c>
      <c r="J392" s="274" t="str">
        <f>IF(ISBLANK(INDEX('Policy Characteristics'!D:D,MATCH($C392,'Policy Characteristics'!$C:$C,0))),"",INDEX('Policy Characteristics'!D:D,MATCH($C392,'Policy Characteristics'!$C:$C,0)))</f>
        <v>Buy In-Region Products</v>
      </c>
      <c r="K392" s="272" t="str">
        <f>IF(ISBLANK(INDEX('Policy Characteristics'!E:E,MATCH($C392,'Policy Characteristics'!$C:$C,0))),"",INDEX('Policy Characteristics'!E:E,MATCH($C392,'Policy Characteristics'!$C:$C,0)))</f>
        <v>indst buy in region outputs</v>
      </c>
      <c r="L392" s="285">
        <f>IF(ISBLANK(INDEX('Policy Characteristics'!F:F,MATCH($C392,'Policy Characteristics'!$C:$C,0))),"",INDEX('Policy Characteristics'!F:F,MATCH($C392,'Policy Characteristics'!$C:$C,0)))</f>
        <v>0</v>
      </c>
      <c r="M392" s="285">
        <f>IF(ISBLANK(INDEX('Policy Characteristics'!G:G,MATCH($C392,'Policy Characteristics'!$C:$C,0))),"",INDEX('Policy Characteristics'!G:G,MATCH($C392,'Policy Characteristics'!$C:$C,0)))</f>
        <v>0.5</v>
      </c>
      <c r="N392" s="285">
        <f>IF(ISBLANK(INDEX('Policy Characteristics'!H:H,MATCH($C392,'Policy Characteristics'!$C:$C,0))),"",INDEX('Policy Characteristics'!H:H,MATCH($C392,'Policy Characteristics'!$C:$C,0)))</f>
        <v>0.01</v>
      </c>
      <c r="O392" s="272" t="str">
        <f>IF(ISBLANK(INDEX('Policy Characteristics'!I:I,MATCH($C392,'Policy Characteristics'!$C:$C,0))),"",INDEX('Policy Characteristics'!I:I,MATCH($C392,'Policy Characteristics'!$C:$C,0)))</f>
        <v>% of imports shifted</v>
      </c>
      <c r="P392" s="272" t="str">
        <f>IF(ISBLANK(INDEX('Policy Characteristics'!J:J,MATCH($C392,'Policy Characteristics'!$C:$C,0))),"",INDEX('Policy Characteristics'!J:J,MATCH($C392,'Policy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2" s="272" t="str">
        <f>IF(ISBLANK(INDEX('Policy Characteristics'!K:K,MATCH($C392,'Policy Characteristics'!$C:$C,0))),"",INDEX('Policy Characteristics'!K:K,MATCH($C392,'Policy Characteristics'!$C:$C,0)))</f>
        <v/>
      </c>
      <c r="R392" s="272" t="str">
        <f>IF(ISBLANK(INDEX('Policy Characteristics'!L:L,MATCH($C392,'Policy Characteristics'!$C:$C,0))),"",INDEX('Policy Characteristics'!L:L,MATCH($C392,'Policy Characteristics'!$C:$C,0)))</f>
        <v/>
      </c>
    </row>
    <row r="393" spans="1:18" ht="16">
      <c r="A393" s="272" t="str">
        <f>IF(ISBLANK(INDEX('Policy Characteristics'!A:A,MATCH($C393,'Policy Characteristics'!$C:$C,0))),"",INDEX('Policy Characteristics'!A:A,MATCH($C393,'Policy Characteristics'!$C:$C,0)))</f>
        <v>Industry</v>
      </c>
      <c r="B393" s="272" t="str">
        <f>IF(ISBLANK(INDEX('Policy Characteristics'!B:B,MATCH($C393,'Policy Characteristics'!$C:$C,0))),"",INDEX('Policy Characteristics'!B:B,MATCH($C393,'Policy Characteristics'!$C:$C,0)))</f>
        <v>Buy In-Region Products</v>
      </c>
      <c r="C393" s="274" t="str">
        <f t="shared" si="28"/>
        <v>Fraction of Imported Industrial Outputs Shifted to In Region Suppliers</v>
      </c>
      <c r="D393" s="6" t="s">
        <v>3192</v>
      </c>
      <c r="E393" s="6"/>
      <c r="F393" t="s">
        <v>3162</v>
      </c>
      <c r="G393" s="45"/>
      <c r="H393" s="43">
        <v>1541</v>
      </c>
      <c r="I393" s="44" t="s">
        <v>45</v>
      </c>
      <c r="J393" s="274" t="str">
        <f>IF(ISBLANK(INDEX('Policy Characteristics'!D:D,MATCH($C393,'Policy Characteristics'!$C:$C,0))),"",INDEX('Policy Characteristics'!D:D,MATCH($C393,'Policy Characteristics'!$C:$C,0)))</f>
        <v>Buy In-Region Products</v>
      </c>
      <c r="K393" s="272" t="str">
        <f>IF(ISBLANK(INDEX('Policy Characteristics'!E:E,MATCH($C393,'Policy Characteristics'!$C:$C,0))),"",INDEX('Policy Characteristics'!E:E,MATCH($C393,'Policy Characteristics'!$C:$C,0)))</f>
        <v>indst buy in region outputs</v>
      </c>
      <c r="L393" s="285">
        <f>IF(ISBLANK(INDEX('Policy Characteristics'!F:F,MATCH($C393,'Policy Characteristics'!$C:$C,0))),"",INDEX('Policy Characteristics'!F:F,MATCH($C393,'Policy Characteristics'!$C:$C,0)))</f>
        <v>0</v>
      </c>
      <c r="M393" s="285">
        <f>IF(ISBLANK(INDEX('Policy Characteristics'!G:G,MATCH($C393,'Policy Characteristics'!$C:$C,0))),"",INDEX('Policy Characteristics'!G:G,MATCH($C393,'Policy Characteristics'!$C:$C,0)))</f>
        <v>0.5</v>
      </c>
      <c r="N393" s="285">
        <f>IF(ISBLANK(INDEX('Policy Characteristics'!H:H,MATCH($C393,'Policy Characteristics'!$C:$C,0))),"",INDEX('Policy Characteristics'!H:H,MATCH($C393,'Policy Characteristics'!$C:$C,0)))</f>
        <v>0.01</v>
      </c>
      <c r="O393" s="272" t="str">
        <f>IF(ISBLANK(INDEX('Policy Characteristics'!I:I,MATCH($C393,'Policy Characteristics'!$C:$C,0))),"",INDEX('Policy Characteristics'!I:I,MATCH($C393,'Policy Characteristics'!$C:$C,0)))</f>
        <v>% of imports shifted</v>
      </c>
      <c r="P393" s="272" t="str">
        <f>IF(ISBLANK(INDEX('Policy Characteristics'!J:J,MATCH($C393,'Policy Characteristics'!$C:$C,0))),"",INDEX('Policy Characteristics'!J:J,MATCH($C393,'Policy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3" s="272" t="str">
        <f>IF(ISBLANK(INDEX('Policy Characteristics'!K:K,MATCH($C393,'Policy Characteristics'!$C:$C,0))),"",INDEX('Policy Characteristics'!K:K,MATCH($C393,'Policy Characteristics'!$C:$C,0)))</f>
        <v/>
      </c>
      <c r="R393" s="272" t="str">
        <f>IF(ISBLANK(INDEX('Policy Characteristics'!L:L,MATCH($C393,'Policy Characteristics'!$C:$C,0))),"",INDEX('Policy Characteristics'!L:L,MATCH($C393,'Policy Characteristics'!$C:$C,0)))</f>
        <v/>
      </c>
    </row>
    <row r="394" spans="1:18" ht="16">
      <c r="A394" s="272" t="str">
        <f>IF(ISBLANK(INDEX('Policy Characteristics'!A:A,MATCH($C394,'Policy Characteristics'!$C:$C,0))),"",INDEX('Policy Characteristics'!A:A,MATCH($C394,'Policy Characteristics'!$C:$C,0)))</f>
        <v>Industry</v>
      </c>
      <c r="B394" s="272" t="str">
        <f>IF(ISBLANK(INDEX('Policy Characteristics'!B:B,MATCH($C394,'Policy Characteristics'!$C:$C,0))),"",INDEX('Policy Characteristics'!B:B,MATCH($C394,'Policy Characteristics'!$C:$C,0)))</f>
        <v>Buy In-Region Products</v>
      </c>
      <c r="C394" s="274" t="str">
        <f t="shared" si="28"/>
        <v>Fraction of Imported Industrial Outputs Shifted to In Region Suppliers</v>
      </c>
      <c r="D394" s="6" t="s">
        <v>3193</v>
      </c>
      <c r="E394" s="6"/>
      <c r="F394" t="s">
        <v>3163</v>
      </c>
      <c r="G394" s="45"/>
      <c r="H394" s="43">
        <v>1542</v>
      </c>
      <c r="I394" s="44" t="s">
        <v>46</v>
      </c>
      <c r="J394" s="274" t="str">
        <f>IF(ISBLANK(INDEX('Policy Characteristics'!D:D,MATCH($C394,'Policy Characteristics'!$C:$C,0))),"",INDEX('Policy Characteristics'!D:D,MATCH($C394,'Policy Characteristics'!$C:$C,0)))</f>
        <v>Buy In-Region Products</v>
      </c>
      <c r="K394" s="272" t="str">
        <f>IF(ISBLANK(INDEX('Policy Characteristics'!E:E,MATCH($C394,'Policy Characteristics'!$C:$C,0))),"",INDEX('Policy Characteristics'!E:E,MATCH($C394,'Policy Characteristics'!$C:$C,0)))</f>
        <v>indst buy in region outputs</v>
      </c>
      <c r="L394" s="285">
        <f>IF(ISBLANK(INDEX('Policy Characteristics'!F:F,MATCH($C394,'Policy Characteristics'!$C:$C,0))),"",INDEX('Policy Characteristics'!F:F,MATCH($C394,'Policy Characteristics'!$C:$C,0)))</f>
        <v>0</v>
      </c>
      <c r="M394" s="285">
        <f>IF(ISBLANK(INDEX('Policy Characteristics'!G:G,MATCH($C394,'Policy Characteristics'!$C:$C,0))),"",INDEX('Policy Characteristics'!G:G,MATCH($C394,'Policy Characteristics'!$C:$C,0)))</f>
        <v>0.5</v>
      </c>
      <c r="N394" s="285">
        <f>IF(ISBLANK(INDEX('Policy Characteristics'!H:H,MATCH($C394,'Policy Characteristics'!$C:$C,0))),"",INDEX('Policy Characteristics'!H:H,MATCH($C394,'Policy Characteristics'!$C:$C,0)))</f>
        <v>0.01</v>
      </c>
      <c r="O394" s="272" t="str">
        <f>IF(ISBLANK(INDEX('Policy Characteristics'!I:I,MATCH($C394,'Policy Characteristics'!$C:$C,0))),"",INDEX('Policy Characteristics'!I:I,MATCH($C394,'Policy Characteristics'!$C:$C,0)))</f>
        <v>% of imports shifted</v>
      </c>
      <c r="P394" s="272" t="str">
        <f>IF(ISBLANK(INDEX('Policy Characteristics'!J:J,MATCH($C394,'Policy Characteristics'!$C:$C,0))),"",INDEX('Policy Characteristics'!J:J,MATCH($C394,'Policy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4" s="272" t="str">
        <f>IF(ISBLANK(INDEX('Policy Characteristics'!K:K,MATCH($C394,'Policy Characteristics'!$C:$C,0))),"",INDEX('Policy Characteristics'!K:K,MATCH($C394,'Policy Characteristics'!$C:$C,0)))</f>
        <v/>
      </c>
      <c r="R394" s="272" t="str">
        <f>IF(ISBLANK(INDEX('Policy Characteristics'!L:L,MATCH($C394,'Policy Characteristics'!$C:$C,0))),"",INDEX('Policy Characteristics'!L:L,MATCH($C394,'Policy Characteristics'!$C:$C,0)))</f>
        <v/>
      </c>
    </row>
    <row r="395" spans="1:18" ht="16">
      <c r="A395" s="272" t="str">
        <f>IF(ISBLANK(INDEX('Policy Characteristics'!A:A,MATCH($C395,'Policy Characteristics'!$C:$C,0))),"",INDEX('Policy Characteristics'!A:A,MATCH($C395,'Policy Characteristics'!$C:$C,0)))</f>
        <v>Industry</v>
      </c>
      <c r="B395" s="272" t="str">
        <f>IF(ISBLANK(INDEX('Policy Characteristics'!B:B,MATCH($C395,'Policy Characteristics'!$C:$C,0))),"",INDEX('Policy Characteristics'!B:B,MATCH($C395,'Policy Characteristics'!$C:$C,0)))</f>
        <v>Buy In-Region Products</v>
      </c>
      <c r="C395" s="274" t="str">
        <f t="shared" si="28"/>
        <v>Fraction of Imported Industrial Outputs Shifted to In Region Suppliers</v>
      </c>
      <c r="D395" s="6" t="s">
        <v>3194</v>
      </c>
      <c r="E395" s="6"/>
      <c r="F395" t="s">
        <v>3164</v>
      </c>
      <c r="G395" s="45"/>
      <c r="H395" s="43">
        <v>1543</v>
      </c>
      <c r="I395" s="44" t="s">
        <v>46</v>
      </c>
      <c r="J395" s="274" t="str">
        <f>IF(ISBLANK(INDEX('Policy Characteristics'!D:D,MATCH($C395,'Policy Characteristics'!$C:$C,0))),"",INDEX('Policy Characteristics'!D:D,MATCH($C395,'Policy Characteristics'!$C:$C,0)))</f>
        <v>Buy In-Region Products</v>
      </c>
      <c r="K395" s="272" t="str">
        <f>IF(ISBLANK(INDEX('Policy Characteristics'!E:E,MATCH($C395,'Policy Characteristics'!$C:$C,0))),"",INDEX('Policy Characteristics'!E:E,MATCH($C395,'Policy Characteristics'!$C:$C,0)))</f>
        <v>indst buy in region outputs</v>
      </c>
      <c r="L395" s="285">
        <f>IF(ISBLANK(INDEX('Policy Characteristics'!F:F,MATCH($C395,'Policy Characteristics'!$C:$C,0))),"",INDEX('Policy Characteristics'!F:F,MATCH($C395,'Policy Characteristics'!$C:$C,0)))</f>
        <v>0</v>
      </c>
      <c r="M395" s="285">
        <f>IF(ISBLANK(INDEX('Policy Characteristics'!G:G,MATCH($C395,'Policy Characteristics'!$C:$C,0))),"",INDEX('Policy Characteristics'!G:G,MATCH($C395,'Policy Characteristics'!$C:$C,0)))</f>
        <v>0.5</v>
      </c>
      <c r="N395" s="285">
        <f>IF(ISBLANK(INDEX('Policy Characteristics'!H:H,MATCH($C395,'Policy Characteristics'!$C:$C,0))),"",INDEX('Policy Characteristics'!H:H,MATCH($C395,'Policy Characteristics'!$C:$C,0)))</f>
        <v>0.01</v>
      </c>
      <c r="O395" s="272" t="str">
        <f>IF(ISBLANK(INDEX('Policy Characteristics'!I:I,MATCH($C395,'Policy Characteristics'!$C:$C,0))),"",INDEX('Policy Characteristics'!I:I,MATCH($C395,'Policy Characteristics'!$C:$C,0)))</f>
        <v>% of imports shifted</v>
      </c>
      <c r="P395" s="272" t="str">
        <f>IF(ISBLANK(INDEX('Policy Characteristics'!J:J,MATCH($C395,'Policy Characteristics'!$C:$C,0))),"",INDEX('Policy Characteristics'!J:J,MATCH($C395,'Policy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5" s="272" t="str">
        <f>IF(ISBLANK(INDEX('Policy Characteristics'!K:K,MATCH($C395,'Policy Characteristics'!$C:$C,0))),"",INDEX('Policy Characteristics'!K:K,MATCH($C395,'Policy Characteristics'!$C:$C,0)))</f>
        <v/>
      </c>
      <c r="R395" s="272" t="str">
        <f>IF(ISBLANK(INDEX('Policy Characteristics'!L:L,MATCH($C395,'Policy Characteristics'!$C:$C,0))),"",INDEX('Policy Characteristics'!L:L,MATCH($C395,'Policy Characteristics'!$C:$C,0)))</f>
        <v/>
      </c>
    </row>
    <row r="396" spans="1:18" ht="16">
      <c r="A396" s="272" t="str">
        <f>IF(ISBLANK(INDEX('Policy Characteristics'!A:A,MATCH($C396,'Policy Characteristics'!$C:$C,0))),"",INDEX('Policy Characteristics'!A:A,MATCH($C396,'Policy Characteristics'!$C:$C,0)))</f>
        <v>Industry</v>
      </c>
      <c r="B396" s="272" t="str">
        <f>IF(ISBLANK(INDEX('Policy Characteristics'!B:B,MATCH($C396,'Policy Characteristics'!$C:$C,0))),"",INDEX('Policy Characteristics'!B:B,MATCH($C396,'Policy Characteristics'!$C:$C,0)))</f>
        <v>Buy In-Region Products</v>
      </c>
      <c r="C396" s="274" t="str">
        <f t="shared" si="28"/>
        <v>Fraction of Imported Industrial Outputs Shifted to In Region Suppliers</v>
      </c>
      <c r="D396" s="6" t="s">
        <v>3195</v>
      </c>
      <c r="E396" s="6"/>
      <c r="F396" t="s">
        <v>3165</v>
      </c>
      <c r="G396" s="45"/>
      <c r="H396" s="43">
        <v>1544</v>
      </c>
      <c r="I396" s="44" t="s">
        <v>45</v>
      </c>
      <c r="J396" s="274" t="str">
        <f>IF(ISBLANK(INDEX('Policy Characteristics'!D:D,MATCH($C396,'Policy Characteristics'!$C:$C,0))),"",INDEX('Policy Characteristics'!D:D,MATCH($C396,'Policy Characteristics'!$C:$C,0)))</f>
        <v>Buy In-Region Products</v>
      </c>
      <c r="K396" s="272" t="str">
        <f>IF(ISBLANK(INDEX('Policy Characteristics'!E:E,MATCH($C396,'Policy Characteristics'!$C:$C,0))),"",INDEX('Policy Characteristics'!E:E,MATCH($C396,'Policy Characteristics'!$C:$C,0)))</f>
        <v>indst buy in region outputs</v>
      </c>
      <c r="L396" s="285">
        <f>IF(ISBLANK(INDEX('Policy Characteristics'!F:F,MATCH($C396,'Policy Characteristics'!$C:$C,0))),"",INDEX('Policy Characteristics'!F:F,MATCH($C396,'Policy Characteristics'!$C:$C,0)))</f>
        <v>0</v>
      </c>
      <c r="M396" s="285">
        <f>IF(ISBLANK(INDEX('Policy Characteristics'!G:G,MATCH($C396,'Policy Characteristics'!$C:$C,0))),"",INDEX('Policy Characteristics'!G:G,MATCH($C396,'Policy Characteristics'!$C:$C,0)))</f>
        <v>0.5</v>
      </c>
      <c r="N396" s="285">
        <f>IF(ISBLANK(INDEX('Policy Characteristics'!H:H,MATCH($C396,'Policy Characteristics'!$C:$C,0))),"",INDEX('Policy Characteristics'!H:H,MATCH($C396,'Policy Characteristics'!$C:$C,0)))</f>
        <v>0.01</v>
      </c>
      <c r="O396" s="272" t="str">
        <f>IF(ISBLANK(INDEX('Policy Characteristics'!I:I,MATCH($C396,'Policy Characteristics'!$C:$C,0))),"",INDEX('Policy Characteristics'!I:I,MATCH($C396,'Policy Characteristics'!$C:$C,0)))</f>
        <v>% of imports shifted</v>
      </c>
      <c r="P396" s="272" t="str">
        <f>IF(ISBLANK(INDEX('Policy Characteristics'!J:J,MATCH($C396,'Policy Characteristics'!$C:$C,0))),"",INDEX('Policy Characteristics'!J:J,MATCH($C396,'Policy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6" s="272" t="str">
        <f>IF(ISBLANK(INDEX('Policy Characteristics'!K:K,MATCH($C396,'Policy Characteristics'!$C:$C,0))),"",INDEX('Policy Characteristics'!K:K,MATCH($C396,'Policy Characteristics'!$C:$C,0)))</f>
        <v/>
      </c>
      <c r="R396" s="272" t="str">
        <f>IF(ISBLANK(INDEX('Policy Characteristics'!L:L,MATCH($C396,'Policy Characteristics'!$C:$C,0))),"",INDEX('Policy Characteristics'!L:L,MATCH($C396,'Policy Characteristics'!$C:$C,0)))</f>
        <v/>
      </c>
    </row>
    <row r="397" spans="1:18" ht="16">
      <c r="A397" s="272" t="str">
        <f>IF(ISBLANK(INDEX('Policy Characteristics'!A:A,MATCH($C397,'Policy Characteristics'!$C:$C,0))),"",INDEX('Policy Characteristics'!A:A,MATCH($C397,'Policy Characteristics'!$C:$C,0)))</f>
        <v>Industry</v>
      </c>
      <c r="B397" s="272" t="str">
        <f>IF(ISBLANK(INDEX('Policy Characteristics'!B:B,MATCH($C397,'Policy Characteristics'!$C:$C,0))),"",INDEX('Policy Characteristics'!B:B,MATCH($C397,'Policy Characteristics'!$C:$C,0)))</f>
        <v>Buy In-Region Products</v>
      </c>
      <c r="C397" s="274" t="str">
        <f t="shared" si="28"/>
        <v>Fraction of Imported Industrial Outputs Shifted to In Region Suppliers</v>
      </c>
      <c r="D397" s="6" t="s">
        <v>3196</v>
      </c>
      <c r="E397" s="6"/>
      <c r="F397" t="s">
        <v>3166</v>
      </c>
      <c r="G397" s="45"/>
      <c r="H397" s="43">
        <v>1545</v>
      </c>
      <c r="I397" s="44" t="s">
        <v>45</v>
      </c>
      <c r="J397" s="274" t="str">
        <f>IF(ISBLANK(INDEX('Policy Characteristics'!D:D,MATCH($C397,'Policy Characteristics'!$C:$C,0))),"",INDEX('Policy Characteristics'!D:D,MATCH($C397,'Policy Characteristics'!$C:$C,0)))</f>
        <v>Buy In-Region Products</v>
      </c>
      <c r="K397" s="272" t="str">
        <f>IF(ISBLANK(INDEX('Policy Characteristics'!E:E,MATCH($C397,'Policy Characteristics'!$C:$C,0))),"",INDEX('Policy Characteristics'!E:E,MATCH($C397,'Policy Characteristics'!$C:$C,0)))</f>
        <v>indst buy in region outputs</v>
      </c>
      <c r="L397" s="285">
        <f>IF(ISBLANK(INDEX('Policy Characteristics'!F:F,MATCH($C397,'Policy Characteristics'!$C:$C,0))),"",INDEX('Policy Characteristics'!F:F,MATCH($C397,'Policy Characteristics'!$C:$C,0)))</f>
        <v>0</v>
      </c>
      <c r="M397" s="285">
        <f>IF(ISBLANK(INDEX('Policy Characteristics'!G:G,MATCH($C397,'Policy Characteristics'!$C:$C,0))),"",INDEX('Policy Characteristics'!G:G,MATCH($C397,'Policy Characteristics'!$C:$C,0)))</f>
        <v>0.5</v>
      </c>
      <c r="N397" s="285">
        <f>IF(ISBLANK(INDEX('Policy Characteristics'!H:H,MATCH($C397,'Policy Characteristics'!$C:$C,0))),"",INDEX('Policy Characteristics'!H:H,MATCH($C397,'Policy Characteristics'!$C:$C,0)))</f>
        <v>0.01</v>
      </c>
      <c r="O397" s="272" t="str">
        <f>IF(ISBLANK(INDEX('Policy Characteristics'!I:I,MATCH($C397,'Policy Characteristics'!$C:$C,0))),"",INDEX('Policy Characteristics'!I:I,MATCH($C397,'Policy Characteristics'!$C:$C,0)))</f>
        <v>% of imports shifted</v>
      </c>
      <c r="P397" s="272" t="str">
        <f>IF(ISBLANK(INDEX('Policy Characteristics'!J:J,MATCH($C397,'Policy Characteristics'!$C:$C,0))),"",INDEX('Policy Characteristics'!J:J,MATCH($C397,'Policy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7" s="272" t="str">
        <f>IF(ISBLANK(INDEX('Policy Characteristics'!K:K,MATCH($C397,'Policy Characteristics'!$C:$C,0))),"",INDEX('Policy Characteristics'!K:K,MATCH($C397,'Policy Characteristics'!$C:$C,0)))</f>
        <v/>
      </c>
      <c r="R397" s="272" t="str">
        <f>IF(ISBLANK(INDEX('Policy Characteristics'!L:L,MATCH($C397,'Policy Characteristics'!$C:$C,0))),"",INDEX('Policy Characteristics'!L:L,MATCH($C397,'Policy Characteristics'!$C:$C,0)))</f>
        <v/>
      </c>
    </row>
    <row r="398" spans="1:18" ht="16">
      <c r="A398" s="272" t="str">
        <f>IF(ISBLANK(INDEX('Policy Characteristics'!A:A,MATCH($C398,'Policy Characteristics'!$C:$C,0))),"",INDEX('Policy Characteristics'!A:A,MATCH($C398,'Policy Characteristics'!$C:$C,0)))</f>
        <v>Industry</v>
      </c>
      <c r="B398" s="272" t="str">
        <f>IF(ISBLANK(INDEX('Policy Characteristics'!B:B,MATCH($C398,'Policy Characteristics'!$C:$C,0))),"",INDEX('Policy Characteristics'!B:B,MATCH($C398,'Policy Characteristics'!$C:$C,0)))</f>
        <v>Buy In-Region Products</v>
      </c>
      <c r="C398" s="274" t="str">
        <f t="shared" si="28"/>
        <v>Fraction of Imported Industrial Outputs Shifted to In Region Suppliers</v>
      </c>
      <c r="D398" s="6" t="s">
        <v>3197</v>
      </c>
      <c r="E398" s="6"/>
      <c r="F398" t="s">
        <v>2645</v>
      </c>
      <c r="G398" s="45"/>
      <c r="H398" s="43">
        <v>1546</v>
      </c>
      <c r="I398" s="44" t="s">
        <v>45</v>
      </c>
      <c r="J398" s="274" t="str">
        <f>IF(ISBLANK(INDEX('Policy Characteristics'!D:D,MATCH($C398,'Policy Characteristics'!$C:$C,0))),"",INDEX('Policy Characteristics'!D:D,MATCH($C398,'Policy Characteristics'!$C:$C,0)))</f>
        <v>Buy In-Region Products</v>
      </c>
      <c r="K398" s="272" t="str">
        <f>IF(ISBLANK(INDEX('Policy Characteristics'!E:E,MATCH($C398,'Policy Characteristics'!$C:$C,0))),"",INDEX('Policy Characteristics'!E:E,MATCH($C398,'Policy Characteristics'!$C:$C,0)))</f>
        <v>indst buy in region outputs</v>
      </c>
      <c r="L398" s="285">
        <f>IF(ISBLANK(INDEX('Policy Characteristics'!F:F,MATCH($C398,'Policy Characteristics'!$C:$C,0))),"",INDEX('Policy Characteristics'!F:F,MATCH($C398,'Policy Characteristics'!$C:$C,0)))</f>
        <v>0</v>
      </c>
      <c r="M398" s="285">
        <f>IF(ISBLANK(INDEX('Policy Characteristics'!G:G,MATCH($C398,'Policy Characteristics'!$C:$C,0))),"",INDEX('Policy Characteristics'!G:G,MATCH($C398,'Policy Characteristics'!$C:$C,0)))</f>
        <v>0.5</v>
      </c>
      <c r="N398" s="285">
        <f>IF(ISBLANK(INDEX('Policy Characteristics'!H:H,MATCH($C398,'Policy Characteristics'!$C:$C,0))),"",INDEX('Policy Characteristics'!H:H,MATCH($C398,'Policy Characteristics'!$C:$C,0)))</f>
        <v>0.01</v>
      </c>
      <c r="O398" s="272" t="str">
        <f>IF(ISBLANK(INDEX('Policy Characteristics'!I:I,MATCH($C398,'Policy Characteristics'!$C:$C,0))),"",INDEX('Policy Characteristics'!I:I,MATCH($C398,'Policy Characteristics'!$C:$C,0)))</f>
        <v>% of imports shifted</v>
      </c>
      <c r="P398" s="272" t="str">
        <f>IF(ISBLANK(INDEX('Policy Characteristics'!J:J,MATCH($C398,'Policy Characteristics'!$C:$C,0))),"",INDEX('Policy Characteristics'!J:J,MATCH($C398,'Policy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8" s="272" t="str">
        <f>IF(ISBLANK(INDEX('Policy Characteristics'!K:K,MATCH($C398,'Policy Characteristics'!$C:$C,0))),"",INDEX('Policy Characteristics'!K:K,MATCH($C398,'Policy Characteristics'!$C:$C,0)))</f>
        <v/>
      </c>
      <c r="R398" s="272" t="str">
        <f>IF(ISBLANK(INDEX('Policy Characteristics'!L:L,MATCH($C398,'Policy Characteristics'!$C:$C,0))),"",INDEX('Policy Characteristics'!L:L,MATCH($C398,'Policy Characteristics'!$C:$C,0)))</f>
        <v/>
      </c>
    </row>
    <row r="399" spans="1:18" ht="16">
      <c r="A399" s="272" t="str">
        <f>IF(ISBLANK(INDEX('Policy Characteristics'!A:A,MATCH($C399,'Policy Characteristics'!$C:$C,0))),"",INDEX('Policy Characteristics'!A:A,MATCH($C399,'Policy Characteristics'!$C:$C,0)))</f>
        <v>Industry</v>
      </c>
      <c r="B399" s="272" t="str">
        <f>IF(ISBLANK(INDEX('Policy Characteristics'!B:B,MATCH($C399,'Policy Characteristics'!$C:$C,0))),"",INDEX('Policy Characteristics'!B:B,MATCH($C399,'Policy Characteristics'!$C:$C,0)))</f>
        <v>Buy In-Region Products</v>
      </c>
      <c r="C399" s="274" t="str">
        <f t="shared" si="28"/>
        <v>Fraction of Imported Industrial Outputs Shifted to In Region Suppliers</v>
      </c>
      <c r="D399" s="6" t="s">
        <v>3198</v>
      </c>
      <c r="E399" s="6"/>
      <c r="F399" t="s">
        <v>3167</v>
      </c>
      <c r="G399" s="45"/>
      <c r="H399" s="43">
        <v>1547</v>
      </c>
      <c r="I399" s="44" t="s">
        <v>45</v>
      </c>
      <c r="J399" s="274" t="str">
        <f>IF(ISBLANK(INDEX('Policy Characteristics'!D:D,MATCH($C399,'Policy Characteristics'!$C:$C,0))),"",INDEX('Policy Characteristics'!D:D,MATCH($C399,'Policy Characteristics'!$C:$C,0)))</f>
        <v>Buy In-Region Products</v>
      </c>
      <c r="K399" s="272" t="str">
        <f>IF(ISBLANK(INDEX('Policy Characteristics'!E:E,MATCH($C399,'Policy Characteristics'!$C:$C,0))),"",INDEX('Policy Characteristics'!E:E,MATCH($C399,'Policy Characteristics'!$C:$C,0)))</f>
        <v>indst buy in region outputs</v>
      </c>
      <c r="L399" s="285">
        <f>IF(ISBLANK(INDEX('Policy Characteristics'!F:F,MATCH($C399,'Policy Characteristics'!$C:$C,0))),"",INDEX('Policy Characteristics'!F:F,MATCH($C399,'Policy Characteristics'!$C:$C,0)))</f>
        <v>0</v>
      </c>
      <c r="M399" s="285">
        <f>IF(ISBLANK(INDEX('Policy Characteristics'!G:G,MATCH($C399,'Policy Characteristics'!$C:$C,0))),"",INDEX('Policy Characteristics'!G:G,MATCH($C399,'Policy Characteristics'!$C:$C,0)))</f>
        <v>0.5</v>
      </c>
      <c r="N399" s="285">
        <f>IF(ISBLANK(INDEX('Policy Characteristics'!H:H,MATCH($C399,'Policy Characteristics'!$C:$C,0))),"",INDEX('Policy Characteristics'!H:H,MATCH($C399,'Policy Characteristics'!$C:$C,0)))</f>
        <v>0.01</v>
      </c>
      <c r="O399" s="272" t="str">
        <f>IF(ISBLANK(INDEX('Policy Characteristics'!I:I,MATCH($C399,'Policy Characteristics'!$C:$C,0))),"",INDEX('Policy Characteristics'!I:I,MATCH($C399,'Policy Characteristics'!$C:$C,0)))</f>
        <v>% of imports shifted</v>
      </c>
      <c r="P399" s="272" t="str">
        <f>IF(ISBLANK(INDEX('Policy Characteristics'!J:J,MATCH($C399,'Policy Characteristics'!$C:$C,0))),"",INDEX('Policy Characteristics'!J:J,MATCH($C399,'Policy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9" s="272" t="str">
        <f>IF(ISBLANK(INDEX('Policy Characteristics'!K:K,MATCH($C399,'Policy Characteristics'!$C:$C,0))),"",INDEX('Policy Characteristics'!K:K,MATCH($C399,'Policy Characteristics'!$C:$C,0)))</f>
        <v/>
      </c>
      <c r="R399" s="272" t="str">
        <f>IF(ISBLANK(INDEX('Policy Characteristics'!L:L,MATCH($C399,'Policy Characteristics'!$C:$C,0))),"",INDEX('Policy Characteristics'!L:L,MATCH($C399,'Policy Characteristics'!$C:$C,0)))</f>
        <v/>
      </c>
    </row>
    <row r="400" spans="1:18" ht="16">
      <c r="A400" s="272" t="str">
        <f>IF(ISBLANK(INDEX('Policy Characteristics'!A:A,MATCH($C400,'Policy Characteristics'!$C:$C,0))),"",INDEX('Policy Characteristics'!A:A,MATCH($C400,'Policy Characteristics'!$C:$C,0)))</f>
        <v>Industry</v>
      </c>
      <c r="B400" s="272" t="str">
        <f>IF(ISBLANK(INDEX('Policy Characteristics'!B:B,MATCH($C400,'Policy Characteristics'!$C:$C,0))),"",INDEX('Policy Characteristics'!B:B,MATCH($C400,'Policy Characteristics'!$C:$C,0)))</f>
        <v>Buy In-Region Products</v>
      </c>
      <c r="C400" s="274" t="str">
        <f t="shared" si="28"/>
        <v>Fraction of Imported Industrial Outputs Shifted to In Region Suppliers</v>
      </c>
      <c r="D400" s="6" t="s">
        <v>3199</v>
      </c>
      <c r="E400" s="6"/>
      <c r="F400" t="s">
        <v>3168</v>
      </c>
      <c r="G400" s="45"/>
      <c r="H400" s="43">
        <v>1548</v>
      </c>
      <c r="I400" s="44" t="s">
        <v>45</v>
      </c>
      <c r="J400" s="274" t="str">
        <f>IF(ISBLANK(INDEX('Policy Characteristics'!D:D,MATCH($C400,'Policy Characteristics'!$C:$C,0))),"",INDEX('Policy Characteristics'!D:D,MATCH($C400,'Policy Characteristics'!$C:$C,0)))</f>
        <v>Buy In-Region Products</v>
      </c>
      <c r="K400" s="272" t="str">
        <f>IF(ISBLANK(INDEX('Policy Characteristics'!E:E,MATCH($C400,'Policy Characteristics'!$C:$C,0))),"",INDEX('Policy Characteristics'!E:E,MATCH($C400,'Policy Characteristics'!$C:$C,0)))</f>
        <v>indst buy in region outputs</v>
      </c>
      <c r="L400" s="285">
        <f>IF(ISBLANK(INDEX('Policy Characteristics'!F:F,MATCH($C400,'Policy Characteristics'!$C:$C,0))),"",INDEX('Policy Characteristics'!F:F,MATCH($C400,'Policy Characteristics'!$C:$C,0)))</f>
        <v>0</v>
      </c>
      <c r="M400" s="285">
        <f>IF(ISBLANK(INDEX('Policy Characteristics'!G:G,MATCH($C400,'Policy Characteristics'!$C:$C,0))),"",INDEX('Policy Characteristics'!G:G,MATCH($C400,'Policy Characteristics'!$C:$C,0)))</f>
        <v>0.5</v>
      </c>
      <c r="N400" s="285">
        <f>IF(ISBLANK(INDEX('Policy Characteristics'!H:H,MATCH($C400,'Policy Characteristics'!$C:$C,0))),"",INDEX('Policy Characteristics'!H:H,MATCH($C400,'Policy Characteristics'!$C:$C,0)))</f>
        <v>0.01</v>
      </c>
      <c r="O400" s="272" t="str">
        <f>IF(ISBLANK(INDEX('Policy Characteristics'!I:I,MATCH($C400,'Policy Characteristics'!$C:$C,0))),"",INDEX('Policy Characteristics'!I:I,MATCH($C400,'Policy Characteristics'!$C:$C,0)))</f>
        <v>% of imports shifted</v>
      </c>
      <c r="P400" s="272" t="str">
        <f>IF(ISBLANK(INDEX('Policy Characteristics'!J:J,MATCH($C400,'Policy Characteristics'!$C:$C,0))),"",INDEX('Policy Characteristics'!J:J,MATCH($C400,'Policy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0" s="272" t="str">
        <f>IF(ISBLANK(INDEX('Policy Characteristics'!K:K,MATCH($C400,'Policy Characteristics'!$C:$C,0))),"",INDEX('Policy Characteristics'!K:K,MATCH($C400,'Policy Characteristics'!$C:$C,0)))</f>
        <v/>
      </c>
      <c r="R400" s="272" t="str">
        <f>IF(ISBLANK(INDEX('Policy Characteristics'!L:L,MATCH($C400,'Policy Characteristics'!$C:$C,0))),"",INDEX('Policy Characteristics'!L:L,MATCH($C400,'Policy Characteristics'!$C:$C,0)))</f>
        <v/>
      </c>
    </row>
    <row r="401" spans="1:18" ht="16">
      <c r="A401" s="272" t="str">
        <f>IF(ISBLANK(INDEX('Policy Characteristics'!A:A,MATCH($C401,'Policy Characteristics'!$C:$C,0))),"",INDEX('Policy Characteristics'!A:A,MATCH($C401,'Policy Characteristics'!$C:$C,0)))</f>
        <v>Industry</v>
      </c>
      <c r="B401" s="272" t="str">
        <f>IF(ISBLANK(INDEX('Policy Characteristics'!B:B,MATCH($C401,'Policy Characteristics'!$C:$C,0))),"",INDEX('Policy Characteristics'!B:B,MATCH($C401,'Policy Characteristics'!$C:$C,0)))</f>
        <v>Buy In-Region Products</v>
      </c>
      <c r="C401" s="274" t="str">
        <f t="shared" si="28"/>
        <v>Fraction of Imported Industrial Outputs Shifted to In Region Suppliers</v>
      </c>
      <c r="D401" s="6" t="s">
        <v>3200</v>
      </c>
      <c r="E401" s="6"/>
      <c r="F401" t="s">
        <v>3169</v>
      </c>
      <c r="G401" s="45"/>
      <c r="H401" s="43">
        <v>1549</v>
      </c>
      <c r="I401" s="44" t="s">
        <v>45</v>
      </c>
      <c r="J401" s="274" t="str">
        <f>IF(ISBLANK(INDEX('Policy Characteristics'!D:D,MATCH($C401,'Policy Characteristics'!$C:$C,0))),"",INDEX('Policy Characteristics'!D:D,MATCH($C401,'Policy Characteristics'!$C:$C,0)))</f>
        <v>Buy In-Region Products</v>
      </c>
      <c r="K401" s="272" t="str">
        <f>IF(ISBLANK(INDEX('Policy Characteristics'!E:E,MATCH($C401,'Policy Characteristics'!$C:$C,0))),"",INDEX('Policy Characteristics'!E:E,MATCH($C401,'Policy Characteristics'!$C:$C,0)))</f>
        <v>indst buy in region outputs</v>
      </c>
      <c r="L401" s="285">
        <f>IF(ISBLANK(INDEX('Policy Characteristics'!F:F,MATCH($C401,'Policy Characteristics'!$C:$C,0))),"",INDEX('Policy Characteristics'!F:F,MATCH($C401,'Policy Characteristics'!$C:$C,0)))</f>
        <v>0</v>
      </c>
      <c r="M401" s="285">
        <f>IF(ISBLANK(INDEX('Policy Characteristics'!G:G,MATCH($C401,'Policy Characteristics'!$C:$C,0))),"",INDEX('Policy Characteristics'!G:G,MATCH($C401,'Policy Characteristics'!$C:$C,0)))</f>
        <v>0.5</v>
      </c>
      <c r="N401" s="285">
        <f>IF(ISBLANK(INDEX('Policy Characteristics'!H:H,MATCH($C401,'Policy Characteristics'!$C:$C,0))),"",INDEX('Policy Characteristics'!H:H,MATCH($C401,'Policy Characteristics'!$C:$C,0)))</f>
        <v>0.01</v>
      </c>
      <c r="O401" s="272" t="str">
        <f>IF(ISBLANK(INDEX('Policy Characteristics'!I:I,MATCH($C401,'Policy Characteristics'!$C:$C,0))),"",INDEX('Policy Characteristics'!I:I,MATCH($C401,'Policy Characteristics'!$C:$C,0)))</f>
        <v>% of imports shifted</v>
      </c>
      <c r="P401" s="272" t="str">
        <f>IF(ISBLANK(INDEX('Policy Characteristics'!J:J,MATCH($C401,'Policy Characteristics'!$C:$C,0))),"",INDEX('Policy Characteristics'!J:J,MATCH($C401,'Policy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1" s="272" t="str">
        <f>IF(ISBLANK(INDEX('Policy Characteristics'!K:K,MATCH($C401,'Policy Characteristics'!$C:$C,0))),"",INDEX('Policy Characteristics'!K:K,MATCH($C401,'Policy Characteristics'!$C:$C,0)))</f>
        <v/>
      </c>
      <c r="R401" s="272" t="str">
        <f>IF(ISBLANK(INDEX('Policy Characteristics'!L:L,MATCH($C401,'Policy Characteristics'!$C:$C,0))),"",INDEX('Policy Characteristics'!L:L,MATCH($C401,'Policy Characteristics'!$C:$C,0)))</f>
        <v/>
      </c>
    </row>
    <row r="402" spans="1:18" ht="16">
      <c r="A402" s="272" t="str">
        <f>IF(ISBLANK(INDEX('Policy Characteristics'!A:A,MATCH($C402,'Policy Characteristics'!$C:$C,0))),"",INDEX('Policy Characteristics'!A:A,MATCH($C402,'Policy Characteristics'!$C:$C,0)))</f>
        <v>Industry</v>
      </c>
      <c r="B402" s="272" t="str">
        <f>IF(ISBLANK(INDEX('Policy Characteristics'!B:B,MATCH($C402,'Policy Characteristics'!$C:$C,0))),"",INDEX('Policy Characteristics'!B:B,MATCH($C402,'Policy Characteristics'!$C:$C,0)))</f>
        <v>Buy In-Region Products</v>
      </c>
      <c r="C402" s="274" t="str">
        <f t="shared" si="28"/>
        <v>Fraction of Imported Industrial Outputs Shifted to In Region Suppliers</v>
      </c>
      <c r="D402" s="6" t="s">
        <v>3201</v>
      </c>
      <c r="E402" s="6"/>
      <c r="F402" t="s">
        <v>2646</v>
      </c>
      <c r="G402" s="45"/>
      <c r="H402" s="43">
        <v>1550</v>
      </c>
      <c r="I402" s="44" t="s">
        <v>45</v>
      </c>
      <c r="J402" s="274" t="str">
        <f>IF(ISBLANK(INDEX('Policy Characteristics'!D:D,MATCH($C402,'Policy Characteristics'!$C:$C,0))),"",INDEX('Policy Characteristics'!D:D,MATCH($C402,'Policy Characteristics'!$C:$C,0)))</f>
        <v>Buy In-Region Products</v>
      </c>
      <c r="K402" s="272" t="str">
        <f>IF(ISBLANK(INDEX('Policy Characteristics'!E:E,MATCH($C402,'Policy Characteristics'!$C:$C,0))),"",INDEX('Policy Characteristics'!E:E,MATCH($C402,'Policy Characteristics'!$C:$C,0)))</f>
        <v>indst buy in region outputs</v>
      </c>
      <c r="L402" s="285">
        <f>IF(ISBLANK(INDEX('Policy Characteristics'!F:F,MATCH($C402,'Policy Characteristics'!$C:$C,0))),"",INDEX('Policy Characteristics'!F:F,MATCH($C402,'Policy Characteristics'!$C:$C,0)))</f>
        <v>0</v>
      </c>
      <c r="M402" s="285">
        <f>IF(ISBLANK(INDEX('Policy Characteristics'!G:G,MATCH($C402,'Policy Characteristics'!$C:$C,0))),"",INDEX('Policy Characteristics'!G:G,MATCH($C402,'Policy Characteristics'!$C:$C,0)))</f>
        <v>0.5</v>
      </c>
      <c r="N402" s="285">
        <f>IF(ISBLANK(INDEX('Policy Characteristics'!H:H,MATCH($C402,'Policy Characteristics'!$C:$C,0))),"",INDEX('Policy Characteristics'!H:H,MATCH($C402,'Policy Characteristics'!$C:$C,0)))</f>
        <v>0.01</v>
      </c>
      <c r="O402" s="272" t="str">
        <f>IF(ISBLANK(INDEX('Policy Characteristics'!I:I,MATCH($C402,'Policy Characteristics'!$C:$C,0))),"",INDEX('Policy Characteristics'!I:I,MATCH($C402,'Policy Characteristics'!$C:$C,0)))</f>
        <v>% of imports shifted</v>
      </c>
      <c r="P402" s="272" t="str">
        <f>IF(ISBLANK(INDEX('Policy Characteristics'!J:J,MATCH($C402,'Policy Characteristics'!$C:$C,0))),"",INDEX('Policy Characteristics'!J:J,MATCH($C402,'Policy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2" s="272" t="str">
        <f>IF(ISBLANK(INDEX('Policy Characteristics'!K:K,MATCH($C402,'Policy Characteristics'!$C:$C,0))),"",INDEX('Policy Characteristics'!K:K,MATCH($C402,'Policy Characteristics'!$C:$C,0)))</f>
        <v/>
      </c>
      <c r="R402" s="272" t="str">
        <f>IF(ISBLANK(INDEX('Policy Characteristics'!L:L,MATCH($C402,'Policy Characteristics'!$C:$C,0))),"",INDEX('Policy Characteristics'!L:L,MATCH($C402,'Policy Characteristics'!$C:$C,0)))</f>
        <v/>
      </c>
    </row>
    <row r="403" spans="1:18" ht="16">
      <c r="A403" s="272" t="str">
        <f>IF(ISBLANK(INDEX('Policy Characteristics'!A:A,MATCH($C403,'Policy Characteristics'!$C:$C,0))),"",INDEX('Policy Characteristics'!A:A,MATCH($C403,'Policy Characteristics'!$C:$C,0)))</f>
        <v>Industry</v>
      </c>
      <c r="B403" s="272" t="str">
        <f>IF(ISBLANK(INDEX('Policy Characteristics'!B:B,MATCH($C403,'Policy Characteristics'!$C:$C,0))),"",INDEX('Policy Characteristics'!B:B,MATCH($C403,'Policy Characteristics'!$C:$C,0)))</f>
        <v>Buy In-Region Products</v>
      </c>
      <c r="C403" s="274" t="str">
        <f t="shared" si="28"/>
        <v>Fraction of Imported Industrial Outputs Shifted to In Region Suppliers</v>
      </c>
      <c r="D403" s="6" t="s">
        <v>3202</v>
      </c>
      <c r="E403" s="6"/>
      <c r="F403" t="s">
        <v>3170</v>
      </c>
      <c r="G403" s="45"/>
      <c r="H403" s="43">
        <v>1551</v>
      </c>
      <c r="I403" s="44" t="s">
        <v>45</v>
      </c>
      <c r="J403" s="274" t="str">
        <f>IF(ISBLANK(INDEX('Policy Characteristics'!D:D,MATCH($C403,'Policy Characteristics'!$C:$C,0))),"",INDEX('Policy Characteristics'!D:D,MATCH($C403,'Policy Characteristics'!$C:$C,0)))</f>
        <v>Buy In-Region Products</v>
      </c>
      <c r="K403" s="272" t="str">
        <f>IF(ISBLANK(INDEX('Policy Characteristics'!E:E,MATCH($C403,'Policy Characteristics'!$C:$C,0))),"",INDEX('Policy Characteristics'!E:E,MATCH($C403,'Policy Characteristics'!$C:$C,0)))</f>
        <v>indst buy in region outputs</v>
      </c>
      <c r="L403" s="285">
        <f>IF(ISBLANK(INDEX('Policy Characteristics'!F:F,MATCH($C403,'Policy Characteristics'!$C:$C,0))),"",INDEX('Policy Characteristics'!F:F,MATCH($C403,'Policy Characteristics'!$C:$C,0)))</f>
        <v>0</v>
      </c>
      <c r="M403" s="285">
        <f>IF(ISBLANK(INDEX('Policy Characteristics'!G:G,MATCH($C403,'Policy Characteristics'!$C:$C,0))),"",INDEX('Policy Characteristics'!G:G,MATCH($C403,'Policy Characteristics'!$C:$C,0)))</f>
        <v>0.5</v>
      </c>
      <c r="N403" s="285">
        <f>IF(ISBLANK(INDEX('Policy Characteristics'!H:H,MATCH($C403,'Policy Characteristics'!$C:$C,0))),"",INDEX('Policy Characteristics'!H:H,MATCH($C403,'Policy Characteristics'!$C:$C,0)))</f>
        <v>0.01</v>
      </c>
      <c r="O403" s="272" t="str">
        <f>IF(ISBLANK(INDEX('Policy Characteristics'!I:I,MATCH($C403,'Policy Characteristics'!$C:$C,0))),"",INDEX('Policy Characteristics'!I:I,MATCH($C403,'Policy Characteristics'!$C:$C,0)))</f>
        <v>% of imports shifted</v>
      </c>
      <c r="P403" s="272" t="str">
        <f>IF(ISBLANK(INDEX('Policy Characteristics'!J:J,MATCH($C403,'Policy Characteristics'!$C:$C,0))),"",INDEX('Policy Characteristics'!J:J,MATCH($C403,'Policy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3" s="272" t="str">
        <f>IF(ISBLANK(INDEX('Policy Characteristics'!K:K,MATCH($C403,'Policy Characteristics'!$C:$C,0))),"",INDEX('Policy Characteristics'!K:K,MATCH($C403,'Policy Characteristics'!$C:$C,0)))</f>
        <v/>
      </c>
      <c r="R403" s="272" t="str">
        <f>IF(ISBLANK(INDEX('Policy Characteristics'!L:L,MATCH($C403,'Policy Characteristics'!$C:$C,0))),"",INDEX('Policy Characteristics'!L:L,MATCH($C403,'Policy Characteristics'!$C:$C,0)))</f>
        <v/>
      </c>
    </row>
    <row r="404" spans="1:18" ht="16">
      <c r="A404" s="272" t="str">
        <f>IF(ISBLANK(INDEX('Policy Characteristics'!A:A,MATCH($C404,'Policy Characteristics'!$C:$C,0))),"",INDEX('Policy Characteristics'!A:A,MATCH($C404,'Policy Characteristics'!$C:$C,0)))</f>
        <v>Industry</v>
      </c>
      <c r="B404" s="272" t="str">
        <f>IF(ISBLANK(INDEX('Policy Characteristics'!B:B,MATCH($C404,'Policy Characteristics'!$C:$C,0))),"",INDEX('Policy Characteristics'!B:B,MATCH($C404,'Policy Characteristics'!$C:$C,0)))</f>
        <v>Buy In-Region Products</v>
      </c>
      <c r="C404" s="274" t="str">
        <f t="shared" si="28"/>
        <v>Fraction of Imported Industrial Outputs Shifted to In Region Suppliers</v>
      </c>
      <c r="D404" s="6" t="s">
        <v>3203</v>
      </c>
      <c r="E404" s="6"/>
      <c r="F404" t="s">
        <v>3171</v>
      </c>
      <c r="G404" s="45"/>
      <c r="H404" s="43">
        <v>1552</v>
      </c>
      <c r="I404" s="44" t="s">
        <v>46</v>
      </c>
      <c r="J404" s="274" t="str">
        <f>IF(ISBLANK(INDEX('Policy Characteristics'!D:D,MATCH($C404,'Policy Characteristics'!$C:$C,0))),"",INDEX('Policy Characteristics'!D:D,MATCH($C404,'Policy Characteristics'!$C:$C,0)))</f>
        <v>Buy In-Region Products</v>
      </c>
      <c r="K404" s="272" t="str">
        <f>IF(ISBLANK(INDEX('Policy Characteristics'!E:E,MATCH($C404,'Policy Characteristics'!$C:$C,0))),"",INDEX('Policy Characteristics'!E:E,MATCH($C404,'Policy Characteristics'!$C:$C,0)))</f>
        <v>indst buy in region outputs</v>
      </c>
      <c r="L404" s="285">
        <f>IF(ISBLANK(INDEX('Policy Characteristics'!F:F,MATCH($C404,'Policy Characteristics'!$C:$C,0))),"",INDEX('Policy Characteristics'!F:F,MATCH($C404,'Policy Characteristics'!$C:$C,0)))</f>
        <v>0</v>
      </c>
      <c r="M404" s="285">
        <f>IF(ISBLANK(INDEX('Policy Characteristics'!G:G,MATCH($C404,'Policy Characteristics'!$C:$C,0))),"",INDEX('Policy Characteristics'!G:G,MATCH($C404,'Policy Characteristics'!$C:$C,0)))</f>
        <v>0.5</v>
      </c>
      <c r="N404" s="285">
        <f>IF(ISBLANK(INDEX('Policy Characteristics'!H:H,MATCH($C404,'Policy Characteristics'!$C:$C,0))),"",INDEX('Policy Characteristics'!H:H,MATCH($C404,'Policy Characteristics'!$C:$C,0)))</f>
        <v>0.01</v>
      </c>
      <c r="O404" s="272" t="str">
        <f>IF(ISBLANK(INDEX('Policy Characteristics'!I:I,MATCH($C404,'Policy Characteristics'!$C:$C,0))),"",INDEX('Policy Characteristics'!I:I,MATCH($C404,'Policy Characteristics'!$C:$C,0)))</f>
        <v>% of imports shifted</v>
      </c>
      <c r="P404" s="272" t="str">
        <f>IF(ISBLANK(INDEX('Policy Characteristics'!J:J,MATCH($C404,'Policy Characteristics'!$C:$C,0))),"",INDEX('Policy Characteristics'!J:J,MATCH($C404,'Policy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4" s="272" t="str">
        <f>IF(ISBLANK(INDEX('Policy Characteristics'!K:K,MATCH($C404,'Policy Characteristics'!$C:$C,0))),"",INDEX('Policy Characteristics'!K:K,MATCH($C404,'Policy Characteristics'!$C:$C,0)))</f>
        <v/>
      </c>
      <c r="R404" s="272" t="str">
        <f>IF(ISBLANK(INDEX('Policy Characteristics'!L:L,MATCH($C404,'Policy Characteristics'!$C:$C,0))),"",INDEX('Policy Characteristics'!L:L,MATCH($C404,'Policy Characteristics'!$C:$C,0)))</f>
        <v/>
      </c>
    </row>
    <row r="405" spans="1:18" ht="16">
      <c r="A405" s="272" t="str">
        <f>IF(ISBLANK(INDEX('Policy Characteristics'!A:A,MATCH($C405,'Policy Characteristics'!$C:$C,0))),"",INDEX('Policy Characteristics'!A:A,MATCH($C405,'Policy Characteristics'!$C:$C,0)))</f>
        <v>Industry</v>
      </c>
      <c r="B405" s="272" t="str">
        <f>IF(ISBLANK(INDEX('Policy Characteristics'!B:B,MATCH($C405,'Policy Characteristics'!$C:$C,0))),"",INDEX('Policy Characteristics'!B:B,MATCH($C405,'Policy Characteristics'!$C:$C,0)))</f>
        <v>Buy In-Region Products</v>
      </c>
      <c r="C405" s="274" t="str">
        <f t="shared" si="28"/>
        <v>Fraction of Imported Industrial Outputs Shifted to In Region Suppliers</v>
      </c>
      <c r="D405" s="6" t="s">
        <v>3204</v>
      </c>
      <c r="E405" s="6"/>
      <c r="F405" t="s">
        <v>3172</v>
      </c>
      <c r="G405" s="45"/>
      <c r="H405" s="43">
        <v>1553</v>
      </c>
      <c r="I405" s="44" t="s">
        <v>46</v>
      </c>
      <c r="J405" s="274" t="str">
        <f>IF(ISBLANK(INDEX('Policy Characteristics'!D:D,MATCH($C405,'Policy Characteristics'!$C:$C,0))),"",INDEX('Policy Characteristics'!D:D,MATCH($C405,'Policy Characteristics'!$C:$C,0)))</f>
        <v>Buy In-Region Products</v>
      </c>
      <c r="K405" s="272" t="str">
        <f>IF(ISBLANK(INDEX('Policy Characteristics'!E:E,MATCH($C405,'Policy Characteristics'!$C:$C,0))),"",INDEX('Policy Characteristics'!E:E,MATCH($C405,'Policy Characteristics'!$C:$C,0)))</f>
        <v>indst buy in region outputs</v>
      </c>
      <c r="L405" s="285">
        <f>IF(ISBLANK(INDEX('Policy Characteristics'!F:F,MATCH($C405,'Policy Characteristics'!$C:$C,0))),"",INDEX('Policy Characteristics'!F:F,MATCH($C405,'Policy Characteristics'!$C:$C,0)))</f>
        <v>0</v>
      </c>
      <c r="M405" s="285">
        <f>IF(ISBLANK(INDEX('Policy Characteristics'!G:G,MATCH($C405,'Policy Characteristics'!$C:$C,0))),"",INDEX('Policy Characteristics'!G:G,MATCH($C405,'Policy Characteristics'!$C:$C,0)))</f>
        <v>0.5</v>
      </c>
      <c r="N405" s="285">
        <f>IF(ISBLANK(INDEX('Policy Characteristics'!H:H,MATCH($C405,'Policy Characteristics'!$C:$C,0))),"",INDEX('Policy Characteristics'!H:H,MATCH($C405,'Policy Characteristics'!$C:$C,0)))</f>
        <v>0.01</v>
      </c>
      <c r="O405" s="272" t="str">
        <f>IF(ISBLANK(INDEX('Policy Characteristics'!I:I,MATCH($C405,'Policy Characteristics'!$C:$C,0))),"",INDEX('Policy Characteristics'!I:I,MATCH($C405,'Policy Characteristics'!$C:$C,0)))</f>
        <v>% of imports shifted</v>
      </c>
      <c r="P405" s="272" t="str">
        <f>IF(ISBLANK(INDEX('Policy Characteristics'!J:J,MATCH($C405,'Policy Characteristics'!$C:$C,0))),"",INDEX('Policy Characteristics'!J:J,MATCH($C405,'Policy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5" s="272" t="str">
        <f>IF(ISBLANK(INDEX('Policy Characteristics'!K:K,MATCH($C405,'Policy Characteristics'!$C:$C,0))),"",INDEX('Policy Characteristics'!K:K,MATCH($C405,'Policy Characteristics'!$C:$C,0)))</f>
        <v/>
      </c>
      <c r="R405" s="272" t="str">
        <f>IF(ISBLANK(INDEX('Policy Characteristics'!L:L,MATCH($C405,'Policy Characteristics'!$C:$C,0))),"",INDEX('Policy Characteristics'!L:L,MATCH($C405,'Policy Characteristics'!$C:$C,0)))</f>
        <v/>
      </c>
    </row>
    <row r="406" spans="1:18" ht="16">
      <c r="A406" s="272" t="str">
        <f>IF(ISBLANK(INDEX('Policy Characteristics'!A:A,MATCH($C406,'Policy Characteristics'!$C:$C,0))),"",INDEX('Policy Characteristics'!A:A,MATCH($C406,'Policy Characteristics'!$C:$C,0)))</f>
        <v>Industry</v>
      </c>
      <c r="B406" s="272" t="str">
        <f>IF(ISBLANK(INDEX('Policy Characteristics'!B:B,MATCH($C406,'Policy Characteristics'!$C:$C,0))),"",INDEX('Policy Characteristics'!B:B,MATCH($C406,'Policy Characteristics'!$C:$C,0)))</f>
        <v>Buy In-Region Products</v>
      </c>
      <c r="C406" s="274" t="str">
        <f t="shared" si="28"/>
        <v>Fraction of Imported Industrial Outputs Shifted to In Region Suppliers</v>
      </c>
      <c r="D406" s="6" t="s">
        <v>3205</v>
      </c>
      <c r="E406" s="6"/>
      <c r="F406" t="s">
        <v>3173</v>
      </c>
      <c r="G406" s="45"/>
      <c r="H406" s="43">
        <v>1554</v>
      </c>
      <c r="I406" s="44" t="s">
        <v>46</v>
      </c>
      <c r="J406" s="274" t="str">
        <f>IF(ISBLANK(INDEX('Policy Characteristics'!D:D,MATCH($C406,'Policy Characteristics'!$C:$C,0))),"",INDEX('Policy Characteristics'!D:D,MATCH($C406,'Policy Characteristics'!$C:$C,0)))</f>
        <v>Buy In-Region Products</v>
      </c>
      <c r="K406" s="272" t="str">
        <f>IF(ISBLANK(INDEX('Policy Characteristics'!E:E,MATCH($C406,'Policy Characteristics'!$C:$C,0))),"",INDEX('Policy Characteristics'!E:E,MATCH($C406,'Policy Characteristics'!$C:$C,0)))</f>
        <v>indst buy in region outputs</v>
      </c>
      <c r="L406" s="285">
        <f>IF(ISBLANK(INDEX('Policy Characteristics'!F:F,MATCH($C406,'Policy Characteristics'!$C:$C,0))),"",INDEX('Policy Characteristics'!F:F,MATCH($C406,'Policy Characteristics'!$C:$C,0)))</f>
        <v>0</v>
      </c>
      <c r="M406" s="285">
        <f>IF(ISBLANK(INDEX('Policy Characteristics'!G:G,MATCH($C406,'Policy Characteristics'!$C:$C,0))),"",INDEX('Policy Characteristics'!G:G,MATCH($C406,'Policy Characteristics'!$C:$C,0)))</f>
        <v>0.5</v>
      </c>
      <c r="N406" s="285">
        <f>IF(ISBLANK(INDEX('Policy Characteristics'!H:H,MATCH($C406,'Policy Characteristics'!$C:$C,0))),"",INDEX('Policy Characteristics'!H:H,MATCH($C406,'Policy Characteristics'!$C:$C,0)))</f>
        <v>0.01</v>
      </c>
      <c r="O406" s="272" t="str">
        <f>IF(ISBLANK(INDEX('Policy Characteristics'!I:I,MATCH($C406,'Policy Characteristics'!$C:$C,0))),"",INDEX('Policy Characteristics'!I:I,MATCH($C406,'Policy Characteristics'!$C:$C,0)))</f>
        <v>% of imports shifted</v>
      </c>
      <c r="P406" s="272" t="str">
        <f>IF(ISBLANK(INDEX('Policy Characteristics'!J:J,MATCH($C406,'Policy Characteristics'!$C:$C,0))),"",INDEX('Policy Characteristics'!J:J,MATCH($C406,'Policy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6" s="272" t="str">
        <f>IF(ISBLANK(INDEX('Policy Characteristics'!K:K,MATCH($C406,'Policy Characteristics'!$C:$C,0))),"",INDEX('Policy Characteristics'!K:K,MATCH($C406,'Policy Characteristics'!$C:$C,0)))</f>
        <v/>
      </c>
      <c r="R406" s="272" t="str">
        <f>IF(ISBLANK(INDEX('Policy Characteristics'!L:L,MATCH($C406,'Policy Characteristics'!$C:$C,0))),"",INDEX('Policy Characteristics'!L:L,MATCH($C406,'Policy Characteristics'!$C:$C,0)))</f>
        <v/>
      </c>
    </row>
    <row r="407" spans="1:18" ht="16">
      <c r="A407" s="272" t="str">
        <f>IF(ISBLANK(INDEX('Policy Characteristics'!A:A,MATCH($C407,'Policy Characteristics'!$C:$C,0))),"",INDEX('Policy Characteristics'!A:A,MATCH($C407,'Policy Characteristics'!$C:$C,0)))</f>
        <v>Industry</v>
      </c>
      <c r="B407" s="272" t="str">
        <f>IF(ISBLANK(INDEX('Policy Characteristics'!B:B,MATCH($C407,'Policy Characteristics'!$C:$C,0))),"",INDEX('Policy Characteristics'!B:B,MATCH($C407,'Policy Characteristics'!$C:$C,0)))</f>
        <v>Buy In-Region Products</v>
      </c>
      <c r="C407" s="274" t="str">
        <f t="shared" si="28"/>
        <v>Fraction of Imported Industrial Outputs Shifted to In Region Suppliers</v>
      </c>
      <c r="D407" s="6" t="s">
        <v>3206</v>
      </c>
      <c r="E407" s="6"/>
      <c r="F407" t="s">
        <v>3174</v>
      </c>
      <c r="G407" s="45"/>
      <c r="H407" s="43">
        <v>1555</v>
      </c>
      <c r="I407" s="44" t="s">
        <v>46</v>
      </c>
      <c r="J407" s="274" t="str">
        <f>IF(ISBLANK(INDEX('Policy Characteristics'!D:D,MATCH($C407,'Policy Characteristics'!$C:$C,0))),"",INDEX('Policy Characteristics'!D:D,MATCH($C407,'Policy Characteristics'!$C:$C,0)))</f>
        <v>Buy In-Region Products</v>
      </c>
      <c r="K407" s="272" t="str">
        <f>IF(ISBLANK(INDEX('Policy Characteristics'!E:E,MATCH($C407,'Policy Characteristics'!$C:$C,0))),"",INDEX('Policy Characteristics'!E:E,MATCH($C407,'Policy Characteristics'!$C:$C,0)))</f>
        <v>indst buy in region outputs</v>
      </c>
      <c r="L407" s="285">
        <f>IF(ISBLANK(INDEX('Policy Characteristics'!F:F,MATCH($C407,'Policy Characteristics'!$C:$C,0))),"",INDEX('Policy Characteristics'!F:F,MATCH($C407,'Policy Characteristics'!$C:$C,0)))</f>
        <v>0</v>
      </c>
      <c r="M407" s="285">
        <f>IF(ISBLANK(INDEX('Policy Characteristics'!G:G,MATCH($C407,'Policy Characteristics'!$C:$C,0))),"",INDEX('Policy Characteristics'!G:G,MATCH($C407,'Policy Characteristics'!$C:$C,0)))</f>
        <v>0.5</v>
      </c>
      <c r="N407" s="285">
        <f>IF(ISBLANK(INDEX('Policy Characteristics'!H:H,MATCH($C407,'Policy Characteristics'!$C:$C,0))),"",INDEX('Policy Characteristics'!H:H,MATCH($C407,'Policy Characteristics'!$C:$C,0)))</f>
        <v>0.01</v>
      </c>
      <c r="O407" s="272" t="str">
        <f>IF(ISBLANK(INDEX('Policy Characteristics'!I:I,MATCH($C407,'Policy Characteristics'!$C:$C,0))),"",INDEX('Policy Characteristics'!I:I,MATCH($C407,'Policy Characteristics'!$C:$C,0)))</f>
        <v>% of imports shifted</v>
      </c>
      <c r="P407" s="272" t="str">
        <f>IF(ISBLANK(INDEX('Policy Characteristics'!J:J,MATCH($C407,'Policy Characteristics'!$C:$C,0))),"",INDEX('Policy Characteristics'!J:J,MATCH($C407,'Policy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7" s="272" t="str">
        <f>IF(ISBLANK(INDEX('Policy Characteristics'!K:K,MATCH($C407,'Policy Characteristics'!$C:$C,0))),"",INDEX('Policy Characteristics'!K:K,MATCH($C407,'Policy Characteristics'!$C:$C,0)))</f>
        <v/>
      </c>
      <c r="R407" s="272" t="str">
        <f>IF(ISBLANK(INDEX('Policy Characteristics'!L:L,MATCH($C407,'Policy Characteristics'!$C:$C,0))),"",INDEX('Policy Characteristics'!L:L,MATCH($C407,'Policy Characteristics'!$C:$C,0)))</f>
        <v/>
      </c>
    </row>
    <row r="408" spans="1:18" ht="16">
      <c r="A408" s="272" t="str">
        <f>IF(ISBLANK(INDEX('Policy Characteristics'!A:A,MATCH($C408,'Policy Characteristics'!$C:$C,0))),"",INDEX('Policy Characteristics'!A:A,MATCH($C408,'Policy Characteristics'!$C:$C,0)))</f>
        <v>Industry</v>
      </c>
      <c r="B408" s="272" t="str">
        <f>IF(ISBLANK(INDEX('Policy Characteristics'!B:B,MATCH($C408,'Policy Characteristics'!$C:$C,0))),"",INDEX('Policy Characteristics'!B:B,MATCH($C408,'Policy Characteristics'!$C:$C,0)))</f>
        <v>Buy In-Region Products</v>
      </c>
      <c r="C408" s="274" t="str">
        <f t="shared" si="28"/>
        <v>Fraction of Imported Industrial Outputs Shifted to In Region Suppliers</v>
      </c>
      <c r="D408" s="6" t="s">
        <v>3207</v>
      </c>
      <c r="E408" s="6"/>
      <c r="F408" t="s">
        <v>3175</v>
      </c>
      <c r="G408" s="45"/>
      <c r="H408" s="43">
        <v>1556</v>
      </c>
      <c r="I408" s="44" t="s">
        <v>45</v>
      </c>
      <c r="J408" s="274" t="str">
        <f>IF(ISBLANK(INDEX('Policy Characteristics'!D:D,MATCH($C408,'Policy Characteristics'!$C:$C,0))),"",INDEX('Policy Characteristics'!D:D,MATCH($C408,'Policy Characteristics'!$C:$C,0)))</f>
        <v>Buy In-Region Products</v>
      </c>
      <c r="K408" s="272" t="str">
        <f>IF(ISBLANK(INDEX('Policy Characteristics'!E:E,MATCH($C408,'Policy Characteristics'!$C:$C,0))),"",INDEX('Policy Characteristics'!E:E,MATCH($C408,'Policy Characteristics'!$C:$C,0)))</f>
        <v>indst buy in region outputs</v>
      </c>
      <c r="L408" s="285">
        <f>IF(ISBLANK(INDEX('Policy Characteristics'!F:F,MATCH($C408,'Policy Characteristics'!$C:$C,0))),"",INDEX('Policy Characteristics'!F:F,MATCH($C408,'Policy Characteristics'!$C:$C,0)))</f>
        <v>0</v>
      </c>
      <c r="M408" s="285">
        <f>IF(ISBLANK(INDEX('Policy Characteristics'!G:G,MATCH($C408,'Policy Characteristics'!$C:$C,0))),"",INDEX('Policy Characteristics'!G:G,MATCH($C408,'Policy Characteristics'!$C:$C,0)))</f>
        <v>0.5</v>
      </c>
      <c r="N408" s="285">
        <f>IF(ISBLANK(INDEX('Policy Characteristics'!H:H,MATCH($C408,'Policy Characteristics'!$C:$C,0))),"",INDEX('Policy Characteristics'!H:H,MATCH($C408,'Policy Characteristics'!$C:$C,0)))</f>
        <v>0.01</v>
      </c>
      <c r="O408" s="272" t="str">
        <f>IF(ISBLANK(INDEX('Policy Characteristics'!I:I,MATCH($C408,'Policy Characteristics'!$C:$C,0))),"",INDEX('Policy Characteristics'!I:I,MATCH($C408,'Policy Characteristics'!$C:$C,0)))</f>
        <v>% of imports shifted</v>
      </c>
      <c r="P408" s="272" t="str">
        <f>IF(ISBLANK(INDEX('Policy Characteristics'!J:J,MATCH($C408,'Policy Characteristics'!$C:$C,0))),"",INDEX('Policy Characteristics'!J:J,MATCH($C408,'Policy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8" s="272" t="str">
        <f>IF(ISBLANK(INDEX('Policy Characteristics'!K:K,MATCH($C408,'Policy Characteristics'!$C:$C,0))),"",INDEX('Policy Characteristics'!K:K,MATCH($C408,'Policy Characteristics'!$C:$C,0)))</f>
        <v/>
      </c>
      <c r="R408" s="272" t="str">
        <f>IF(ISBLANK(INDEX('Policy Characteristics'!L:L,MATCH($C408,'Policy Characteristics'!$C:$C,0))),"",INDEX('Policy Characteristics'!L:L,MATCH($C408,'Policy Characteristics'!$C:$C,0)))</f>
        <v/>
      </c>
    </row>
    <row r="409" spans="1:18" ht="16">
      <c r="A409" s="272" t="str">
        <f>IF(ISBLANK(INDEX('Policy Characteristics'!A:A,MATCH($C409,'Policy Characteristics'!$C:$C,0))),"",INDEX('Policy Characteristics'!A:A,MATCH($C409,'Policy Characteristics'!$C:$C,0)))</f>
        <v>Industry</v>
      </c>
      <c r="B409" s="272" t="str">
        <f>IF(ISBLANK(INDEX('Policy Characteristics'!B:B,MATCH($C409,'Policy Characteristics'!$C:$C,0))),"",INDEX('Policy Characteristics'!B:B,MATCH($C409,'Policy Characteristics'!$C:$C,0)))</f>
        <v>Buy In-Region Products</v>
      </c>
      <c r="C409" s="274" t="str">
        <f t="shared" si="28"/>
        <v>Fraction of Imported Industrial Outputs Shifted to In Region Suppliers</v>
      </c>
      <c r="D409" s="6" t="s">
        <v>3208</v>
      </c>
      <c r="E409" s="6"/>
      <c r="F409" t="s">
        <v>3176</v>
      </c>
      <c r="G409" s="45"/>
      <c r="H409" s="43">
        <v>1557</v>
      </c>
      <c r="I409" s="44" t="s">
        <v>46</v>
      </c>
      <c r="J409" s="274" t="str">
        <f>IF(ISBLANK(INDEX('Policy Characteristics'!D:D,MATCH($C409,'Policy Characteristics'!$C:$C,0))),"",INDEX('Policy Characteristics'!D:D,MATCH($C409,'Policy Characteristics'!$C:$C,0)))</f>
        <v>Buy In-Region Products</v>
      </c>
      <c r="K409" s="272" t="str">
        <f>IF(ISBLANK(INDEX('Policy Characteristics'!E:E,MATCH($C409,'Policy Characteristics'!$C:$C,0))),"",INDEX('Policy Characteristics'!E:E,MATCH($C409,'Policy Characteristics'!$C:$C,0)))</f>
        <v>indst buy in region outputs</v>
      </c>
      <c r="L409" s="285">
        <f>IF(ISBLANK(INDEX('Policy Characteristics'!F:F,MATCH($C409,'Policy Characteristics'!$C:$C,0))),"",INDEX('Policy Characteristics'!F:F,MATCH($C409,'Policy Characteristics'!$C:$C,0)))</f>
        <v>0</v>
      </c>
      <c r="M409" s="285">
        <f>IF(ISBLANK(INDEX('Policy Characteristics'!G:G,MATCH($C409,'Policy Characteristics'!$C:$C,0))),"",INDEX('Policy Characteristics'!G:G,MATCH($C409,'Policy Characteristics'!$C:$C,0)))</f>
        <v>0.5</v>
      </c>
      <c r="N409" s="285">
        <f>IF(ISBLANK(INDEX('Policy Characteristics'!H:H,MATCH($C409,'Policy Characteristics'!$C:$C,0))),"",INDEX('Policy Characteristics'!H:H,MATCH($C409,'Policy Characteristics'!$C:$C,0)))</f>
        <v>0.01</v>
      </c>
      <c r="O409" s="272" t="str">
        <f>IF(ISBLANK(INDEX('Policy Characteristics'!I:I,MATCH($C409,'Policy Characteristics'!$C:$C,0))),"",INDEX('Policy Characteristics'!I:I,MATCH($C409,'Policy Characteristics'!$C:$C,0)))</f>
        <v>% of imports shifted</v>
      </c>
      <c r="P409" s="272" t="str">
        <f>IF(ISBLANK(INDEX('Policy Characteristics'!J:J,MATCH($C409,'Policy Characteristics'!$C:$C,0))),"",INDEX('Policy Characteristics'!J:J,MATCH($C409,'Policy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9" s="272" t="str">
        <f>IF(ISBLANK(INDEX('Policy Characteristics'!K:K,MATCH($C409,'Policy Characteristics'!$C:$C,0))),"",INDEX('Policy Characteristics'!K:K,MATCH($C409,'Policy Characteristics'!$C:$C,0)))</f>
        <v/>
      </c>
      <c r="R409" s="272" t="str">
        <f>IF(ISBLANK(INDEX('Policy Characteristics'!L:L,MATCH($C409,'Policy Characteristics'!$C:$C,0))),"",INDEX('Policy Characteristics'!L:L,MATCH($C409,'Policy Characteristics'!$C:$C,0)))</f>
        <v/>
      </c>
    </row>
    <row r="410" spans="1:18" ht="16">
      <c r="A410" s="272" t="str">
        <f>IF(ISBLANK(INDEX('Policy Characteristics'!A:A,MATCH($C410,'Policy Characteristics'!$C:$C,0))),"",INDEX('Policy Characteristics'!A:A,MATCH($C410,'Policy Characteristics'!$C:$C,0)))</f>
        <v>Industry</v>
      </c>
      <c r="B410" s="272" t="str">
        <f>IF(ISBLANK(INDEX('Policy Characteristics'!B:B,MATCH($C410,'Policy Characteristics'!$C:$C,0))),"",INDEX('Policy Characteristics'!B:B,MATCH($C410,'Policy Characteristics'!$C:$C,0)))</f>
        <v>Buy In-Region Products</v>
      </c>
      <c r="C410" s="274" t="str">
        <f t="shared" si="28"/>
        <v>Fraction of Imported Industrial Outputs Shifted to In Region Suppliers</v>
      </c>
      <c r="D410" s="6" t="s">
        <v>3209</v>
      </c>
      <c r="E410" s="6"/>
      <c r="F410" t="s">
        <v>3177</v>
      </c>
      <c r="G410" s="45"/>
      <c r="H410" s="43">
        <v>1558</v>
      </c>
      <c r="I410" s="44" t="s">
        <v>45</v>
      </c>
      <c r="J410" s="274" t="str">
        <f>IF(ISBLANK(INDEX('Policy Characteristics'!D:D,MATCH($C410,'Policy Characteristics'!$C:$C,0))),"",INDEX('Policy Characteristics'!D:D,MATCH($C410,'Policy Characteristics'!$C:$C,0)))</f>
        <v>Buy In-Region Products</v>
      </c>
      <c r="K410" s="272" t="str">
        <f>IF(ISBLANK(INDEX('Policy Characteristics'!E:E,MATCH($C410,'Policy Characteristics'!$C:$C,0))),"",INDEX('Policy Characteristics'!E:E,MATCH($C410,'Policy Characteristics'!$C:$C,0)))</f>
        <v>indst buy in region outputs</v>
      </c>
      <c r="L410" s="285">
        <f>IF(ISBLANK(INDEX('Policy Characteristics'!F:F,MATCH($C410,'Policy Characteristics'!$C:$C,0))),"",INDEX('Policy Characteristics'!F:F,MATCH($C410,'Policy Characteristics'!$C:$C,0)))</f>
        <v>0</v>
      </c>
      <c r="M410" s="285">
        <f>IF(ISBLANK(INDEX('Policy Characteristics'!G:G,MATCH($C410,'Policy Characteristics'!$C:$C,0))),"",INDEX('Policy Characteristics'!G:G,MATCH($C410,'Policy Characteristics'!$C:$C,0)))</f>
        <v>0.5</v>
      </c>
      <c r="N410" s="285">
        <f>IF(ISBLANK(INDEX('Policy Characteristics'!H:H,MATCH($C410,'Policy Characteristics'!$C:$C,0))),"",INDEX('Policy Characteristics'!H:H,MATCH($C410,'Policy Characteristics'!$C:$C,0)))</f>
        <v>0.01</v>
      </c>
      <c r="O410" s="272" t="str">
        <f>IF(ISBLANK(INDEX('Policy Characteristics'!I:I,MATCH($C410,'Policy Characteristics'!$C:$C,0))),"",INDEX('Policy Characteristics'!I:I,MATCH($C410,'Policy Characteristics'!$C:$C,0)))</f>
        <v>% of imports shifted</v>
      </c>
      <c r="P410" s="272" t="str">
        <f>IF(ISBLANK(INDEX('Policy Characteristics'!J:J,MATCH($C410,'Policy Characteristics'!$C:$C,0))),"",INDEX('Policy Characteristics'!J:J,MATCH($C410,'Policy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10" s="272" t="str">
        <f>IF(ISBLANK(INDEX('Policy Characteristics'!K:K,MATCH($C410,'Policy Characteristics'!$C:$C,0))),"",INDEX('Policy Characteristics'!K:K,MATCH($C410,'Policy Characteristics'!$C:$C,0)))</f>
        <v/>
      </c>
      <c r="R410" s="272" t="str">
        <f>IF(ISBLANK(INDEX('Policy Characteristics'!L:L,MATCH($C410,'Policy Characteristics'!$C:$C,0))),"",INDEX('Policy Characteristics'!L:L,MATCH($C410,'Policy Characteristics'!$C:$C,0)))</f>
        <v/>
      </c>
    </row>
    <row r="411" spans="1:18" ht="16">
      <c r="A411" s="272" t="str">
        <f>IF(ISBLANK(INDEX('Policy Characteristics'!A:A,MATCH($C411,'Policy Characteristics'!$C:$C,0))),"",INDEX('Policy Characteristics'!A:A,MATCH($C411,'Policy Characteristics'!$C:$C,0)))</f>
        <v>Industry</v>
      </c>
      <c r="B411" s="272" t="str">
        <f>IF(ISBLANK(INDEX('Policy Characteristics'!B:B,MATCH($C411,'Policy Characteristics'!$C:$C,0))),"",INDEX('Policy Characteristics'!B:B,MATCH($C411,'Policy Characteristics'!$C:$C,0)))</f>
        <v>Buy In-Region Products</v>
      </c>
      <c r="C411" s="274" t="str">
        <f t="shared" si="28"/>
        <v>Fraction of Imported Industrial Outputs Shifted to In Region Suppliers</v>
      </c>
      <c r="D411" s="6" t="s">
        <v>3210</v>
      </c>
      <c r="E411" s="6"/>
      <c r="F411" t="s">
        <v>3178</v>
      </c>
      <c r="G411" s="45"/>
      <c r="H411" s="43">
        <v>1559</v>
      </c>
      <c r="I411" s="44" t="s">
        <v>45</v>
      </c>
      <c r="J411" s="274" t="str">
        <f>IF(ISBLANK(INDEX('Policy Characteristics'!D:D,MATCH($C411,'Policy Characteristics'!$C:$C,0))),"",INDEX('Policy Characteristics'!D:D,MATCH($C411,'Policy Characteristics'!$C:$C,0)))</f>
        <v>Buy In-Region Products</v>
      </c>
      <c r="K411" s="272" t="str">
        <f>IF(ISBLANK(INDEX('Policy Characteristics'!E:E,MATCH($C411,'Policy Characteristics'!$C:$C,0))),"",INDEX('Policy Characteristics'!E:E,MATCH($C411,'Policy Characteristics'!$C:$C,0)))</f>
        <v>indst buy in region outputs</v>
      </c>
      <c r="L411" s="285">
        <f>IF(ISBLANK(INDEX('Policy Characteristics'!F:F,MATCH($C411,'Policy Characteristics'!$C:$C,0))),"",INDEX('Policy Characteristics'!F:F,MATCH($C411,'Policy Characteristics'!$C:$C,0)))</f>
        <v>0</v>
      </c>
      <c r="M411" s="285">
        <f>IF(ISBLANK(INDEX('Policy Characteristics'!G:G,MATCH($C411,'Policy Characteristics'!$C:$C,0))),"",INDEX('Policy Characteristics'!G:G,MATCH($C411,'Policy Characteristics'!$C:$C,0)))</f>
        <v>0.5</v>
      </c>
      <c r="N411" s="285">
        <f>IF(ISBLANK(INDEX('Policy Characteristics'!H:H,MATCH($C411,'Policy Characteristics'!$C:$C,0))),"",INDEX('Policy Characteristics'!H:H,MATCH($C411,'Policy Characteristics'!$C:$C,0)))</f>
        <v>0.01</v>
      </c>
      <c r="O411" s="272" t="str">
        <f>IF(ISBLANK(INDEX('Policy Characteristics'!I:I,MATCH($C411,'Policy Characteristics'!$C:$C,0))),"",INDEX('Policy Characteristics'!I:I,MATCH($C411,'Policy Characteristics'!$C:$C,0)))</f>
        <v>% of imports shifted</v>
      </c>
      <c r="P411" s="272" t="str">
        <f>IF(ISBLANK(INDEX('Policy Characteristics'!J:J,MATCH($C411,'Policy Characteristics'!$C:$C,0))),"",INDEX('Policy Characteristics'!J:J,MATCH($C411,'Policy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11" s="272" t="str">
        <f>IF(ISBLANK(INDEX('Policy Characteristics'!K:K,MATCH($C411,'Policy Characteristics'!$C:$C,0))),"",INDEX('Policy Characteristics'!K:K,MATCH($C411,'Policy Characteristics'!$C:$C,0)))</f>
        <v/>
      </c>
      <c r="R411" s="272" t="str">
        <f>IF(ISBLANK(INDEX('Policy Characteristics'!L:L,MATCH($C411,'Policy Characteristics'!$C:$C,0))),"",INDEX('Policy Characteristics'!L:L,MATCH($C411,'Policy Characteristics'!$C:$C,0)))</f>
        <v/>
      </c>
    </row>
    <row r="412" spans="1:18" ht="16">
      <c r="A412" s="272" t="str">
        <f>IF(ISBLANK(INDEX('Policy Characteristics'!A:A,MATCH($C412,'Policy Characteristics'!$C:$C,0))),"",INDEX('Policy Characteristics'!A:A,MATCH($C412,'Policy Characteristics'!$C:$C,0)))</f>
        <v>Industry</v>
      </c>
      <c r="B412" s="272" t="str">
        <f>IF(ISBLANK(INDEX('Policy Characteristics'!B:B,MATCH($C412,'Policy Characteristics'!$C:$C,0))),"",INDEX('Policy Characteristics'!B:B,MATCH($C412,'Policy Characteristics'!$C:$C,0)))</f>
        <v>Buy In-Region Products</v>
      </c>
      <c r="C412" s="274" t="str">
        <f t="shared" si="28"/>
        <v>Fraction of Imported Industrial Outputs Shifted to In Region Suppliers</v>
      </c>
      <c r="D412" s="6" t="s">
        <v>3211</v>
      </c>
      <c r="E412" s="6"/>
      <c r="F412" t="s">
        <v>3214</v>
      </c>
      <c r="G412" s="45"/>
      <c r="H412" s="43">
        <v>1560</v>
      </c>
      <c r="I412" s="44" t="s">
        <v>45</v>
      </c>
      <c r="J412" s="274" t="str">
        <f>IF(ISBLANK(INDEX('Policy Characteristics'!D:D,MATCH($C412,'Policy Characteristics'!$C:$C,0))),"",INDEX('Policy Characteristics'!D:D,MATCH($C412,'Policy Characteristics'!$C:$C,0)))</f>
        <v>Buy In-Region Products</v>
      </c>
      <c r="K412" s="272" t="str">
        <f>IF(ISBLANK(INDEX('Policy Characteristics'!E:E,MATCH($C412,'Policy Characteristics'!$C:$C,0))),"",INDEX('Policy Characteristics'!E:E,MATCH($C412,'Policy Characteristics'!$C:$C,0)))</f>
        <v>indst buy in region outputs</v>
      </c>
      <c r="L412" s="285">
        <f>IF(ISBLANK(INDEX('Policy Characteristics'!F:F,MATCH($C412,'Policy Characteristics'!$C:$C,0))),"",INDEX('Policy Characteristics'!F:F,MATCH($C412,'Policy Characteristics'!$C:$C,0)))</f>
        <v>0</v>
      </c>
      <c r="M412" s="285">
        <f>IF(ISBLANK(INDEX('Policy Characteristics'!G:G,MATCH($C412,'Policy Characteristics'!$C:$C,0))),"",INDEX('Policy Characteristics'!G:G,MATCH($C412,'Policy Characteristics'!$C:$C,0)))</f>
        <v>0.5</v>
      </c>
      <c r="N412" s="285">
        <f>IF(ISBLANK(INDEX('Policy Characteristics'!H:H,MATCH($C412,'Policy Characteristics'!$C:$C,0))),"",INDEX('Policy Characteristics'!H:H,MATCH($C412,'Policy Characteristics'!$C:$C,0)))</f>
        <v>0.01</v>
      </c>
      <c r="O412" s="272" t="str">
        <f>IF(ISBLANK(INDEX('Policy Characteristics'!I:I,MATCH($C412,'Policy Characteristics'!$C:$C,0))),"",INDEX('Policy Characteristics'!I:I,MATCH($C412,'Policy Characteristics'!$C:$C,0)))</f>
        <v>% of imports shifted</v>
      </c>
      <c r="P412" s="272" t="str">
        <f>IF(ISBLANK(INDEX('Policy Characteristics'!J:J,MATCH($C412,'Policy Characteristics'!$C:$C,0))),"",INDEX('Policy Characteristics'!J:J,MATCH($C412,'Policy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12" s="272" t="str">
        <f>IF(ISBLANK(INDEX('Policy Characteristics'!K:K,MATCH($C412,'Policy Characteristics'!$C:$C,0))),"",INDEX('Policy Characteristics'!K:K,MATCH($C412,'Policy Characteristics'!$C:$C,0)))</f>
        <v/>
      </c>
      <c r="R412" s="272" t="str">
        <f>IF(ISBLANK(INDEX('Policy Characteristics'!L:L,MATCH($C412,'Policy Characteristics'!$C:$C,0))),"",INDEX('Policy Characteristics'!L:L,MATCH($C412,'Policy Characteristics'!$C:$C,0)))</f>
        <v/>
      </c>
    </row>
    <row r="413" spans="1:18" ht="16">
      <c r="A413" s="272" t="str">
        <f>IF(ISBLANK(INDEX('Policy Characteristics'!A:A,MATCH($C413,'Policy Characteristics'!$C:$C,0))),"",INDEX('Policy Characteristics'!A:A,MATCH($C413,'Policy Characteristics'!$C:$C,0)))</f>
        <v>Industry</v>
      </c>
      <c r="B413" s="272" t="str">
        <f>IF(ISBLANK(INDEX('Policy Characteristics'!B:B,MATCH($C413,'Policy Characteristics'!$C:$C,0))),"",INDEX('Policy Characteristics'!B:B,MATCH($C413,'Policy Characteristics'!$C:$C,0)))</f>
        <v>Buy In-Region Products</v>
      </c>
      <c r="C413" s="274" t="str">
        <f t="shared" si="28"/>
        <v>Fraction of Imported Industrial Outputs Shifted to In Region Suppliers</v>
      </c>
      <c r="D413" s="6" t="s">
        <v>3212</v>
      </c>
      <c r="E413" s="6"/>
      <c r="F413" t="s">
        <v>3179</v>
      </c>
      <c r="G413" s="45"/>
      <c r="H413" s="43">
        <v>1561</v>
      </c>
      <c r="I413" s="44" t="s">
        <v>45</v>
      </c>
      <c r="J413" s="274" t="str">
        <f>IF(ISBLANK(INDEX('Policy Characteristics'!D:D,MATCH($C413,'Policy Characteristics'!$C:$C,0))),"",INDEX('Policy Characteristics'!D:D,MATCH($C413,'Policy Characteristics'!$C:$C,0)))</f>
        <v>Buy In-Region Products</v>
      </c>
      <c r="K413" s="272" t="str">
        <f>IF(ISBLANK(INDEX('Policy Characteristics'!E:E,MATCH($C413,'Policy Characteristics'!$C:$C,0))),"",INDEX('Policy Characteristics'!E:E,MATCH($C413,'Policy Characteristics'!$C:$C,0)))</f>
        <v>indst buy in region outputs</v>
      </c>
      <c r="L413" s="285">
        <f>IF(ISBLANK(INDEX('Policy Characteristics'!F:F,MATCH($C413,'Policy Characteristics'!$C:$C,0))),"",INDEX('Policy Characteristics'!F:F,MATCH($C413,'Policy Characteristics'!$C:$C,0)))</f>
        <v>0</v>
      </c>
      <c r="M413" s="285">
        <f>IF(ISBLANK(INDEX('Policy Characteristics'!G:G,MATCH($C413,'Policy Characteristics'!$C:$C,0))),"",INDEX('Policy Characteristics'!G:G,MATCH($C413,'Policy Characteristics'!$C:$C,0)))</f>
        <v>0.5</v>
      </c>
      <c r="N413" s="285">
        <f>IF(ISBLANK(INDEX('Policy Characteristics'!H:H,MATCH($C413,'Policy Characteristics'!$C:$C,0))),"",INDEX('Policy Characteristics'!H:H,MATCH($C413,'Policy Characteristics'!$C:$C,0)))</f>
        <v>0.01</v>
      </c>
      <c r="O413" s="272" t="str">
        <f>IF(ISBLANK(INDEX('Policy Characteristics'!I:I,MATCH($C413,'Policy Characteristics'!$C:$C,0))),"",INDEX('Policy Characteristics'!I:I,MATCH($C413,'Policy Characteristics'!$C:$C,0)))</f>
        <v>% of imports shifted</v>
      </c>
      <c r="P413" s="272" t="str">
        <f>IF(ISBLANK(INDEX('Policy Characteristics'!J:J,MATCH($C413,'Policy Characteristics'!$C:$C,0))),"",INDEX('Policy Characteristics'!J:J,MATCH($C413,'Policy Characteristics'!$C:$C,0)))</f>
        <v>**Description:** This policy increases the extent to which the selected industry's products are supplied by producers within the modeled region.  // **Guidance for setting values:** The lever specifies the percentage of imported products (in the Reference Case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13" s="272" t="str">
        <f>IF(ISBLANK(INDEX('Policy Characteristics'!K:K,MATCH($C413,'Policy Characteristics'!$C:$C,0))),"",INDEX('Policy Characteristics'!K:K,MATCH($C413,'Policy Characteristics'!$C:$C,0)))</f>
        <v/>
      </c>
      <c r="R413" s="272" t="str">
        <f>IF(ISBLANK(INDEX('Policy Characteristics'!L:L,MATCH($C413,'Policy Characteristics'!$C:$C,0))),"",INDEX('Policy Characteristics'!L:L,MATCH($C413,'Policy Characteristics'!$C:$C,0)))</f>
        <v/>
      </c>
    </row>
    <row r="414" spans="1:18" ht="16">
      <c r="A414" s="272" t="str">
        <f>IF(ISBLANK(INDEX('Policy Characteristics'!A:A,MATCH($C414,'Policy Characteristics'!$C:$C,0))),"",INDEX('Policy Characteristics'!A:A,MATCH($C414,'Policy Characteristics'!$C:$C,0)))</f>
        <v>Industry</v>
      </c>
      <c r="B414" s="272" t="str">
        <f>IF(ISBLANK(INDEX('Policy Characteristics'!B:B,MATCH($C414,'Policy Characteristics'!$C:$C,0))),"",INDEX('Policy Characteristics'!B:B,MATCH($C414,'Policy Characteristics'!$C:$C,0)))</f>
        <v>Carbon Capture and Sequestration</v>
      </c>
      <c r="C414" s="275" t="s">
        <v>3154</v>
      </c>
      <c r="D414" s="44" t="s">
        <v>3188</v>
      </c>
      <c r="E414" s="6" t="s">
        <v>3157</v>
      </c>
      <c r="F414" t="s">
        <v>3213</v>
      </c>
      <c r="G414" s="44" t="s">
        <v>3158</v>
      </c>
      <c r="H414" s="43">
        <v>908</v>
      </c>
      <c r="I414" s="6" t="s">
        <v>46</v>
      </c>
      <c r="J414" s="274" t="str">
        <f>IF(ISBLANK(INDEX('Policy Characteristics'!D:D,MATCH($C414,'Policy Characteristics'!$C:$C,0))),"",INDEX('Policy Characteristics'!D:D,MATCH($C414,'Policy Characteristics'!$C:$C,0)))</f>
        <v>Industry CCS</v>
      </c>
      <c r="K414" s="272" t="str">
        <f>IF(ISBLANK(INDEX('Policy Characteristics'!E:E,MATCH($C414,'Policy Characteristics'!$C:$C,0))),"",INDEX('Policy Characteristics'!E:E,MATCH($C414,'Policy Characteristics'!$C:$C,0)))</f>
        <v>indst CCS</v>
      </c>
      <c r="L414" s="285">
        <f>IF(ISBLANK(INDEX('Policy Characteristics'!F:F,MATCH($C414,'Policy Characteristics'!$C:$C,0))),"",INDEX('Policy Characteristics'!F:F,MATCH($C414,'Policy Characteristics'!$C:$C,0)))</f>
        <v>0</v>
      </c>
      <c r="M414" s="285">
        <f>IF(ISBLANK(INDEX('Policy Characteristics'!G:G,MATCH($C414,'Policy Characteristics'!$C:$C,0))),"",INDEX('Policy Characteristics'!G:G,MATCH($C414,'Policy Characteristics'!$C:$C,0)))</f>
        <v>1</v>
      </c>
      <c r="N414" s="285">
        <f>IF(ISBLANK(INDEX('Policy Characteristics'!H:H,MATCH($C414,'Policy Characteristics'!$C:$C,0))),"",INDEX('Policy Characteristics'!H:H,MATCH($C414,'Policy Characteristics'!$C:$C,0)))</f>
        <v>0.01</v>
      </c>
      <c r="O414" s="272" t="str">
        <f>IF(ISBLANK(INDEX('Policy Characteristics'!I:I,MATCH($C414,'Policy Characteristics'!$C:$C,0))),"",INDEX('Policy Characteristics'!I:I,MATCH($C414,'Policy Characteristics'!$C:$C,0)))</f>
        <v>% of CO2 captured</v>
      </c>
      <c r="P414" s="272" t="str">
        <f>IF(ISBLANK(INDEX('Policy Characteristics'!J:J,MATCH($C414,'Policy Characteristics'!$C:$C,0))),"",INDEX('Policy Characteristics'!J:J,MATCH($C414,'Policy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4" s="272" t="str">
        <f>IF(ISBLANK(INDEX('Policy Characteristics'!K:K,MATCH($C414,'Policy Characteristics'!$C:$C,0))),"",INDEX('Policy Characteristics'!K:K,MATCH($C414,'Policy Characteristics'!$C:$C,0)))</f>
        <v>ccs.html#ccs</v>
      </c>
      <c r="R414" s="272" t="str">
        <f>IF(ISBLANK(INDEX('Policy Characteristics'!L:L,MATCH($C414,'Policy Characteristics'!$C:$C,0))),"",INDEX('Policy Characteristics'!L:L,MATCH($C414,'Policy Characteristics'!$C:$C,0)))</f>
        <v>carbon-capture-and-sequestration.html</v>
      </c>
    </row>
    <row r="415" spans="1:18" ht="16">
      <c r="A415" s="272" t="str">
        <f>IF(ISBLANK(INDEX('Policy Characteristics'!A:A,MATCH($C415,'Policy Characteristics'!$C:$C,0))),"",INDEX('Policy Characteristics'!A:A,MATCH($C415,'Policy Characteristics'!$C:$C,0)))</f>
        <v>Industry</v>
      </c>
      <c r="B415" s="272" t="str">
        <f>IF(ISBLANK(INDEX('Policy Characteristics'!B:B,MATCH($C415,'Policy Characteristics'!$C:$C,0))),"",INDEX('Policy Characteristics'!B:B,MATCH($C415,'Policy Characteristics'!$C:$C,0)))</f>
        <v>Carbon Capture and Sequestration</v>
      </c>
      <c r="C415" s="274" t="str">
        <f t="shared" ref="C415:C430" si="29">C$414</f>
        <v>Industry Sector Fraction of Potential Additional CCS Achieved</v>
      </c>
      <c r="D415" s="44" t="s">
        <v>3188</v>
      </c>
      <c r="E415" s="6" t="s">
        <v>2597</v>
      </c>
      <c r="F415" t="s">
        <v>3213</v>
      </c>
      <c r="G415" s="44" t="s">
        <v>3159</v>
      </c>
      <c r="H415" s="43">
        <v>909</v>
      </c>
      <c r="I415" s="6" t="s">
        <v>46</v>
      </c>
      <c r="J415" s="274" t="str">
        <f>IF(ISBLANK(INDEX('Policy Characteristics'!D:D,MATCH($C415,'Policy Characteristics'!$C:$C,0))),"",INDEX('Policy Characteristics'!D:D,MATCH($C415,'Policy Characteristics'!$C:$C,0)))</f>
        <v>Industry CCS</v>
      </c>
      <c r="K415" s="272" t="str">
        <f>IF(ISBLANK(INDEX('Policy Characteristics'!E:E,MATCH($C415,'Policy Characteristics'!$C:$C,0))),"",INDEX('Policy Characteristics'!E:E,MATCH($C415,'Policy Characteristics'!$C:$C,0)))</f>
        <v>indst CCS</v>
      </c>
      <c r="L415" s="285">
        <f>IF(ISBLANK(INDEX('Policy Characteristics'!F:F,MATCH($C415,'Policy Characteristics'!$C:$C,0))),"",INDEX('Policy Characteristics'!F:F,MATCH($C415,'Policy Characteristics'!$C:$C,0)))</f>
        <v>0</v>
      </c>
      <c r="M415" s="285">
        <f>IF(ISBLANK(INDEX('Policy Characteristics'!G:G,MATCH($C415,'Policy Characteristics'!$C:$C,0))),"",INDEX('Policy Characteristics'!G:G,MATCH($C415,'Policy Characteristics'!$C:$C,0)))</f>
        <v>1</v>
      </c>
      <c r="N415" s="285">
        <f>IF(ISBLANK(INDEX('Policy Characteristics'!H:H,MATCH($C415,'Policy Characteristics'!$C:$C,0))),"",INDEX('Policy Characteristics'!H:H,MATCH($C415,'Policy Characteristics'!$C:$C,0)))</f>
        <v>0.01</v>
      </c>
      <c r="O415" s="272" t="str">
        <f>IF(ISBLANK(INDEX('Policy Characteristics'!I:I,MATCH($C415,'Policy Characteristics'!$C:$C,0))),"",INDEX('Policy Characteristics'!I:I,MATCH($C415,'Policy Characteristics'!$C:$C,0)))</f>
        <v>% of CO2 captured</v>
      </c>
      <c r="P415" s="272" t="str">
        <f>IF(ISBLANK(INDEX('Policy Characteristics'!J:J,MATCH($C415,'Policy Characteristics'!$C:$C,0))),"",INDEX('Policy Characteristics'!J:J,MATCH($C415,'Policy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5" s="272" t="str">
        <f>IF(ISBLANK(INDEX('Policy Characteristics'!K:K,MATCH($C415,'Policy Characteristics'!$C:$C,0))),"",INDEX('Policy Characteristics'!K:K,MATCH($C415,'Policy Characteristics'!$C:$C,0)))</f>
        <v>ccs.html#ccs</v>
      </c>
      <c r="R415" s="272" t="str">
        <f>IF(ISBLANK(INDEX('Policy Characteristics'!L:L,MATCH($C415,'Policy Characteristics'!$C:$C,0))),"",INDEX('Policy Characteristics'!L:L,MATCH($C415,'Policy Characteristics'!$C:$C,0)))</f>
        <v>carbon-capture-and-sequestration.html</v>
      </c>
    </row>
    <row r="416" spans="1:18" ht="16">
      <c r="A416" s="272" t="str">
        <f>IF(ISBLANK(INDEX('Policy Characteristics'!A:A,MATCH($C416,'Policy Characteristics'!$C:$C,0))),"",INDEX('Policy Characteristics'!A:A,MATCH($C416,'Policy Characteristics'!$C:$C,0)))</f>
        <v>Industry</v>
      </c>
      <c r="B416" s="272" t="str">
        <f>IF(ISBLANK(INDEX('Policy Characteristics'!B:B,MATCH($C416,'Policy Characteristics'!$C:$C,0))),"",INDEX('Policy Characteristics'!B:B,MATCH($C416,'Policy Characteristics'!$C:$C,0)))</f>
        <v>Carbon Capture and Sequestration</v>
      </c>
      <c r="C416" s="274" t="str">
        <f t="shared" si="29"/>
        <v>Industry Sector Fraction of Potential Additional CCS Achieved</v>
      </c>
      <c r="D416" s="6" t="s">
        <v>3189</v>
      </c>
      <c r="E416" s="6" t="s">
        <v>3157</v>
      </c>
      <c r="F416" t="s">
        <v>2844</v>
      </c>
      <c r="G416" s="44" t="s">
        <v>3158</v>
      </c>
      <c r="H416" s="43">
        <v>910</v>
      </c>
      <c r="I416" s="6" t="s">
        <v>46</v>
      </c>
      <c r="J416" s="274" t="str">
        <f>IF(ISBLANK(INDEX('Policy Characteristics'!D:D,MATCH($C416,'Policy Characteristics'!$C:$C,0))),"",INDEX('Policy Characteristics'!D:D,MATCH($C416,'Policy Characteristics'!$C:$C,0)))</f>
        <v>Industry CCS</v>
      </c>
      <c r="K416" s="272" t="str">
        <f>IF(ISBLANK(INDEX('Policy Characteristics'!E:E,MATCH($C416,'Policy Characteristics'!$C:$C,0))),"",INDEX('Policy Characteristics'!E:E,MATCH($C416,'Policy Characteristics'!$C:$C,0)))</f>
        <v>indst CCS</v>
      </c>
      <c r="L416" s="285">
        <f>IF(ISBLANK(INDEX('Policy Characteristics'!F:F,MATCH($C416,'Policy Characteristics'!$C:$C,0))),"",INDEX('Policy Characteristics'!F:F,MATCH($C416,'Policy Characteristics'!$C:$C,0)))</f>
        <v>0</v>
      </c>
      <c r="M416" s="285">
        <f>IF(ISBLANK(INDEX('Policy Characteristics'!G:G,MATCH($C416,'Policy Characteristics'!$C:$C,0))),"",INDEX('Policy Characteristics'!G:G,MATCH($C416,'Policy Characteristics'!$C:$C,0)))</f>
        <v>1</v>
      </c>
      <c r="N416" s="285">
        <f>IF(ISBLANK(INDEX('Policy Characteristics'!H:H,MATCH($C416,'Policy Characteristics'!$C:$C,0))),"",INDEX('Policy Characteristics'!H:H,MATCH($C416,'Policy Characteristics'!$C:$C,0)))</f>
        <v>0.01</v>
      </c>
      <c r="O416" s="272" t="str">
        <f>IF(ISBLANK(INDEX('Policy Characteristics'!I:I,MATCH($C416,'Policy Characteristics'!$C:$C,0))),"",INDEX('Policy Characteristics'!I:I,MATCH($C416,'Policy Characteristics'!$C:$C,0)))</f>
        <v>% of CO2 captured</v>
      </c>
      <c r="P416" s="272" t="str">
        <f>IF(ISBLANK(INDEX('Policy Characteristics'!J:J,MATCH($C416,'Policy Characteristics'!$C:$C,0))),"",INDEX('Policy Characteristics'!J:J,MATCH($C416,'Policy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6" s="272" t="str">
        <f>IF(ISBLANK(INDEX('Policy Characteristics'!K:K,MATCH($C416,'Policy Characteristics'!$C:$C,0))),"",INDEX('Policy Characteristics'!K:K,MATCH($C416,'Policy Characteristics'!$C:$C,0)))</f>
        <v>ccs.html#ccs</v>
      </c>
      <c r="R416" s="272" t="str">
        <f>IF(ISBLANK(INDEX('Policy Characteristics'!L:L,MATCH($C416,'Policy Characteristics'!$C:$C,0))),"",INDEX('Policy Characteristics'!L:L,MATCH($C416,'Policy Characteristics'!$C:$C,0)))</f>
        <v>carbon-capture-and-sequestration.html</v>
      </c>
    </row>
    <row r="417" spans="1:18" ht="16">
      <c r="A417" s="272" t="str">
        <f>IF(ISBLANK(INDEX('Policy Characteristics'!A:A,MATCH($C417,'Policy Characteristics'!$C:$C,0))),"",INDEX('Policy Characteristics'!A:A,MATCH($C417,'Policy Characteristics'!$C:$C,0)))</f>
        <v>Industry</v>
      </c>
      <c r="B417" s="272" t="str">
        <f>IF(ISBLANK(INDEX('Policy Characteristics'!B:B,MATCH($C417,'Policy Characteristics'!$C:$C,0))),"",INDEX('Policy Characteristics'!B:B,MATCH($C417,'Policy Characteristics'!$C:$C,0)))</f>
        <v>Carbon Capture and Sequestration</v>
      </c>
      <c r="C417" s="274" t="str">
        <f t="shared" si="29"/>
        <v>Industry Sector Fraction of Potential Additional CCS Achieved</v>
      </c>
      <c r="D417" s="6" t="s">
        <v>3189</v>
      </c>
      <c r="E417" s="6" t="s">
        <v>2597</v>
      </c>
      <c r="F417" t="s">
        <v>2844</v>
      </c>
      <c r="G417" s="44" t="s">
        <v>3159</v>
      </c>
      <c r="H417" s="43">
        <v>911</v>
      </c>
      <c r="I417" s="6" t="s">
        <v>46</v>
      </c>
      <c r="J417" s="274" t="str">
        <f>IF(ISBLANK(INDEX('Policy Characteristics'!D:D,MATCH($C417,'Policy Characteristics'!$C:$C,0))),"",INDEX('Policy Characteristics'!D:D,MATCH($C417,'Policy Characteristics'!$C:$C,0)))</f>
        <v>Industry CCS</v>
      </c>
      <c r="K417" s="272" t="str">
        <f>IF(ISBLANK(INDEX('Policy Characteristics'!E:E,MATCH($C417,'Policy Characteristics'!$C:$C,0))),"",INDEX('Policy Characteristics'!E:E,MATCH($C417,'Policy Characteristics'!$C:$C,0)))</f>
        <v>indst CCS</v>
      </c>
      <c r="L417" s="285">
        <f>IF(ISBLANK(INDEX('Policy Characteristics'!F:F,MATCH($C417,'Policy Characteristics'!$C:$C,0))),"",INDEX('Policy Characteristics'!F:F,MATCH($C417,'Policy Characteristics'!$C:$C,0)))</f>
        <v>0</v>
      </c>
      <c r="M417" s="285">
        <f>IF(ISBLANK(INDEX('Policy Characteristics'!G:G,MATCH($C417,'Policy Characteristics'!$C:$C,0))),"",INDEX('Policy Characteristics'!G:G,MATCH($C417,'Policy Characteristics'!$C:$C,0)))</f>
        <v>1</v>
      </c>
      <c r="N417" s="285">
        <f>IF(ISBLANK(INDEX('Policy Characteristics'!H:H,MATCH($C417,'Policy Characteristics'!$C:$C,0))),"",INDEX('Policy Characteristics'!H:H,MATCH($C417,'Policy Characteristics'!$C:$C,0)))</f>
        <v>0.01</v>
      </c>
      <c r="O417" s="272" t="str">
        <f>IF(ISBLANK(INDEX('Policy Characteristics'!I:I,MATCH($C417,'Policy Characteristics'!$C:$C,0))),"",INDEX('Policy Characteristics'!I:I,MATCH($C417,'Policy Characteristics'!$C:$C,0)))</f>
        <v>% of CO2 captured</v>
      </c>
      <c r="P417" s="272" t="str">
        <f>IF(ISBLANK(INDEX('Policy Characteristics'!J:J,MATCH($C417,'Policy Characteristics'!$C:$C,0))),"",INDEX('Policy Characteristics'!J:J,MATCH($C417,'Policy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7" s="272" t="str">
        <f>IF(ISBLANK(INDEX('Policy Characteristics'!K:K,MATCH($C417,'Policy Characteristics'!$C:$C,0))),"",INDEX('Policy Characteristics'!K:K,MATCH($C417,'Policy Characteristics'!$C:$C,0)))</f>
        <v>ccs.html#ccs</v>
      </c>
      <c r="R417" s="272" t="str">
        <f>IF(ISBLANK(INDEX('Policy Characteristics'!L:L,MATCH($C417,'Policy Characteristics'!$C:$C,0))),"",INDEX('Policy Characteristics'!L:L,MATCH($C417,'Policy Characteristics'!$C:$C,0)))</f>
        <v>carbon-capture-and-sequestration.html</v>
      </c>
    </row>
    <row r="418" spans="1:18" ht="16">
      <c r="A418" s="272" t="str">
        <f>IF(ISBLANK(INDEX('Policy Characteristics'!A:A,MATCH($C418,'Policy Characteristics'!$C:$C,0))),"",INDEX('Policy Characteristics'!A:A,MATCH($C418,'Policy Characteristics'!$C:$C,0)))</f>
        <v>Industry</v>
      </c>
      <c r="B418" s="272" t="str">
        <f>IF(ISBLANK(INDEX('Policy Characteristics'!B:B,MATCH($C418,'Policy Characteristics'!$C:$C,0))),"",INDEX('Policy Characteristics'!B:B,MATCH($C418,'Policy Characteristics'!$C:$C,0)))</f>
        <v>Carbon Capture and Sequestration</v>
      </c>
      <c r="C418" s="274" t="str">
        <f t="shared" si="29"/>
        <v>Industry Sector Fraction of Potential Additional CCS Achieved</v>
      </c>
      <c r="D418" s="6" t="s">
        <v>3190</v>
      </c>
      <c r="E418" s="6" t="s">
        <v>3157</v>
      </c>
      <c r="F418" t="s">
        <v>3160</v>
      </c>
      <c r="G418" s="44" t="s">
        <v>3158</v>
      </c>
      <c r="H418" s="43">
        <v>912</v>
      </c>
      <c r="I418" s="6" t="s">
        <v>46</v>
      </c>
      <c r="J418" s="274" t="str">
        <f>IF(ISBLANK(INDEX('Policy Characteristics'!D:D,MATCH($C418,'Policy Characteristics'!$C:$C,0))),"",INDEX('Policy Characteristics'!D:D,MATCH($C418,'Policy Characteristics'!$C:$C,0)))</f>
        <v>Industry CCS</v>
      </c>
      <c r="K418" s="272" t="str">
        <f>IF(ISBLANK(INDEX('Policy Characteristics'!E:E,MATCH($C418,'Policy Characteristics'!$C:$C,0))),"",INDEX('Policy Characteristics'!E:E,MATCH($C418,'Policy Characteristics'!$C:$C,0)))</f>
        <v>indst CCS</v>
      </c>
      <c r="L418" s="285">
        <f>IF(ISBLANK(INDEX('Policy Characteristics'!F:F,MATCH($C418,'Policy Characteristics'!$C:$C,0))),"",INDEX('Policy Characteristics'!F:F,MATCH($C418,'Policy Characteristics'!$C:$C,0)))</f>
        <v>0</v>
      </c>
      <c r="M418" s="285">
        <f>IF(ISBLANK(INDEX('Policy Characteristics'!G:G,MATCH($C418,'Policy Characteristics'!$C:$C,0))),"",INDEX('Policy Characteristics'!G:G,MATCH($C418,'Policy Characteristics'!$C:$C,0)))</f>
        <v>1</v>
      </c>
      <c r="N418" s="285">
        <f>IF(ISBLANK(INDEX('Policy Characteristics'!H:H,MATCH($C418,'Policy Characteristics'!$C:$C,0))),"",INDEX('Policy Characteristics'!H:H,MATCH($C418,'Policy Characteristics'!$C:$C,0)))</f>
        <v>0.01</v>
      </c>
      <c r="O418" s="272" t="str">
        <f>IF(ISBLANK(INDEX('Policy Characteristics'!I:I,MATCH($C418,'Policy Characteristics'!$C:$C,0))),"",INDEX('Policy Characteristics'!I:I,MATCH($C418,'Policy Characteristics'!$C:$C,0)))</f>
        <v>% of CO2 captured</v>
      </c>
      <c r="P418" s="272" t="str">
        <f>IF(ISBLANK(INDEX('Policy Characteristics'!J:J,MATCH($C418,'Policy Characteristics'!$C:$C,0))),"",INDEX('Policy Characteristics'!J:J,MATCH($C418,'Policy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8" s="272" t="str">
        <f>IF(ISBLANK(INDEX('Policy Characteristics'!K:K,MATCH($C418,'Policy Characteristics'!$C:$C,0))),"",INDEX('Policy Characteristics'!K:K,MATCH($C418,'Policy Characteristics'!$C:$C,0)))</f>
        <v>ccs.html#ccs</v>
      </c>
      <c r="R418" s="272" t="str">
        <f>IF(ISBLANK(INDEX('Policy Characteristics'!L:L,MATCH($C418,'Policy Characteristics'!$C:$C,0))),"",INDEX('Policy Characteristics'!L:L,MATCH($C418,'Policy Characteristics'!$C:$C,0)))</f>
        <v>carbon-capture-and-sequestration.html</v>
      </c>
    </row>
    <row r="419" spans="1:18" ht="16">
      <c r="A419" s="272" t="str">
        <f>IF(ISBLANK(INDEX('Policy Characteristics'!A:A,MATCH($C419,'Policy Characteristics'!$C:$C,0))),"",INDEX('Policy Characteristics'!A:A,MATCH($C419,'Policy Characteristics'!$C:$C,0)))</f>
        <v>Industry</v>
      </c>
      <c r="B419" s="272" t="str">
        <f>IF(ISBLANK(INDEX('Policy Characteristics'!B:B,MATCH($C419,'Policy Characteristics'!$C:$C,0))),"",INDEX('Policy Characteristics'!B:B,MATCH($C419,'Policy Characteristics'!$C:$C,0)))</f>
        <v>Carbon Capture and Sequestration</v>
      </c>
      <c r="C419" s="274" t="str">
        <f t="shared" si="29"/>
        <v>Industry Sector Fraction of Potential Additional CCS Achieved</v>
      </c>
      <c r="D419" s="6" t="s">
        <v>3190</v>
      </c>
      <c r="E419" s="6" t="s">
        <v>2597</v>
      </c>
      <c r="F419" t="s">
        <v>3160</v>
      </c>
      <c r="G419" s="44" t="s">
        <v>3159</v>
      </c>
      <c r="H419" s="43">
        <v>913</v>
      </c>
      <c r="I419" s="6" t="s">
        <v>46</v>
      </c>
      <c r="J419" s="274" t="str">
        <f>IF(ISBLANK(INDEX('Policy Characteristics'!D:D,MATCH($C419,'Policy Characteristics'!$C:$C,0))),"",INDEX('Policy Characteristics'!D:D,MATCH($C419,'Policy Characteristics'!$C:$C,0)))</f>
        <v>Industry CCS</v>
      </c>
      <c r="K419" s="272" t="str">
        <f>IF(ISBLANK(INDEX('Policy Characteristics'!E:E,MATCH($C419,'Policy Characteristics'!$C:$C,0))),"",INDEX('Policy Characteristics'!E:E,MATCH($C419,'Policy Characteristics'!$C:$C,0)))</f>
        <v>indst CCS</v>
      </c>
      <c r="L419" s="285">
        <f>IF(ISBLANK(INDEX('Policy Characteristics'!F:F,MATCH($C419,'Policy Characteristics'!$C:$C,0))),"",INDEX('Policy Characteristics'!F:F,MATCH($C419,'Policy Characteristics'!$C:$C,0)))</f>
        <v>0</v>
      </c>
      <c r="M419" s="285">
        <f>IF(ISBLANK(INDEX('Policy Characteristics'!G:G,MATCH($C419,'Policy Characteristics'!$C:$C,0))),"",INDEX('Policy Characteristics'!G:G,MATCH($C419,'Policy Characteristics'!$C:$C,0)))</f>
        <v>1</v>
      </c>
      <c r="N419" s="285">
        <f>IF(ISBLANK(INDEX('Policy Characteristics'!H:H,MATCH($C419,'Policy Characteristics'!$C:$C,0))),"",INDEX('Policy Characteristics'!H:H,MATCH($C419,'Policy Characteristics'!$C:$C,0)))</f>
        <v>0.01</v>
      </c>
      <c r="O419" s="272" t="str">
        <f>IF(ISBLANK(INDEX('Policy Characteristics'!I:I,MATCH($C419,'Policy Characteristics'!$C:$C,0))),"",INDEX('Policy Characteristics'!I:I,MATCH($C419,'Policy Characteristics'!$C:$C,0)))</f>
        <v>% of CO2 captured</v>
      </c>
      <c r="P419" s="272" t="str">
        <f>IF(ISBLANK(INDEX('Policy Characteristics'!J:J,MATCH($C419,'Policy Characteristics'!$C:$C,0))),"",INDEX('Policy Characteristics'!J:J,MATCH($C419,'Policy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19" s="272" t="str">
        <f>IF(ISBLANK(INDEX('Policy Characteristics'!K:K,MATCH($C419,'Policy Characteristics'!$C:$C,0))),"",INDEX('Policy Characteristics'!K:K,MATCH($C419,'Policy Characteristics'!$C:$C,0)))</f>
        <v>ccs.html#ccs</v>
      </c>
      <c r="R419" s="272" t="str">
        <f>IF(ISBLANK(INDEX('Policy Characteristics'!L:L,MATCH($C419,'Policy Characteristics'!$C:$C,0))),"",INDEX('Policy Characteristics'!L:L,MATCH($C419,'Policy Characteristics'!$C:$C,0)))</f>
        <v>carbon-capture-and-sequestration.html</v>
      </c>
    </row>
    <row r="420" spans="1:18" ht="16">
      <c r="A420" s="272" t="str">
        <f>IF(ISBLANK(INDEX('Policy Characteristics'!A:A,MATCH($C420,'Policy Characteristics'!$C:$C,0))),"",INDEX('Policy Characteristics'!A:A,MATCH($C420,'Policy Characteristics'!$C:$C,0)))</f>
        <v>Industry</v>
      </c>
      <c r="B420" s="272" t="str">
        <f>IF(ISBLANK(INDEX('Policy Characteristics'!B:B,MATCH($C420,'Policy Characteristics'!$C:$C,0))),"",INDEX('Policy Characteristics'!B:B,MATCH($C420,'Policy Characteristics'!$C:$C,0)))</f>
        <v>Carbon Capture and Sequestration</v>
      </c>
      <c r="C420" s="274" t="str">
        <f t="shared" si="29"/>
        <v>Industry Sector Fraction of Potential Additional CCS Achieved</v>
      </c>
      <c r="D420" s="6" t="s">
        <v>3191</v>
      </c>
      <c r="E420" s="6" t="s">
        <v>3157</v>
      </c>
      <c r="F420" t="s">
        <v>3161</v>
      </c>
      <c r="G420" s="44" t="s">
        <v>3158</v>
      </c>
      <c r="H420" s="43">
        <v>914</v>
      </c>
      <c r="I420" s="6" t="s">
        <v>46</v>
      </c>
      <c r="J420" s="274" t="str">
        <f>IF(ISBLANK(INDEX('Policy Characteristics'!D:D,MATCH($C420,'Policy Characteristics'!$C:$C,0))),"",INDEX('Policy Characteristics'!D:D,MATCH($C420,'Policy Characteristics'!$C:$C,0)))</f>
        <v>Industry CCS</v>
      </c>
      <c r="K420" s="272" t="str">
        <f>IF(ISBLANK(INDEX('Policy Characteristics'!E:E,MATCH($C420,'Policy Characteristics'!$C:$C,0))),"",INDEX('Policy Characteristics'!E:E,MATCH($C420,'Policy Characteristics'!$C:$C,0)))</f>
        <v>indst CCS</v>
      </c>
      <c r="L420" s="285">
        <f>IF(ISBLANK(INDEX('Policy Characteristics'!F:F,MATCH($C420,'Policy Characteristics'!$C:$C,0))),"",INDEX('Policy Characteristics'!F:F,MATCH($C420,'Policy Characteristics'!$C:$C,0)))</f>
        <v>0</v>
      </c>
      <c r="M420" s="285">
        <f>IF(ISBLANK(INDEX('Policy Characteristics'!G:G,MATCH($C420,'Policy Characteristics'!$C:$C,0))),"",INDEX('Policy Characteristics'!G:G,MATCH($C420,'Policy Characteristics'!$C:$C,0)))</f>
        <v>1</v>
      </c>
      <c r="N420" s="285">
        <f>IF(ISBLANK(INDEX('Policy Characteristics'!H:H,MATCH($C420,'Policy Characteristics'!$C:$C,0))),"",INDEX('Policy Characteristics'!H:H,MATCH($C420,'Policy Characteristics'!$C:$C,0)))</f>
        <v>0.01</v>
      </c>
      <c r="O420" s="272" t="str">
        <f>IF(ISBLANK(INDEX('Policy Characteristics'!I:I,MATCH($C420,'Policy Characteristics'!$C:$C,0))),"",INDEX('Policy Characteristics'!I:I,MATCH($C420,'Policy Characteristics'!$C:$C,0)))</f>
        <v>% of CO2 captured</v>
      </c>
      <c r="P420" s="272" t="str">
        <f>IF(ISBLANK(INDEX('Policy Characteristics'!J:J,MATCH($C420,'Policy Characteristics'!$C:$C,0))),"",INDEX('Policy Characteristics'!J:J,MATCH($C420,'Policy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0" s="272" t="str">
        <f>IF(ISBLANK(INDEX('Policy Characteristics'!K:K,MATCH($C420,'Policy Characteristics'!$C:$C,0))),"",INDEX('Policy Characteristics'!K:K,MATCH($C420,'Policy Characteristics'!$C:$C,0)))</f>
        <v>ccs.html#ccs</v>
      </c>
      <c r="R420" s="272" t="str">
        <f>IF(ISBLANK(INDEX('Policy Characteristics'!L:L,MATCH($C420,'Policy Characteristics'!$C:$C,0))),"",INDEX('Policy Characteristics'!L:L,MATCH($C420,'Policy Characteristics'!$C:$C,0)))</f>
        <v>carbon-capture-and-sequestration.html</v>
      </c>
    </row>
    <row r="421" spans="1:18" ht="16">
      <c r="A421" s="272" t="str">
        <f>IF(ISBLANK(INDEX('Policy Characteristics'!A:A,MATCH($C421,'Policy Characteristics'!$C:$C,0))),"",INDEX('Policy Characteristics'!A:A,MATCH($C421,'Policy Characteristics'!$C:$C,0)))</f>
        <v>Industry</v>
      </c>
      <c r="B421" s="272" t="str">
        <f>IF(ISBLANK(INDEX('Policy Characteristics'!B:B,MATCH($C421,'Policy Characteristics'!$C:$C,0))),"",INDEX('Policy Characteristics'!B:B,MATCH($C421,'Policy Characteristics'!$C:$C,0)))</f>
        <v>Carbon Capture and Sequestration</v>
      </c>
      <c r="C421" s="274" t="str">
        <f t="shared" si="29"/>
        <v>Industry Sector Fraction of Potential Additional CCS Achieved</v>
      </c>
      <c r="D421" s="6" t="s">
        <v>3191</v>
      </c>
      <c r="E421" s="6" t="s">
        <v>2597</v>
      </c>
      <c r="F421" t="s">
        <v>3161</v>
      </c>
      <c r="G421" s="44" t="s">
        <v>3159</v>
      </c>
      <c r="H421" s="43">
        <v>915</v>
      </c>
      <c r="I421" s="6" t="s">
        <v>46</v>
      </c>
      <c r="J421" s="274" t="str">
        <f>IF(ISBLANK(INDEX('Policy Characteristics'!D:D,MATCH($C421,'Policy Characteristics'!$C:$C,0))),"",INDEX('Policy Characteristics'!D:D,MATCH($C421,'Policy Characteristics'!$C:$C,0)))</f>
        <v>Industry CCS</v>
      </c>
      <c r="K421" s="272" t="str">
        <f>IF(ISBLANK(INDEX('Policy Characteristics'!E:E,MATCH($C421,'Policy Characteristics'!$C:$C,0))),"",INDEX('Policy Characteristics'!E:E,MATCH($C421,'Policy Characteristics'!$C:$C,0)))</f>
        <v>indst CCS</v>
      </c>
      <c r="L421" s="285">
        <f>IF(ISBLANK(INDEX('Policy Characteristics'!F:F,MATCH($C421,'Policy Characteristics'!$C:$C,0))),"",INDEX('Policy Characteristics'!F:F,MATCH($C421,'Policy Characteristics'!$C:$C,0)))</f>
        <v>0</v>
      </c>
      <c r="M421" s="285">
        <f>IF(ISBLANK(INDEX('Policy Characteristics'!G:G,MATCH($C421,'Policy Characteristics'!$C:$C,0))),"",INDEX('Policy Characteristics'!G:G,MATCH($C421,'Policy Characteristics'!$C:$C,0)))</f>
        <v>1</v>
      </c>
      <c r="N421" s="285">
        <f>IF(ISBLANK(INDEX('Policy Characteristics'!H:H,MATCH($C421,'Policy Characteristics'!$C:$C,0))),"",INDEX('Policy Characteristics'!H:H,MATCH($C421,'Policy Characteristics'!$C:$C,0)))</f>
        <v>0.01</v>
      </c>
      <c r="O421" s="272" t="str">
        <f>IF(ISBLANK(INDEX('Policy Characteristics'!I:I,MATCH($C421,'Policy Characteristics'!$C:$C,0))),"",INDEX('Policy Characteristics'!I:I,MATCH($C421,'Policy Characteristics'!$C:$C,0)))</f>
        <v>% of CO2 captured</v>
      </c>
      <c r="P421" s="272" t="str">
        <f>IF(ISBLANK(INDEX('Policy Characteristics'!J:J,MATCH($C421,'Policy Characteristics'!$C:$C,0))),"",INDEX('Policy Characteristics'!J:J,MATCH($C421,'Policy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1" s="272" t="str">
        <f>IF(ISBLANK(INDEX('Policy Characteristics'!K:K,MATCH($C421,'Policy Characteristics'!$C:$C,0))),"",INDEX('Policy Characteristics'!K:K,MATCH($C421,'Policy Characteristics'!$C:$C,0)))</f>
        <v>ccs.html#ccs</v>
      </c>
      <c r="R421" s="272" t="str">
        <f>IF(ISBLANK(INDEX('Policy Characteristics'!L:L,MATCH($C421,'Policy Characteristics'!$C:$C,0))),"",INDEX('Policy Characteristics'!L:L,MATCH($C421,'Policy Characteristics'!$C:$C,0)))</f>
        <v>carbon-capture-and-sequestration.html</v>
      </c>
    </row>
    <row r="422" spans="1:18" ht="16">
      <c r="A422" s="272" t="str">
        <f>IF(ISBLANK(INDEX('Policy Characteristics'!A:A,MATCH($C422,'Policy Characteristics'!$C:$C,0))),"",INDEX('Policy Characteristics'!A:A,MATCH($C422,'Policy Characteristics'!$C:$C,0)))</f>
        <v>Industry</v>
      </c>
      <c r="B422" s="272" t="str">
        <f>IF(ISBLANK(INDEX('Policy Characteristics'!B:B,MATCH($C422,'Policy Characteristics'!$C:$C,0))),"",INDEX('Policy Characteristics'!B:B,MATCH($C422,'Policy Characteristics'!$C:$C,0)))</f>
        <v>Carbon Capture and Sequestration</v>
      </c>
      <c r="C422" s="274" t="str">
        <f t="shared" si="29"/>
        <v>Industry Sector Fraction of Potential Additional CCS Achieved</v>
      </c>
      <c r="D422" s="6" t="s">
        <v>3192</v>
      </c>
      <c r="E422" s="6" t="s">
        <v>3157</v>
      </c>
      <c r="F422" t="s">
        <v>3162</v>
      </c>
      <c r="G422" s="44" t="s">
        <v>3158</v>
      </c>
      <c r="H422" s="43">
        <v>916</v>
      </c>
      <c r="I422" s="44" t="s">
        <v>45</v>
      </c>
      <c r="J422" s="274" t="str">
        <f>IF(ISBLANK(INDEX('Policy Characteristics'!D:D,MATCH($C422,'Policy Characteristics'!$C:$C,0))),"",INDEX('Policy Characteristics'!D:D,MATCH($C422,'Policy Characteristics'!$C:$C,0)))</f>
        <v>Industry CCS</v>
      </c>
      <c r="K422" s="272" t="str">
        <f>IF(ISBLANK(INDEX('Policy Characteristics'!E:E,MATCH($C422,'Policy Characteristics'!$C:$C,0))),"",INDEX('Policy Characteristics'!E:E,MATCH($C422,'Policy Characteristics'!$C:$C,0)))</f>
        <v>indst CCS</v>
      </c>
      <c r="L422" s="285">
        <f>IF(ISBLANK(INDEX('Policy Characteristics'!F:F,MATCH($C422,'Policy Characteristics'!$C:$C,0))),"",INDEX('Policy Characteristics'!F:F,MATCH($C422,'Policy Characteristics'!$C:$C,0)))</f>
        <v>0</v>
      </c>
      <c r="M422" s="285">
        <f>IF(ISBLANK(INDEX('Policy Characteristics'!G:G,MATCH($C422,'Policy Characteristics'!$C:$C,0))),"",INDEX('Policy Characteristics'!G:G,MATCH($C422,'Policy Characteristics'!$C:$C,0)))</f>
        <v>1</v>
      </c>
      <c r="N422" s="285">
        <f>IF(ISBLANK(INDEX('Policy Characteristics'!H:H,MATCH($C422,'Policy Characteristics'!$C:$C,0))),"",INDEX('Policy Characteristics'!H:H,MATCH($C422,'Policy Characteristics'!$C:$C,0)))</f>
        <v>0.01</v>
      </c>
      <c r="O422" s="272" t="str">
        <f>IF(ISBLANK(INDEX('Policy Characteristics'!I:I,MATCH($C422,'Policy Characteristics'!$C:$C,0))),"",INDEX('Policy Characteristics'!I:I,MATCH($C422,'Policy Characteristics'!$C:$C,0)))</f>
        <v>% of CO2 captured</v>
      </c>
      <c r="P422" s="272" t="str">
        <f>IF(ISBLANK(INDEX('Policy Characteristics'!J:J,MATCH($C422,'Policy Characteristics'!$C:$C,0))),"",INDEX('Policy Characteristics'!J:J,MATCH($C422,'Policy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2" s="272" t="str">
        <f>IF(ISBLANK(INDEX('Policy Characteristics'!K:K,MATCH($C422,'Policy Characteristics'!$C:$C,0))),"",INDEX('Policy Characteristics'!K:K,MATCH($C422,'Policy Characteristics'!$C:$C,0)))</f>
        <v>ccs.html#ccs</v>
      </c>
      <c r="R422" s="272" t="str">
        <f>IF(ISBLANK(INDEX('Policy Characteristics'!L:L,MATCH($C422,'Policy Characteristics'!$C:$C,0))),"",INDEX('Policy Characteristics'!L:L,MATCH($C422,'Policy Characteristics'!$C:$C,0)))</f>
        <v>carbon-capture-and-sequestration.html</v>
      </c>
    </row>
    <row r="423" spans="1:18" ht="16">
      <c r="A423" s="272" t="str">
        <f>IF(ISBLANK(INDEX('Policy Characteristics'!A:A,MATCH($C423,'Policy Characteristics'!$C:$C,0))),"",INDEX('Policy Characteristics'!A:A,MATCH($C423,'Policy Characteristics'!$C:$C,0)))</f>
        <v>Industry</v>
      </c>
      <c r="B423" s="272" t="str">
        <f>IF(ISBLANK(INDEX('Policy Characteristics'!B:B,MATCH($C423,'Policy Characteristics'!$C:$C,0))),"",INDEX('Policy Characteristics'!B:B,MATCH($C423,'Policy Characteristics'!$C:$C,0)))</f>
        <v>Carbon Capture and Sequestration</v>
      </c>
      <c r="C423" s="274" t="str">
        <f t="shared" si="29"/>
        <v>Industry Sector Fraction of Potential Additional CCS Achieved</v>
      </c>
      <c r="D423" s="6" t="s">
        <v>3192</v>
      </c>
      <c r="E423" s="6" t="s">
        <v>2597</v>
      </c>
      <c r="F423" t="s">
        <v>3162</v>
      </c>
      <c r="G423" s="44" t="s">
        <v>3159</v>
      </c>
      <c r="H423" s="43">
        <v>917</v>
      </c>
      <c r="I423" s="6" t="s">
        <v>46</v>
      </c>
      <c r="J423" s="274" t="str">
        <f>IF(ISBLANK(INDEX('Policy Characteristics'!D:D,MATCH($C423,'Policy Characteristics'!$C:$C,0))),"",INDEX('Policy Characteristics'!D:D,MATCH($C423,'Policy Characteristics'!$C:$C,0)))</f>
        <v>Industry CCS</v>
      </c>
      <c r="K423" s="272" t="str">
        <f>IF(ISBLANK(INDEX('Policy Characteristics'!E:E,MATCH($C423,'Policy Characteristics'!$C:$C,0))),"",INDEX('Policy Characteristics'!E:E,MATCH($C423,'Policy Characteristics'!$C:$C,0)))</f>
        <v>indst CCS</v>
      </c>
      <c r="L423" s="285">
        <f>IF(ISBLANK(INDEX('Policy Characteristics'!F:F,MATCH($C423,'Policy Characteristics'!$C:$C,0))),"",INDEX('Policy Characteristics'!F:F,MATCH($C423,'Policy Characteristics'!$C:$C,0)))</f>
        <v>0</v>
      </c>
      <c r="M423" s="285">
        <f>IF(ISBLANK(INDEX('Policy Characteristics'!G:G,MATCH($C423,'Policy Characteristics'!$C:$C,0))),"",INDEX('Policy Characteristics'!G:G,MATCH($C423,'Policy Characteristics'!$C:$C,0)))</f>
        <v>1</v>
      </c>
      <c r="N423" s="285">
        <f>IF(ISBLANK(INDEX('Policy Characteristics'!H:H,MATCH($C423,'Policy Characteristics'!$C:$C,0))),"",INDEX('Policy Characteristics'!H:H,MATCH($C423,'Policy Characteristics'!$C:$C,0)))</f>
        <v>0.01</v>
      </c>
      <c r="O423" s="272" t="str">
        <f>IF(ISBLANK(INDEX('Policy Characteristics'!I:I,MATCH($C423,'Policy Characteristics'!$C:$C,0))),"",INDEX('Policy Characteristics'!I:I,MATCH($C423,'Policy Characteristics'!$C:$C,0)))</f>
        <v>% of CO2 captured</v>
      </c>
      <c r="P423" s="272" t="str">
        <f>IF(ISBLANK(INDEX('Policy Characteristics'!J:J,MATCH($C423,'Policy Characteristics'!$C:$C,0))),"",INDEX('Policy Characteristics'!J:J,MATCH($C423,'Policy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3" s="272" t="str">
        <f>IF(ISBLANK(INDEX('Policy Characteristics'!K:K,MATCH($C423,'Policy Characteristics'!$C:$C,0))),"",INDEX('Policy Characteristics'!K:K,MATCH($C423,'Policy Characteristics'!$C:$C,0)))</f>
        <v>ccs.html#ccs</v>
      </c>
      <c r="R423" s="272" t="str">
        <f>IF(ISBLANK(INDEX('Policy Characteristics'!L:L,MATCH($C423,'Policy Characteristics'!$C:$C,0))),"",INDEX('Policy Characteristics'!L:L,MATCH($C423,'Policy Characteristics'!$C:$C,0)))</f>
        <v>carbon-capture-and-sequestration.html</v>
      </c>
    </row>
    <row r="424" spans="1:18" ht="16">
      <c r="A424" s="272" t="str">
        <f>IF(ISBLANK(INDEX('Policy Characteristics'!A:A,MATCH($C424,'Policy Characteristics'!$C:$C,0))),"",INDEX('Policy Characteristics'!A:A,MATCH($C424,'Policy Characteristics'!$C:$C,0)))</f>
        <v>Industry</v>
      </c>
      <c r="B424" s="272" t="str">
        <f>IF(ISBLANK(INDEX('Policy Characteristics'!B:B,MATCH($C424,'Policy Characteristics'!$C:$C,0))),"",INDEX('Policy Characteristics'!B:B,MATCH($C424,'Policy Characteristics'!$C:$C,0)))</f>
        <v>Carbon Capture and Sequestration</v>
      </c>
      <c r="C424" s="274" t="str">
        <f t="shared" si="29"/>
        <v>Industry Sector Fraction of Potential Additional CCS Achieved</v>
      </c>
      <c r="D424" s="6" t="s">
        <v>3193</v>
      </c>
      <c r="E424" s="6" t="s">
        <v>3157</v>
      </c>
      <c r="F424" t="s">
        <v>3163</v>
      </c>
      <c r="G424" s="44" t="s">
        <v>3158</v>
      </c>
      <c r="H424" s="43">
        <v>918</v>
      </c>
      <c r="I424" s="44" t="s">
        <v>46</v>
      </c>
      <c r="J424" s="274" t="str">
        <f>IF(ISBLANK(INDEX('Policy Characteristics'!D:D,MATCH($C424,'Policy Characteristics'!$C:$C,0))),"",INDEX('Policy Characteristics'!D:D,MATCH($C424,'Policy Characteristics'!$C:$C,0)))</f>
        <v>Industry CCS</v>
      </c>
      <c r="K424" s="272" t="str">
        <f>IF(ISBLANK(INDEX('Policy Characteristics'!E:E,MATCH($C424,'Policy Characteristics'!$C:$C,0))),"",INDEX('Policy Characteristics'!E:E,MATCH($C424,'Policy Characteristics'!$C:$C,0)))</f>
        <v>indst CCS</v>
      </c>
      <c r="L424" s="285">
        <f>IF(ISBLANK(INDEX('Policy Characteristics'!F:F,MATCH($C424,'Policy Characteristics'!$C:$C,0))),"",INDEX('Policy Characteristics'!F:F,MATCH($C424,'Policy Characteristics'!$C:$C,0)))</f>
        <v>0</v>
      </c>
      <c r="M424" s="285">
        <f>IF(ISBLANK(INDEX('Policy Characteristics'!G:G,MATCH($C424,'Policy Characteristics'!$C:$C,0))),"",INDEX('Policy Characteristics'!G:G,MATCH($C424,'Policy Characteristics'!$C:$C,0)))</f>
        <v>1</v>
      </c>
      <c r="N424" s="285">
        <f>IF(ISBLANK(INDEX('Policy Characteristics'!H:H,MATCH($C424,'Policy Characteristics'!$C:$C,0))),"",INDEX('Policy Characteristics'!H:H,MATCH($C424,'Policy Characteristics'!$C:$C,0)))</f>
        <v>0.01</v>
      </c>
      <c r="O424" s="272" t="str">
        <f>IF(ISBLANK(INDEX('Policy Characteristics'!I:I,MATCH($C424,'Policy Characteristics'!$C:$C,0))),"",INDEX('Policy Characteristics'!I:I,MATCH($C424,'Policy Characteristics'!$C:$C,0)))</f>
        <v>% of CO2 captured</v>
      </c>
      <c r="P424" s="272" t="str">
        <f>IF(ISBLANK(INDEX('Policy Characteristics'!J:J,MATCH($C424,'Policy Characteristics'!$C:$C,0))),"",INDEX('Policy Characteristics'!J:J,MATCH($C424,'Policy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4" s="272" t="str">
        <f>IF(ISBLANK(INDEX('Policy Characteristics'!K:K,MATCH($C424,'Policy Characteristics'!$C:$C,0))),"",INDEX('Policy Characteristics'!K:K,MATCH($C424,'Policy Characteristics'!$C:$C,0)))</f>
        <v>ccs.html#ccs</v>
      </c>
      <c r="R424" s="272" t="str">
        <f>IF(ISBLANK(INDEX('Policy Characteristics'!L:L,MATCH($C424,'Policy Characteristics'!$C:$C,0))),"",INDEX('Policy Characteristics'!L:L,MATCH($C424,'Policy Characteristics'!$C:$C,0)))</f>
        <v>carbon-capture-and-sequestration.html</v>
      </c>
    </row>
    <row r="425" spans="1:18" ht="16">
      <c r="A425" s="272" t="str">
        <f>IF(ISBLANK(INDEX('Policy Characteristics'!A:A,MATCH($C425,'Policy Characteristics'!$C:$C,0))),"",INDEX('Policy Characteristics'!A:A,MATCH($C425,'Policy Characteristics'!$C:$C,0)))</f>
        <v>Industry</v>
      </c>
      <c r="B425" s="272" t="str">
        <f>IF(ISBLANK(INDEX('Policy Characteristics'!B:B,MATCH($C425,'Policy Characteristics'!$C:$C,0))),"",INDEX('Policy Characteristics'!B:B,MATCH($C425,'Policy Characteristics'!$C:$C,0)))</f>
        <v>Carbon Capture and Sequestration</v>
      </c>
      <c r="C425" s="274" t="str">
        <f t="shared" si="29"/>
        <v>Industry Sector Fraction of Potential Additional CCS Achieved</v>
      </c>
      <c r="D425" s="6" t="s">
        <v>3193</v>
      </c>
      <c r="E425" s="6" t="s">
        <v>2597</v>
      </c>
      <c r="F425" t="s">
        <v>3163</v>
      </c>
      <c r="G425" s="44" t="s">
        <v>3159</v>
      </c>
      <c r="H425" s="43">
        <v>919</v>
      </c>
      <c r="I425" s="6" t="s">
        <v>46</v>
      </c>
      <c r="J425" s="274" t="str">
        <f>IF(ISBLANK(INDEX('Policy Characteristics'!D:D,MATCH($C425,'Policy Characteristics'!$C:$C,0))),"",INDEX('Policy Characteristics'!D:D,MATCH($C425,'Policy Characteristics'!$C:$C,0)))</f>
        <v>Industry CCS</v>
      </c>
      <c r="K425" s="272" t="str">
        <f>IF(ISBLANK(INDEX('Policy Characteristics'!E:E,MATCH($C425,'Policy Characteristics'!$C:$C,0))),"",INDEX('Policy Characteristics'!E:E,MATCH($C425,'Policy Characteristics'!$C:$C,0)))</f>
        <v>indst CCS</v>
      </c>
      <c r="L425" s="285">
        <f>IF(ISBLANK(INDEX('Policy Characteristics'!F:F,MATCH($C425,'Policy Characteristics'!$C:$C,0))),"",INDEX('Policy Characteristics'!F:F,MATCH($C425,'Policy Characteristics'!$C:$C,0)))</f>
        <v>0</v>
      </c>
      <c r="M425" s="285">
        <f>IF(ISBLANK(INDEX('Policy Characteristics'!G:G,MATCH($C425,'Policy Characteristics'!$C:$C,0))),"",INDEX('Policy Characteristics'!G:G,MATCH($C425,'Policy Characteristics'!$C:$C,0)))</f>
        <v>1</v>
      </c>
      <c r="N425" s="285">
        <f>IF(ISBLANK(INDEX('Policy Characteristics'!H:H,MATCH($C425,'Policy Characteristics'!$C:$C,0))),"",INDEX('Policy Characteristics'!H:H,MATCH($C425,'Policy Characteristics'!$C:$C,0)))</f>
        <v>0.01</v>
      </c>
      <c r="O425" s="272" t="str">
        <f>IF(ISBLANK(INDEX('Policy Characteristics'!I:I,MATCH($C425,'Policy Characteristics'!$C:$C,0))),"",INDEX('Policy Characteristics'!I:I,MATCH($C425,'Policy Characteristics'!$C:$C,0)))</f>
        <v>% of CO2 captured</v>
      </c>
      <c r="P425" s="272" t="str">
        <f>IF(ISBLANK(INDEX('Policy Characteristics'!J:J,MATCH($C425,'Policy Characteristics'!$C:$C,0))),"",INDEX('Policy Characteristics'!J:J,MATCH($C425,'Policy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5" s="272" t="str">
        <f>IF(ISBLANK(INDEX('Policy Characteristics'!K:K,MATCH($C425,'Policy Characteristics'!$C:$C,0))),"",INDEX('Policy Characteristics'!K:K,MATCH($C425,'Policy Characteristics'!$C:$C,0)))</f>
        <v>ccs.html#ccs</v>
      </c>
      <c r="R425" s="272" t="str">
        <f>IF(ISBLANK(INDEX('Policy Characteristics'!L:L,MATCH($C425,'Policy Characteristics'!$C:$C,0))),"",INDEX('Policy Characteristics'!L:L,MATCH($C425,'Policy Characteristics'!$C:$C,0)))</f>
        <v>carbon-capture-and-sequestration.html</v>
      </c>
    </row>
    <row r="426" spans="1:18" ht="16">
      <c r="A426" s="272" t="str">
        <f>IF(ISBLANK(INDEX('Policy Characteristics'!A:A,MATCH($C426,'Policy Characteristics'!$C:$C,0))),"",INDEX('Policy Characteristics'!A:A,MATCH($C426,'Policy Characteristics'!$C:$C,0)))</f>
        <v>Industry</v>
      </c>
      <c r="B426" s="272" t="str">
        <f>IF(ISBLANK(INDEX('Policy Characteristics'!B:B,MATCH($C426,'Policy Characteristics'!$C:$C,0))),"",INDEX('Policy Characteristics'!B:B,MATCH($C426,'Policy Characteristics'!$C:$C,0)))</f>
        <v>Carbon Capture and Sequestration</v>
      </c>
      <c r="C426" s="274" t="str">
        <f t="shared" si="29"/>
        <v>Industry Sector Fraction of Potential Additional CCS Achieved</v>
      </c>
      <c r="D426" s="6" t="s">
        <v>3194</v>
      </c>
      <c r="E426" s="6" t="s">
        <v>3157</v>
      </c>
      <c r="F426" t="s">
        <v>3164</v>
      </c>
      <c r="G426" s="44" t="s">
        <v>3158</v>
      </c>
      <c r="H426" s="43">
        <v>920</v>
      </c>
      <c r="I426" s="44" t="s">
        <v>46</v>
      </c>
      <c r="J426" s="274" t="str">
        <f>IF(ISBLANK(INDEX('Policy Characteristics'!D:D,MATCH($C426,'Policy Characteristics'!$C:$C,0))),"",INDEX('Policy Characteristics'!D:D,MATCH($C426,'Policy Characteristics'!$C:$C,0)))</f>
        <v>Industry CCS</v>
      </c>
      <c r="K426" s="272" t="str">
        <f>IF(ISBLANK(INDEX('Policy Characteristics'!E:E,MATCH($C426,'Policy Characteristics'!$C:$C,0))),"",INDEX('Policy Characteristics'!E:E,MATCH($C426,'Policy Characteristics'!$C:$C,0)))</f>
        <v>indst CCS</v>
      </c>
      <c r="L426" s="285">
        <f>IF(ISBLANK(INDEX('Policy Characteristics'!F:F,MATCH($C426,'Policy Characteristics'!$C:$C,0))),"",INDEX('Policy Characteristics'!F:F,MATCH($C426,'Policy Characteristics'!$C:$C,0)))</f>
        <v>0</v>
      </c>
      <c r="M426" s="285">
        <f>IF(ISBLANK(INDEX('Policy Characteristics'!G:G,MATCH($C426,'Policy Characteristics'!$C:$C,0))),"",INDEX('Policy Characteristics'!G:G,MATCH($C426,'Policy Characteristics'!$C:$C,0)))</f>
        <v>1</v>
      </c>
      <c r="N426" s="285">
        <f>IF(ISBLANK(INDEX('Policy Characteristics'!H:H,MATCH($C426,'Policy Characteristics'!$C:$C,0))),"",INDEX('Policy Characteristics'!H:H,MATCH($C426,'Policy Characteristics'!$C:$C,0)))</f>
        <v>0.01</v>
      </c>
      <c r="O426" s="272" t="str">
        <f>IF(ISBLANK(INDEX('Policy Characteristics'!I:I,MATCH($C426,'Policy Characteristics'!$C:$C,0))),"",INDEX('Policy Characteristics'!I:I,MATCH($C426,'Policy Characteristics'!$C:$C,0)))</f>
        <v>% of CO2 captured</v>
      </c>
      <c r="P426" s="272" t="str">
        <f>IF(ISBLANK(INDEX('Policy Characteristics'!J:J,MATCH($C426,'Policy Characteristics'!$C:$C,0))),"",INDEX('Policy Characteristics'!J:J,MATCH($C426,'Policy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6" s="272" t="str">
        <f>IF(ISBLANK(INDEX('Policy Characteristics'!K:K,MATCH($C426,'Policy Characteristics'!$C:$C,0))),"",INDEX('Policy Characteristics'!K:K,MATCH($C426,'Policy Characteristics'!$C:$C,0)))</f>
        <v>ccs.html#ccs</v>
      </c>
      <c r="R426" s="272" t="str">
        <f>IF(ISBLANK(INDEX('Policy Characteristics'!L:L,MATCH($C426,'Policy Characteristics'!$C:$C,0))),"",INDEX('Policy Characteristics'!L:L,MATCH($C426,'Policy Characteristics'!$C:$C,0)))</f>
        <v>carbon-capture-and-sequestration.html</v>
      </c>
    </row>
    <row r="427" spans="1:18" ht="16">
      <c r="A427" s="272" t="str">
        <f>IF(ISBLANK(INDEX('Policy Characteristics'!A:A,MATCH($C427,'Policy Characteristics'!$C:$C,0))),"",INDEX('Policy Characteristics'!A:A,MATCH($C427,'Policy Characteristics'!$C:$C,0)))</f>
        <v>Industry</v>
      </c>
      <c r="B427" s="272" t="str">
        <f>IF(ISBLANK(INDEX('Policy Characteristics'!B:B,MATCH($C427,'Policy Characteristics'!$C:$C,0))),"",INDEX('Policy Characteristics'!B:B,MATCH($C427,'Policy Characteristics'!$C:$C,0)))</f>
        <v>Carbon Capture and Sequestration</v>
      </c>
      <c r="C427" s="274" t="str">
        <f t="shared" si="29"/>
        <v>Industry Sector Fraction of Potential Additional CCS Achieved</v>
      </c>
      <c r="D427" s="6" t="s">
        <v>3194</v>
      </c>
      <c r="E427" s="6" t="s">
        <v>2597</v>
      </c>
      <c r="F427" t="s">
        <v>3164</v>
      </c>
      <c r="G427" s="44" t="s">
        <v>3159</v>
      </c>
      <c r="H427" s="43">
        <v>921</v>
      </c>
      <c r="I427" s="6" t="s">
        <v>46</v>
      </c>
      <c r="J427" s="274" t="str">
        <f>IF(ISBLANK(INDEX('Policy Characteristics'!D:D,MATCH($C427,'Policy Characteristics'!$C:$C,0))),"",INDEX('Policy Characteristics'!D:D,MATCH($C427,'Policy Characteristics'!$C:$C,0)))</f>
        <v>Industry CCS</v>
      </c>
      <c r="K427" s="272" t="str">
        <f>IF(ISBLANK(INDEX('Policy Characteristics'!E:E,MATCH($C427,'Policy Characteristics'!$C:$C,0))),"",INDEX('Policy Characteristics'!E:E,MATCH($C427,'Policy Characteristics'!$C:$C,0)))</f>
        <v>indst CCS</v>
      </c>
      <c r="L427" s="285">
        <f>IF(ISBLANK(INDEX('Policy Characteristics'!F:F,MATCH($C427,'Policy Characteristics'!$C:$C,0))),"",INDEX('Policy Characteristics'!F:F,MATCH($C427,'Policy Characteristics'!$C:$C,0)))</f>
        <v>0</v>
      </c>
      <c r="M427" s="285">
        <f>IF(ISBLANK(INDEX('Policy Characteristics'!G:G,MATCH($C427,'Policy Characteristics'!$C:$C,0))),"",INDEX('Policy Characteristics'!G:G,MATCH($C427,'Policy Characteristics'!$C:$C,0)))</f>
        <v>1</v>
      </c>
      <c r="N427" s="285">
        <f>IF(ISBLANK(INDEX('Policy Characteristics'!H:H,MATCH($C427,'Policy Characteristics'!$C:$C,0))),"",INDEX('Policy Characteristics'!H:H,MATCH($C427,'Policy Characteristics'!$C:$C,0)))</f>
        <v>0.01</v>
      </c>
      <c r="O427" s="272" t="str">
        <f>IF(ISBLANK(INDEX('Policy Characteristics'!I:I,MATCH($C427,'Policy Characteristics'!$C:$C,0))),"",INDEX('Policy Characteristics'!I:I,MATCH($C427,'Policy Characteristics'!$C:$C,0)))</f>
        <v>% of CO2 captured</v>
      </c>
      <c r="P427" s="272" t="str">
        <f>IF(ISBLANK(INDEX('Policy Characteristics'!J:J,MATCH($C427,'Policy Characteristics'!$C:$C,0))),"",INDEX('Policy Characteristics'!J:J,MATCH($C427,'Policy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7" s="272" t="str">
        <f>IF(ISBLANK(INDEX('Policy Characteristics'!K:K,MATCH($C427,'Policy Characteristics'!$C:$C,0))),"",INDEX('Policy Characteristics'!K:K,MATCH($C427,'Policy Characteristics'!$C:$C,0)))</f>
        <v>ccs.html#ccs</v>
      </c>
      <c r="R427" s="272" t="str">
        <f>IF(ISBLANK(INDEX('Policy Characteristics'!L:L,MATCH($C427,'Policy Characteristics'!$C:$C,0))),"",INDEX('Policy Characteristics'!L:L,MATCH($C427,'Policy Characteristics'!$C:$C,0)))</f>
        <v>carbon-capture-and-sequestration.html</v>
      </c>
    </row>
    <row r="428" spans="1:18" ht="16">
      <c r="A428" s="272" t="str">
        <f>IF(ISBLANK(INDEX('Policy Characteristics'!A:A,MATCH($C428,'Policy Characteristics'!$C:$C,0))),"",INDEX('Policy Characteristics'!A:A,MATCH($C428,'Policy Characteristics'!$C:$C,0)))</f>
        <v>Industry</v>
      </c>
      <c r="B428" s="272" t="str">
        <f>IF(ISBLANK(INDEX('Policy Characteristics'!B:B,MATCH($C428,'Policy Characteristics'!$C:$C,0))),"",INDEX('Policy Characteristics'!B:B,MATCH($C428,'Policy Characteristics'!$C:$C,0)))</f>
        <v>Carbon Capture and Sequestration</v>
      </c>
      <c r="C428" s="274" t="str">
        <f t="shared" si="29"/>
        <v>Industry Sector Fraction of Potential Additional CCS Achieved</v>
      </c>
      <c r="D428" s="6" t="s">
        <v>3195</v>
      </c>
      <c r="E428" s="6" t="s">
        <v>3157</v>
      </c>
      <c r="F428" t="s">
        <v>3165</v>
      </c>
      <c r="G428" s="44" t="s">
        <v>3158</v>
      </c>
      <c r="H428" s="43">
        <v>922</v>
      </c>
      <c r="I428" s="44" t="s">
        <v>45</v>
      </c>
      <c r="J428" s="274" t="str">
        <f>IF(ISBLANK(INDEX('Policy Characteristics'!D:D,MATCH($C428,'Policy Characteristics'!$C:$C,0))),"",INDEX('Policy Characteristics'!D:D,MATCH($C428,'Policy Characteristics'!$C:$C,0)))</f>
        <v>Industry CCS</v>
      </c>
      <c r="K428" s="272" t="str">
        <f>IF(ISBLANK(INDEX('Policy Characteristics'!E:E,MATCH($C428,'Policy Characteristics'!$C:$C,0))),"",INDEX('Policy Characteristics'!E:E,MATCH($C428,'Policy Characteristics'!$C:$C,0)))</f>
        <v>indst CCS</v>
      </c>
      <c r="L428" s="285">
        <f>IF(ISBLANK(INDEX('Policy Characteristics'!F:F,MATCH($C428,'Policy Characteristics'!$C:$C,0))),"",INDEX('Policy Characteristics'!F:F,MATCH($C428,'Policy Characteristics'!$C:$C,0)))</f>
        <v>0</v>
      </c>
      <c r="M428" s="285">
        <f>IF(ISBLANK(INDEX('Policy Characteristics'!G:G,MATCH($C428,'Policy Characteristics'!$C:$C,0))),"",INDEX('Policy Characteristics'!G:G,MATCH($C428,'Policy Characteristics'!$C:$C,0)))</f>
        <v>1</v>
      </c>
      <c r="N428" s="285">
        <f>IF(ISBLANK(INDEX('Policy Characteristics'!H:H,MATCH($C428,'Policy Characteristics'!$C:$C,0))),"",INDEX('Policy Characteristics'!H:H,MATCH($C428,'Policy Characteristics'!$C:$C,0)))</f>
        <v>0.01</v>
      </c>
      <c r="O428" s="272" t="str">
        <f>IF(ISBLANK(INDEX('Policy Characteristics'!I:I,MATCH($C428,'Policy Characteristics'!$C:$C,0))),"",INDEX('Policy Characteristics'!I:I,MATCH($C428,'Policy Characteristics'!$C:$C,0)))</f>
        <v>% of CO2 captured</v>
      </c>
      <c r="P428" s="272" t="str">
        <f>IF(ISBLANK(INDEX('Policy Characteristics'!J:J,MATCH($C428,'Policy Characteristics'!$C:$C,0))),"",INDEX('Policy Characteristics'!J:J,MATCH($C428,'Policy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8" s="272" t="str">
        <f>IF(ISBLANK(INDEX('Policy Characteristics'!K:K,MATCH($C428,'Policy Characteristics'!$C:$C,0))),"",INDEX('Policy Characteristics'!K:K,MATCH($C428,'Policy Characteristics'!$C:$C,0)))</f>
        <v>ccs.html#ccs</v>
      </c>
      <c r="R428" s="272" t="str">
        <f>IF(ISBLANK(INDEX('Policy Characteristics'!L:L,MATCH($C428,'Policy Characteristics'!$C:$C,0))),"",INDEX('Policy Characteristics'!L:L,MATCH($C428,'Policy Characteristics'!$C:$C,0)))</f>
        <v>carbon-capture-and-sequestration.html</v>
      </c>
    </row>
    <row r="429" spans="1:18" ht="16">
      <c r="A429" s="272" t="str">
        <f>IF(ISBLANK(INDEX('Policy Characteristics'!A:A,MATCH($C429,'Policy Characteristics'!$C:$C,0))),"",INDEX('Policy Characteristics'!A:A,MATCH($C429,'Policy Characteristics'!$C:$C,0)))</f>
        <v>Industry</v>
      </c>
      <c r="B429" s="272" t="str">
        <f>IF(ISBLANK(INDEX('Policy Characteristics'!B:B,MATCH($C429,'Policy Characteristics'!$C:$C,0))),"",INDEX('Policy Characteristics'!B:B,MATCH($C429,'Policy Characteristics'!$C:$C,0)))</f>
        <v>Carbon Capture and Sequestration</v>
      </c>
      <c r="C429" s="274" t="str">
        <f t="shared" si="29"/>
        <v>Industry Sector Fraction of Potential Additional CCS Achieved</v>
      </c>
      <c r="D429" s="6" t="s">
        <v>3195</v>
      </c>
      <c r="E429" s="6" t="s">
        <v>2597</v>
      </c>
      <c r="F429" t="s">
        <v>3165</v>
      </c>
      <c r="G429" s="44" t="s">
        <v>3159</v>
      </c>
      <c r="H429" s="43">
        <v>923</v>
      </c>
      <c r="I429" s="6" t="s">
        <v>46</v>
      </c>
      <c r="J429" s="274" t="str">
        <f>IF(ISBLANK(INDEX('Policy Characteristics'!D:D,MATCH($C429,'Policy Characteristics'!$C:$C,0))),"",INDEX('Policy Characteristics'!D:D,MATCH($C429,'Policy Characteristics'!$C:$C,0)))</f>
        <v>Industry CCS</v>
      </c>
      <c r="K429" s="272" t="str">
        <f>IF(ISBLANK(INDEX('Policy Characteristics'!E:E,MATCH($C429,'Policy Characteristics'!$C:$C,0))),"",INDEX('Policy Characteristics'!E:E,MATCH($C429,'Policy Characteristics'!$C:$C,0)))</f>
        <v>indst CCS</v>
      </c>
      <c r="L429" s="285">
        <f>IF(ISBLANK(INDEX('Policy Characteristics'!F:F,MATCH($C429,'Policy Characteristics'!$C:$C,0))),"",INDEX('Policy Characteristics'!F:F,MATCH($C429,'Policy Characteristics'!$C:$C,0)))</f>
        <v>0</v>
      </c>
      <c r="M429" s="285">
        <f>IF(ISBLANK(INDEX('Policy Characteristics'!G:G,MATCH($C429,'Policy Characteristics'!$C:$C,0))),"",INDEX('Policy Characteristics'!G:G,MATCH($C429,'Policy Characteristics'!$C:$C,0)))</f>
        <v>1</v>
      </c>
      <c r="N429" s="285">
        <f>IF(ISBLANK(INDEX('Policy Characteristics'!H:H,MATCH($C429,'Policy Characteristics'!$C:$C,0))),"",INDEX('Policy Characteristics'!H:H,MATCH($C429,'Policy Characteristics'!$C:$C,0)))</f>
        <v>0.01</v>
      </c>
      <c r="O429" s="272" t="str">
        <f>IF(ISBLANK(INDEX('Policy Characteristics'!I:I,MATCH($C429,'Policy Characteristics'!$C:$C,0))),"",INDEX('Policy Characteristics'!I:I,MATCH($C429,'Policy Characteristics'!$C:$C,0)))</f>
        <v>% of CO2 captured</v>
      </c>
      <c r="P429" s="272" t="str">
        <f>IF(ISBLANK(INDEX('Policy Characteristics'!J:J,MATCH($C429,'Policy Characteristics'!$C:$C,0))),"",INDEX('Policy Characteristics'!J:J,MATCH($C429,'Policy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29" s="272" t="str">
        <f>IF(ISBLANK(INDEX('Policy Characteristics'!K:K,MATCH($C429,'Policy Characteristics'!$C:$C,0))),"",INDEX('Policy Characteristics'!K:K,MATCH($C429,'Policy Characteristics'!$C:$C,0)))</f>
        <v>ccs.html#ccs</v>
      </c>
      <c r="R429" s="272" t="str">
        <f>IF(ISBLANK(INDEX('Policy Characteristics'!L:L,MATCH($C429,'Policy Characteristics'!$C:$C,0))),"",INDEX('Policy Characteristics'!L:L,MATCH($C429,'Policy Characteristics'!$C:$C,0)))</f>
        <v>carbon-capture-and-sequestration.html</v>
      </c>
    </row>
    <row r="430" spans="1:18" ht="16">
      <c r="A430" s="272" t="str">
        <f>IF(ISBLANK(INDEX('Policy Characteristics'!A:A,MATCH($C430,'Policy Characteristics'!$C:$C,0))),"",INDEX('Policy Characteristics'!A:A,MATCH($C430,'Policy Characteristics'!$C:$C,0)))</f>
        <v>Industry</v>
      </c>
      <c r="B430" s="272" t="str">
        <f>IF(ISBLANK(INDEX('Policy Characteristics'!B:B,MATCH($C430,'Policy Characteristics'!$C:$C,0))),"",INDEX('Policy Characteristics'!B:B,MATCH($C430,'Policy Characteristics'!$C:$C,0)))</f>
        <v>Carbon Capture and Sequestration</v>
      </c>
      <c r="C430" s="274" t="str">
        <f t="shared" si="29"/>
        <v>Industry Sector Fraction of Potential Additional CCS Achieved</v>
      </c>
      <c r="D430" s="6" t="s">
        <v>3196</v>
      </c>
      <c r="E430" s="6" t="s">
        <v>3157</v>
      </c>
      <c r="F430" t="s">
        <v>3166</v>
      </c>
      <c r="G430" s="44" t="s">
        <v>3158</v>
      </c>
      <c r="H430" s="43">
        <v>924</v>
      </c>
      <c r="I430" s="44" t="s">
        <v>45</v>
      </c>
      <c r="J430" s="274" t="str">
        <f>IF(ISBLANK(INDEX('Policy Characteristics'!D:D,MATCH($C430,'Policy Characteristics'!$C:$C,0))),"",INDEX('Policy Characteristics'!D:D,MATCH($C430,'Policy Characteristics'!$C:$C,0)))</f>
        <v>Industry CCS</v>
      </c>
      <c r="K430" s="272" t="str">
        <f>IF(ISBLANK(INDEX('Policy Characteristics'!E:E,MATCH($C430,'Policy Characteristics'!$C:$C,0))),"",INDEX('Policy Characteristics'!E:E,MATCH($C430,'Policy Characteristics'!$C:$C,0)))</f>
        <v>indst CCS</v>
      </c>
      <c r="L430" s="285">
        <f>IF(ISBLANK(INDEX('Policy Characteristics'!F:F,MATCH($C430,'Policy Characteristics'!$C:$C,0))),"",INDEX('Policy Characteristics'!F:F,MATCH($C430,'Policy Characteristics'!$C:$C,0)))</f>
        <v>0</v>
      </c>
      <c r="M430" s="285">
        <f>IF(ISBLANK(INDEX('Policy Characteristics'!G:G,MATCH($C430,'Policy Characteristics'!$C:$C,0))),"",INDEX('Policy Characteristics'!G:G,MATCH($C430,'Policy Characteristics'!$C:$C,0)))</f>
        <v>1</v>
      </c>
      <c r="N430" s="285">
        <f>IF(ISBLANK(INDEX('Policy Characteristics'!H:H,MATCH($C430,'Policy Characteristics'!$C:$C,0))),"",INDEX('Policy Characteristics'!H:H,MATCH($C430,'Policy Characteristics'!$C:$C,0)))</f>
        <v>0.01</v>
      </c>
      <c r="O430" s="272" t="str">
        <f>IF(ISBLANK(INDEX('Policy Characteristics'!I:I,MATCH($C430,'Policy Characteristics'!$C:$C,0))),"",INDEX('Policy Characteristics'!I:I,MATCH($C430,'Policy Characteristics'!$C:$C,0)))</f>
        <v>% of CO2 captured</v>
      </c>
      <c r="P430" s="272" t="str">
        <f>IF(ISBLANK(INDEX('Policy Characteristics'!J:J,MATCH($C430,'Policy Characteristics'!$C:$C,0))),"",INDEX('Policy Characteristics'!J:J,MATCH($C430,'Policy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0" s="272" t="str">
        <f>IF(ISBLANK(INDEX('Policy Characteristics'!K:K,MATCH($C430,'Policy Characteristics'!$C:$C,0))),"",INDEX('Policy Characteristics'!K:K,MATCH($C430,'Policy Characteristics'!$C:$C,0)))</f>
        <v>ccs.html#ccs</v>
      </c>
      <c r="R430" s="272" t="str">
        <f>IF(ISBLANK(INDEX('Policy Characteristics'!L:L,MATCH($C430,'Policy Characteristics'!$C:$C,0))),"",INDEX('Policy Characteristics'!L:L,MATCH($C430,'Policy Characteristics'!$C:$C,0)))</f>
        <v>carbon-capture-and-sequestration.html</v>
      </c>
    </row>
    <row r="431" spans="1:18" ht="16">
      <c r="A431" s="272" t="str">
        <f>IF(ISBLANK(INDEX('Policy Characteristics'!A:A,MATCH($C431,'Policy Characteristics'!$C:$C,0))),"",INDEX('Policy Characteristics'!A:A,MATCH($C431,'Policy Characteristics'!$C:$C,0)))</f>
        <v>Industry</v>
      </c>
      <c r="B431" s="272" t="str">
        <f>IF(ISBLANK(INDEX('Policy Characteristics'!B:B,MATCH($C431,'Policy Characteristics'!$C:$C,0))),"",INDEX('Policy Characteristics'!B:B,MATCH($C431,'Policy Characteristics'!$C:$C,0)))</f>
        <v>Carbon Capture and Sequestration</v>
      </c>
      <c r="C431" s="274" t="str">
        <f t="shared" ref="C431:C463" si="30">C$414</f>
        <v>Industry Sector Fraction of Potential Additional CCS Achieved</v>
      </c>
      <c r="D431" s="6" t="s">
        <v>3196</v>
      </c>
      <c r="E431" s="6" t="s">
        <v>2597</v>
      </c>
      <c r="F431" t="s">
        <v>3166</v>
      </c>
      <c r="G431" s="44" t="s">
        <v>3159</v>
      </c>
      <c r="H431" s="43">
        <v>925</v>
      </c>
      <c r="I431" s="6" t="s">
        <v>46</v>
      </c>
      <c r="J431" s="274" t="str">
        <f>IF(ISBLANK(INDEX('Policy Characteristics'!D:D,MATCH($C431,'Policy Characteristics'!$C:$C,0))),"",INDEX('Policy Characteristics'!D:D,MATCH($C431,'Policy Characteristics'!$C:$C,0)))</f>
        <v>Industry CCS</v>
      </c>
      <c r="K431" s="272" t="str">
        <f>IF(ISBLANK(INDEX('Policy Characteristics'!E:E,MATCH($C431,'Policy Characteristics'!$C:$C,0))),"",INDEX('Policy Characteristics'!E:E,MATCH($C431,'Policy Characteristics'!$C:$C,0)))</f>
        <v>indst CCS</v>
      </c>
      <c r="L431" s="285">
        <f>IF(ISBLANK(INDEX('Policy Characteristics'!F:F,MATCH($C431,'Policy Characteristics'!$C:$C,0))),"",INDEX('Policy Characteristics'!F:F,MATCH($C431,'Policy Characteristics'!$C:$C,0)))</f>
        <v>0</v>
      </c>
      <c r="M431" s="285">
        <f>IF(ISBLANK(INDEX('Policy Characteristics'!G:G,MATCH($C431,'Policy Characteristics'!$C:$C,0))),"",INDEX('Policy Characteristics'!G:G,MATCH($C431,'Policy Characteristics'!$C:$C,0)))</f>
        <v>1</v>
      </c>
      <c r="N431" s="285">
        <f>IF(ISBLANK(INDEX('Policy Characteristics'!H:H,MATCH($C431,'Policy Characteristics'!$C:$C,0))),"",INDEX('Policy Characteristics'!H:H,MATCH($C431,'Policy Characteristics'!$C:$C,0)))</f>
        <v>0.01</v>
      </c>
      <c r="O431" s="272" t="str">
        <f>IF(ISBLANK(INDEX('Policy Characteristics'!I:I,MATCH($C431,'Policy Characteristics'!$C:$C,0))),"",INDEX('Policy Characteristics'!I:I,MATCH($C431,'Policy Characteristics'!$C:$C,0)))</f>
        <v>% of CO2 captured</v>
      </c>
      <c r="P431" s="272" t="str">
        <f>IF(ISBLANK(INDEX('Policy Characteristics'!J:J,MATCH($C431,'Policy Characteristics'!$C:$C,0))),"",INDEX('Policy Characteristics'!J:J,MATCH($C431,'Policy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1" s="272" t="str">
        <f>IF(ISBLANK(INDEX('Policy Characteristics'!K:K,MATCH($C431,'Policy Characteristics'!$C:$C,0))),"",INDEX('Policy Characteristics'!K:K,MATCH($C431,'Policy Characteristics'!$C:$C,0)))</f>
        <v>ccs.html#ccs</v>
      </c>
      <c r="R431" s="272" t="str">
        <f>IF(ISBLANK(INDEX('Policy Characteristics'!L:L,MATCH($C431,'Policy Characteristics'!$C:$C,0))),"",INDEX('Policy Characteristics'!L:L,MATCH($C431,'Policy Characteristics'!$C:$C,0)))</f>
        <v>carbon-capture-and-sequestration.html</v>
      </c>
    </row>
    <row r="432" spans="1:18" ht="16">
      <c r="A432" s="272" t="str">
        <f>IF(ISBLANK(INDEX('Policy Characteristics'!A:A,MATCH($C432,'Policy Characteristics'!$C:$C,0))),"",INDEX('Policy Characteristics'!A:A,MATCH($C432,'Policy Characteristics'!$C:$C,0)))</f>
        <v>Industry</v>
      </c>
      <c r="B432" s="272" t="str">
        <f>IF(ISBLANK(INDEX('Policy Characteristics'!B:B,MATCH($C432,'Policy Characteristics'!$C:$C,0))),"",INDEX('Policy Characteristics'!B:B,MATCH($C432,'Policy Characteristics'!$C:$C,0)))</f>
        <v>Carbon Capture and Sequestration</v>
      </c>
      <c r="C432" s="274" t="str">
        <f t="shared" si="30"/>
        <v>Industry Sector Fraction of Potential Additional CCS Achieved</v>
      </c>
      <c r="D432" s="6" t="s">
        <v>3197</v>
      </c>
      <c r="E432" s="6" t="s">
        <v>3157</v>
      </c>
      <c r="F432" t="s">
        <v>2645</v>
      </c>
      <c r="G432" s="44" t="s">
        <v>3158</v>
      </c>
      <c r="H432" s="43">
        <v>926</v>
      </c>
      <c r="I432" s="44" t="s">
        <v>45</v>
      </c>
      <c r="J432" s="274" t="str">
        <f>IF(ISBLANK(INDEX('Policy Characteristics'!D:D,MATCH($C432,'Policy Characteristics'!$C:$C,0))),"",INDEX('Policy Characteristics'!D:D,MATCH($C432,'Policy Characteristics'!$C:$C,0)))</f>
        <v>Industry CCS</v>
      </c>
      <c r="K432" s="272" t="str">
        <f>IF(ISBLANK(INDEX('Policy Characteristics'!E:E,MATCH($C432,'Policy Characteristics'!$C:$C,0))),"",INDEX('Policy Characteristics'!E:E,MATCH($C432,'Policy Characteristics'!$C:$C,0)))</f>
        <v>indst CCS</v>
      </c>
      <c r="L432" s="285">
        <f>IF(ISBLANK(INDEX('Policy Characteristics'!F:F,MATCH($C432,'Policy Characteristics'!$C:$C,0))),"",INDEX('Policy Characteristics'!F:F,MATCH($C432,'Policy Characteristics'!$C:$C,0)))</f>
        <v>0</v>
      </c>
      <c r="M432" s="285">
        <f>IF(ISBLANK(INDEX('Policy Characteristics'!G:G,MATCH($C432,'Policy Characteristics'!$C:$C,0))),"",INDEX('Policy Characteristics'!G:G,MATCH($C432,'Policy Characteristics'!$C:$C,0)))</f>
        <v>1</v>
      </c>
      <c r="N432" s="285">
        <f>IF(ISBLANK(INDEX('Policy Characteristics'!H:H,MATCH($C432,'Policy Characteristics'!$C:$C,0))),"",INDEX('Policy Characteristics'!H:H,MATCH($C432,'Policy Characteristics'!$C:$C,0)))</f>
        <v>0.01</v>
      </c>
      <c r="O432" s="272" t="str">
        <f>IF(ISBLANK(INDEX('Policy Characteristics'!I:I,MATCH($C432,'Policy Characteristics'!$C:$C,0))),"",INDEX('Policy Characteristics'!I:I,MATCH($C432,'Policy Characteristics'!$C:$C,0)))</f>
        <v>% of CO2 captured</v>
      </c>
      <c r="P432" s="272" t="str">
        <f>IF(ISBLANK(INDEX('Policy Characteristics'!J:J,MATCH($C432,'Policy Characteristics'!$C:$C,0))),"",INDEX('Policy Characteristics'!J:J,MATCH($C432,'Policy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2" s="272" t="str">
        <f>IF(ISBLANK(INDEX('Policy Characteristics'!K:K,MATCH($C432,'Policy Characteristics'!$C:$C,0))),"",INDEX('Policy Characteristics'!K:K,MATCH($C432,'Policy Characteristics'!$C:$C,0)))</f>
        <v>ccs.html#ccs</v>
      </c>
      <c r="R432" s="272" t="str">
        <f>IF(ISBLANK(INDEX('Policy Characteristics'!L:L,MATCH($C432,'Policy Characteristics'!$C:$C,0))),"",INDEX('Policy Characteristics'!L:L,MATCH($C432,'Policy Characteristics'!$C:$C,0)))</f>
        <v>carbon-capture-and-sequestration.html</v>
      </c>
    </row>
    <row r="433" spans="1:18" ht="16">
      <c r="A433" s="272" t="str">
        <f>IF(ISBLANK(INDEX('Policy Characteristics'!A:A,MATCH($C433,'Policy Characteristics'!$C:$C,0))),"",INDEX('Policy Characteristics'!A:A,MATCH($C433,'Policy Characteristics'!$C:$C,0)))</f>
        <v>Industry</v>
      </c>
      <c r="B433" s="272" t="str">
        <f>IF(ISBLANK(INDEX('Policy Characteristics'!B:B,MATCH($C433,'Policy Characteristics'!$C:$C,0))),"",INDEX('Policy Characteristics'!B:B,MATCH($C433,'Policy Characteristics'!$C:$C,0)))</f>
        <v>Carbon Capture and Sequestration</v>
      </c>
      <c r="C433" s="274" t="str">
        <f t="shared" si="30"/>
        <v>Industry Sector Fraction of Potential Additional CCS Achieved</v>
      </c>
      <c r="D433" s="6" t="s">
        <v>3197</v>
      </c>
      <c r="E433" s="6" t="s">
        <v>2597</v>
      </c>
      <c r="F433" t="s">
        <v>2645</v>
      </c>
      <c r="G433" s="44" t="s">
        <v>3159</v>
      </c>
      <c r="H433" s="43">
        <v>927</v>
      </c>
      <c r="I433" s="44" t="s">
        <v>45</v>
      </c>
      <c r="J433" s="274" t="str">
        <f>IF(ISBLANK(INDEX('Policy Characteristics'!D:D,MATCH($C433,'Policy Characteristics'!$C:$C,0))),"",INDEX('Policy Characteristics'!D:D,MATCH($C433,'Policy Characteristics'!$C:$C,0)))</f>
        <v>Industry CCS</v>
      </c>
      <c r="K433" s="272" t="str">
        <f>IF(ISBLANK(INDEX('Policy Characteristics'!E:E,MATCH($C433,'Policy Characteristics'!$C:$C,0))),"",INDEX('Policy Characteristics'!E:E,MATCH($C433,'Policy Characteristics'!$C:$C,0)))</f>
        <v>indst CCS</v>
      </c>
      <c r="L433" s="285">
        <f>IF(ISBLANK(INDEX('Policy Characteristics'!F:F,MATCH($C433,'Policy Characteristics'!$C:$C,0))),"",INDEX('Policy Characteristics'!F:F,MATCH($C433,'Policy Characteristics'!$C:$C,0)))</f>
        <v>0</v>
      </c>
      <c r="M433" s="285">
        <f>IF(ISBLANK(INDEX('Policy Characteristics'!G:G,MATCH($C433,'Policy Characteristics'!$C:$C,0))),"",INDEX('Policy Characteristics'!G:G,MATCH($C433,'Policy Characteristics'!$C:$C,0)))</f>
        <v>1</v>
      </c>
      <c r="N433" s="285">
        <f>IF(ISBLANK(INDEX('Policy Characteristics'!H:H,MATCH($C433,'Policy Characteristics'!$C:$C,0))),"",INDEX('Policy Characteristics'!H:H,MATCH($C433,'Policy Characteristics'!$C:$C,0)))</f>
        <v>0.01</v>
      </c>
      <c r="O433" s="272" t="str">
        <f>IF(ISBLANK(INDEX('Policy Characteristics'!I:I,MATCH($C433,'Policy Characteristics'!$C:$C,0))),"",INDEX('Policy Characteristics'!I:I,MATCH($C433,'Policy Characteristics'!$C:$C,0)))</f>
        <v>% of CO2 captured</v>
      </c>
      <c r="P433" s="272" t="str">
        <f>IF(ISBLANK(INDEX('Policy Characteristics'!J:J,MATCH($C433,'Policy Characteristics'!$C:$C,0))),"",INDEX('Policy Characteristics'!J:J,MATCH($C433,'Policy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3" s="272" t="str">
        <f>IF(ISBLANK(INDEX('Policy Characteristics'!K:K,MATCH($C433,'Policy Characteristics'!$C:$C,0))),"",INDEX('Policy Characteristics'!K:K,MATCH($C433,'Policy Characteristics'!$C:$C,0)))</f>
        <v>ccs.html#ccs</v>
      </c>
      <c r="R433" s="272" t="str">
        <f>IF(ISBLANK(INDEX('Policy Characteristics'!L:L,MATCH($C433,'Policy Characteristics'!$C:$C,0))),"",INDEX('Policy Characteristics'!L:L,MATCH($C433,'Policy Characteristics'!$C:$C,0)))</f>
        <v>carbon-capture-and-sequestration.html</v>
      </c>
    </row>
    <row r="434" spans="1:18" ht="16">
      <c r="A434" s="272" t="str">
        <f>IF(ISBLANK(INDEX('Policy Characteristics'!A:A,MATCH($C434,'Policy Characteristics'!$C:$C,0))),"",INDEX('Policy Characteristics'!A:A,MATCH($C434,'Policy Characteristics'!$C:$C,0)))</f>
        <v>Industry</v>
      </c>
      <c r="B434" s="272" t="str">
        <f>IF(ISBLANK(INDEX('Policy Characteristics'!B:B,MATCH($C434,'Policy Characteristics'!$C:$C,0))),"",INDEX('Policy Characteristics'!B:B,MATCH($C434,'Policy Characteristics'!$C:$C,0)))</f>
        <v>Carbon Capture and Sequestration</v>
      </c>
      <c r="C434" s="274" t="str">
        <f t="shared" si="30"/>
        <v>Industry Sector Fraction of Potential Additional CCS Achieved</v>
      </c>
      <c r="D434" s="6" t="s">
        <v>3198</v>
      </c>
      <c r="E434" s="6" t="s">
        <v>3157</v>
      </c>
      <c r="F434" t="s">
        <v>3167</v>
      </c>
      <c r="G434" s="44" t="s">
        <v>3158</v>
      </c>
      <c r="H434" s="43">
        <v>928</v>
      </c>
      <c r="I434" s="44" t="s">
        <v>45</v>
      </c>
      <c r="J434" s="274" t="str">
        <f>IF(ISBLANK(INDEX('Policy Characteristics'!D:D,MATCH($C434,'Policy Characteristics'!$C:$C,0))),"",INDEX('Policy Characteristics'!D:D,MATCH($C434,'Policy Characteristics'!$C:$C,0)))</f>
        <v>Industry CCS</v>
      </c>
      <c r="K434" s="272" t="str">
        <f>IF(ISBLANK(INDEX('Policy Characteristics'!E:E,MATCH($C434,'Policy Characteristics'!$C:$C,0))),"",INDEX('Policy Characteristics'!E:E,MATCH($C434,'Policy Characteristics'!$C:$C,0)))</f>
        <v>indst CCS</v>
      </c>
      <c r="L434" s="285">
        <f>IF(ISBLANK(INDEX('Policy Characteristics'!F:F,MATCH($C434,'Policy Characteristics'!$C:$C,0))),"",INDEX('Policy Characteristics'!F:F,MATCH($C434,'Policy Characteristics'!$C:$C,0)))</f>
        <v>0</v>
      </c>
      <c r="M434" s="285">
        <f>IF(ISBLANK(INDEX('Policy Characteristics'!G:G,MATCH($C434,'Policy Characteristics'!$C:$C,0))),"",INDEX('Policy Characteristics'!G:G,MATCH($C434,'Policy Characteristics'!$C:$C,0)))</f>
        <v>1</v>
      </c>
      <c r="N434" s="285">
        <f>IF(ISBLANK(INDEX('Policy Characteristics'!H:H,MATCH($C434,'Policy Characteristics'!$C:$C,0))),"",INDEX('Policy Characteristics'!H:H,MATCH($C434,'Policy Characteristics'!$C:$C,0)))</f>
        <v>0.01</v>
      </c>
      <c r="O434" s="272" t="str">
        <f>IF(ISBLANK(INDEX('Policy Characteristics'!I:I,MATCH($C434,'Policy Characteristics'!$C:$C,0))),"",INDEX('Policy Characteristics'!I:I,MATCH($C434,'Policy Characteristics'!$C:$C,0)))</f>
        <v>% of CO2 captured</v>
      </c>
      <c r="P434" s="272" t="str">
        <f>IF(ISBLANK(INDEX('Policy Characteristics'!J:J,MATCH($C434,'Policy Characteristics'!$C:$C,0))),"",INDEX('Policy Characteristics'!J:J,MATCH($C434,'Policy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4" s="272" t="str">
        <f>IF(ISBLANK(INDEX('Policy Characteristics'!K:K,MATCH($C434,'Policy Characteristics'!$C:$C,0))),"",INDEX('Policy Characteristics'!K:K,MATCH($C434,'Policy Characteristics'!$C:$C,0)))</f>
        <v>ccs.html#ccs</v>
      </c>
      <c r="R434" s="272" t="str">
        <f>IF(ISBLANK(INDEX('Policy Characteristics'!L:L,MATCH($C434,'Policy Characteristics'!$C:$C,0))),"",INDEX('Policy Characteristics'!L:L,MATCH($C434,'Policy Characteristics'!$C:$C,0)))</f>
        <v>carbon-capture-and-sequestration.html</v>
      </c>
    </row>
    <row r="435" spans="1:18" ht="16">
      <c r="A435" s="272" t="str">
        <f>IF(ISBLANK(INDEX('Policy Characteristics'!A:A,MATCH($C435,'Policy Characteristics'!$C:$C,0))),"",INDEX('Policy Characteristics'!A:A,MATCH($C435,'Policy Characteristics'!$C:$C,0)))</f>
        <v>Industry</v>
      </c>
      <c r="B435" s="272" t="str">
        <f>IF(ISBLANK(INDEX('Policy Characteristics'!B:B,MATCH($C435,'Policy Characteristics'!$C:$C,0))),"",INDEX('Policy Characteristics'!B:B,MATCH($C435,'Policy Characteristics'!$C:$C,0)))</f>
        <v>Carbon Capture and Sequestration</v>
      </c>
      <c r="C435" s="274" t="str">
        <f t="shared" si="30"/>
        <v>Industry Sector Fraction of Potential Additional CCS Achieved</v>
      </c>
      <c r="D435" s="6" t="s">
        <v>3198</v>
      </c>
      <c r="E435" s="6" t="s">
        <v>2597</v>
      </c>
      <c r="F435" t="s">
        <v>3167</v>
      </c>
      <c r="G435" s="44" t="s">
        <v>3159</v>
      </c>
      <c r="H435" s="43">
        <v>929</v>
      </c>
      <c r="I435" s="6" t="s">
        <v>46</v>
      </c>
      <c r="J435" s="274" t="str">
        <f>IF(ISBLANK(INDEX('Policy Characteristics'!D:D,MATCH($C435,'Policy Characteristics'!$C:$C,0))),"",INDEX('Policy Characteristics'!D:D,MATCH($C435,'Policy Characteristics'!$C:$C,0)))</f>
        <v>Industry CCS</v>
      </c>
      <c r="K435" s="272" t="str">
        <f>IF(ISBLANK(INDEX('Policy Characteristics'!E:E,MATCH($C435,'Policy Characteristics'!$C:$C,0))),"",INDEX('Policy Characteristics'!E:E,MATCH($C435,'Policy Characteristics'!$C:$C,0)))</f>
        <v>indst CCS</v>
      </c>
      <c r="L435" s="285">
        <f>IF(ISBLANK(INDEX('Policy Characteristics'!F:F,MATCH($C435,'Policy Characteristics'!$C:$C,0))),"",INDEX('Policy Characteristics'!F:F,MATCH($C435,'Policy Characteristics'!$C:$C,0)))</f>
        <v>0</v>
      </c>
      <c r="M435" s="285">
        <f>IF(ISBLANK(INDEX('Policy Characteristics'!G:G,MATCH($C435,'Policy Characteristics'!$C:$C,0))),"",INDEX('Policy Characteristics'!G:G,MATCH($C435,'Policy Characteristics'!$C:$C,0)))</f>
        <v>1</v>
      </c>
      <c r="N435" s="285">
        <f>IF(ISBLANK(INDEX('Policy Characteristics'!H:H,MATCH($C435,'Policy Characteristics'!$C:$C,0))),"",INDEX('Policy Characteristics'!H:H,MATCH($C435,'Policy Characteristics'!$C:$C,0)))</f>
        <v>0.01</v>
      </c>
      <c r="O435" s="272" t="str">
        <f>IF(ISBLANK(INDEX('Policy Characteristics'!I:I,MATCH($C435,'Policy Characteristics'!$C:$C,0))),"",INDEX('Policy Characteristics'!I:I,MATCH($C435,'Policy Characteristics'!$C:$C,0)))</f>
        <v>% of CO2 captured</v>
      </c>
      <c r="P435" s="272" t="str">
        <f>IF(ISBLANK(INDEX('Policy Characteristics'!J:J,MATCH($C435,'Policy Characteristics'!$C:$C,0))),"",INDEX('Policy Characteristics'!J:J,MATCH($C435,'Policy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5" s="272" t="str">
        <f>IF(ISBLANK(INDEX('Policy Characteristics'!K:K,MATCH($C435,'Policy Characteristics'!$C:$C,0))),"",INDEX('Policy Characteristics'!K:K,MATCH($C435,'Policy Characteristics'!$C:$C,0)))</f>
        <v>ccs.html#ccs</v>
      </c>
      <c r="R435" s="272" t="str">
        <f>IF(ISBLANK(INDEX('Policy Characteristics'!L:L,MATCH($C435,'Policy Characteristics'!$C:$C,0))),"",INDEX('Policy Characteristics'!L:L,MATCH($C435,'Policy Characteristics'!$C:$C,0)))</f>
        <v>carbon-capture-and-sequestration.html</v>
      </c>
    </row>
    <row r="436" spans="1:18" ht="16">
      <c r="A436" s="272" t="str">
        <f>IF(ISBLANK(INDEX('Policy Characteristics'!A:A,MATCH($C436,'Policy Characteristics'!$C:$C,0))),"",INDEX('Policy Characteristics'!A:A,MATCH($C436,'Policy Characteristics'!$C:$C,0)))</f>
        <v>Industry</v>
      </c>
      <c r="B436" s="272" t="str">
        <f>IF(ISBLANK(INDEX('Policy Characteristics'!B:B,MATCH($C436,'Policy Characteristics'!$C:$C,0))),"",INDEX('Policy Characteristics'!B:B,MATCH($C436,'Policy Characteristics'!$C:$C,0)))</f>
        <v>Carbon Capture and Sequestration</v>
      </c>
      <c r="C436" s="274" t="str">
        <f t="shared" si="30"/>
        <v>Industry Sector Fraction of Potential Additional CCS Achieved</v>
      </c>
      <c r="D436" s="6" t="s">
        <v>3199</v>
      </c>
      <c r="E436" s="6" t="s">
        <v>3157</v>
      </c>
      <c r="F436" t="s">
        <v>3168</v>
      </c>
      <c r="G436" s="44" t="s">
        <v>3158</v>
      </c>
      <c r="H436" s="43">
        <v>930</v>
      </c>
      <c r="I436" s="44" t="s">
        <v>45</v>
      </c>
      <c r="J436" s="274" t="str">
        <f>IF(ISBLANK(INDEX('Policy Characteristics'!D:D,MATCH($C436,'Policy Characteristics'!$C:$C,0))),"",INDEX('Policy Characteristics'!D:D,MATCH($C436,'Policy Characteristics'!$C:$C,0)))</f>
        <v>Industry CCS</v>
      </c>
      <c r="K436" s="272" t="str">
        <f>IF(ISBLANK(INDEX('Policy Characteristics'!E:E,MATCH($C436,'Policy Characteristics'!$C:$C,0))),"",INDEX('Policy Characteristics'!E:E,MATCH($C436,'Policy Characteristics'!$C:$C,0)))</f>
        <v>indst CCS</v>
      </c>
      <c r="L436" s="285">
        <f>IF(ISBLANK(INDEX('Policy Characteristics'!F:F,MATCH($C436,'Policy Characteristics'!$C:$C,0))),"",INDEX('Policy Characteristics'!F:F,MATCH($C436,'Policy Characteristics'!$C:$C,0)))</f>
        <v>0</v>
      </c>
      <c r="M436" s="285">
        <f>IF(ISBLANK(INDEX('Policy Characteristics'!G:G,MATCH($C436,'Policy Characteristics'!$C:$C,0))),"",INDEX('Policy Characteristics'!G:G,MATCH($C436,'Policy Characteristics'!$C:$C,0)))</f>
        <v>1</v>
      </c>
      <c r="N436" s="285">
        <f>IF(ISBLANK(INDEX('Policy Characteristics'!H:H,MATCH($C436,'Policy Characteristics'!$C:$C,0))),"",INDEX('Policy Characteristics'!H:H,MATCH($C436,'Policy Characteristics'!$C:$C,0)))</f>
        <v>0.01</v>
      </c>
      <c r="O436" s="272" t="str">
        <f>IF(ISBLANK(INDEX('Policy Characteristics'!I:I,MATCH($C436,'Policy Characteristics'!$C:$C,0))),"",INDEX('Policy Characteristics'!I:I,MATCH($C436,'Policy Characteristics'!$C:$C,0)))</f>
        <v>% of CO2 captured</v>
      </c>
      <c r="P436" s="272" t="str">
        <f>IF(ISBLANK(INDEX('Policy Characteristics'!J:J,MATCH($C436,'Policy Characteristics'!$C:$C,0))),"",INDEX('Policy Characteristics'!J:J,MATCH($C436,'Policy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6" s="272" t="str">
        <f>IF(ISBLANK(INDEX('Policy Characteristics'!K:K,MATCH($C436,'Policy Characteristics'!$C:$C,0))),"",INDEX('Policy Characteristics'!K:K,MATCH($C436,'Policy Characteristics'!$C:$C,0)))</f>
        <v>ccs.html#ccs</v>
      </c>
      <c r="R436" s="272" t="str">
        <f>IF(ISBLANK(INDEX('Policy Characteristics'!L:L,MATCH($C436,'Policy Characteristics'!$C:$C,0))),"",INDEX('Policy Characteristics'!L:L,MATCH($C436,'Policy Characteristics'!$C:$C,0)))</f>
        <v>carbon-capture-and-sequestration.html</v>
      </c>
    </row>
    <row r="437" spans="1:18" ht="16">
      <c r="A437" s="272" t="str">
        <f>IF(ISBLANK(INDEX('Policy Characteristics'!A:A,MATCH($C437,'Policy Characteristics'!$C:$C,0))),"",INDEX('Policy Characteristics'!A:A,MATCH($C437,'Policy Characteristics'!$C:$C,0)))</f>
        <v>Industry</v>
      </c>
      <c r="B437" s="272" t="str">
        <f>IF(ISBLANK(INDEX('Policy Characteristics'!B:B,MATCH($C437,'Policy Characteristics'!$C:$C,0))),"",INDEX('Policy Characteristics'!B:B,MATCH($C437,'Policy Characteristics'!$C:$C,0)))</f>
        <v>Carbon Capture and Sequestration</v>
      </c>
      <c r="C437" s="274" t="str">
        <f t="shared" si="30"/>
        <v>Industry Sector Fraction of Potential Additional CCS Achieved</v>
      </c>
      <c r="D437" s="6" t="s">
        <v>3199</v>
      </c>
      <c r="E437" s="6" t="s">
        <v>2597</v>
      </c>
      <c r="F437" t="s">
        <v>3168</v>
      </c>
      <c r="G437" s="44" t="s">
        <v>3159</v>
      </c>
      <c r="H437" s="43">
        <v>931</v>
      </c>
      <c r="I437" s="6" t="s">
        <v>46</v>
      </c>
      <c r="J437" s="274" t="str">
        <f>IF(ISBLANK(INDEX('Policy Characteristics'!D:D,MATCH($C437,'Policy Characteristics'!$C:$C,0))),"",INDEX('Policy Characteristics'!D:D,MATCH($C437,'Policy Characteristics'!$C:$C,0)))</f>
        <v>Industry CCS</v>
      </c>
      <c r="K437" s="272" t="str">
        <f>IF(ISBLANK(INDEX('Policy Characteristics'!E:E,MATCH($C437,'Policy Characteristics'!$C:$C,0))),"",INDEX('Policy Characteristics'!E:E,MATCH($C437,'Policy Characteristics'!$C:$C,0)))</f>
        <v>indst CCS</v>
      </c>
      <c r="L437" s="285">
        <f>IF(ISBLANK(INDEX('Policy Characteristics'!F:F,MATCH($C437,'Policy Characteristics'!$C:$C,0))),"",INDEX('Policy Characteristics'!F:F,MATCH($C437,'Policy Characteristics'!$C:$C,0)))</f>
        <v>0</v>
      </c>
      <c r="M437" s="285">
        <f>IF(ISBLANK(INDEX('Policy Characteristics'!G:G,MATCH($C437,'Policy Characteristics'!$C:$C,0))),"",INDEX('Policy Characteristics'!G:G,MATCH($C437,'Policy Characteristics'!$C:$C,0)))</f>
        <v>1</v>
      </c>
      <c r="N437" s="285">
        <f>IF(ISBLANK(INDEX('Policy Characteristics'!H:H,MATCH($C437,'Policy Characteristics'!$C:$C,0))),"",INDEX('Policy Characteristics'!H:H,MATCH($C437,'Policy Characteristics'!$C:$C,0)))</f>
        <v>0.01</v>
      </c>
      <c r="O437" s="272" t="str">
        <f>IF(ISBLANK(INDEX('Policy Characteristics'!I:I,MATCH($C437,'Policy Characteristics'!$C:$C,0))),"",INDEX('Policy Characteristics'!I:I,MATCH($C437,'Policy Characteristics'!$C:$C,0)))</f>
        <v>% of CO2 captured</v>
      </c>
      <c r="P437" s="272" t="str">
        <f>IF(ISBLANK(INDEX('Policy Characteristics'!J:J,MATCH($C437,'Policy Characteristics'!$C:$C,0))),"",INDEX('Policy Characteristics'!J:J,MATCH($C437,'Policy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7" s="272" t="str">
        <f>IF(ISBLANK(INDEX('Policy Characteristics'!K:K,MATCH($C437,'Policy Characteristics'!$C:$C,0))),"",INDEX('Policy Characteristics'!K:K,MATCH($C437,'Policy Characteristics'!$C:$C,0)))</f>
        <v>ccs.html#ccs</v>
      </c>
      <c r="R437" s="272" t="str">
        <f>IF(ISBLANK(INDEX('Policy Characteristics'!L:L,MATCH($C437,'Policy Characteristics'!$C:$C,0))),"",INDEX('Policy Characteristics'!L:L,MATCH($C437,'Policy Characteristics'!$C:$C,0)))</f>
        <v>carbon-capture-and-sequestration.html</v>
      </c>
    </row>
    <row r="438" spans="1:18" ht="16">
      <c r="A438" s="272" t="str">
        <f>IF(ISBLANK(INDEX('Policy Characteristics'!A:A,MATCH($C438,'Policy Characteristics'!$C:$C,0))),"",INDEX('Policy Characteristics'!A:A,MATCH($C438,'Policy Characteristics'!$C:$C,0)))</f>
        <v>Industry</v>
      </c>
      <c r="B438" s="272" t="str">
        <f>IF(ISBLANK(INDEX('Policy Characteristics'!B:B,MATCH($C438,'Policy Characteristics'!$C:$C,0))),"",INDEX('Policy Characteristics'!B:B,MATCH($C438,'Policy Characteristics'!$C:$C,0)))</f>
        <v>Carbon Capture and Sequestration</v>
      </c>
      <c r="C438" s="274" t="str">
        <f t="shared" si="30"/>
        <v>Industry Sector Fraction of Potential Additional CCS Achieved</v>
      </c>
      <c r="D438" s="6" t="s">
        <v>3200</v>
      </c>
      <c r="E438" s="6" t="s">
        <v>3157</v>
      </c>
      <c r="F438" t="s">
        <v>3169</v>
      </c>
      <c r="G438" s="44" t="s">
        <v>3158</v>
      </c>
      <c r="H438" s="43">
        <v>932</v>
      </c>
      <c r="I438" s="44" t="s">
        <v>45</v>
      </c>
      <c r="J438" s="274" t="str">
        <f>IF(ISBLANK(INDEX('Policy Characteristics'!D:D,MATCH($C438,'Policy Characteristics'!$C:$C,0))),"",INDEX('Policy Characteristics'!D:D,MATCH($C438,'Policy Characteristics'!$C:$C,0)))</f>
        <v>Industry CCS</v>
      </c>
      <c r="K438" s="272" t="str">
        <f>IF(ISBLANK(INDEX('Policy Characteristics'!E:E,MATCH($C438,'Policy Characteristics'!$C:$C,0))),"",INDEX('Policy Characteristics'!E:E,MATCH($C438,'Policy Characteristics'!$C:$C,0)))</f>
        <v>indst CCS</v>
      </c>
      <c r="L438" s="285">
        <f>IF(ISBLANK(INDEX('Policy Characteristics'!F:F,MATCH($C438,'Policy Characteristics'!$C:$C,0))),"",INDEX('Policy Characteristics'!F:F,MATCH($C438,'Policy Characteristics'!$C:$C,0)))</f>
        <v>0</v>
      </c>
      <c r="M438" s="285">
        <f>IF(ISBLANK(INDEX('Policy Characteristics'!G:G,MATCH($C438,'Policy Characteristics'!$C:$C,0))),"",INDEX('Policy Characteristics'!G:G,MATCH($C438,'Policy Characteristics'!$C:$C,0)))</f>
        <v>1</v>
      </c>
      <c r="N438" s="285">
        <f>IF(ISBLANK(INDEX('Policy Characteristics'!H:H,MATCH($C438,'Policy Characteristics'!$C:$C,0))),"",INDEX('Policy Characteristics'!H:H,MATCH($C438,'Policy Characteristics'!$C:$C,0)))</f>
        <v>0.01</v>
      </c>
      <c r="O438" s="272" t="str">
        <f>IF(ISBLANK(INDEX('Policy Characteristics'!I:I,MATCH($C438,'Policy Characteristics'!$C:$C,0))),"",INDEX('Policy Characteristics'!I:I,MATCH($C438,'Policy Characteristics'!$C:$C,0)))</f>
        <v>% of CO2 captured</v>
      </c>
      <c r="P438" s="272" t="str">
        <f>IF(ISBLANK(INDEX('Policy Characteristics'!J:J,MATCH($C438,'Policy Characteristics'!$C:$C,0))),"",INDEX('Policy Characteristics'!J:J,MATCH($C438,'Policy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8" s="272" t="str">
        <f>IF(ISBLANK(INDEX('Policy Characteristics'!K:K,MATCH($C438,'Policy Characteristics'!$C:$C,0))),"",INDEX('Policy Characteristics'!K:K,MATCH($C438,'Policy Characteristics'!$C:$C,0)))</f>
        <v>ccs.html#ccs</v>
      </c>
      <c r="R438" s="272" t="str">
        <f>IF(ISBLANK(INDEX('Policy Characteristics'!L:L,MATCH($C438,'Policy Characteristics'!$C:$C,0))),"",INDEX('Policy Characteristics'!L:L,MATCH($C438,'Policy Characteristics'!$C:$C,0)))</f>
        <v>carbon-capture-and-sequestration.html</v>
      </c>
    </row>
    <row r="439" spans="1:18" ht="16">
      <c r="A439" s="272" t="str">
        <f>IF(ISBLANK(INDEX('Policy Characteristics'!A:A,MATCH($C439,'Policy Characteristics'!$C:$C,0))),"",INDEX('Policy Characteristics'!A:A,MATCH($C439,'Policy Characteristics'!$C:$C,0)))</f>
        <v>Industry</v>
      </c>
      <c r="B439" s="272" t="str">
        <f>IF(ISBLANK(INDEX('Policy Characteristics'!B:B,MATCH($C439,'Policy Characteristics'!$C:$C,0))),"",INDEX('Policy Characteristics'!B:B,MATCH($C439,'Policy Characteristics'!$C:$C,0)))</f>
        <v>Carbon Capture and Sequestration</v>
      </c>
      <c r="C439" s="274" t="str">
        <f t="shared" si="30"/>
        <v>Industry Sector Fraction of Potential Additional CCS Achieved</v>
      </c>
      <c r="D439" s="6" t="s">
        <v>3200</v>
      </c>
      <c r="E439" s="6" t="s">
        <v>2597</v>
      </c>
      <c r="F439" t="s">
        <v>3169</v>
      </c>
      <c r="G439" s="44" t="s">
        <v>3159</v>
      </c>
      <c r="H439" s="43">
        <v>933</v>
      </c>
      <c r="I439" s="44" t="s">
        <v>45</v>
      </c>
      <c r="J439" s="274" t="str">
        <f>IF(ISBLANK(INDEX('Policy Characteristics'!D:D,MATCH($C439,'Policy Characteristics'!$C:$C,0))),"",INDEX('Policy Characteristics'!D:D,MATCH($C439,'Policy Characteristics'!$C:$C,0)))</f>
        <v>Industry CCS</v>
      </c>
      <c r="K439" s="272" t="str">
        <f>IF(ISBLANK(INDEX('Policy Characteristics'!E:E,MATCH($C439,'Policy Characteristics'!$C:$C,0))),"",INDEX('Policy Characteristics'!E:E,MATCH($C439,'Policy Characteristics'!$C:$C,0)))</f>
        <v>indst CCS</v>
      </c>
      <c r="L439" s="285">
        <f>IF(ISBLANK(INDEX('Policy Characteristics'!F:F,MATCH($C439,'Policy Characteristics'!$C:$C,0))),"",INDEX('Policy Characteristics'!F:F,MATCH($C439,'Policy Characteristics'!$C:$C,0)))</f>
        <v>0</v>
      </c>
      <c r="M439" s="285">
        <f>IF(ISBLANK(INDEX('Policy Characteristics'!G:G,MATCH($C439,'Policy Characteristics'!$C:$C,0))),"",INDEX('Policy Characteristics'!G:G,MATCH($C439,'Policy Characteristics'!$C:$C,0)))</f>
        <v>1</v>
      </c>
      <c r="N439" s="285">
        <f>IF(ISBLANK(INDEX('Policy Characteristics'!H:H,MATCH($C439,'Policy Characteristics'!$C:$C,0))),"",INDEX('Policy Characteristics'!H:H,MATCH($C439,'Policy Characteristics'!$C:$C,0)))</f>
        <v>0.01</v>
      </c>
      <c r="O439" s="272" t="str">
        <f>IF(ISBLANK(INDEX('Policy Characteristics'!I:I,MATCH($C439,'Policy Characteristics'!$C:$C,0))),"",INDEX('Policy Characteristics'!I:I,MATCH($C439,'Policy Characteristics'!$C:$C,0)))</f>
        <v>% of CO2 captured</v>
      </c>
      <c r="P439" s="272" t="str">
        <f>IF(ISBLANK(INDEX('Policy Characteristics'!J:J,MATCH($C439,'Policy Characteristics'!$C:$C,0))),"",INDEX('Policy Characteristics'!J:J,MATCH($C439,'Policy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39" s="272" t="str">
        <f>IF(ISBLANK(INDEX('Policy Characteristics'!K:K,MATCH($C439,'Policy Characteristics'!$C:$C,0))),"",INDEX('Policy Characteristics'!K:K,MATCH($C439,'Policy Characteristics'!$C:$C,0)))</f>
        <v>ccs.html#ccs</v>
      </c>
      <c r="R439" s="272" t="str">
        <f>IF(ISBLANK(INDEX('Policy Characteristics'!L:L,MATCH($C439,'Policy Characteristics'!$C:$C,0))),"",INDEX('Policy Characteristics'!L:L,MATCH($C439,'Policy Characteristics'!$C:$C,0)))</f>
        <v>carbon-capture-and-sequestration.html</v>
      </c>
    </row>
    <row r="440" spans="1:18" ht="16">
      <c r="A440" s="272" t="str">
        <f>IF(ISBLANK(INDEX('Policy Characteristics'!A:A,MATCH($C440,'Policy Characteristics'!$C:$C,0))),"",INDEX('Policy Characteristics'!A:A,MATCH($C440,'Policy Characteristics'!$C:$C,0)))</f>
        <v>Industry</v>
      </c>
      <c r="B440" s="272" t="str">
        <f>IF(ISBLANK(INDEX('Policy Characteristics'!B:B,MATCH($C440,'Policy Characteristics'!$C:$C,0))),"",INDEX('Policy Characteristics'!B:B,MATCH($C440,'Policy Characteristics'!$C:$C,0)))</f>
        <v>Carbon Capture and Sequestration</v>
      </c>
      <c r="C440" s="274" t="str">
        <f t="shared" si="30"/>
        <v>Industry Sector Fraction of Potential Additional CCS Achieved</v>
      </c>
      <c r="D440" s="6" t="s">
        <v>3201</v>
      </c>
      <c r="E440" s="6" t="s">
        <v>3157</v>
      </c>
      <c r="F440" t="s">
        <v>2646</v>
      </c>
      <c r="G440" s="44" t="s">
        <v>3158</v>
      </c>
      <c r="H440" s="43">
        <v>934</v>
      </c>
      <c r="I440" s="44" t="s">
        <v>45</v>
      </c>
      <c r="J440" s="274" t="str">
        <f>IF(ISBLANK(INDEX('Policy Characteristics'!D:D,MATCH($C440,'Policy Characteristics'!$C:$C,0))),"",INDEX('Policy Characteristics'!D:D,MATCH($C440,'Policy Characteristics'!$C:$C,0)))</f>
        <v>Industry CCS</v>
      </c>
      <c r="K440" s="272" t="str">
        <f>IF(ISBLANK(INDEX('Policy Characteristics'!E:E,MATCH($C440,'Policy Characteristics'!$C:$C,0))),"",INDEX('Policy Characteristics'!E:E,MATCH($C440,'Policy Characteristics'!$C:$C,0)))</f>
        <v>indst CCS</v>
      </c>
      <c r="L440" s="285">
        <f>IF(ISBLANK(INDEX('Policy Characteristics'!F:F,MATCH($C440,'Policy Characteristics'!$C:$C,0))),"",INDEX('Policy Characteristics'!F:F,MATCH($C440,'Policy Characteristics'!$C:$C,0)))</f>
        <v>0</v>
      </c>
      <c r="M440" s="285">
        <f>IF(ISBLANK(INDEX('Policy Characteristics'!G:G,MATCH($C440,'Policy Characteristics'!$C:$C,0))),"",INDEX('Policy Characteristics'!G:G,MATCH($C440,'Policy Characteristics'!$C:$C,0)))</f>
        <v>1</v>
      </c>
      <c r="N440" s="285">
        <f>IF(ISBLANK(INDEX('Policy Characteristics'!H:H,MATCH($C440,'Policy Characteristics'!$C:$C,0))),"",INDEX('Policy Characteristics'!H:H,MATCH($C440,'Policy Characteristics'!$C:$C,0)))</f>
        <v>0.01</v>
      </c>
      <c r="O440" s="272" t="str">
        <f>IF(ISBLANK(INDEX('Policy Characteristics'!I:I,MATCH($C440,'Policy Characteristics'!$C:$C,0))),"",INDEX('Policy Characteristics'!I:I,MATCH($C440,'Policy Characteristics'!$C:$C,0)))</f>
        <v>% of CO2 captured</v>
      </c>
      <c r="P440" s="272" t="str">
        <f>IF(ISBLANK(INDEX('Policy Characteristics'!J:J,MATCH($C440,'Policy Characteristics'!$C:$C,0))),"",INDEX('Policy Characteristics'!J:J,MATCH($C440,'Policy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0" s="272" t="str">
        <f>IF(ISBLANK(INDEX('Policy Characteristics'!K:K,MATCH($C440,'Policy Characteristics'!$C:$C,0))),"",INDEX('Policy Characteristics'!K:K,MATCH($C440,'Policy Characteristics'!$C:$C,0)))</f>
        <v>ccs.html#ccs</v>
      </c>
      <c r="R440" s="272" t="str">
        <f>IF(ISBLANK(INDEX('Policy Characteristics'!L:L,MATCH($C440,'Policy Characteristics'!$C:$C,0))),"",INDEX('Policy Characteristics'!L:L,MATCH($C440,'Policy Characteristics'!$C:$C,0)))</f>
        <v>carbon-capture-and-sequestration.html</v>
      </c>
    </row>
    <row r="441" spans="1:18" ht="16">
      <c r="A441" s="272" t="str">
        <f>IF(ISBLANK(INDEX('Policy Characteristics'!A:A,MATCH($C441,'Policy Characteristics'!$C:$C,0))),"",INDEX('Policy Characteristics'!A:A,MATCH($C441,'Policy Characteristics'!$C:$C,0)))</f>
        <v>Industry</v>
      </c>
      <c r="B441" s="272" t="str">
        <f>IF(ISBLANK(INDEX('Policy Characteristics'!B:B,MATCH($C441,'Policy Characteristics'!$C:$C,0))),"",INDEX('Policy Characteristics'!B:B,MATCH($C441,'Policy Characteristics'!$C:$C,0)))</f>
        <v>Carbon Capture and Sequestration</v>
      </c>
      <c r="C441" s="274" t="str">
        <f t="shared" si="30"/>
        <v>Industry Sector Fraction of Potential Additional CCS Achieved</v>
      </c>
      <c r="D441" s="6" t="s">
        <v>3201</v>
      </c>
      <c r="E441" s="6" t="s">
        <v>2597</v>
      </c>
      <c r="F441" t="s">
        <v>2646</v>
      </c>
      <c r="G441" s="44" t="s">
        <v>3159</v>
      </c>
      <c r="H441" s="43">
        <v>935</v>
      </c>
      <c r="I441" s="44" t="s">
        <v>45</v>
      </c>
      <c r="J441" s="274" t="str">
        <f>IF(ISBLANK(INDEX('Policy Characteristics'!D:D,MATCH($C441,'Policy Characteristics'!$C:$C,0))),"",INDEX('Policy Characteristics'!D:D,MATCH($C441,'Policy Characteristics'!$C:$C,0)))</f>
        <v>Industry CCS</v>
      </c>
      <c r="K441" s="272" t="str">
        <f>IF(ISBLANK(INDEX('Policy Characteristics'!E:E,MATCH($C441,'Policy Characteristics'!$C:$C,0))),"",INDEX('Policy Characteristics'!E:E,MATCH($C441,'Policy Characteristics'!$C:$C,0)))</f>
        <v>indst CCS</v>
      </c>
      <c r="L441" s="285">
        <f>IF(ISBLANK(INDEX('Policy Characteristics'!F:F,MATCH($C441,'Policy Characteristics'!$C:$C,0))),"",INDEX('Policy Characteristics'!F:F,MATCH($C441,'Policy Characteristics'!$C:$C,0)))</f>
        <v>0</v>
      </c>
      <c r="M441" s="285">
        <f>IF(ISBLANK(INDEX('Policy Characteristics'!G:G,MATCH($C441,'Policy Characteristics'!$C:$C,0))),"",INDEX('Policy Characteristics'!G:G,MATCH($C441,'Policy Characteristics'!$C:$C,0)))</f>
        <v>1</v>
      </c>
      <c r="N441" s="285">
        <f>IF(ISBLANK(INDEX('Policy Characteristics'!H:H,MATCH($C441,'Policy Characteristics'!$C:$C,0))),"",INDEX('Policy Characteristics'!H:H,MATCH($C441,'Policy Characteristics'!$C:$C,0)))</f>
        <v>0.01</v>
      </c>
      <c r="O441" s="272" t="str">
        <f>IF(ISBLANK(INDEX('Policy Characteristics'!I:I,MATCH($C441,'Policy Characteristics'!$C:$C,0))),"",INDEX('Policy Characteristics'!I:I,MATCH($C441,'Policy Characteristics'!$C:$C,0)))</f>
        <v>% of CO2 captured</v>
      </c>
      <c r="P441" s="272" t="str">
        <f>IF(ISBLANK(INDEX('Policy Characteristics'!J:J,MATCH($C441,'Policy Characteristics'!$C:$C,0))),"",INDEX('Policy Characteristics'!J:J,MATCH($C441,'Policy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1" s="272" t="str">
        <f>IF(ISBLANK(INDEX('Policy Characteristics'!K:K,MATCH($C441,'Policy Characteristics'!$C:$C,0))),"",INDEX('Policy Characteristics'!K:K,MATCH($C441,'Policy Characteristics'!$C:$C,0)))</f>
        <v>ccs.html#ccs</v>
      </c>
      <c r="R441" s="272" t="str">
        <f>IF(ISBLANK(INDEX('Policy Characteristics'!L:L,MATCH($C441,'Policy Characteristics'!$C:$C,0))),"",INDEX('Policy Characteristics'!L:L,MATCH($C441,'Policy Characteristics'!$C:$C,0)))</f>
        <v>carbon-capture-and-sequestration.html</v>
      </c>
    </row>
    <row r="442" spans="1:18" ht="16">
      <c r="A442" s="272" t="str">
        <f>IF(ISBLANK(INDEX('Policy Characteristics'!A:A,MATCH($C442,'Policy Characteristics'!$C:$C,0))),"",INDEX('Policy Characteristics'!A:A,MATCH($C442,'Policy Characteristics'!$C:$C,0)))</f>
        <v>Industry</v>
      </c>
      <c r="B442" s="272" t="str">
        <f>IF(ISBLANK(INDEX('Policy Characteristics'!B:B,MATCH($C442,'Policy Characteristics'!$C:$C,0))),"",INDEX('Policy Characteristics'!B:B,MATCH($C442,'Policy Characteristics'!$C:$C,0)))</f>
        <v>Carbon Capture and Sequestration</v>
      </c>
      <c r="C442" s="274" t="str">
        <f t="shared" si="30"/>
        <v>Industry Sector Fraction of Potential Additional CCS Achieved</v>
      </c>
      <c r="D442" s="6" t="s">
        <v>3202</v>
      </c>
      <c r="E442" s="6" t="s">
        <v>3157</v>
      </c>
      <c r="F442" t="s">
        <v>3170</v>
      </c>
      <c r="G442" s="44" t="s">
        <v>3158</v>
      </c>
      <c r="H442" s="43">
        <v>936</v>
      </c>
      <c r="I442" s="44" t="s">
        <v>45</v>
      </c>
      <c r="J442" s="274" t="str">
        <f>IF(ISBLANK(INDEX('Policy Characteristics'!D:D,MATCH($C442,'Policy Characteristics'!$C:$C,0))),"",INDEX('Policy Characteristics'!D:D,MATCH($C442,'Policy Characteristics'!$C:$C,0)))</f>
        <v>Industry CCS</v>
      </c>
      <c r="K442" s="272" t="str">
        <f>IF(ISBLANK(INDEX('Policy Characteristics'!E:E,MATCH($C442,'Policy Characteristics'!$C:$C,0))),"",INDEX('Policy Characteristics'!E:E,MATCH($C442,'Policy Characteristics'!$C:$C,0)))</f>
        <v>indst CCS</v>
      </c>
      <c r="L442" s="285">
        <f>IF(ISBLANK(INDEX('Policy Characteristics'!F:F,MATCH($C442,'Policy Characteristics'!$C:$C,0))),"",INDEX('Policy Characteristics'!F:F,MATCH($C442,'Policy Characteristics'!$C:$C,0)))</f>
        <v>0</v>
      </c>
      <c r="M442" s="285">
        <f>IF(ISBLANK(INDEX('Policy Characteristics'!G:G,MATCH($C442,'Policy Characteristics'!$C:$C,0))),"",INDEX('Policy Characteristics'!G:G,MATCH($C442,'Policy Characteristics'!$C:$C,0)))</f>
        <v>1</v>
      </c>
      <c r="N442" s="285">
        <f>IF(ISBLANK(INDEX('Policy Characteristics'!H:H,MATCH($C442,'Policy Characteristics'!$C:$C,0))),"",INDEX('Policy Characteristics'!H:H,MATCH($C442,'Policy Characteristics'!$C:$C,0)))</f>
        <v>0.01</v>
      </c>
      <c r="O442" s="272" t="str">
        <f>IF(ISBLANK(INDEX('Policy Characteristics'!I:I,MATCH($C442,'Policy Characteristics'!$C:$C,0))),"",INDEX('Policy Characteristics'!I:I,MATCH($C442,'Policy Characteristics'!$C:$C,0)))</f>
        <v>% of CO2 captured</v>
      </c>
      <c r="P442" s="272" t="str">
        <f>IF(ISBLANK(INDEX('Policy Characteristics'!J:J,MATCH($C442,'Policy Characteristics'!$C:$C,0))),"",INDEX('Policy Characteristics'!J:J,MATCH($C442,'Policy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2" s="272" t="str">
        <f>IF(ISBLANK(INDEX('Policy Characteristics'!K:K,MATCH($C442,'Policy Characteristics'!$C:$C,0))),"",INDEX('Policy Characteristics'!K:K,MATCH($C442,'Policy Characteristics'!$C:$C,0)))</f>
        <v>ccs.html#ccs</v>
      </c>
      <c r="R442" s="272" t="str">
        <f>IF(ISBLANK(INDEX('Policy Characteristics'!L:L,MATCH($C442,'Policy Characteristics'!$C:$C,0))),"",INDEX('Policy Characteristics'!L:L,MATCH($C442,'Policy Characteristics'!$C:$C,0)))</f>
        <v>carbon-capture-and-sequestration.html</v>
      </c>
    </row>
    <row r="443" spans="1:18" ht="16">
      <c r="A443" s="272" t="str">
        <f>IF(ISBLANK(INDEX('Policy Characteristics'!A:A,MATCH($C443,'Policy Characteristics'!$C:$C,0))),"",INDEX('Policy Characteristics'!A:A,MATCH($C443,'Policy Characteristics'!$C:$C,0)))</f>
        <v>Industry</v>
      </c>
      <c r="B443" s="272" t="str">
        <f>IF(ISBLANK(INDEX('Policy Characteristics'!B:B,MATCH($C443,'Policy Characteristics'!$C:$C,0))),"",INDEX('Policy Characteristics'!B:B,MATCH($C443,'Policy Characteristics'!$C:$C,0)))</f>
        <v>Carbon Capture and Sequestration</v>
      </c>
      <c r="C443" s="274" t="str">
        <f t="shared" si="30"/>
        <v>Industry Sector Fraction of Potential Additional CCS Achieved</v>
      </c>
      <c r="D443" s="6" t="s">
        <v>3202</v>
      </c>
      <c r="E443" s="6" t="s">
        <v>2597</v>
      </c>
      <c r="F443" t="s">
        <v>3170</v>
      </c>
      <c r="G443" s="44" t="s">
        <v>3159</v>
      </c>
      <c r="H443" s="43">
        <v>937</v>
      </c>
      <c r="I443" s="6" t="s">
        <v>46</v>
      </c>
      <c r="J443" s="274" t="str">
        <f>IF(ISBLANK(INDEX('Policy Characteristics'!D:D,MATCH($C443,'Policy Characteristics'!$C:$C,0))),"",INDEX('Policy Characteristics'!D:D,MATCH($C443,'Policy Characteristics'!$C:$C,0)))</f>
        <v>Industry CCS</v>
      </c>
      <c r="K443" s="272" t="str">
        <f>IF(ISBLANK(INDEX('Policy Characteristics'!E:E,MATCH($C443,'Policy Characteristics'!$C:$C,0))),"",INDEX('Policy Characteristics'!E:E,MATCH($C443,'Policy Characteristics'!$C:$C,0)))</f>
        <v>indst CCS</v>
      </c>
      <c r="L443" s="285">
        <f>IF(ISBLANK(INDEX('Policy Characteristics'!F:F,MATCH($C443,'Policy Characteristics'!$C:$C,0))),"",INDEX('Policy Characteristics'!F:F,MATCH($C443,'Policy Characteristics'!$C:$C,0)))</f>
        <v>0</v>
      </c>
      <c r="M443" s="285">
        <f>IF(ISBLANK(INDEX('Policy Characteristics'!G:G,MATCH($C443,'Policy Characteristics'!$C:$C,0))),"",INDEX('Policy Characteristics'!G:G,MATCH($C443,'Policy Characteristics'!$C:$C,0)))</f>
        <v>1</v>
      </c>
      <c r="N443" s="285">
        <f>IF(ISBLANK(INDEX('Policy Characteristics'!H:H,MATCH($C443,'Policy Characteristics'!$C:$C,0))),"",INDEX('Policy Characteristics'!H:H,MATCH($C443,'Policy Characteristics'!$C:$C,0)))</f>
        <v>0.01</v>
      </c>
      <c r="O443" s="272" t="str">
        <f>IF(ISBLANK(INDEX('Policy Characteristics'!I:I,MATCH($C443,'Policy Characteristics'!$C:$C,0))),"",INDEX('Policy Characteristics'!I:I,MATCH($C443,'Policy Characteristics'!$C:$C,0)))</f>
        <v>% of CO2 captured</v>
      </c>
      <c r="P443" s="272" t="str">
        <f>IF(ISBLANK(INDEX('Policy Characteristics'!J:J,MATCH($C443,'Policy Characteristics'!$C:$C,0))),"",INDEX('Policy Characteristics'!J:J,MATCH($C443,'Policy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3" s="272" t="str">
        <f>IF(ISBLANK(INDEX('Policy Characteristics'!K:K,MATCH($C443,'Policy Characteristics'!$C:$C,0))),"",INDEX('Policy Characteristics'!K:K,MATCH($C443,'Policy Characteristics'!$C:$C,0)))</f>
        <v>ccs.html#ccs</v>
      </c>
      <c r="R443" s="272" t="str">
        <f>IF(ISBLANK(INDEX('Policy Characteristics'!L:L,MATCH($C443,'Policy Characteristics'!$C:$C,0))),"",INDEX('Policy Characteristics'!L:L,MATCH($C443,'Policy Characteristics'!$C:$C,0)))</f>
        <v>carbon-capture-and-sequestration.html</v>
      </c>
    </row>
    <row r="444" spans="1:18" ht="16">
      <c r="A444" s="272" t="str">
        <f>IF(ISBLANK(INDEX('Policy Characteristics'!A:A,MATCH($C444,'Policy Characteristics'!$C:$C,0))),"",INDEX('Policy Characteristics'!A:A,MATCH($C444,'Policy Characteristics'!$C:$C,0)))</f>
        <v>Industry</v>
      </c>
      <c r="B444" s="272" t="str">
        <f>IF(ISBLANK(INDEX('Policy Characteristics'!B:B,MATCH($C444,'Policy Characteristics'!$C:$C,0))),"",INDEX('Policy Characteristics'!B:B,MATCH($C444,'Policy Characteristics'!$C:$C,0)))</f>
        <v>Carbon Capture and Sequestration</v>
      </c>
      <c r="C444" s="274" t="str">
        <f t="shared" si="30"/>
        <v>Industry Sector Fraction of Potential Additional CCS Achieved</v>
      </c>
      <c r="D444" s="6" t="s">
        <v>3203</v>
      </c>
      <c r="E444" s="6" t="s">
        <v>3157</v>
      </c>
      <c r="F444" t="s">
        <v>3171</v>
      </c>
      <c r="G444" s="44" t="s">
        <v>3158</v>
      </c>
      <c r="H444" s="43">
        <v>938</v>
      </c>
      <c r="I444" s="44" t="s">
        <v>46</v>
      </c>
      <c r="J444" s="274" t="str">
        <f>IF(ISBLANK(INDEX('Policy Characteristics'!D:D,MATCH($C444,'Policy Characteristics'!$C:$C,0))),"",INDEX('Policy Characteristics'!D:D,MATCH($C444,'Policy Characteristics'!$C:$C,0)))</f>
        <v>Industry CCS</v>
      </c>
      <c r="K444" s="272" t="str">
        <f>IF(ISBLANK(INDEX('Policy Characteristics'!E:E,MATCH($C444,'Policy Characteristics'!$C:$C,0))),"",INDEX('Policy Characteristics'!E:E,MATCH($C444,'Policy Characteristics'!$C:$C,0)))</f>
        <v>indst CCS</v>
      </c>
      <c r="L444" s="285">
        <f>IF(ISBLANK(INDEX('Policy Characteristics'!F:F,MATCH($C444,'Policy Characteristics'!$C:$C,0))),"",INDEX('Policy Characteristics'!F:F,MATCH($C444,'Policy Characteristics'!$C:$C,0)))</f>
        <v>0</v>
      </c>
      <c r="M444" s="285">
        <f>IF(ISBLANK(INDEX('Policy Characteristics'!G:G,MATCH($C444,'Policy Characteristics'!$C:$C,0))),"",INDEX('Policy Characteristics'!G:G,MATCH($C444,'Policy Characteristics'!$C:$C,0)))</f>
        <v>1</v>
      </c>
      <c r="N444" s="285">
        <f>IF(ISBLANK(INDEX('Policy Characteristics'!H:H,MATCH($C444,'Policy Characteristics'!$C:$C,0))),"",INDEX('Policy Characteristics'!H:H,MATCH($C444,'Policy Characteristics'!$C:$C,0)))</f>
        <v>0.01</v>
      </c>
      <c r="O444" s="272" t="str">
        <f>IF(ISBLANK(INDEX('Policy Characteristics'!I:I,MATCH($C444,'Policy Characteristics'!$C:$C,0))),"",INDEX('Policy Characteristics'!I:I,MATCH($C444,'Policy Characteristics'!$C:$C,0)))</f>
        <v>% of CO2 captured</v>
      </c>
      <c r="P444" s="272" t="str">
        <f>IF(ISBLANK(INDEX('Policy Characteristics'!J:J,MATCH($C444,'Policy Characteristics'!$C:$C,0))),"",INDEX('Policy Characteristics'!J:J,MATCH($C444,'Policy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4" s="272" t="str">
        <f>IF(ISBLANK(INDEX('Policy Characteristics'!K:K,MATCH($C444,'Policy Characteristics'!$C:$C,0))),"",INDEX('Policy Characteristics'!K:K,MATCH($C444,'Policy Characteristics'!$C:$C,0)))</f>
        <v>ccs.html#ccs</v>
      </c>
      <c r="R444" s="272" t="str">
        <f>IF(ISBLANK(INDEX('Policy Characteristics'!L:L,MATCH($C444,'Policy Characteristics'!$C:$C,0))),"",INDEX('Policy Characteristics'!L:L,MATCH($C444,'Policy Characteristics'!$C:$C,0)))</f>
        <v>carbon-capture-and-sequestration.html</v>
      </c>
    </row>
    <row r="445" spans="1:18" ht="16">
      <c r="A445" s="272" t="str">
        <f>IF(ISBLANK(INDEX('Policy Characteristics'!A:A,MATCH($C445,'Policy Characteristics'!$C:$C,0))),"",INDEX('Policy Characteristics'!A:A,MATCH($C445,'Policy Characteristics'!$C:$C,0)))</f>
        <v>Industry</v>
      </c>
      <c r="B445" s="272" t="str">
        <f>IF(ISBLANK(INDEX('Policy Characteristics'!B:B,MATCH($C445,'Policy Characteristics'!$C:$C,0))),"",INDEX('Policy Characteristics'!B:B,MATCH($C445,'Policy Characteristics'!$C:$C,0)))</f>
        <v>Carbon Capture and Sequestration</v>
      </c>
      <c r="C445" s="274" t="str">
        <f t="shared" si="30"/>
        <v>Industry Sector Fraction of Potential Additional CCS Achieved</v>
      </c>
      <c r="D445" s="6" t="s">
        <v>3203</v>
      </c>
      <c r="E445" s="6" t="s">
        <v>2597</v>
      </c>
      <c r="F445" t="s">
        <v>3171</v>
      </c>
      <c r="G445" s="44" t="s">
        <v>3159</v>
      </c>
      <c r="H445" s="43">
        <v>939</v>
      </c>
      <c r="I445" s="44" t="s">
        <v>46</v>
      </c>
      <c r="J445" s="274" t="str">
        <f>IF(ISBLANK(INDEX('Policy Characteristics'!D:D,MATCH($C445,'Policy Characteristics'!$C:$C,0))),"",INDEX('Policy Characteristics'!D:D,MATCH($C445,'Policy Characteristics'!$C:$C,0)))</f>
        <v>Industry CCS</v>
      </c>
      <c r="K445" s="272" t="str">
        <f>IF(ISBLANK(INDEX('Policy Characteristics'!E:E,MATCH($C445,'Policy Characteristics'!$C:$C,0))),"",INDEX('Policy Characteristics'!E:E,MATCH($C445,'Policy Characteristics'!$C:$C,0)))</f>
        <v>indst CCS</v>
      </c>
      <c r="L445" s="285">
        <f>IF(ISBLANK(INDEX('Policy Characteristics'!F:F,MATCH($C445,'Policy Characteristics'!$C:$C,0))),"",INDEX('Policy Characteristics'!F:F,MATCH($C445,'Policy Characteristics'!$C:$C,0)))</f>
        <v>0</v>
      </c>
      <c r="M445" s="285">
        <f>IF(ISBLANK(INDEX('Policy Characteristics'!G:G,MATCH($C445,'Policy Characteristics'!$C:$C,0))),"",INDEX('Policy Characteristics'!G:G,MATCH($C445,'Policy Characteristics'!$C:$C,0)))</f>
        <v>1</v>
      </c>
      <c r="N445" s="285">
        <f>IF(ISBLANK(INDEX('Policy Characteristics'!H:H,MATCH($C445,'Policy Characteristics'!$C:$C,0))),"",INDEX('Policy Characteristics'!H:H,MATCH($C445,'Policy Characteristics'!$C:$C,0)))</f>
        <v>0.01</v>
      </c>
      <c r="O445" s="272" t="str">
        <f>IF(ISBLANK(INDEX('Policy Characteristics'!I:I,MATCH($C445,'Policy Characteristics'!$C:$C,0))),"",INDEX('Policy Characteristics'!I:I,MATCH($C445,'Policy Characteristics'!$C:$C,0)))</f>
        <v>% of CO2 captured</v>
      </c>
      <c r="P445" s="272" t="str">
        <f>IF(ISBLANK(INDEX('Policy Characteristics'!J:J,MATCH($C445,'Policy Characteristics'!$C:$C,0))),"",INDEX('Policy Characteristics'!J:J,MATCH($C445,'Policy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5" s="272" t="str">
        <f>IF(ISBLANK(INDEX('Policy Characteristics'!K:K,MATCH($C445,'Policy Characteristics'!$C:$C,0))),"",INDEX('Policy Characteristics'!K:K,MATCH($C445,'Policy Characteristics'!$C:$C,0)))</f>
        <v>ccs.html#ccs</v>
      </c>
      <c r="R445" s="272" t="str">
        <f>IF(ISBLANK(INDEX('Policy Characteristics'!L:L,MATCH($C445,'Policy Characteristics'!$C:$C,0))),"",INDEX('Policy Characteristics'!L:L,MATCH($C445,'Policy Characteristics'!$C:$C,0)))</f>
        <v>carbon-capture-and-sequestration.html</v>
      </c>
    </row>
    <row r="446" spans="1:18" ht="16">
      <c r="A446" s="272" t="str">
        <f>IF(ISBLANK(INDEX('Policy Characteristics'!A:A,MATCH($C446,'Policy Characteristics'!$C:$C,0))),"",INDEX('Policy Characteristics'!A:A,MATCH($C446,'Policy Characteristics'!$C:$C,0)))</f>
        <v>Industry</v>
      </c>
      <c r="B446" s="272" t="str">
        <f>IF(ISBLANK(INDEX('Policy Characteristics'!B:B,MATCH($C446,'Policy Characteristics'!$C:$C,0))),"",INDEX('Policy Characteristics'!B:B,MATCH($C446,'Policy Characteristics'!$C:$C,0)))</f>
        <v>Carbon Capture and Sequestration</v>
      </c>
      <c r="C446" s="274" t="str">
        <f t="shared" si="30"/>
        <v>Industry Sector Fraction of Potential Additional CCS Achieved</v>
      </c>
      <c r="D446" s="6" t="s">
        <v>3204</v>
      </c>
      <c r="E446" s="6" t="s">
        <v>3157</v>
      </c>
      <c r="F446" t="s">
        <v>3172</v>
      </c>
      <c r="G446" s="44" t="s">
        <v>3158</v>
      </c>
      <c r="H446" s="43">
        <v>940</v>
      </c>
      <c r="I446" s="44" t="s">
        <v>46</v>
      </c>
      <c r="J446" s="274" t="str">
        <f>IF(ISBLANK(INDEX('Policy Characteristics'!D:D,MATCH($C446,'Policy Characteristics'!$C:$C,0))),"",INDEX('Policy Characteristics'!D:D,MATCH($C446,'Policy Characteristics'!$C:$C,0)))</f>
        <v>Industry CCS</v>
      </c>
      <c r="K446" s="272" t="str">
        <f>IF(ISBLANK(INDEX('Policy Characteristics'!E:E,MATCH($C446,'Policy Characteristics'!$C:$C,0))),"",INDEX('Policy Characteristics'!E:E,MATCH($C446,'Policy Characteristics'!$C:$C,0)))</f>
        <v>indst CCS</v>
      </c>
      <c r="L446" s="285">
        <f>IF(ISBLANK(INDEX('Policy Characteristics'!F:F,MATCH($C446,'Policy Characteristics'!$C:$C,0))),"",INDEX('Policy Characteristics'!F:F,MATCH($C446,'Policy Characteristics'!$C:$C,0)))</f>
        <v>0</v>
      </c>
      <c r="M446" s="285">
        <f>IF(ISBLANK(INDEX('Policy Characteristics'!G:G,MATCH($C446,'Policy Characteristics'!$C:$C,0))),"",INDEX('Policy Characteristics'!G:G,MATCH($C446,'Policy Characteristics'!$C:$C,0)))</f>
        <v>1</v>
      </c>
      <c r="N446" s="285">
        <f>IF(ISBLANK(INDEX('Policy Characteristics'!H:H,MATCH($C446,'Policy Characteristics'!$C:$C,0))),"",INDEX('Policy Characteristics'!H:H,MATCH($C446,'Policy Characteristics'!$C:$C,0)))</f>
        <v>0.01</v>
      </c>
      <c r="O446" s="272" t="str">
        <f>IF(ISBLANK(INDEX('Policy Characteristics'!I:I,MATCH($C446,'Policy Characteristics'!$C:$C,0))),"",INDEX('Policy Characteristics'!I:I,MATCH($C446,'Policy Characteristics'!$C:$C,0)))</f>
        <v>% of CO2 captured</v>
      </c>
      <c r="P446" s="272" t="str">
        <f>IF(ISBLANK(INDEX('Policy Characteristics'!J:J,MATCH($C446,'Policy Characteristics'!$C:$C,0))),"",INDEX('Policy Characteristics'!J:J,MATCH($C446,'Policy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6" s="272" t="str">
        <f>IF(ISBLANK(INDEX('Policy Characteristics'!K:K,MATCH($C446,'Policy Characteristics'!$C:$C,0))),"",INDEX('Policy Characteristics'!K:K,MATCH($C446,'Policy Characteristics'!$C:$C,0)))</f>
        <v>ccs.html#ccs</v>
      </c>
      <c r="R446" s="272" t="str">
        <f>IF(ISBLANK(INDEX('Policy Characteristics'!L:L,MATCH($C446,'Policy Characteristics'!$C:$C,0))),"",INDEX('Policy Characteristics'!L:L,MATCH($C446,'Policy Characteristics'!$C:$C,0)))</f>
        <v>carbon-capture-and-sequestration.html</v>
      </c>
    </row>
    <row r="447" spans="1:18" ht="16">
      <c r="A447" s="272" t="str">
        <f>IF(ISBLANK(INDEX('Policy Characteristics'!A:A,MATCH($C447,'Policy Characteristics'!$C:$C,0))),"",INDEX('Policy Characteristics'!A:A,MATCH($C447,'Policy Characteristics'!$C:$C,0)))</f>
        <v>Industry</v>
      </c>
      <c r="B447" s="272" t="str">
        <f>IF(ISBLANK(INDEX('Policy Characteristics'!B:B,MATCH($C447,'Policy Characteristics'!$C:$C,0))),"",INDEX('Policy Characteristics'!B:B,MATCH($C447,'Policy Characteristics'!$C:$C,0)))</f>
        <v>Carbon Capture and Sequestration</v>
      </c>
      <c r="C447" s="274" t="str">
        <f t="shared" si="30"/>
        <v>Industry Sector Fraction of Potential Additional CCS Achieved</v>
      </c>
      <c r="D447" s="6" t="s">
        <v>3204</v>
      </c>
      <c r="E447" s="6" t="s">
        <v>2597</v>
      </c>
      <c r="F447" t="s">
        <v>3172</v>
      </c>
      <c r="G447" s="44" t="s">
        <v>3159</v>
      </c>
      <c r="H447" s="43">
        <v>941</v>
      </c>
      <c r="I447" s="44" t="s">
        <v>46</v>
      </c>
      <c r="J447" s="274" t="str">
        <f>IF(ISBLANK(INDEX('Policy Characteristics'!D:D,MATCH($C447,'Policy Characteristics'!$C:$C,0))),"",INDEX('Policy Characteristics'!D:D,MATCH($C447,'Policy Characteristics'!$C:$C,0)))</f>
        <v>Industry CCS</v>
      </c>
      <c r="K447" s="272" t="str">
        <f>IF(ISBLANK(INDEX('Policy Characteristics'!E:E,MATCH($C447,'Policy Characteristics'!$C:$C,0))),"",INDEX('Policy Characteristics'!E:E,MATCH($C447,'Policy Characteristics'!$C:$C,0)))</f>
        <v>indst CCS</v>
      </c>
      <c r="L447" s="285">
        <f>IF(ISBLANK(INDEX('Policy Characteristics'!F:F,MATCH($C447,'Policy Characteristics'!$C:$C,0))),"",INDEX('Policy Characteristics'!F:F,MATCH($C447,'Policy Characteristics'!$C:$C,0)))</f>
        <v>0</v>
      </c>
      <c r="M447" s="285">
        <f>IF(ISBLANK(INDEX('Policy Characteristics'!G:G,MATCH($C447,'Policy Characteristics'!$C:$C,0))),"",INDEX('Policy Characteristics'!G:G,MATCH($C447,'Policy Characteristics'!$C:$C,0)))</f>
        <v>1</v>
      </c>
      <c r="N447" s="285">
        <f>IF(ISBLANK(INDEX('Policy Characteristics'!H:H,MATCH($C447,'Policy Characteristics'!$C:$C,0))),"",INDEX('Policy Characteristics'!H:H,MATCH($C447,'Policy Characteristics'!$C:$C,0)))</f>
        <v>0.01</v>
      </c>
      <c r="O447" s="272" t="str">
        <f>IF(ISBLANK(INDEX('Policy Characteristics'!I:I,MATCH($C447,'Policy Characteristics'!$C:$C,0))),"",INDEX('Policy Characteristics'!I:I,MATCH($C447,'Policy Characteristics'!$C:$C,0)))</f>
        <v>% of CO2 captured</v>
      </c>
      <c r="P447" s="272" t="str">
        <f>IF(ISBLANK(INDEX('Policy Characteristics'!J:J,MATCH($C447,'Policy Characteristics'!$C:$C,0))),"",INDEX('Policy Characteristics'!J:J,MATCH($C447,'Policy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7" s="272" t="str">
        <f>IF(ISBLANK(INDEX('Policy Characteristics'!K:K,MATCH($C447,'Policy Characteristics'!$C:$C,0))),"",INDEX('Policy Characteristics'!K:K,MATCH($C447,'Policy Characteristics'!$C:$C,0)))</f>
        <v>ccs.html#ccs</v>
      </c>
      <c r="R447" s="272" t="str">
        <f>IF(ISBLANK(INDEX('Policy Characteristics'!L:L,MATCH($C447,'Policy Characteristics'!$C:$C,0))),"",INDEX('Policy Characteristics'!L:L,MATCH($C447,'Policy Characteristics'!$C:$C,0)))</f>
        <v>carbon-capture-and-sequestration.html</v>
      </c>
    </row>
    <row r="448" spans="1:18" ht="16">
      <c r="A448" s="272" t="str">
        <f>IF(ISBLANK(INDEX('Policy Characteristics'!A:A,MATCH($C448,'Policy Characteristics'!$C:$C,0))),"",INDEX('Policy Characteristics'!A:A,MATCH($C448,'Policy Characteristics'!$C:$C,0)))</f>
        <v>Industry</v>
      </c>
      <c r="B448" s="272" t="str">
        <f>IF(ISBLANK(INDEX('Policy Characteristics'!B:B,MATCH($C448,'Policy Characteristics'!$C:$C,0))),"",INDEX('Policy Characteristics'!B:B,MATCH($C448,'Policy Characteristics'!$C:$C,0)))</f>
        <v>Carbon Capture and Sequestration</v>
      </c>
      <c r="C448" s="274" t="str">
        <f t="shared" si="30"/>
        <v>Industry Sector Fraction of Potential Additional CCS Achieved</v>
      </c>
      <c r="D448" s="6" t="s">
        <v>3205</v>
      </c>
      <c r="E448" s="6" t="s">
        <v>3157</v>
      </c>
      <c r="F448" t="s">
        <v>3173</v>
      </c>
      <c r="G448" s="44" t="s">
        <v>3158</v>
      </c>
      <c r="H448" s="43">
        <v>942</v>
      </c>
      <c r="I448" s="44" t="s">
        <v>46</v>
      </c>
      <c r="J448" s="274" t="str">
        <f>IF(ISBLANK(INDEX('Policy Characteristics'!D:D,MATCH($C448,'Policy Characteristics'!$C:$C,0))),"",INDEX('Policy Characteristics'!D:D,MATCH($C448,'Policy Characteristics'!$C:$C,0)))</f>
        <v>Industry CCS</v>
      </c>
      <c r="K448" s="272" t="str">
        <f>IF(ISBLANK(INDEX('Policy Characteristics'!E:E,MATCH($C448,'Policy Characteristics'!$C:$C,0))),"",INDEX('Policy Characteristics'!E:E,MATCH($C448,'Policy Characteristics'!$C:$C,0)))</f>
        <v>indst CCS</v>
      </c>
      <c r="L448" s="285">
        <f>IF(ISBLANK(INDEX('Policy Characteristics'!F:F,MATCH($C448,'Policy Characteristics'!$C:$C,0))),"",INDEX('Policy Characteristics'!F:F,MATCH($C448,'Policy Characteristics'!$C:$C,0)))</f>
        <v>0</v>
      </c>
      <c r="M448" s="285">
        <f>IF(ISBLANK(INDEX('Policy Characteristics'!G:G,MATCH($C448,'Policy Characteristics'!$C:$C,0))),"",INDEX('Policy Characteristics'!G:G,MATCH($C448,'Policy Characteristics'!$C:$C,0)))</f>
        <v>1</v>
      </c>
      <c r="N448" s="285">
        <f>IF(ISBLANK(INDEX('Policy Characteristics'!H:H,MATCH($C448,'Policy Characteristics'!$C:$C,0))),"",INDEX('Policy Characteristics'!H:H,MATCH($C448,'Policy Characteristics'!$C:$C,0)))</f>
        <v>0.01</v>
      </c>
      <c r="O448" s="272" t="str">
        <f>IF(ISBLANK(INDEX('Policy Characteristics'!I:I,MATCH($C448,'Policy Characteristics'!$C:$C,0))),"",INDEX('Policy Characteristics'!I:I,MATCH($C448,'Policy Characteristics'!$C:$C,0)))</f>
        <v>% of CO2 captured</v>
      </c>
      <c r="P448" s="272" t="str">
        <f>IF(ISBLANK(INDEX('Policy Characteristics'!J:J,MATCH($C448,'Policy Characteristics'!$C:$C,0))),"",INDEX('Policy Characteristics'!J:J,MATCH($C448,'Policy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8" s="272" t="str">
        <f>IF(ISBLANK(INDEX('Policy Characteristics'!K:K,MATCH($C448,'Policy Characteristics'!$C:$C,0))),"",INDEX('Policy Characteristics'!K:K,MATCH($C448,'Policy Characteristics'!$C:$C,0)))</f>
        <v>ccs.html#ccs</v>
      </c>
      <c r="R448" s="272" t="str">
        <f>IF(ISBLANK(INDEX('Policy Characteristics'!L:L,MATCH($C448,'Policy Characteristics'!$C:$C,0))),"",INDEX('Policy Characteristics'!L:L,MATCH($C448,'Policy Characteristics'!$C:$C,0)))</f>
        <v>carbon-capture-and-sequestration.html</v>
      </c>
    </row>
    <row r="449" spans="1:18" ht="16">
      <c r="A449" s="272" t="str">
        <f>IF(ISBLANK(INDEX('Policy Characteristics'!A:A,MATCH($C449,'Policy Characteristics'!$C:$C,0))),"",INDEX('Policy Characteristics'!A:A,MATCH($C449,'Policy Characteristics'!$C:$C,0)))</f>
        <v>Industry</v>
      </c>
      <c r="B449" s="272" t="str">
        <f>IF(ISBLANK(INDEX('Policy Characteristics'!B:B,MATCH($C449,'Policy Characteristics'!$C:$C,0))),"",INDEX('Policy Characteristics'!B:B,MATCH($C449,'Policy Characteristics'!$C:$C,0)))</f>
        <v>Carbon Capture and Sequestration</v>
      </c>
      <c r="C449" s="274" t="str">
        <f t="shared" si="30"/>
        <v>Industry Sector Fraction of Potential Additional CCS Achieved</v>
      </c>
      <c r="D449" s="6" t="s">
        <v>3205</v>
      </c>
      <c r="E449" s="6" t="s">
        <v>2597</v>
      </c>
      <c r="F449" t="s">
        <v>3173</v>
      </c>
      <c r="G449" s="44" t="s">
        <v>3159</v>
      </c>
      <c r="H449" s="43">
        <v>943</v>
      </c>
      <c r="I449" s="44" t="s">
        <v>46</v>
      </c>
      <c r="J449" s="274" t="str">
        <f>IF(ISBLANK(INDEX('Policy Characteristics'!D:D,MATCH($C449,'Policy Characteristics'!$C:$C,0))),"",INDEX('Policy Characteristics'!D:D,MATCH($C449,'Policy Characteristics'!$C:$C,0)))</f>
        <v>Industry CCS</v>
      </c>
      <c r="K449" s="272" t="str">
        <f>IF(ISBLANK(INDEX('Policy Characteristics'!E:E,MATCH($C449,'Policy Characteristics'!$C:$C,0))),"",INDEX('Policy Characteristics'!E:E,MATCH($C449,'Policy Characteristics'!$C:$C,0)))</f>
        <v>indst CCS</v>
      </c>
      <c r="L449" s="285">
        <f>IF(ISBLANK(INDEX('Policy Characteristics'!F:F,MATCH($C449,'Policy Characteristics'!$C:$C,0))),"",INDEX('Policy Characteristics'!F:F,MATCH($C449,'Policy Characteristics'!$C:$C,0)))</f>
        <v>0</v>
      </c>
      <c r="M449" s="285">
        <f>IF(ISBLANK(INDEX('Policy Characteristics'!G:G,MATCH($C449,'Policy Characteristics'!$C:$C,0))),"",INDEX('Policy Characteristics'!G:G,MATCH($C449,'Policy Characteristics'!$C:$C,0)))</f>
        <v>1</v>
      </c>
      <c r="N449" s="285">
        <f>IF(ISBLANK(INDEX('Policy Characteristics'!H:H,MATCH($C449,'Policy Characteristics'!$C:$C,0))),"",INDEX('Policy Characteristics'!H:H,MATCH($C449,'Policy Characteristics'!$C:$C,0)))</f>
        <v>0.01</v>
      </c>
      <c r="O449" s="272" t="str">
        <f>IF(ISBLANK(INDEX('Policy Characteristics'!I:I,MATCH($C449,'Policy Characteristics'!$C:$C,0))),"",INDEX('Policy Characteristics'!I:I,MATCH($C449,'Policy Characteristics'!$C:$C,0)))</f>
        <v>% of CO2 captured</v>
      </c>
      <c r="P449" s="272" t="str">
        <f>IF(ISBLANK(INDEX('Policy Characteristics'!J:J,MATCH($C449,'Policy Characteristics'!$C:$C,0))),"",INDEX('Policy Characteristics'!J:J,MATCH($C449,'Policy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49" s="272" t="str">
        <f>IF(ISBLANK(INDEX('Policy Characteristics'!K:K,MATCH($C449,'Policy Characteristics'!$C:$C,0))),"",INDEX('Policy Characteristics'!K:K,MATCH($C449,'Policy Characteristics'!$C:$C,0)))</f>
        <v>ccs.html#ccs</v>
      </c>
      <c r="R449" s="272" t="str">
        <f>IF(ISBLANK(INDEX('Policy Characteristics'!L:L,MATCH($C449,'Policy Characteristics'!$C:$C,0))),"",INDEX('Policy Characteristics'!L:L,MATCH($C449,'Policy Characteristics'!$C:$C,0)))</f>
        <v>carbon-capture-and-sequestration.html</v>
      </c>
    </row>
    <row r="450" spans="1:18" ht="16">
      <c r="A450" s="272" t="str">
        <f>IF(ISBLANK(INDEX('Policy Characteristics'!A:A,MATCH($C450,'Policy Characteristics'!$C:$C,0))),"",INDEX('Policy Characteristics'!A:A,MATCH($C450,'Policy Characteristics'!$C:$C,0)))</f>
        <v>Industry</v>
      </c>
      <c r="B450" s="272" t="str">
        <f>IF(ISBLANK(INDEX('Policy Characteristics'!B:B,MATCH($C450,'Policy Characteristics'!$C:$C,0))),"",INDEX('Policy Characteristics'!B:B,MATCH($C450,'Policy Characteristics'!$C:$C,0)))</f>
        <v>Carbon Capture and Sequestration</v>
      </c>
      <c r="C450" s="274" t="str">
        <f t="shared" si="30"/>
        <v>Industry Sector Fraction of Potential Additional CCS Achieved</v>
      </c>
      <c r="D450" s="6" t="s">
        <v>3206</v>
      </c>
      <c r="E450" s="6" t="s">
        <v>3157</v>
      </c>
      <c r="F450" t="s">
        <v>3174</v>
      </c>
      <c r="G450" s="44" t="s">
        <v>3158</v>
      </c>
      <c r="H450" s="43">
        <v>944</v>
      </c>
      <c r="I450" s="44" t="s">
        <v>46</v>
      </c>
      <c r="J450" s="274" t="str">
        <f>IF(ISBLANK(INDEX('Policy Characteristics'!D:D,MATCH($C450,'Policy Characteristics'!$C:$C,0))),"",INDEX('Policy Characteristics'!D:D,MATCH($C450,'Policy Characteristics'!$C:$C,0)))</f>
        <v>Industry CCS</v>
      </c>
      <c r="K450" s="272" t="str">
        <f>IF(ISBLANK(INDEX('Policy Characteristics'!E:E,MATCH($C450,'Policy Characteristics'!$C:$C,0))),"",INDEX('Policy Characteristics'!E:E,MATCH($C450,'Policy Characteristics'!$C:$C,0)))</f>
        <v>indst CCS</v>
      </c>
      <c r="L450" s="285">
        <f>IF(ISBLANK(INDEX('Policy Characteristics'!F:F,MATCH($C450,'Policy Characteristics'!$C:$C,0))),"",INDEX('Policy Characteristics'!F:F,MATCH($C450,'Policy Characteristics'!$C:$C,0)))</f>
        <v>0</v>
      </c>
      <c r="M450" s="285">
        <f>IF(ISBLANK(INDEX('Policy Characteristics'!G:G,MATCH($C450,'Policy Characteristics'!$C:$C,0))),"",INDEX('Policy Characteristics'!G:G,MATCH($C450,'Policy Characteristics'!$C:$C,0)))</f>
        <v>1</v>
      </c>
      <c r="N450" s="285">
        <f>IF(ISBLANK(INDEX('Policy Characteristics'!H:H,MATCH($C450,'Policy Characteristics'!$C:$C,0))),"",INDEX('Policy Characteristics'!H:H,MATCH($C450,'Policy Characteristics'!$C:$C,0)))</f>
        <v>0.01</v>
      </c>
      <c r="O450" s="272" t="str">
        <f>IF(ISBLANK(INDEX('Policy Characteristics'!I:I,MATCH($C450,'Policy Characteristics'!$C:$C,0))),"",INDEX('Policy Characteristics'!I:I,MATCH($C450,'Policy Characteristics'!$C:$C,0)))</f>
        <v>% of CO2 captured</v>
      </c>
      <c r="P450" s="272" t="str">
        <f>IF(ISBLANK(INDEX('Policy Characteristics'!J:J,MATCH($C450,'Policy Characteristics'!$C:$C,0))),"",INDEX('Policy Characteristics'!J:J,MATCH($C450,'Policy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0" s="272" t="str">
        <f>IF(ISBLANK(INDEX('Policy Characteristics'!K:K,MATCH($C450,'Policy Characteristics'!$C:$C,0))),"",INDEX('Policy Characteristics'!K:K,MATCH($C450,'Policy Characteristics'!$C:$C,0)))</f>
        <v>ccs.html#ccs</v>
      </c>
      <c r="R450" s="272" t="str">
        <f>IF(ISBLANK(INDEX('Policy Characteristics'!L:L,MATCH($C450,'Policy Characteristics'!$C:$C,0))),"",INDEX('Policy Characteristics'!L:L,MATCH($C450,'Policy Characteristics'!$C:$C,0)))</f>
        <v>carbon-capture-and-sequestration.html</v>
      </c>
    </row>
    <row r="451" spans="1:18" ht="16">
      <c r="A451" s="272" t="str">
        <f>IF(ISBLANK(INDEX('Policy Characteristics'!A:A,MATCH($C451,'Policy Characteristics'!$C:$C,0))),"",INDEX('Policy Characteristics'!A:A,MATCH($C451,'Policy Characteristics'!$C:$C,0)))</f>
        <v>Industry</v>
      </c>
      <c r="B451" s="272" t="str">
        <f>IF(ISBLANK(INDEX('Policy Characteristics'!B:B,MATCH($C451,'Policy Characteristics'!$C:$C,0))),"",INDEX('Policy Characteristics'!B:B,MATCH($C451,'Policy Characteristics'!$C:$C,0)))</f>
        <v>Carbon Capture and Sequestration</v>
      </c>
      <c r="C451" s="274" t="str">
        <f t="shared" si="30"/>
        <v>Industry Sector Fraction of Potential Additional CCS Achieved</v>
      </c>
      <c r="D451" s="6" t="s">
        <v>3206</v>
      </c>
      <c r="E451" s="6" t="s">
        <v>2597</v>
      </c>
      <c r="F451" t="s">
        <v>3174</v>
      </c>
      <c r="G451" s="44" t="s">
        <v>3159</v>
      </c>
      <c r="H451" s="43">
        <v>945</v>
      </c>
      <c r="I451" s="6" t="s">
        <v>46</v>
      </c>
      <c r="J451" s="274" t="str">
        <f>IF(ISBLANK(INDEX('Policy Characteristics'!D:D,MATCH($C451,'Policy Characteristics'!$C:$C,0))),"",INDEX('Policy Characteristics'!D:D,MATCH($C451,'Policy Characteristics'!$C:$C,0)))</f>
        <v>Industry CCS</v>
      </c>
      <c r="K451" s="272" t="str">
        <f>IF(ISBLANK(INDEX('Policy Characteristics'!E:E,MATCH($C451,'Policy Characteristics'!$C:$C,0))),"",INDEX('Policy Characteristics'!E:E,MATCH($C451,'Policy Characteristics'!$C:$C,0)))</f>
        <v>indst CCS</v>
      </c>
      <c r="L451" s="285">
        <f>IF(ISBLANK(INDEX('Policy Characteristics'!F:F,MATCH($C451,'Policy Characteristics'!$C:$C,0))),"",INDEX('Policy Characteristics'!F:F,MATCH($C451,'Policy Characteristics'!$C:$C,0)))</f>
        <v>0</v>
      </c>
      <c r="M451" s="285">
        <f>IF(ISBLANK(INDEX('Policy Characteristics'!G:G,MATCH($C451,'Policy Characteristics'!$C:$C,0))),"",INDEX('Policy Characteristics'!G:G,MATCH($C451,'Policy Characteristics'!$C:$C,0)))</f>
        <v>1</v>
      </c>
      <c r="N451" s="285">
        <f>IF(ISBLANK(INDEX('Policy Characteristics'!H:H,MATCH($C451,'Policy Characteristics'!$C:$C,0))),"",INDEX('Policy Characteristics'!H:H,MATCH($C451,'Policy Characteristics'!$C:$C,0)))</f>
        <v>0.01</v>
      </c>
      <c r="O451" s="272" t="str">
        <f>IF(ISBLANK(INDEX('Policy Characteristics'!I:I,MATCH($C451,'Policy Characteristics'!$C:$C,0))),"",INDEX('Policy Characteristics'!I:I,MATCH($C451,'Policy Characteristics'!$C:$C,0)))</f>
        <v>% of CO2 captured</v>
      </c>
      <c r="P451" s="272" t="str">
        <f>IF(ISBLANK(INDEX('Policy Characteristics'!J:J,MATCH($C451,'Policy Characteristics'!$C:$C,0))),"",INDEX('Policy Characteristics'!J:J,MATCH($C451,'Policy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1" s="272" t="str">
        <f>IF(ISBLANK(INDEX('Policy Characteristics'!K:K,MATCH($C451,'Policy Characteristics'!$C:$C,0))),"",INDEX('Policy Characteristics'!K:K,MATCH($C451,'Policy Characteristics'!$C:$C,0)))</f>
        <v>ccs.html#ccs</v>
      </c>
      <c r="R451" s="272" t="str">
        <f>IF(ISBLANK(INDEX('Policy Characteristics'!L:L,MATCH($C451,'Policy Characteristics'!$C:$C,0))),"",INDEX('Policy Characteristics'!L:L,MATCH($C451,'Policy Characteristics'!$C:$C,0)))</f>
        <v>carbon-capture-and-sequestration.html</v>
      </c>
    </row>
    <row r="452" spans="1:18" ht="16">
      <c r="A452" s="272" t="str">
        <f>IF(ISBLANK(INDEX('Policy Characteristics'!A:A,MATCH($C452,'Policy Characteristics'!$C:$C,0))),"",INDEX('Policy Characteristics'!A:A,MATCH($C452,'Policy Characteristics'!$C:$C,0)))</f>
        <v>Industry</v>
      </c>
      <c r="B452" s="272" t="str">
        <f>IF(ISBLANK(INDEX('Policy Characteristics'!B:B,MATCH($C452,'Policy Characteristics'!$C:$C,0))),"",INDEX('Policy Characteristics'!B:B,MATCH($C452,'Policy Characteristics'!$C:$C,0)))</f>
        <v>Carbon Capture and Sequestration</v>
      </c>
      <c r="C452" s="274" t="str">
        <f t="shared" si="30"/>
        <v>Industry Sector Fraction of Potential Additional CCS Achieved</v>
      </c>
      <c r="D452" s="6" t="s">
        <v>3207</v>
      </c>
      <c r="E452" s="6" t="s">
        <v>3157</v>
      </c>
      <c r="F452" t="s">
        <v>3175</v>
      </c>
      <c r="G452" s="44" t="s">
        <v>3158</v>
      </c>
      <c r="H452" s="43">
        <v>946</v>
      </c>
      <c r="I452" s="44" t="s">
        <v>45</v>
      </c>
      <c r="J452" s="274" t="str">
        <f>IF(ISBLANK(INDEX('Policy Characteristics'!D:D,MATCH($C452,'Policy Characteristics'!$C:$C,0))),"",INDEX('Policy Characteristics'!D:D,MATCH($C452,'Policy Characteristics'!$C:$C,0)))</f>
        <v>Industry CCS</v>
      </c>
      <c r="K452" s="272" t="str">
        <f>IF(ISBLANK(INDEX('Policy Characteristics'!E:E,MATCH($C452,'Policy Characteristics'!$C:$C,0))),"",INDEX('Policy Characteristics'!E:E,MATCH($C452,'Policy Characteristics'!$C:$C,0)))</f>
        <v>indst CCS</v>
      </c>
      <c r="L452" s="285">
        <f>IF(ISBLANK(INDEX('Policy Characteristics'!F:F,MATCH($C452,'Policy Characteristics'!$C:$C,0))),"",INDEX('Policy Characteristics'!F:F,MATCH($C452,'Policy Characteristics'!$C:$C,0)))</f>
        <v>0</v>
      </c>
      <c r="M452" s="285">
        <f>IF(ISBLANK(INDEX('Policy Characteristics'!G:G,MATCH($C452,'Policy Characteristics'!$C:$C,0))),"",INDEX('Policy Characteristics'!G:G,MATCH($C452,'Policy Characteristics'!$C:$C,0)))</f>
        <v>1</v>
      </c>
      <c r="N452" s="285">
        <f>IF(ISBLANK(INDEX('Policy Characteristics'!H:H,MATCH($C452,'Policy Characteristics'!$C:$C,0))),"",INDEX('Policy Characteristics'!H:H,MATCH($C452,'Policy Characteristics'!$C:$C,0)))</f>
        <v>0.01</v>
      </c>
      <c r="O452" s="272" t="str">
        <f>IF(ISBLANK(INDEX('Policy Characteristics'!I:I,MATCH($C452,'Policy Characteristics'!$C:$C,0))),"",INDEX('Policy Characteristics'!I:I,MATCH($C452,'Policy Characteristics'!$C:$C,0)))</f>
        <v>% of CO2 captured</v>
      </c>
      <c r="P452" s="272" t="str">
        <f>IF(ISBLANK(INDEX('Policy Characteristics'!J:J,MATCH($C452,'Policy Characteristics'!$C:$C,0))),"",INDEX('Policy Characteristics'!J:J,MATCH($C452,'Policy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2" s="272" t="str">
        <f>IF(ISBLANK(INDEX('Policy Characteristics'!K:K,MATCH($C452,'Policy Characteristics'!$C:$C,0))),"",INDEX('Policy Characteristics'!K:K,MATCH($C452,'Policy Characteristics'!$C:$C,0)))</f>
        <v>ccs.html#ccs</v>
      </c>
      <c r="R452" s="272" t="str">
        <f>IF(ISBLANK(INDEX('Policy Characteristics'!L:L,MATCH($C452,'Policy Characteristics'!$C:$C,0))),"",INDEX('Policy Characteristics'!L:L,MATCH($C452,'Policy Characteristics'!$C:$C,0)))</f>
        <v>carbon-capture-and-sequestration.html</v>
      </c>
    </row>
    <row r="453" spans="1:18" ht="16">
      <c r="A453" s="272" t="str">
        <f>IF(ISBLANK(INDEX('Policy Characteristics'!A:A,MATCH($C453,'Policy Characteristics'!$C:$C,0))),"",INDEX('Policy Characteristics'!A:A,MATCH($C453,'Policy Characteristics'!$C:$C,0)))</f>
        <v>Industry</v>
      </c>
      <c r="B453" s="272" t="str">
        <f>IF(ISBLANK(INDEX('Policy Characteristics'!B:B,MATCH($C453,'Policy Characteristics'!$C:$C,0))),"",INDEX('Policy Characteristics'!B:B,MATCH($C453,'Policy Characteristics'!$C:$C,0)))</f>
        <v>Carbon Capture and Sequestration</v>
      </c>
      <c r="C453" s="274" t="str">
        <f t="shared" si="30"/>
        <v>Industry Sector Fraction of Potential Additional CCS Achieved</v>
      </c>
      <c r="D453" s="6" t="s">
        <v>3207</v>
      </c>
      <c r="E453" s="6" t="s">
        <v>2597</v>
      </c>
      <c r="F453" t="s">
        <v>3175</v>
      </c>
      <c r="G453" s="44" t="s">
        <v>3159</v>
      </c>
      <c r="H453" s="43">
        <v>947</v>
      </c>
      <c r="I453" s="6" t="s">
        <v>46</v>
      </c>
      <c r="J453" s="274" t="str">
        <f>IF(ISBLANK(INDEX('Policy Characteristics'!D:D,MATCH($C453,'Policy Characteristics'!$C:$C,0))),"",INDEX('Policy Characteristics'!D:D,MATCH($C453,'Policy Characteristics'!$C:$C,0)))</f>
        <v>Industry CCS</v>
      </c>
      <c r="K453" s="272" t="str">
        <f>IF(ISBLANK(INDEX('Policy Characteristics'!E:E,MATCH($C453,'Policy Characteristics'!$C:$C,0))),"",INDEX('Policy Characteristics'!E:E,MATCH($C453,'Policy Characteristics'!$C:$C,0)))</f>
        <v>indst CCS</v>
      </c>
      <c r="L453" s="285">
        <f>IF(ISBLANK(INDEX('Policy Characteristics'!F:F,MATCH($C453,'Policy Characteristics'!$C:$C,0))),"",INDEX('Policy Characteristics'!F:F,MATCH($C453,'Policy Characteristics'!$C:$C,0)))</f>
        <v>0</v>
      </c>
      <c r="M453" s="285">
        <f>IF(ISBLANK(INDEX('Policy Characteristics'!G:G,MATCH($C453,'Policy Characteristics'!$C:$C,0))),"",INDEX('Policy Characteristics'!G:G,MATCH($C453,'Policy Characteristics'!$C:$C,0)))</f>
        <v>1</v>
      </c>
      <c r="N453" s="285">
        <f>IF(ISBLANK(INDEX('Policy Characteristics'!H:H,MATCH($C453,'Policy Characteristics'!$C:$C,0))),"",INDEX('Policy Characteristics'!H:H,MATCH($C453,'Policy Characteristics'!$C:$C,0)))</f>
        <v>0.01</v>
      </c>
      <c r="O453" s="272" t="str">
        <f>IF(ISBLANK(INDEX('Policy Characteristics'!I:I,MATCH($C453,'Policy Characteristics'!$C:$C,0))),"",INDEX('Policy Characteristics'!I:I,MATCH($C453,'Policy Characteristics'!$C:$C,0)))</f>
        <v>% of CO2 captured</v>
      </c>
      <c r="P453" s="272" t="str">
        <f>IF(ISBLANK(INDEX('Policy Characteristics'!J:J,MATCH($C453,'Policy Characteristics'!$C:$C,0))),"",INDEX('Policy Characteristics'!J:J,MATCH($C453,'Policy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3" s="272" t="str">
        <f>IF(ISBLANK(INDEX('Policy Characteristics'!K:K,MATCH($C453,'Policy Characteristics'!$C:$C,0))),"",INDEX('Policy Characteristics'!K:K,MATCH($C453,'Policy Characteristics'!$C:$C,0)))</f>
        <v>ccs.html#ccs</v>
      </c>
      <c r="R453" s="272" t="str">
        <f>IF(ISBLANK(INDEX('Policy Characteristics'!L:L,MATCH($C453,'Policy Characteristics'!$C:$C,0))),"",INDEX('Policy Characteristics'!L:L,MATCH($C453,'Policy Characteristics'!$C:$C,0)))</f>
        <v>carbon-capture-and-sequestration.html</v>
      </c>
    </row>
    <row r="454" spans="1:18" ht="16">
      <c r="A454" s="272" t="str">
        <f>IF(ISBLANK(INDEX('Policy Characteristics'!A:A,MATCH($C454,'Policy Characteristics'!$C:$C,0))),"",INDEX('Policy Characteristics'!A:A,MATCH($C454,'Policy Characteristics'!$C:$C,0)))</f>
        <v>Industry</v>
      </c>
      <c r="B454" s="272" t="str">
        <f>IF(ISBLANK(INDEX('Policy Characteristics'!B:B,MATCH($C454,'Policy Characteristics'!$C:$C,0))),"",INDEX('Policy Characteristics'!B:B,MATCH($C454,'Policy Characteristics'!$C:$C,0)))</f>
        <v>Carbon Capture and Sequestration</v>
      </c>
      <c r="C454" s="274" t="str">
        <f t="shared" si="30"/>
        <v>Industry Sector Fraction of Potential Additional CCS Achieved</v>
      </c>
      <c r="D454" s="6" t="s">
        <v>3208</v>
      </c>
      <c r="E454" s="6" t="s">
        <v>3157</v>
      </c>
      <c r="F454" t="s">
        <v>3176</v>
      </c>
      <c r="G454" s="44" t="s">
        <v>3158</v>
      </c>
      <c r="H454" s="43">
        <v>948</v>
      </c>
      <c r="I454" s="44" t="s">
        <v>46</v>
      </c>
      <c r="J454" s="274" t="str">
        <f>IF(ISBLANK(INDEX('Policy Characteristics'!D:D,MATCH($C454,'Policy Characteristics'!$C:$C,0))),"",INDEX('Policy Characteristics'!D:D,MATCH($C454,'Policy Characteristics'!$C:$C,0)))</f>
        <v>Industry CCS</v>
      </c>
      <c r="K454" s="272" t="str">
        <f>IF(ISBLANK(INDEX('Policy Characteristics'!E:E,MATCH($C454,'Policy Characteristics'!$C:$C,0))),"",INDEX('Policy Characteristics'!E:E,MATCH($C454,'Policy Characteristics'!$C:$C,0)))</f>
        <v>indst CCS</v>
      </c>
      <c r="L454" s="285">
        <f>IF(ISBLANK(INDEX('Policy Characteristics'!F:F,MATCH($C454,'Policy Characteristics'!$C:$C,0))),"",INDEX('Policy Characteristics'!F:F,MATCH($C454,'Policy Characteristics'!$C:$C,0)))</f>
        <v>0</v>
      </c>
      <c r="M454" s="285">
        <f>IF(ISBLANK(INDEX('Policy Characteristics'!G:G,MATCH($C454,'Policy Characteristics'!$C:$C,0))),"",INDEX('Policy Characteristics'!G:G,MATCH($C454,'Policy Characteristics'!$C:$C,0)))</f>
        <v>1</v>
      </c>
      <c r="N454" s="285">
        <f>IF(ISBLANK(INDEX('Policy Characteristics'!H:H,MATCH($C454,'Policy Characteristics'!$C:$C,0))),"",INDEX('Policy Characteristics'!H:H,MATCH($C454,'Policy Characteristics'!$C:$C,0)))</f>
        <v>0.01</v>
      </c>
      <c r="O454" s="272" t="str">
        <f>IF(ISBLANK(INDEX('Policy Characteristics'!I:I,MATCH($C454,'Policy Characteristics'!$C:$C,0))),"",INDEX('Policy Characteristics'!I:I,MATCH($C454,'Policy Characteristics'!$C:$C,0)))</f>
        <v>% of CO2 captured</v>
      </c>
      <c r="P454" s="272" t="str">
        <f>IF(ISBLANK(INDEX('Policy Characteristics'!J:J,MATCH($C454,'Policy Characteristics'!$C:$C,0))),"",INDEX('Policy Characteristics'!J:J,MATCH($C454,'Policy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4" s="272" t="str">
        <f>IF(ISBLANK(INDEX('Policy Characteristics'!K:K,MATCH($C454,'Policy Characteristics'!$C:$C,0))),"",INDEX('Policy Characteristics'!K:K,MATCH($C454,'Policy Characteristics'!$C:$C,0)))</f>
        <v>ccs.html#ccs</v>
      </c>
      <c r="R454" s="272" t="str">
        <f>IF(ISBLANK(INDEX('Policy Characteristics'!L:L,MATCH($C454,'Policy Characteristics'!$C:$C,0))),"",INDEX('Policy Characteristics'!L:L,MATCH($C454,'Policy Characteristics'!$C:$C,0)))</f>
        <v>carbon-capture-and-sequestration.html</v>
      </c>
    </row>
    <row r="455" spans="1:18" ht="16">
      <c r="A455" s="272" t="str">
        <f>IF(ISBLANK(INDEX('Policy Characteristics'!A:A,MATCH($C455,'Policy Characteristics'!$C:$C,0))),"",INDEX('Policy Characteristics'!A:A,MATCH($C455,'Policy Characteristics'!$C:$C,0)))</f>
        <v>Industry</v>
      </c>
      <c r="B455" s="272" t="str">
        <f>IF(ISBLANK(INDEX('Policy Characteristics'!B:B,MATCH($C455,'Policy Characteristics'!$C:$C,0))),"",INDEX('Policy Characteristics'!B:B,MATCH($C455,'Policy Characteristics'!$C:$C,0)))</f>
        <v>Carbon Capture and Sequestration</v>
      </c>
      <c r="C455" s="274" t="str">
        <f t="shared" si="30"/>
        <v>Industry Sector Fraction of Potential Additional CCS Achieved</v>
      </c>
      <c r="D455" s="6" t="s">
        <v>3208</v>
      </c>
      <c r="E455" s="6" t="s">
        <v>2597</v>
      </c>
      <c r="F455" t="s">
        <v>3176</v>
      </c>
      <c r="G455" s="44" t="s">
        <v>3159</v>
      </c>
      <c r="H455" s="43">
        <v>949</v>
      </c>
      <c r="I455" s="6" t="s">
        <v>46</v>
      </c>
      <c r="J455" s="274" t="str">
        <f>IF(ISBLANK(INDEX('Policy Characteristics'!D:D,MATCH($C455,'Policy Characteristics'!$C:$C,0))),"",INDEX('Policy Characteristics'!D:D,MATCH($C455,'Policy Characteristics'!$C:$C,0)))</f>
        <v>Industry CCS</v>
      </c>
      <c r="K455" s="272" t="str">
        <f>IF(ISBLANK(INDEX('Policy Characteristics'!E:E,MATCH($C455,'Policy Characteristics'!$C:$C,0))),"",INDEX('Policy Characteristics'!E:E,MATCH($C455,'Policy Characteristics'!$C:$C,0)))</f>
        <v>indst CCS</v>
      </c>
      <c r="L455" s="285">
        <f>IF(ISBLANK(INDEX('Policy Characteristics'!F:F,MATCH($C455,'Policy Characteristics'!$C:$C,0))),"",INDEX('Policy Characteristics'!F:F,MATCH($C455,'Policy Characteristics'!$C:$C,0)))</f>
        <v>0</v>
      </c>
      <c r="M455" s="285">
        <f>IF(ISBLANK(INDEX('Policy Characteristics'!G:G,MATCH($C455,'Policy Characteristics'!$C:$C,0))),"",INDEX('Policy Characteristics'!G:G,MATCH($C455,'Policy Characteristics'!$C:$C,0)))</f>
        <v>1</v>
      </c>
      <c r="N455" s="285">
        <f>IF(ISBLANK(INDEX('Policy Characteristics'!H:H,MATCH($C455,'Policy Characteristics'!$C:$C,0))),"",INDEX('Policy Characteristics'!H:H,MATCH($C455,'Policy Characteristics'!$C:$C,0)))</f>
        <v>0.01</v>
      </c>
      <c r="O455" s="272" t="str">
        <f>IF(ISBLANK(INDEX('Policy Characteristics'!I:I,MATCH($C455,'Policy Characteristics'!$C:$C,0))),"",INDEX('Policy Characteristics'!I:I,MATCH($C455,'Policy Characteristics'!$C:$C,0)))</f>
        <v>% of CO2 captured</v>
      </c>
      <c r="P455" s="272" t="str">
        <f>IF(ISBLANK(INDEX('Policy Characteristics'!J:J,MATCH($C455,'Policy Characteristics'!$C:$C,0))),"",INDEX('Policy Characteristics'!J:J,MATCH($C455,'Policy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5" s="272" t="str">
        <f>IF(ISBLANK(INDEX('Policy Characteristics'!K:K,MATCH($C455,'Policy Characteristics'!$C:$C,0))),"",INDEX('Policy Characteristics'!K:K,MATCH($C455,'Policy Characteristics'!$C:$C,0)))</f>
        <v>ccs.html#ccs</v>
      </c>
      <c r="R455" s="272" t="str">
        <f>IF(ISBLANK(INDEX('Policy Characteristics'!L:L,MATCH($C455,'Policy Characteristics'!$C:$C,0))),"",INDEX('Policy Characteristics'!L:L,MATCH($C455,'Policy Characteristics'!$C:$C,0)))</f>
        <v>carbon-capture-and-sequestration.html</v>
      </c>
    </row>
    <row r="456" spans="1:18" ht="16">
      <c r="A456" s="272" t="str">
        <f>IF(ISBLANK(INDEX('Policy Characteristics'!A:A,MATCH($C456,'Policy Characteristics'!$C:$C,0))),"",INDEX('Policy Characteristics'!A:A,MATCH($C456,'Policy Characteristics'!$C:$C,0)))</f>
        <v>Industry</v>
      </c>
      <c r="B456" s="272" t="str">
        <f>IF(ISBLANK(INDEX('Policy Characteristics'!B:B,MATCH($C456,'Policy Characteristics'!$C:$C,0))),"",INDEX('Policy Characteristics'!B:B,MATCH($C456,'Policy Characteristics'!$C:$C,0)))</f>
        <v>Carbon Capture and Sequestration</v>
      </c>
      <c r="C456" s="274" t="str">
        <f t="shared" si="30"/>
        <v>Industry Sector Fraction of Potential Additional CCS Achieved</v>
      </c>
      <c r="D456" s="6" t="s">
        <v>3209</v>
      </c>
      <c r="E456" s="6" t="s">
        <v>3157</v>
      </c>
      <c r="F456" t="s">
        <v>3177</v>
      </c>
      <c r="G456" s="44" t="s">
        <v>3158</v>
      </c>
      <c r="H456" s="43">
        <v>950</v>
      </c>
      <c r="I456" s="44" t="s">
        <v>45</v>
      </c>
      <c r="J456" s="274" t="str">
        <f>IF(ISBLANK(INDEX('Policy Characteristics'!D:D,MATCH($C456,'Policy Characteristics'!$C:$C,0))),"",INDEX('Policy Characteristics'!D:D,MATCH($C456,'Policy Characteristics'!$C:$C,0)))</f>
        <v>Industry CCS</v>
      </c>
      <c r="K456" s="272" t="str">
        <f>IF(ISBLANK(INDEX('Policy Characteristics'!E:E,MATCH($C456,'Policy Characteristics'!$C:$C,0))),"",INDEX('Policy Characteristics'!E:E,MATCH($C456,'Policy Characteristics'!$C:$C,0)))</f>
        <v>indst CCS</v>
      </c>
      <c r="L456" s="285">
        <f>IF(ISBLANK(INDEX('Policy Characteristics'!F:F,MATCH($C456,'Policy Characteristics'!$C:$C,0))),"",INDEX('Policy Characteristics'!F:F,MATCH($C456,'Policy Characteristics'!$C:$C,0)))</f>
        <v>0</v>
      </c>
      <c r="M456" s="285">
        <f>IF(ISBLANK(INDEX('Policy Characteristics'!G:G,MATCH($C456,'Policy Characteristics'!$C:$C,0))),"",INDEX('Policy Characteristics'!G:G,MATCH($C456,'Policy Characteristics'!$C:$C,0)))</f>
        <v>1</v>
      </c>
      <c r="N456" s="285">
        <f>IF(ISBLANK(INDEX('Policy Characteristics'!H:H,MATCH($C456,'Policy Characteristics'!$C:$C,0))),"",INDEX('Policy Characteristics'!H:H,MATCH($C456,'Policy Characteristics'!$C:$C,0)))</f>
        <v>0.01</v>
      </c>
      <c r="O456" s="272" t="str">
        <f>IF(ISBLANK(INDEX('Policy Characteristics'!I:I,MATCH($C456,'Policy Characteristics'!$C:$C,0))),"",INDEX('Policy Characteristics'!I:I,MATCH($C456,'Policy Characteristics'!$C:$C,0)))</f>
        <v>% of CO2 captured</v>
      </c>
      <c r="P456" s="272" t="str">
        <f>IF(ISBLANK(INDEX('Policy Characteristics'!J:J,MATCH($C456,'Policy Characteristics'!$C:$C,0))),"",INDEX('Policy Characteristics'!J:J,MATCH($C456,'Policy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6" s="272" t="str">
        <f>IF(ISBLANK(INDEX('Policy Characteristics'!K:K,MATCH($C456,'Policy Characteristics'!$C:$C,0))),"",INDEX('Policy Characteristics'!K:K,MATCH($C456,'Policy Characteristics'!$C:$C,0)))</f>
        <v>ccs.html#ccs</v>
      </c>
      <c r="R456" s="272" t="str">
        <f>IF(ISBLANK(INDEX('Policy Characteristics'!L:L,MATCH($C456,'Policy Characteristics'!$C:$C,0))),"",INDEX('Policy Characteristics'!L:L,MATCH($C456,'Policy Characteristics'!$C:$C,0)))</f>
        <v>carbon-capture-and-sequestration.html</v>
      </c>
    </row>
    <row r="457" spans="1:18" ht="16">
      <c r="A457" s="272" t="str">
        <f>IF(ISBLANK(INDEX('Policy Characteristics'!A:A,MATCH($C457,'Policy Characteristics'!$C:$C,0))),"",INDEX('Policy Characteristics'!A:A,MATCH($C457,'Policy Characteristics'!$C:$C,0)))</f>
        <v>Industry</v>
      </c>
      <c r="B457" s="272" t="str">
        <f>IF(ISBLANK(INDEX('Policy Characteristics'!B:B,MATCH($C457,'Policy Characteristics'!$C:$C,0))),"",INDEX('Policy Characteristics'!B:B,MATCH($C457,'Policy Characteristics'!$C:$C,0)))</f>
        <v>Carbon Capture and Sequestration</v>
      </c>
      <c r="C457" s="274" t="str">
        <f t="shared" si="30"/>
        <v>Industry Sector Fraction of Potential Additional CCS Achieved</v>
      </c>
      <c r="D457" s="6" t="s">
        <v>3209</v>
      </c>
      <c r="E457" s="6" t="s">
        <v>2597</v>
      </c>
      <c r="F457" t="s">
        <v>3177</v>
      </c>
      <c r="G457" s="44" t="s">
        <v>3159</v>
      </c>
      <c r="H457" s="43">
        <v>951</v>
      </c>
      <c r="I457" s="6" t="s">
        <v>46</v>
      </c>
      <c r="J457" s="274" t="str">
        <f>IF(ISBLANK(INDEX('Policy Characteristics'!D:D,MATCH($C457,'Policy Characteristics'!$C:$C,0))),"",INDEX('Policy Characteristics'!D:D,MATCH($C457,'Policy Characteristics'!$C:$C,0)))</f>
        <v>Industry CCS</v>
      </c>
      <c r="K457" s="272" t="str">
        <f>IF(ISBLANK(INDEX('Policy Characteristics'!E:E,MATCH($C457,'Policy Characteristics'!$C:$C,0))),"",INDEX('Policy Characteristics'!E:E,MATCH($C457,'Policy Characteristics'!$C:$C,0)))</f>
        <v>indst CCS</v>
      </c>
      <c r="L457" s="285">
        <f>IF(ISBLANK(INDEX('Policy Characteristics'!F:F,MATCH($C457,'Policy Characteristics'!$C:$C,0))),"",INDEX('Policy Characteristics'!F:F,MATCH($C457,'Policy Characteristics'!$C:$C,0)))</f>
        <v>0</v>
      </c>
      <c r="M457" s="285">
        <f>IF(ISBLANK(INDEX('Policy Characteristics'!G:G,MATCH($C457,'Policy Characteristics'!$C:$C,0))),"",INDEX('Policy Characteristics'!G:G,MATCH($C457,'Policy Characteristics'!$C:$C,0)))</f>
        <v>1</v>
      </c>
      <c r="N457" s="285">
        <f>IF(ISBLANK(INDEX('Policy Characteristics'!H:H,MATCH($C457,'Policy Characteristics'!$C:$C,0))),"",INDEX('Policy Characteristics'!H:H,MATCH($C457,'Policy Characteristics'!$C:$C,0)))</f>
        <v>0.01</v>
      </c>
      <c r="O457" s="272" t="str">
        <f>IF(ISBLANK(INDEX('Policy Characteristics'!I:I,MATCH($C457,'Policy Characteristics'!$C:$C,0))),"",INDEX('Policy Characteristics'!I:I,MATCH($C457,'Policy Characteristics'!$C:$C,0)))</f>
        <v>% of CO2 captured</v>
      </c>
      <c r="P457" s="272" t="str">
        <f>IF(ISBLANK(INDEX('Policy Characteristics'!J:J,MATCH($C457,'Policy Characteristics'!$C:$C,0))),"",INDEX('Policy Characteristics'!J:J,MATCH($C457,'Policy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7" s="272" t="str">
        <f>IF(ISBLANK(INDEX('Policy Characteristics'!K:K,MATCH($C457,'Policy Characteristics'!$C:$C,0))),"",INDEX('Policy Characteristics'!K:K,MATCH($C457,'Policy Characteristics'!$C:$C,0)))</f>
        <v>ccs.html#ccs</v>
      </c>
      <c r="R457" s="272" t="str">
        <f>IF(ISBLANK(INDEX('Policy Characteristics'!L:L,MATCH($C457,'Policy Characteristics'!$C:$C,0))),"",INDEX('Policy Characteristics'!L:L,MATCH($C457,'Policy Characteristics'!$C:$C,0)))</f>
        <v>carbon-capture-and-sequestration.html</v>
      </c>
    </row>
    <row r="458" spans="1:18" ht="16">
      <c r="A458" s="272" t="str">
        <f>IF(ISBLANK(INDEX('Policy Characteristics'!A:A,MATCH($C458,'Policy Characteristics'!$C:$C,0))),"",INDEX('Policy Characteristics'!A:A,MATCH($C458,'Policy Characteristics'!$C:$C,0)))</f>
        <v>Industry</v>
      </c>
      <c r="B458" s="272" t="str">
        <f>IF(ISBLANK(INDEX('Policy Characteristics'!B:B,MATCH($C458,'Policy Characteristics'!$C:$C,0))),"",INDEX('Policy Characteristics'!B:B,MATCH($C458,'Policy Characteristics'!$C:$C,0)))</f>
        <v>Carbon Capture and Sequestration</v>
      </c>
      <c r="C458" s="274" t="str">
        <f t="shared" si="30"/>
        <v>Industry Sector Fraction of Potential Additional CCS Achieved</v>
      </c>
      <c r="D458" s="6" t="s">
        <v>3210</v>
      </c>
      <c r="E458" s="6" t="s">
        <v>3157</v>
      </c>
      <c r="F458" t="s">
        <v>3178</v>
      </c>
      <c r="G458" s="44" t="s">
        <v>3158</v>
      </c>
      <c r="H458" s="43">
        <v>952</v>
      </c>
      <c r="I458" s="44" t="s">
        <v>45</v>
      </c>
      <c r="J458" s="274" t="str">
        <f>IF(ISBLANK(INDEX('Policy Characteristics'!D:D,MATCH($C458,'Policy Characteristics'!$C:$C,0))),"",INDEX('Policy Characteristics'!D:D,MATCH($C458,'Policy Characteristics'!$C:$C,0)))</f>
        <v>Industry CCS</v>
      </c>
      <c r="K458" s="272" t="str">
        <f>IF(ISBLANK(INDEX('Policy Characteristics'!E:E,MATCH($C458,'Policy Characteristics'!$C:$C,0))),"",INDEX('Policy Characteristics'!E:E,MATCH($C458,'Policy Characteristics'!$C:$C,0)))</f>
        <v>indst CCS</v>
      </c>
      <c r="L458" s="285">
        <f>IF(ISBLANK(INDEX('Policy Characteristics'!F:F,MATCH($C458,'Policy Characteristics'!$C:$C,0))),"",INDEX('Policy Characteristics'!F:F,MATCH($C458,'Policy Characteristics'!$C:$C,0)))</f>
        <v>0</v>
      </c>
      <c r="M458" s="285">
        <f>IF(ISBLANK(INDEX('Policy Characteristics'!G:G,MATCH($C458,'Policy Characteristics'!$C:$C,0))),"",INDEX('Policy Characteristics'!G:G,MATCH($C458,'Policy Characteristics'!$C:$C,0)))</f>
        <v>1</v>
      </c>
      <c r="N458" s="285">
        <f>IF(ISBLANK(INDEX('Policy Characteristics'!H:H,MATCH($C458,'Policy Characteristics'!$C:$C,0))),"",INDEX('Policy Characteristics'!H:H,MATCH($C458,'Policy Characteristics'!$C:$C,0)))</f>
        <v>0.01</v>
      </c>
      <c r="O458" s="272" t="str">
        <f>IF(ISBLANK(INDEX('Policy Characteristics'!I:I,MATCH($C458,'Policy Characteristics'!$C:$C,0))),"",INDEX('Policy Characteristics'!I:I,MATCH($C458,'Policy Characteristics'!$C:$C,0)))</f>
        <v>% of CO2 captured</v>
      </c>
      <c r="P458" s="272" t="str">
        <f>IF(ISBLANK(INDEX('Policy Characteristics'!J:J,MATCH($C458,'Policy Characteristics'!$C:$C,0))),"",INDEX('Policy Characteristics'!J:J,MATCH($C458,'Policy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8" s="272" t="str">
        <f>IF(ISBLANK(INDEX('Policy Characteristics'!K:K,MATCH($C458,'Policy Characteristics'!$C:$C,0))),"",INDEX('Policy Characteristics'!K:K,MATCH($C458,'Policy Characteristics'!$C:$C,0)))</f>
        <v>ccs.html#ccs</v>
      </c>
      <c r="R458" s="272" t="str">
        <f>IF(ISBLANK(INDEX('Policy Characteristics'!L:L,MATCH($C458,'Policy Characteristics'!$C:$C,0))),"",INDEX('Policy Characteristics'!L:L,MATCH($C458,'Policy Characteristics'!$C:$C,0)))</f>
        <v>carbon-capture-and-sequestration.html</v>
      </c>
    </row>
    <row r="459" spans="1:18" ht="16">
      <c r="A459" s="272" t="str">
        <f>IF(ISBLANK(INDEX('Policy Characteristics'!A:A,MATCH($C459,'Policy Characteristics'!$C:$C,0))),"",INDEX('Policy Characteristics'!A:A,MATCH($C459,'Policy Characteristics'!$C:$C,0)))</f>
        <v>Industry</v>
      </c>
      <c r="B459" s="272" t="str">
        <f>IF(ISBLANK(INDEX('Policy Characteristics'!B:B,MATCH($C459,'Policy Characteristics'!$C:$C,0))),"",INDEX('Policy Characteristics'!B:B,MATCH($C459,'Policy Characteristics'!$C:$C,0)))</f>
        <v>Carbon Capture and Sequestration</v>
      </c>
      <c r="C459" s="274" t="str">
        <f t="shared" si="30"/>
        <v>Industry Sector Fraction of Potential Additional CCS Achieved</v>
      </c>
      <c r="D459" s="6" t="s">
        <v>3210</v>
      </c>
      <c r="E459" s="6" t="s">
        <v>2597</v>
      </c>
      <c r="F459" t="s">
        <v>3178</v>
      </c>
      <c r="G459" s="44" t="s">
        <v>3159</v>
      </c>
      <c r="H459" s="43">
        <v>953</v>
      </c>
      <c r="I459" s="6" t="s">
        <v>46</v>
      </c>
      <c r="J459" s="274" t="str">
        <f>IF(ISBLANK(INDEX('Policy Characteristics'!D:D,MATCH($C459,'Policy Characteristics'!$C:$C,0))),"",INDEX('Policy Characteristics'!D:D,MATCH($C459,'Policy Characteristics'!$C:$C,0)))</f>
        <v>Industry CCS</v>
      </c>
      <c r="K459" s="272" t="str">
        <f>IF(ISBLANK(INDEX('Policy Characteristics'!E:E,MATCH($C459,'Policy Characteristics'!$C:$C,0))),"",INDEX('Policy Characteristics'!E:E,MATCH($C459,'Policy Characteristics'!$C:$C,0)))</f>
        <v>indst CCS</v>
      </c>
      <c r="L459" s="285">
        <f>IF(ISBLANK(INDEX('Policy Characteristics'!F:F,MATCH($C459,'Policy Characteristics'!$C:$C,0))),"",INDEX('Policy Characteristics'!F:F,MATCH($C459,'Policy Characteristics'!$C:$C,0)))</f>
        <v>0</v>
      </c>
      <c r="M459" s="285">
        <f>IF(ISBLANK(INDEX('Policy Characteristics'!G:G,MATCH($C459,'Policy Characteristics'!$C:$C,0))),"",INDEX('Policy Characteristics'!G:G,MATCH($C459,'Policy Characteristics'!$C:$C,0)))</f>
        <v>1</v>
      </c>
      <c r="N459" s="285">
        <f>IF(ISBLANK(INDEX('Policy Characteristics'!H:H,MATCH($C459,'Policy Characteristics'!$C:$C,0))),"",INDEX('Policy Characteristics'!H:H,MATCH($C459,'Policy Characteristics'!$C:$C,0)))</f>
        <v>0.01</v>
      </c>
      <c r="O459" s="272" t="str">
        <f>IF(ISBLANK(INDEX('Policy Characteristics'!I:I,MATCH($C459,'Policy Characteristics'!$C:$C,0))),"",INDEX('Policy Characteristics'!I:I,MATCH($C459,'Policy Characteristics'!$C:$C,0)))</f>
        <v>% of CO2 captured</v>
      </c>
      <c r="P459" s="272" t="str">
        <f>IF(ISBLANK(INDEX('Policy Characteristics'!J:J,MATCH($C459,'Policy Characteristics'!$C:$C,0))),"",INDEX('Policy Characteristics'!J:J,MATCH($C459,'Policy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59" s="272" t="str">
        <f>IF(ISBLANK(INDEX('Policy Characteristics'!K:K,MATCH($C459,'Policy Characteristics'!$C:$C,0))),"",INDEX('Policy Characteristics'!K:K,MATCH($C459,'Policy Characteristics'!$C:$C,0)))</f>
        <v>ccs.html#ccs</v>
      </c>
      <c r="R459" s="272" t="str">
        <f>IF(ISBLANK(INDEX('Policy Characteristics'!L:L,MATCH($C459,'Policy Characteristics'!$C:$C,0))),"",INDEX('Policy Characteristics'!L:L,MATCH($C459,'Policy Characteristics'!$C:$C,0)))</f>
        <v>carbon-capture-and-sequestration.html</v>
      </c>
    </row>
    <row r="460" spans="1:18" ht="16">
      <c r="A460" s="272" t="str">
        <f>IF(ISBLANK(INDEX('Policy Characteristics'!A:A,MATCH($C460,'Policy Characteristics'!$C:$C,0))),"",INDEX('Policy Characteristics'!A:A,MATCH($C460,'Policy Characteristics'!$C:$C,0)))</f>
        <v>Industry</v>
      </c>
      <c r="B460" s="272" t="str">
        <f>IF(ISBLANK(INDEX('Policy Characteristics'!B:B,MATCH($C460,'Policy Characteristics'!$C:$C,0))),"",INDEX('Policy Characteristics'!B:B,MATCH($C460,'Policy Characteristics'!$C:$C,0)))</f>
        <v>Carbon Capture and Sequestration</v>
      </c>
      <c r="C460" s="274" t="str">
        <f t="shared" si="30"/>
        <v>Industry Sector Fraction of Potential Additional CCS Achieved</v>
      </c>
      <c r="D460" s="6" t="s">
        <v>3211</v>
      </c>
      <c r="E460" s="6" t="s">
        <v>3157</v>
      </c>
      <c r="F460" t="s">
        <v>3214</v>
      </c>
      <c r="G460" s="44" t="s">
        <v>3158</v>
      </c>
      <c r="H460" s="43">
        <v>954</v>
      </c>
      <c r="I460" s="6" t="s">
        <v>46</v>
      </c>
      <c r="J460" s="274" t="str">
        <f>IF(ISBLANK(INDEX('Policy Characteristics'!D:D,MATCH($C460,'Policy Characteristics'!$C:$C,0))),"",INDEX('Policy Characteristics'!D:D,MATCH($C460,'Policy Characteristics'!$C:$C,0)))</f>
        <v>Industry CCS</v>
      </c>
      <c r="K460" s="272" t="str">
        <f>IF(ISBLANK(INDEX('Policy Characteristics'!E:E,MATCH($C460,'Policy Characteristics'!$C:$C,0))),"",INDEX('Policy Characteristics'!E:E,MATCH($C460,'Policy Characteristics'!$C:$C,0)))</f>
        <v>indst CCS</v>
      </c>
      <c r="L460" s="285">
        <f>IF(ISBLANK(INDEX('Policy Characteristics'!F:F,MATCH($C460,'Policy Characteristics'!$C:$C,0))),"",INDEX('Policy Characteristics'!F:F,MATCH($C460,'Policy Characteristics'!$C:$C,0)))</f>
        <v>0</v>
      </c>
      <c r="M460" s="285">
        <f>IF(ISBLANK(INDEX('Policy Characteristics'!G:G,MATCH($C460,'Policy Characteristics'!$C:$C,0))),"",INDEX('Policy Characteristics'!G:G,MATCH($C460,'Policy Characteristics'!$C:$C,0)))</f>
        <v>1</v>
      </c>
      <c r="N460" s="285">
        <f>IF(ISBLANK(INDEX('Policy Characteristics'!H:H,MATCH($C460,'Policy Characteristics'!$C:$C,0))),"",INDEX('Policy Characteristics'!H:H,MATCH($C460,'Policy Characteristics'!$C:$C,0)))</f>
        <v>0.01</v>
      </c>
      <c r="O460" s="272" t="str">
        <f>IF(ISBLANK(INDEX('Policy Characteristics'!I:I,MATCH($C460,'Policy Characteristics'!$C:$C,0))),"",INDEX('Policy Characteristics'!I:I,MATCH($C460,'Policy Characteristics'!$C:$C,0)))</f>
        <v>% of CO2 captured</v>
      </c>
      <c r="P460" s="272" t="str">
        <f>IF(ISBLANK(INDEX('Policy Characteristics'!J:J,MATCH($C460,'Policy Characteristics'!$C:$C,0))),"",INDEX('Policy Characteristics'!J:J,MATCH($C460,'Policy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60" s="272" t="str">
        <f>IF(ISBLANK(INDEX('Policy Characteristics'!K:K,MATCH($C460,'Policy Characteristics'!$C:$C,0))),"",INDEX('Policy Characteristics'!K:K,MATCH($C460,'Policy Characteristics'!$C:$C,0)))</f>
        <v>ccs.html#ccs</v>
      </c>
      <c r="R460" s="272" t="str">
        <f>IF(ISBLANK(INDEX('Policy Characteristics'!L:L,MATCH($C460,'Policy Characteristics'!$C:$C,0))),"",INDEX('Policy Characteristics'!L:L,MATCH($C460,'Policy Characteristics'!$C:$C,0)))</f>
        <v>carbon-capture-and-sequestration.html</v>
      </c>
    </row>
    <row r="461" spans="1:18" ht="16">
      <c r="A461" s="272" t="str">
        <f>IF(ISBLANK(INDEX('Policy Characteristics'!A:A,MATCH($C461,'Policy Characteristics'!$C:$C,0))),"",INDEX('Policy Characteristics'!A:A,MATCH($C461,'Policy Characteristics'!$C:$C,0)))</f>
        <v>Industry</v>
      </c>
      <c r="B461" s="272" t="str">
        <f>IF(ISBLANK(INDEX('Policy Characteristics'!B:B,MATCH($C461,'Policy Characteristics'!$C:$C,0))),"",INDEX('Policy Characteristics'!B:B,MATCH($C461,'Policy Characteristics'!$C:$C,0)))</f>
        <v>Carbon Capture and Sequestration</v>
      </c>
      <c r="C461" s="274" t="str">
        <f t="shared" si="30"/>
        <v>Industry Sector Fraction of Potential Additional CCS Achieved</v>
      </c>
      <c r="D461" s="6" t="s">
        <v>3211</v>
      </c>
      <c r="E461" s="6" t="s">
        <v>2597</v>
      </c>
      <c r="F461" t="s">
        <v>3214</v>
      </c>
      <c r="G461" s="44" t="s">
        <v>3159</v>
      </c>
      <c r="H461" s="43">
        <v>955</v>
      </c>
      <c r="I461" s="6" t="s">
        <v>46</v>
      </c>
      <c r="J461" s="274" t="str">
        <f>IF(ISBLANK(INDEX('Policy Characteristics'!D:D,MATCH($C461,'Policy Characteristics'!$C:$C,0))),"",INDEX('Policy Characteristics'!D:D,MATCH($C461,'Policy Characteristics'!$C:$C,0)))</f>
        <v>Industry CCS</v>
      </c>
      <c r="K461" s="272" t="str">
        <f>IF(ISBLANK(INDEX('Policy Characteristics'!E:E,MATCH($C461,'Policy Characteristics'!$C:$C,0))),"",INDEX('Policy Characteristics'!E:E,MATCH($C461,'Policy Characteristics'!$C:$C,0)))</f>
        <v>indst CCS</v>
      </c>
      <c r="L461" s="285">
        <f>IF(ISBLANK(INDEX('Policy Characteristics'!F:F,MATCH($C461,'Policy Characteristics'!$C:$C,0))),"",INDEX('Policy Characteristics'!F:F,MATCH($C461,'Policy Characteristics'!$C:$C,0)))</f>
        <v>0</v>
      </c>
      <c r="M461" s="285">
        <f>IF(ISBLANK(INDEX('Policy Characteristics'!G:G,MATCH($C461,'Policy Characteristics'!$C:$C,0))),"",INDEX('Policy Characteristics'!G:G,MATCH($C461,'Policy Characteristics'!$C:$C,0)))</f>
        <v>1</v>
      </c>
      <c r="N461" s="285">
        <f>IF(ISBLANK(INDEX('Policy Characteristics'!H:H,MATCH($C461,'Policy Characteristics'!$C:$C,0))),"",INDEX('Policy Characteristics'!H:H,MATCH($C461,'Policy Characteristics'!$C:$C,0)))</f>
        <v>0.01</v>
      </c>
      <c r="O461" s="272" t="str">
        <f>IF(ISBLANK(INDEX('Policy Characteristics'!I:I,MATCH($C461,'Policy Characteristics'!$C:$C,0))),"",INDEX('Policy Characteristics'!I:I,MATCH($C461,'Policy Characteristics'!$C:$C,0)))</f>
        <v>% of CO2 captured</v>
      </c>
      <c r="P461" s="272" t="str">
        <f>IF(ISBLANK(INDEX('Policy Characteristics'!J:J,MATCH($C461,'Policy Characteristics'!$C:$C,0))),"",INDEX('Policy Characteristics'!J:J,MATCH($C461,'Policy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61" s="272" t="str">
        <f>IF(ISBLANK(INDEX('Policy Characteristics'!K:K,MATCH($C461,'Policy Characteristics'!$C:$C,0))),"",INDEX('Policy Characteristics'!K:K,MATCH($C461,'Policy Characteristics'!$C:$C,0)))</f>
        <v>ccs.html#ccs</v>
      </c>
      <c r="R461" s="272" t="str">
        <f>IF(ISBLANK(INDEX('Policy Characteristics'!L:L,MATCH($C461,'Policy Characteristics'!$C:$C,0))),"",INDEX('Policy Characteristics'!L:L,MATCH($C461,'Policy Characteristics'!$C:$C,0)))</f>
        <v>carbon-capture-and-sequestration.html</v>
      </c>
    </row>
    <row r="462" spans="1:18" ht="16">
      <c r="A462" s="272" t="str">
        <f>IF(ISBLANK(INDEX('Policy Characteristics'!A:A,MATCH($C462,'Policy Characteristics'!$C:$C,0))),"",INDEX('Policy Characteristics'!A:A,MATCH($C462,'Policy Characteristics'!$C:$C,0)))</f>
        <v>Industry</v>
      </c>
      <c r="B462" s="272" t="str">
        <f>IF(ISBLANK(INDEX('Policy Characteristics'!B:B,MATCH($C462,'Policy Characteristics'!$C:$C,0))),"",INDEX('Policy Characteristics'!B:B,MATCH($C462,'Policy Characteristics'!$C:$C,0)))</f>
        <v>Carbon Capture and Sequestration</v>
      </c>
      <c r="C462" s="274" t="str">
        <f t="shared" si="30"/>
        <v>Industry Sector Fraction of Potential Additional CCS Achieved</v>
      </c>
      <c r="D462" s="6" t="s">
        <v>3212</v>
      </c>
      <c r="E462" s="6" t="s">
        <v>3157</v>
      </c>
      <c r="F462" t="s">
        <v>3179</v>
      </c>
      <c r="G462" s="44" t="s">
        <v>3158</v>
      </c>
      <c r="H462" s="43">
        <v>956</v>
      </c>
      <c r="I462" s="6" t="s">
        <v>46</v>
      </c>
      <c r="J462" s="274" t="str">
        <f>IF(ISBLANK(INDEX('Policy Characteristics'!D:D,MATCH($C462,'Policy Characteristics'!$C:$C,0))),"",INDEX('Policy Characteristics'!D:D,MATCH($C462,'Policy Characteristics'!$C:$C,0)))</f>
        <v>Industry CCS</v>
      </c>
      <c r="K462" s="272" t="str">
        <f>IF(ISBLANK(INDEX('Policy Characteristics'!E:E,MATCH($C462,'Policy Characteristics'!$C:$C,0))),"",INDEX('Policy Characteristics'!E:E,MATCH($C462,'Policy Characteristics'!$C:$C,0)))</f>
        <v>indst CCS</v>
      </c>
      <c r="L462" s="285">
        <f>IF(ISBLANK(INDEX('Policy Characteristics'!F:F,MATCH($C462,'Policy Characteristics'!$C:$C,0))),"",INDEX('Policy Characteristics'!F:F,MATCH($C462,'Policy Characteristics'!$C:$C,0)))</f>
        <v>0</v>
      </c>
      <c r="M462" s="285">
        <f>IF(ISBLANK(INDEX('Policy Characteristics'!G:G,MATCH($C462,'Policy Characteristics'!$C:$C,0))),"",INDEX('Policy Characteristics'!G:G,MATCH($C462,'Policy Characteristics'!$C:$C,0)))</f>
        <v>1</v>
      </c>
      <c r="N462" s="285">
        <f>IF(ISBLANK(INDEX('Policy Characteristics'!H:H,MATCH($C462,'Policy Characteristics'!$C:$C,0))),"",INDEX('Policy Characteristics'!H:H,MATCH($C462,'Policy Characteristics'!$C:$C,0)))</f>
        <v>0.01</v>
      </c>
      <c r="O462" s="272" t="str">
        <f>IF(ISBLANK(INDEX('Policy Characteristics'!I:I,MATCH($C462,'Policy Characteristics'!$C:$C,0))),"",INDEX('Policy Characteristics'!I:I,MATCH($C462,'Policy Characteristics'!$C:$C,0)))</f>
        <v>% of CO2 captured</v>
      </c>
      <c r="P462" s="272" t="str">
        <f>IF(ISBLANK(INDEX('Policy Characteristics'!J:J,MATCH($C462,'Policy Characteristics'!$C:$C,0))),"",INDEX('Policy Characteristics'!J:J,MATCH($C462,'Policy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62" s="272" t="str">
        <f>IF(ISBLANK(INDEX('Policy Characteristics'!K:K,MATCH($C462,'Policy Characteristics'!$C:$C,0))),"",INDEX('Policy Characteristics'!K:K,MATCH($C462,'Policy Characteristics'!$C:$C,0)))</f>
        <v>ccs.html#ccs</v>
      </c>
      <c r="R462" s="272" t="str">
        <f>IF(ISBLANK(INDEX('Policy Characteristics'!L:L,MATCH($C462,'Policy Characteristics'!$C:$C,0))),"",INDEX('Policy Characteristics'!L:L,MATCH($C462,'Policy Characteristics'!$C:$C,0)))</f>
        <v>carbon-capture-and-sequestration.html</v>
      </c>
    </row>
    <row r="463" spans="1:18" ht="16">
      <c r="A463" s="272" t="str">
        <f>IF(ISBLANK(INDEX('Policy Characteristics'!A:A,MATCH($C463,'Policy Characteristics'!$C:$C,0))),"",INDEX('Policy Characteristics'!A:A,MATCH($C463,'Policy Characteristics'!$C:$C,0)))</f>
        <v>Industry</v>
      </c>
      <c r="B463" s="272" t="str">
        <f>IF(ISBLANK(INDEX('Policy Characteristics'!B:B,MATCH($C463,'Policy Characteristics'!$C:$C,0))),"",INDEX('Policy Characteristics'!B:B,MATCH($C463,'Policy Characteristics'!$C:$C,0)))</f>
        <v>Carbon Capture and Sequestration</v>
      </c>
      <c r="C463" s="274" t="str">
        <f t="shared" si="30"/>
        <v>Industry Sector Fraction of Potential Additional CCS Achieved</v>
      </c>
      <c r="D463" s="6" t="s">
        <v>3212</v>
      </c>
      <c r="E463" s="6" t="s">
        <v>2597</v>
      </c>
      <c r="F463" t="s">
        <v>3179</v>
      </c>
      <c r="G463" s="44" t="s">
        <v>3159</v>
      </c>
      <c r="H463" s="43">
        <v>957</v>
      </c>
      <c r="I463" s="6" t="s">
        <v>46</v>
      </c>
      <c r="J463" s="274" t="str">
        <f>IF(ISBLANK(INDEX('Policy Characteristics'!D:D,MATCH($C463,'Policy Characteristics'!$C:$C,0))),"",INDEX('Policy Characteristics'!D:D,MATCH($C463,'Policy Characteristics'!$C:$C,0)))</f>
        <v>Industry CCS</v>
      </c>
      <c r="K463" s="272" t="str">
        <f>IF(ISBLANK(INDEX('Policy Characteristics'!E:E,MATCH($C463,'Policy Characteristics'!$C:$C,0))),"",INDEX('Policy Characteristics'!E:E,MATCH($C463,'Policy Characteristics'!$C:$C,0)))</f>
        <v>indst CCS</v>
      </c>
      <c r="L463" s="285">
        <f>IF(ISBLANK(INDEX('Policy Characteristics'!F:F,MATCH($C463,'Policy Characteristics'!$C:$C,0))),"",INDEX('Policy Characteristics'!F:F,MATCH($C463,'Policy Characteristics'!$C:$C,0)))</f>
        <v>0</v>
      </c>
      <c r="M463" s="285">
        <f>IF(ISBLANK(INDEX('Policy Characteristics'!G:G,MATCH($C463,'Policy Characteristics'!$C:$C,0))),"",INDEX('Policy Characteristics'!G:G,MATCH($C463,'Policy Characteristics'!$C:$C,0)))</f>
        <v>1</v>
      </c>
      <c r="N463" s="285">
        <f>IF(ISBLANK(INDEX('Policy Characteristics'!H:H,MATCH($C463,'Policy Characteristics'!$C:$C,0))),"",INDEX('Policy Characteristics'!H:H,MATCH($C463,'Policy Characteristics'!$C:$C,0)))</f>
        <v>0.01</v>
      </c>
      <c r="O463" s="272" t="str">
        <f>IF(ISBLANK(INDEX('Policy Characteristics'!I:I,MATCH($C463,'Policy Characteristics'!$C:$C,0))),"",INDEX('Policy Characteristics'!I:I,MATCH($C463,'Policy Characteristics'!$C:$C,0)))</f>
        <v>% of CO2 captured</v>
      </c>
      <c r="P463" s="272" t="str">
        <f>IF(ISBLANK(INDEX('Policy Characteristics'!J:J,MATCH($C463,'Policy Characteristics'!$C:$C,0))),"",INDEX('Policy Characteristics'!J:J,MATCH($C463,'Policy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463" s="272" t="str">
        <f>IF(ISBLANK(INDEX('Policy Characteristics'!K:K,MATCH($C463,'Policy Characteristics'!$C:$C,0))),"",INDEX('Policy Characteristics'!K:K,MATCH($C463,'Policy Characteristics'!$C:$C,0)))</f>
        <v>ccs.html#ccs</v>
      </c>
      <c r="R463" s="272" t="str">
        <f>IF(ISBLANK(INDEX('Policy Characteristics'!L:L,MATCH($C463,'Policy Characteristics'!$C:$C,0))),"",INDEX('Policy Characteristics'!L:L,MATCH($C463,'Policy Characteristics'!$C:$C,0)))</f>
        <v>carbon-capture-and-sequestration.html</v>
      </c>
    </row>
    <row r="464" spans="1:18" ht="16">
      <c r="A464" s="272" t="str">
        <f>IF(ISBLANK(INDEX('Policy Characteristics'!A:A,MATCH($C464,'Policy Characteristics'!$C:$C,0))),"",INDEX('Policy Characteristics'!A:A,MATCH($C464,'Policy Characteristics'!$C:$C,0)))</f>
        <v>Industry</v>
      </c>
      <c r="B464" s="272" t="str">
        <f>IF(ISBLANK(INDEX('Policy Characteristics'!B:B,MATCH($C464,'Policy Characteristics'!$C:$C,0))),"",INDEX('Policy Characteristics'!B:B,MATCH($C464,'Policy Characteristics'!$C:$C,0)))</f>
        <v>Cement Clinker Substitution</v>
      </c>
      <c r="C464" s="275" t="s">
        <v>2856</v>
      </c>
      <c r="D464" s="44"/>
      <c r="E464" s="44"/>
      <c r="F464" s="44"/>
      <c r="G464" s="44"/>
      <c r="H464" s="43">
        <v>43</v>
      </c>
      <c r="I464" s="44" t="s">
        <v>45</v>
      </c>
      <c r="J464" s="274" t="str">
        <f>IF(ISBLANK(INDEX('Policy Characteristics'!D:D,MATCH($C464,'Policy Characteristics'!$C:$C,0))),"",INDEX('Policy Characteristics'!D:D,MATCH($C464,'Policy Characteristics'!$C:$C,0)))</f>
        <v>Cement Clinker Substitution</v>
      </c>
      <c r="K464" s="272" t="str">
        <f>IF(ISBLANK(INDEX('Policy Characteristics'!E:E,MATCH($C464,'Policy Characteristics'!$C:$C,0))),"",INDEX('Policy Characteristics'!E:E,MATCH($C464,'Policy Characteristics'!$C:$C,0)))</f>
        <v>indst cement measures</v>
      </c>
      <c r="L464" s="285">
        <f>IF(ISBLANK(INDEX('Policy Characteristics'!F:F,MATCH($C464,'Policy Characteristics'!$C:$C,0))),"",INDEX('Policy Characteristics'!F:F,MATCH($C464,'Policy Characteristics'!$C:$C,0)))</f>
        <v>0</v>
      </c>
      <c r="M464" s="285">
        <f>IF(ISBLANK(INDEX('Policy Characteristics'!G:G,MATCH($C464,'Policy Characteristics'!$C:$C,0))),"",INDEX('Policy Characteristics'!G:G,MATCH($C464,'Policy Characteristics'!$C:$C,0)))</f>
        <v>1</v>
      </c>
      <c r="N464" s="285">
        <f>IF(ISBLANK(INDEX('Policy Characteristics'!H:H,MATCH($C464,'Policy Characteristics'!$C:$C,0))),"",INDEX('Policy Characteristics'!H:H,MATCH($C464,'Policy Characteristics'!$C:$C,0)))</f>
        <v>0.01</v>
      </c>
      <c r="O464" s="272" t="str">
        <f>IF(ISBLANK(INDEX('Policy Characteristics'!I:I,MATCH($C464,'Policy Characteristics'!$C:$C,0))),"",INDEX('Policy Characteristics'!I:I,MATCH($C464,'Policy Characteristics'!$C:$C,0)))</f>
        <v>% of potential achieved</v>
      </c>
      <c r="P464" s="272" t="str">
        <f>IF(ISBLANK(INDEX('Policy Characteristics'!J:J,MATCH($C464,'Policy Characteristics'!$C:$C,0))),"",INDEX('Policy Characteristics'!J:J,MATCH($C464,'Policy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464" s="272" t="str">
        <f>IF(ISBLANK(INDEX('Policy Characteristics'!K:K,MATCH($C464,'Policy Characteristics'!$C:$C,0))),"",INDEX('Policy Characteristics'!K:K,MATCH($C464,'Policy Characteristics'!$C:$C,0)))</f>
        <v>industry-ag-main.html#clinker</v>
      </c>
      <c r="R464" s="272" t="str">
        <f>IF(ISBLANK(INDEX('Policy Characteristics'!L:L,MATCH($C464,'Policy Characteristics'!$C:$C,0))),"",INDEX('Policy Characteristics'!L:L,MATCH($C464,'Policy Characteristics'!$C:$C,0)))</f>
        <v>cement-clinker-substitution.html</v>
      </c>
    </row>
    <row r="465" spans="1:18" s="4" customFormat="1" ht="16">
      <c r="A465" s="272" t="str">
        <f>IF(ISBLANK(INDEX('Policy Characteristics'!A:A,MATCH($C465,'Policy Characteristics'!$C:$C,0))),"",INDEX('Policy Characteristics'!A:A,MATCH($C465,'Policy Characteristics'!$C:$C,0)))</f>
        <v>Industry</v>
      </c>
      <c r="B465" s="272" t="str">
        <f>IF(ISBLANK(INDEX('Policy Characteristics'!B:B,MATCH($C465,'Policy Characteristics'!$C:$C,0))),"",INDEX('Policy Characteristics'!B:B,MATCH($C465,'Policy Characteristics'!$C:$C,0)))</f>
        <v>Cogeneration and Waste Heat Recovery</v>
      </c>
      <c r="C465" s="275" t="s">
        <v>299</v>
      </c>
      <c r="D465" s="44"/>
      <c r="E465" s="44"/>
      <c r="F465" s="44"/>
      <c r="G465" s="44"/>
      <c r="H465" s="43">
        <v>44</v>
      </c>
      <c r="I465" s="44" t="s">
        <v>45</v>
      </c>
      <c r="J465" s="274" t="str">
        <f>IF(ISBLANK(INDEX('Policy Characteristics'!D:D,MATCH($C465,'Policy Characteristics'!$C:$C,0))),"",INDEX('Policy Characteristics'!D:D,MATCH($C465,'Policy Characteristics'!$C:$C,0)))</f>
        <v>Cogeneration and Waste Heat Recovery</v>
      </c>
      <c r="K465" s="272" t="str">
        <f>IF(ISBLANK(INDEX('Policy Characteristics'!E:E,MATCH($C465,'Policy Characteristics'!$C:$C,0))),"",INDEX('Policy Characteristics'!E:E,MATCH($C465,'Policy Characteristics'!$C:$C,0)))</f>
        <v>indst CHP</v>
      </c>
      <c r="L465" s="285">
        <f>IF(ISBLANK(INDEX('Policy Characteristics'!F:F,MATCH($C465,'Policy Characteristics'!$C:$C,0))),"",INDEX('Policy Characteristics'!F:F,MATCH($C465,'Policy Characteristics'!$C:$C,0)))</f>
        <v>0</v>
      </c>
      <c r="M465" s="285">
        <f>IF(ISBLANK(INDEX('Policy Characteristics'!G:G,MATCH($C465,'Policy Characteristics'!$C:$C,0))),"",INDEX('Policy Characteristics'!G:G,MATCH($C465,'Policy Characteristics'!$C:$C,0)))</f>
        <v>1</v>
      </c>
      <c r="N465" s="285">
        <f>IF(ISBLANK(INDEX('Policy Characteristics'!H:H,MATCH($C465,'Policy Characteristics'!$C:$C,0))),"",INDEX('Policy Characteristics'!H:H,MATCH($C465,'Policy Characteristics'!$C:$C,0)))</f>
        <v>0.01</v>
      </c>
      <c r="O465" s="272" t="str">
        <f>IF(ISBLANK(INDEX('Policy Characteristics'!I:I,MATCH($C465,'Policy Characteristics'!$C:$C,0))),"",INDEX('Policy Characteristics'!I:I,MATCH($C465,'Policy Characteristics'!$C:$C,0)))</f>
        <v>% of potential achieved</v>
      </c>
      <c r="P465" s="272" t="str">
        <f>IF(ISBLANK(INDEX('Policy Characteristics'!J:J,MATCH($C465,'Policy Characteristics'!$C:$C,0))),"",INDEX('Policy Characteristics'!J:J,MATCH($C465,'Policy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465" s="272" t="str">
        <f>IF(ISBLANK(INDEX('Policy Characteristics'!K:K,MATCH($C465,'Policy Characteristics'!$C:$C,0))),"",INDEX('Policy Characteristics'!K:K,MATCH($C465,'Policy Characteristics'!$C:$C,0)))</f>
        <v>industry-ag-main.html#cogen</v>
      </c>
      <c r="R465" s="272" t="str">
        <f>IF(ISBLANK(INDEX('Policy Characteristics'!L:L,MATCH($C465,'Policy Characteristics'!$C:$C,0))),"",INDEX('Policy Characteristics'!L:L,MATCH($C465,'Policy Characteristics'!$C:$C,0)))</f>
        <v>cogeneration-and-waste-heat-recovery.html</v>
      </c>
    </row>
    <row r="466" spans="1:18" s="4" customFormat="1" ht="16">
      <c r="A466" s="272" t="str">
        <f>IF(ISBLANK(INDEX('Policy Characteristics'!A:A,MATCH($C466,'Policy Characteristics'!$C:$C,0))),"",INDEX('Policy Characteristics'!A:A,MATCH($C466,'Policy Characteristics'!$C:$C,0)))</f>
        <v>Industry</v>
      </c>
      <c r="B466" s="272" t="str">
        <f>IF(ISBLANK(INDEX('Policy Characteristics'!B:B,MATCH($C466,'Policy Characteristics'!$C:$C,0))),"",INDEX('Policy Characteristics'!B:B,MATCH($C466,'Policy Characteristics'!$C:$C,0)))</f>
        <v>Early Retirement of Industrial Facilities</v>
      </c>
      <c r="C466" s="275" t="s">
        <v>60</v>
      </c>
      <c r="D466" s="44"/>
      <c r="E466" s="44"/>
      <c r="F466" s="44"/>
      <c r="G466" s="44"/>
      <c r="H466" s="43">
        <v>45</v>
      </c>
      <c r="I466" s="44" t="s">
        <v>45</v>
      </c>
      <c r="J466" s="274" t="str">
        <f>IF(ISBLANK(INDEX('Policy Characteristics'!D:D,MATCH($C466,'Policy Characteristics'!$C:$C,0))),"",INDEX('Policy Characteristics'!D:D,MATCH($C466,'Policy Characteristics'!$C:$C,0)))</f>
        <v>Early Retirement of Industrial Facilities</v>
      </c>
      <c r="K466" s="272" t="str">
        <f>IF(ISBLANK(INDEX('Policy Characteristics'!E:E,MATCH($C466,'Policy Characteristics'!$C:$C,0))),"",INDEX('Policy Characteristics'!E:E,MATCH($C466,'Policy Characteristics'!$C:$C,0)))</f>
        <v>indst early retirement</v>
      </c>
      <c r="L466" s="285">
        <f>IF(ISBLANK(INDEX('Policy Characteristics'!F:F,MATCH($C466,'Policy Characteristics'!$C:$C,0))),"",INDEX('Policy Characteristics'!F:F,MATCH($C466,'Policy Characteristics'!$C:$C,0)))</f>
        <v>0</v>
      </c>
      <c r="M466" s="285">
        <f>IF(ISBLANK(INDEX('Policy Characteristics'!G:G,MATCH($C466,'Policy Characteristics'!$C:$C,0))),"",INDEX('Policy Characteristics'!G:G,MATCH($C466,'Policy Characteristics'!$C:$C,0)))</f>
        <v>1</v>
      </c>
      <c r="N466" s="285">
        <f>IF(ISBLANK(INDEX('Policy Characteristics'!H:H,MATCH($C466,'Policy Characteristics'!$C:$C,0))),"",INDEX('Policy Characteristics'!H:H,MATCH($C466,'Policy Characteristics'!$C:$C,0)))</f>
        <v>0.01</v>
      </c>
      <c r="O466" s="272" t="str">
        <f>IF(ISBLANK(INDEX('Policy Characteristics'!I:I,MATCH($C466,'Policy Characteristics'!$C:$C,0))),"",INDEX('Policy Characteristics'!I:I,MATCH($C466,'Policy Characteristics'!$C:$C,0)))</f>
        <v>% of potential achieved</v>
      </c>
      <c r="P466" s="272" t="str">
        <f>IF(ISBLANK(INDEX('Policy Characteristics'!J:J,MATCH($C466,'Policy Characteristics'!$C:$C,0))),"",INDEX('Policy Characteristics'!J:J,MATCH($C466,'Policy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466" s="272" t="str">
        <f>IF(ISBLANK(INDEX('Policy Characteristics'!K:K,MATCH($C466,'Policy Characteristics'!$C:$C,0))),"",INDEX('Policy Characteristics'!K:K,MATCH($C466,'Policy Characteristics'!$C:$C,0)))</f>
        <v>industry-ag-main.html#early-ret</v>
      </c>
      <c r="R466" s="272" t="str">
        <f>IF(ISBLANK(INDEX('Policy Characteristics'!L:L,MATCH($C466,'Policy Characteristics'!$C:$C,0))),"",INDEX('Policy Characteristics'!L:L,MATCH($C466,'Policy Characteristics'!$C:$C,0)))</f>
        <v>early-retirement-of-industrial-facilities.html</v>
      </c>
    </row>
    <row r="467" spans="1:18" ht="16">
      <c r="A467" s="272" t="str">
        <f>IF(ISBLANK(INDEX('Policy Characteristics'!A:A,MATCH($C467,'Policy Characteristics'!$C:$C,0))),"",INDEX('Policy Characteristics'!A:A,MATCH($C467,'Policy Characteristics'!$C:$C,0)))</f>
        <v>Industry</v>
      </c>
      <c r="B467" s="272" t="str">
        <f>IF(ISBLANK(INDEX('Policy Characteristics'!B:B,MATCH($C467,'Policy Characteristics'!$C:$C,0))),"",INDEX('Policy Characteristics'!B:B,MATCH($C467,'Policy Characteristics'!$C:$C,0)))</f>
        <v>Electrification + Hydrogen</v>
      </c>
      <c r="C467" s="275" t="s">
        <v>2443</v>
      </c>
      <c r="D467" s="44" t="s">
        <v>3188</v>
      </c>
      <c r="E467" s="44" t="s">
        <v>2444</v>
      </c>
      <c r="F467" t="s">
        <v>3213</v>
      </c>
      <c r="G467" s="44" t="s">
        <v>3215</v>
      </c>
      <c r="H467" s="43">
        <v>1208</v>
      </c>
      <c r="I467" s="44" t="s">
        <v>45</v>
      </c>
      <c r="J467" s="274" t="str">
        <f>IF(ISBLANK(INDEX('Policy Characteristics'!D:D,MATCH($C467,'Policy Characteristics'!$C:$C,0))),"",INDEX('Policy Characteristics'!D:D,MATCH($C467,'Policy Characteristics'!$C:$C,0)))</f>
        <v>Electrification + Hydrogen</v>
      </c>
      <c r="K467" s="272" t="str">
        <f>IF(ISBLANK(INDEX('Policy Characteristics'!E:E,MATCH($C467,'Policy Characteristics'!$C:$C,0))),"",INDEX('Policy Characteristics'!E:E,MATCH($C467,'Policy Characteristics'!$C:$C,0)))</f>
        <v>indst fuel type shifting</v>
      </c>
      <c r="L467" s="285">
        <f>IF(ISBLANK(INDEX('Policy Characteristics'!F:F,MATCH($C467,'Policy Characteristics'!$C:$C,0))),"",INDEX('Policy Characteristics'!F:F,MATCH($C467,'Policy Characteristics'!$C:$C,0)))</f>
        <v>0</v>
      </c>
      <c r="M467" s="285">
        <f>IF(ISBLANK(INDEX('Policy Characteristics'!G:G,MATCH($C467,'Policy Characteristics'!$C:$C,0))),"",INDEX('Policy Characteristics'!G:G,MATCH($C467,'Policy Characteristics'!$C:$C,0)))</f>
        <v>1</v>
      </c>
      <c r="N467" s="285">
        <f>IF(ISBLANK(INDEX('Policy Characteristics'!H:H,MATCH($C467,'Policy Characteristics'!$C:$C,0))),"",INDEX('Policy Characteristics'!H:H,MATCH($C467,'Policy Characteristics'!$C:$C,0)))</f>
        <v>0.01</v>
      </c>
      <c r="O467" s="272" t="str">
        <f>IF(ISBLANK(INDEX('Policy Characteristics'!I:I,MATCH($C467,'Policy Characteristics'!$C:$C,0))),"",INDEX('Policy Characteristics'!I:I,MATCH($C467,'Policy Characteristics'!$C:$C,0)))</f>
        <v>% of fuel shifted</v>
      </c>
      <c r="P467" s="272" t="str">
        <f>IF(ISBLANK(INDEX('Policy Characteristics'!J:J,MATCH($C467,'Policy Characteristics'!$C:$C,0))),"",INDEX('Policy Characteristics'!J:J,MATCH($C467,'Policy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67" s="272" t="str">
        <f>IF(ISBLANK(INDEX('Policy Characteristics'!K:K,MATCH($C467,'Policy Characteristics'!$C:$C,0))),"",INDEX('Policy Characteristics'!K:K,MATCH($C467,'Policy Characteristics'!$C:$C,0)))</f>
        <v>industry-ag-main.html#fuel-switching</v>
      </c>
      <c r="R467" s="272" t="str">
        <f>IF(ISBLANK(INDEX('Policy Characteristics'!L:L,MATCH($C467,'Policy Characteristics'!$C:$C,0))),"",INDEX('Policy Characteristics'!L:L,MATCH($C467,'Policy Characteristics'!$C:$C,0)))</f>
        <v>industry-elec-and-hydrogen.html</v>
      </c>
    </row>
    <row r="468" spans="1:18" ht="16">
      <c r="A468" s="272" t="str">
        <f>IF(ISBLANK(INDEX('Policy Characteristics'!A:A,MATCH($C468,'Policy Characteristics'!$C:$C,0))),"",INDEX('Policy Characteristics'!A:A,MATCH($C468,'Policy Characteristics'!$C:$C,0)))</f>
        <v>Industry</v>
      </c>
      <c r="B468" s="272" t="str">
        <f>IF(ISBLANK(INDEX('Policy Characteristics'!B:B,MATCH($C468,'Policy Characteristics'!$C:$C,0))),"",INDEX('Policy Characteristics'!B:B,MATCH($C468,'Policy Characteristics'!$C:$C,0)))</f>
        <v>Electrification + Hydrogen</v>
      </c>
      <c r="C468" s="274" t="str">
        <f t="shared" ref="C468:C499" si="31">C$467</f>
        <v>Fraction of Industrial Fuel Use Shifted to Other Fuels</v>
      </c>
      <c r="D468" s="44" t="s">
        <v>3188</v>
      </c>
      <c r="E468" s="44" t="s">
        <v>2445</v>
      </c>
      <c r="F468" t="s">
        <v>3213</v>
      </c>
      <c r="G468" s="44" t="s">
        <v>3216</v>
      </c>
      <c r="H468" s="43">
        <v>1209</v>
      </c>
      <c r="I468" s="44" t="s">
        <v>46</v>
      </c>
      <c r="J468" s="274" t="str">
        <f>IF(ISBLANK(INDEX('Policy Characteristics'!D:D,MATCH($C468,'Policy Characteristics'!$C:$C,0))),"",INDEX('Policy Characteristics'!D:D,MATCH($C468,'Policy Characteristics'!$C:$C,0)))</f>
        <v>Electrification + Hydrogen</v>
      </c>
      <c r="K468" s="272" t="str">
        <f>IF(ISBLANK(INDEX('Policy Characteristics'!E:E,MATCH($C468,'Policy Characteristics'!$C:$C,0))),"",INDEX('Policy Characteristics'!E:E,MATCH($C468,'Policy Characteristics'!$C:$C,0)))</f>
        <v>indst fuel type shifting</v>
      </c>
      <c r="L468" s="285">
        <f>IF(ISBLANK(INDEX('Policy Characteristics'!F:F,MATCH($C468,'Policy Characteristics'!$C:$C,0))),"",INDEX('Policy Characteristics'!F:F,MATCH($C468,'Policy Characteristics'!$C:$C,0)))</f>
        <v>0</v>
      </c>
      <c r="M468" s="285">
        <f>IF(ISBLANK(INDEX('Policy Characteristics'!G:G,MATCH($C468,'Policy Characteristics'!$C:$C,0))),"",INDEX('Policy Characteristics'!G:G,MATCH($C468,'Policy Characteristics'!$C:$C,0)))</f>
        <v>1</v>
      </c>
      <c r="N468" s="285">
        <f>IF(ISBLANK(INDEX('Policy Characteristics'!H:H,MATCH($C468,'Policy Characteristics'!$C:$C,0))),"",INDEX('Policy Characteristics'!H:H,MATCH($C468,'Policy Characteristics'!$C:$C,0)))</f>
        <v>0.01</v>
      </c>
      <c r="O468" s="272" t="str">
        <f>IF(ISBLANK(INDEX('Policy Characteristics'!I:I,MATCH($C468,'Policy Characteristics'!$C:$C,0))),"",INDEX('Policy Characteristics'!I:I,MATCH($C468,'Policy Characteristics'!$C:$C,0)))</f>
        <v>% of fuel shifted</v>
      </c>
      <c r="P468" s="272" t="str">
        <f>IF(ISBLANK(INDEX('Policy Characteristics'!J:J,MATCH($C468,'Policy Characteristics'!$C:$C,0))),"",INDEX('Policy Characteristics'!J:J,MATCH($C468,'Policy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68" s="272" t="str">
        <f>IF(ISBLANK(INDEX('Policy Characteristics'!K:K,MATCH($C468,'Policy Characteristics'!$C:$C,0))),"",INDEX('Policy Characteristics'!K:K,MATCH($C468,'Policy Characteristics'!$C:$C,0)))</f>
        <v>industry-ag-main.html#fuel-switching</v>
      </c>
      <c r="R468" s="272" t="str">
        <f>IF(ISBLANK(INDEX('Policy Characteristics'!L:L,MATCH($C468,'Policy Characteristics'!$C:$C,0))),"",INDEX('Policy Characteristics'!L:L,MATCH($C468,'Policy Characteristics'!$C:$C,0)))</f>
        <v>industry-elec-and-hydrogen.html</v>
      </c>
    </row>
    <row r="469" spans="1:18" ht="16">
      <c r="A469" s="272" t="str">
        <f>IF(ISBLANK(INDEX('Policy Characteristics'!A:A,MATCH($C469,'Policy Characteristics'!$C:$C,0))),"",INDEX('Policy Characteristics'!A:A,MATCH($C469,'Policy Characteristics'!$C:$C,0)))</f>
        <v>Industry</v>
      </c>
      <c r="B469" s="272" t="str">
        <f>IF(ISBLANK(INDEX('Policy Characteristics'!B:B,MATCH($C469,'Policy Characteristics'!$C:$C,0))),"",INDEX('Policy Characteristics'!B:B,MATCH($C469,'Policy Characteristics'!$C:$C,0)))</f>
        <v>Electrification + Hydrogen</v>
      </c>
      <c r="C469" s="274" t="str">
        <f t="shared" si="31"/>
        <v>Fraction of Industrial Fuel Use Shifted to Other Fuels</v>
      </c>
      <c r="D469" s="44" t="s">
        <v>3188</v>
      </c>
      <c r="E469" s="44" t="s">
        <v>2446</v>
      </c>
      <c r="F469" t="s">
        <v>3213</v>
      </c>
      <c r="G469" s="44" t="s">
        <v>3217</v>
      </c>
      <c r="H469" s="43">
        <v>1210</v>
      </c>
      <c r="I469" s="44" t="s">
        <v>46</v>
      </c>
      <c r="J469" s="274" t="str">
        <f>IF(ISBLANK(INDEX('Policy Characteristics'!D:D,MATCH($C469,'Policy Characteristics'!$C:$C,0))),"",INDEX('Policy Characteristics'!D:D,MATCH($C469,'Policy Characteristics'!$C:$C,0)))</f>
        <v>Electrification + Hydrogen</v>
      </c>
      <c r="K469" s="272" t="str">
        <f>IF(ISBLANK(INDEX('Policy Characteristics'!E:E,MATCH($C469,'Policy Characteristics'!$C:$C,0))),"",INDEX('Policy Characteristics'!E:E,MATCH($C469,'Policy Characteristics'!$C:$C,0)))</f>
        <v>indst fuel type shifting</v>
      </c>
      <c r="L469" s="285">
        <f>IF(ISBLANK(INDEX('Policy Characteristics'!F:F,MATCH($C469,'Policy Characteristics'!$C:$C,0))),"",INDEX('Policy Characteristics'!F:F,MATCH($C469,'Policy Characteristics'!$C:$C,0)))</f>
        <v>0</v>
      </c>
      <c r="M469" s="285">
        <f>IF(ISBLANK(INDEX('Policy Characteristics'!G:G,MATCH($C469,'Policy Characteristics'!$C:$C,0))),"",INDEX('Policy Characteristics'!G:G,MATCH($C469,'Policy Characteristics'!$C:$C,0)))</f>
        <v>1</v>
      </c>
      <c r="N469" s="285">
        <f>IF(ISBLANK(INDEX('Policy Characteristics'!H:H,MATCH($C469,'Policy Characteristics'!$C:$C,0))),"",INDEX('Policy Characteristics'!H:H,MATCH($C469,'Policy Characteristics'!$C:$C,0)))</f>
        <v>0.01</v>
      </c>
      <c r="O469" s="272" t="str">
        <f>IF(ISBLANK(INDEX('Policy Characteristics'!I:I,MATCH($C469,'Policy Characteristics'!$C:$C,0))),"",INDEX('Policy Characteristics'!I:I,MATCH($C469,'Policy Characteristics'!$C:$C,0)))</f>
        <v>% of fuel shifted</v>
      </c>
      <c r="P469" s="272" t="str">
        <f>IF(ISBLANK(INDEX('Policy Characteristics'!J:J,MATCH($C469,'Policy Characteristics'!$C:$C,0))),"",INDEX('Policy Characteristics'!J:J,MATCH($C469,'Policy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69" s="272" t="str">
        <f>IF(ISBLANK(INDEX('Policy Characteristics'!K:K,MATCH($C469,'Policy Characteristics'!$C:$C,0))),"",INDEX('Policy Characteristics'!K:K,MATCH($C469,'Policy Characteristics'!$C:$C,0)))</f>
        <v>industry-ag-main.html#fuel-switching</v>
      </c>
      <c r="R469" s="272" t="str">
        <f>IF(ISBLANK(INDEX('Policy Characteristics'!L:L,MATCH($C469,'Policy Characteristics'!$C:$C,0))),"",INDEX('Policy Characteristics'!L:L,MATCH($C469,'Policy Characteristics'!$C:$C,0)))</f>
        <v>industry-elec-and-hydrogen.html</v>
      </c>
    </row>
    <row r="470" spans="1:18" ht="16">
      <c r="A470" s="272" t="str">
        <f>IF(ISBLANK(INDEX('Policy Characteristics'!A:A,MATCH($C470,'Policy Characteristics'!$C:$C,0))),"",INDEX('Policy Characteristics'!A:A,MATCH($C470,'Policy Characteristics'!$C:$C,0)))</f>
        <v>Industry</v>
      </c>
      <c r="B470" s="272" t="str">
        <f>IF(ISBLANK(INDEX('Policy Characteristics'!B:B,MATCH($C470,'Policy Characteristics'!$C:$C,0))),"",INDEX('Policy Characteristics'!B:B,MATCH($C470,'Policy Characteristics'!$C:$C,0)))</f>
        <v>Electrification + Hydrogen</v>
      </c>
      <c r="C470" s="274" t="str">
        <f t="shared" si="31"/>
        <v>Fraction of Industrial Fuel Use Shifted to Other Fuels</v>
      </c>
      <c r="D470" s="44" t="s">
        <v>3188</v>
      </c>
      <c r="E470" s="44" t="s">
        <v>2447</v>
      </c>
      <c r="F470" t="s">
        <v>3213</v>
      </c>
      <c r="G470" s="44" t="s">
        <v>3218</v>
      </c>
      <c r="H470" s="43">
        <v>1211</v>
      </c>
      <c r="I470" s="44" t="s">
        <v>46</v>
      </c>
      <c r="J470" s="274" t="str">
        <f>IF(ISBLANK(INDEX('Policy Characteristics'!D:D,MATCH($C470,'Policy Characteristics'!$C:$C,0))),"",INDEX('Policy Characteristics'!D:D,MATCH($C470,'Policy Characteristics'!$C:$C,0)))</f>
        <v>Electrification + Hydrogen</v>
      </c>
      <c r="K470" s="272" t="str">
        <f>IF(ISBLANK(INDEX('Policy Characteristics'!E:E,MATCH($C470,'Policy Characteristics'!$C:$C,0))),"",INDEX('Policy Characteristics'!E:E,MATCH($C470,'Policy Characteristics'!$C:$C,0)))</f>
        <v>indst fuel type shifting</v>
      </c>
      <c r="L470" s="285">
        <f>IF(ISBLANK(INDEX('Policy Characteristics'!F:F,MATCH($C470,'Policy Characteristics'!$C:$C,0))),"",INDEX('Policy Characteristics'!F:F,MATCH($C470,'Policy Characteristics'!$C:$C,0)))</f>
        <v>0</v>
      </c>
      <c r="M470" s="285">
        <f>IF(ISBLANK(INDEX('Policy Characteristics'!G:G,MATCH($C470,'Policy Characteristics'!$C:$C,0))),"",INDEX('Policy Characteristics'!G:G,MATCH($C470,'Policy Characteristics'!$C:$C,0)))</f>
        <v>1</v>
      </c>
      <c r="N470" s="285">
        <f>IF(ISBLANK(INDEX('Policy Characteristics'!H:H,MATCH($C470,'Policy Characteristics'!$C:$C,0))),"",INDEX('Policy Characteristics'!H:H,MATCH($C470,'Policy Characteristics'!$C:$C,0)))</f>
        <v>0.01</v>
      </c>
      <c r="O470" s="272" t="str">
        <f>IF(ISBLANK(INDEX('Policy Characteristics'!I:I,MATCH($C470,'Policy Characteristics'!$C:$C,0))),"",INDEX('Policy Characteristics'!I:I,MATCH($C470,'Policy Characteristics'!$C:$C,0)))</f>
        <v>% of fuel shifted</v>
      </c>
      <c r="P470" s="272" t="str">
        <f>IF(ISBLANK(INDEX('Policy Characteristics'!J:J,MATCH($C470,'Policy Characteristics'!$C:$C,0))),"",INDEX('Policy Characteristics'!J:J,MATCH($C470,'Policy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0" s="272" t="str">
        <f>IF(ISBLANK(INDEX('Policy Characteristics'!K:K,MATCH($C470,'Policy Characteristics'!$C:$C,0))),"",INDEX('Policy Characteristics'!K:K,MATCH($C470,'Policy Characteristics'!$C:$C,0)))</f>
        <v>industry-ag-main.html#fuel-switching</v>
      </c>
      <c r="R470" s="272" t="str">
        <f>IF(ISBLANK(INDEX('Policy Characteristics'!L:L,MATCH($C470,'Policy Characteristics'!$C:$C,0))),"",INDEX('Policy Characteristics'!L:L,MATCH($C470,'Policy Characteristics'!$C:$C,0)))</f>
        <v>industry-elec-and-hydrogen.html</v>
      </c>
    </row>
    <row r="471" spans="1:18" ht="16">
      <c r="A471" s="272" t="str">
        <f>IF(ISBLANK(INDEX('Policy Characteristics'!A:A,MATCH($C471,'Policy Characteristics'!$C:$C,0))),"",INDEX('Policy Characteristics'!A:A,MATCH($C471,'Policy Characteristics'!$C:$C,0)))</f>
        <v>Industry</v>
      </c>
      <c r="B471" s="272" t="str">
        <f>IF(ISBLANK(INDEX('Policy Characteristics'!B:B,MATCH($C471,'Policy Characteristics'!$C:$C,0))),"",INDEX('Policy Characteristics'!B:B,MATCH($C471,'Policy Characteristics'!$C:$C,0)))</f>
        <v>Electrification + Hydrogen</v>
      </c>
      <c r="C471" s="274" t="str">
        <f t="shared" si="31"/>
        <v>Fraction of Industrial Fuel Use Shifted to Other Fuels</v>
      </c>
      <c r="D471" s="44" t="s">
        <v>3188</v>
      </c>
      <c r="E471" s="44" t="s">
        <v>2448</v>
      </c>
      <c r="F471" t="s">
        <v>3213</v>
      </c>
      <c r="G471" s="44" t="s">
        <v>3219</v>
      </c>
      <c r="H471" s="43">
        <v>1212</v>
      </c>
      <c r="I471" s="44" t="s">
        <v>46</v>
      </c>
      <c r="J471" s="274" t="str">
        <f>IF(ISBLANK(INDEX('Policy Characteristics'!D:D,MATCH($C471,'Policy Characteristics'!$C:$C,0))),"",INDEX('Policy Characteristics'!D:D,MATCH($C471,'Policy Characteristics'!$C:$C,0)))</f>
        <v>Electrification + Hydrogen</v>
      </c>
      <c r="K471" s="272" t="str">
        <f>IF(ISBLANK(INDEX('Policy Characteristics'!E:E,MATCH($C471,'Policy Characteristics'!$C:$C,0))),"",INDEX('Policy Characteristics'!E:E,MATCH($C471,'Policy Characteristics'!$C:$C,0)))</f>
        <v>indst fuel type shifting</v>
      </c>
      <c r="L471" s="285">
        <f>IF(ISBLANK(INDEX('Policy Characteristics'!F:F,MATCH($C471,'Policy Characteristics'!$C:$C,0))),"",INDEX('Policy Characteristics'!F:F,MATCH($C471,'Policy Characteristics'!$C:$C,0)))</f>
        <v>0</v>
      </c>
      <c r="M471" s="285">
        <f>IF(ISBLANK(INDEX('Policy Characteristics'!G:G,MATCH($C471,'Policy Characteristics'!$C:$C,0))),"",INDEX('Policy Characteristics'!G:G,MATCH($C471,'Policy Characteristics'!$C:$C,0)))</f>
        <v>1</v>
      </c>
      <c r="N471" s="285">
        <f>IF(ISBLANK(INDEX('Policy Characteristics'!H:H,MATCH($C471,'Policy Characteristics'!$C:$C,0))),"",INDEX('Policy Characteristics'!H:H,MATCH($C471,'Policy Characteristics'!$C:$C,0)))</f>
        <v>0.01</v>
      </c>
      <c r="O471" s="272" t="str">
        <f>IF(ISBLANK(INDEX('Policy Characteristics'!I:I,MATCH($C471,'Policy Characteristics'!$C:$C,0))),"",INDEX('Policy Characteristics'!I:I,MATCH($C471,'Policy Characteristics'!$C:$C,0)))</f>
        <v>% of fuel shifted</v>
      </c>
      <c r="P471" s="272" t="str">
        <f>IF(ISBLANK(INDEX('Policy Characteristics'!J:J,MATCH($C471,'Policy Characteristics'!$C:$C,0))),"",INDEX('Policy Characteristics'!J:J,MATCH($C471,'Policy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1" s="272" t="str">
        <f>IF(ISBLANK(INDEX('Policy Characteristics'!K:K,MATCH($C471,'Policy Characteristics'!$C:$C,0))),"",INDEX('Policy Characteristics'!K:K,MATCH($C471,'Policy Characteristics'!$C:$C,0)))</f>
        <v>industry-ag-main.html#fuel-switching</v>
      </c>
      <c r="R471" s="272" t="str">
        <f>IF(ISBLANK(INDEX('Policy Characteristics'!L:L,MATCH($C471,'Policy Characteristics'!$C:$C,0))),"",INDEX('Policy Characteristics'!L:L,MATCH($C471,'Policy Characteristics'!$C:$C,0)))</f>
        <v>industry-elec-and-hydrogen.html</v>
      </c>
    </row>
    <row r="472" spans="1:18" ht="16">
      <c r="A472" s="272" t="str">
        <f>IF(ISBLANK(INDEX('Policy Characteristics'!A:A,MATCH($C472,'Policy Characteristics'!$C:$C,0))),"",INDEX('Policy Characteristics'!A:A,MATCH($C472,'Policy Characteristics'!$C:$C,0)))</f>
        <v>Industry</v>
      </c>
      <c r="B472" s="272" t="str">
        <f>IF(ISBLANK(INDEX('Policy Characteristics'!B:B,MATCH($C472,'Policy Characteristics'!$C:$C,0))),"",INDEX('Policy Characteristics'!B:B,MATCH($C472,'Policy Characteristics'!$C:$C,0)))</f>
        <v>Electrification + Hydrogen</v>
      </c>
      <c r="C472" s="274" t="str">
        <f t="shared" si="31"/>
        <v>Fraction of Industrial Fuel Use Shifted to Other Fuels</v>
      </c>
      <c r="D472" s="44" t="s">
        <v>3188</v>
      </c>
      <c r="E472" s="44" t="s">
        <v>2449</v>
      </c>
      <c r="F472" t="s">
        <v>3213</v>
      </c>
      <c r="G472" s="44" t="s">
        <v>3220</v>
      </c>
      <c r="H472" s="43">
        <v>1213</v>
      </c>
      <c r="I472" s="44" t="s">
        <v>46</v>
      </c>
      <c r="J472" s="274" t="str">
        <f>IF(ISBLANK(INDEX('Policy Characteristics'!D:D,MATCH($C472,'Policy Characteristics'!$C:$C,0))),"",INDEX('Policy Characteristics'!D:D,MATCH($C472,'Policy Characteristics'!$C:$C,0)))</f>
        <v>Electrification + Hydrogen</v>
      </c>
      <c r="K472" s="272" t="str">
        <f>IF(ISBLANK(INDEX('Policy Characteristics'!E:E,MATCH($C472,'Policy Characteristics'!$C:$C,0))),"",INDEX('Policy Characteristics'!E:E,MATCH($C472,'Policy Characteristics'!$C:$C,0)))</f>
        <v>indst fuel type shifting</v>
      </c>
      <c r="L472" s="285">
        <f>IF(ISBLANK(INDEX('Policy Characteristics'!F:F,MATCH($C472,'Policy Characteristics'!$C:$C,0))),"",INDEX('Policy Characteristics'!F:F,MATCH($C472,'Policy Characteristics'!$C:$C,0)))</f>
        <v>0</v>
      </c>
      <c r="M472" s="285">
        <f>IF(ISBLANK(INDEX('Policy Characteristics'!G:G,MATCH($C472,'Policy Characteristics'!$C:$C,0))),"",INDEX('Policy Characteristics'!G:G,MATCH($C472,'Policy Characteristics'!$C:$C,0)))</f>
        <v>1</v>
      </c>
      <c r="N472" s="285">
        <f>IF(ISBLANK(INDEX('Policy Characteristics'!H:H,MATCH($C472,'Policy Characteristics'!$C:$C,0))),"",INDEX('Policy Characteristics'!H:H,MATCH($C472,'Policy Characteristics'!$C:$C,0)))</f>
        <v>0.01</v>
      </c>
      <c r="O472" s="272" t="str">
        <f>IF(ISBLANK(INDEX('Policy Characteristics'!I:I,MATCH($C472,'Policy Characteristics'!$C:$C,0))),"",INDEX('Policy Characteristics'!I:I,MATCH($C472,'Policy Characteristics'!$C:$C,0)))</f>
        <v>% of fuel shifted</v>
      </c>
      <c r="P472" s="272" t="str">
        <f>IF(ISBLANK(INDEX('Policy Characteristics'!J:J,MATCH($C472,'Policy Characteristics'!$C:$C,0))),"",INDEX('Policy Characteristics'!J:J,MATCH($C472,'Policy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2" s="272" t="str">
        <f>IF(ISBLANK(INDEX('Policy Characteristics'!K:K,MATCH($C472,'Policy Characteristics'!$C:$C,0))),"",INDEX('Policy Characteristics'!K:K,MATCH($C472,'Policy Characteristics'!$C:$C,0)))</f>
        <v>industry-ag-main.html#fuel-switching</v>
      </c>
      <c r="R472" s="272" t="str">
        <f>IF(ISBLANK(INDEX('Policy Characteristics'!L:L,MATCH($C472,'Policy Characteristics'!$C:$C,0))),"",INDEX('Policy Characteristics'!L:L,MATCH($C472,'Policy Characteristics'!$C:$C,0)))</f>
        <v>industry-elec-and-hydrogen.html</v>
      </c>
    </row>
    <row r="473" spans="1:18" ht="16">
      <c r="A473" s="272" t="str">
        <f>IF(ISBLANK(INDEX('Policy Characteristics'!A:A,MATCH($C473,'Policy Characteristics'!$C:$C,0))),"",INDEX('Policy Characteristics'!A:A,MATCH($C473,'Policy Characteristics'!$C:$C,0)))</f>
        <v>Industry</v>
      </c>
      <c r="B473" s="272" t="str">
        <f>IF(ISBLANK(INDEX('Policy Characteristics'!B:B,MATCH($C473,'Policy Characteristics'!$C:$C,0))),"",INDEX('Policy Characteristics'!B:B,MATCH($C473,'Policy Characteristics'!$C:$C,0)))</f>
        <v>Electrification + Hydrogen</v>
      </c>
      <c r="C473" s="274" t="str">
        <f t="shared" si="31"/>
        <v>Fraction of Industrial Fuel Use Shifted to Other Fuels</v>
      </c>
      <c r="D473" s="44" t="s">
        <v>3188</v>
      </c>
      <c r="E473" s="44" t="s">
        <v>2785</v>
      </c>
      <c r="F473" t="s">
        <v>3213</v>
      </c>
      <c r="G473" s="44" t="s">
        <v>3221</v>
      </c>
      <c r="H473" s="43">
        <v>1214</v>
      </c>
      <c r="I473" s="44" t="s">
        <v>46</v>
      </c>
      <c r="J473" s="274" t="str">
        <f>IF(ISBLANK(INDEX('Policy Characteristics'!D:D,MATCH($C473,'Policy Characteristics'!$C:$C,0))),"",INDEX('Policy Characteristics'!D:D,MATCH($C473,'Policy Characteristics'!$C:$C,0)))</f>
        <v>Electrification + Hydrogen</v>
      </c>
      <c r="K473" s="272" t="str">
        <f>IF(ISBLANK(INDEX('Policy Characteristics'!E:E,MATCH($C473,'Policy Characteristics'!$C:$C,0))),"",INDEX('Policy Characteristics'!E:E,MATCH($C473,'Policy Characteristics'!$C:$C,0)))</f>
        <v>indst fuel type shifting</v>
      </c>
      <c r="L473" s="285">
        <f>IF(ISBLANK(INDEX('Policy Characteristics'!F:F,MATCH($C473,'Policy Characteristics'!$C:$C,0))),"",INDEX('Policy Characteristics'!F:F,MATCH($C473,'Policy Characteristics'!$C:$C,0)))</f>
        <v>0</v>
      </c>
      <c r="M473" s="285">
        <f>IF(ISBLANK(INDEX('Policy Characteristics'!G:G,MATCH($C473,'Policy Characteristics'!$C:$C,0))),"",INDEX('Policy Characteristics'!G:G,MATCH($C473,'Policy Characteristics'!$C:$C,0)))</f>
        <v>1</v>
      </c>
      <c r="N473" s="285">
        <f>IF(ISBLANK(INDEX('Policy Characteristics'!H:H,MATCH($C473,'Policy Characteristics'!$C:$C,0))),"",INDEX('Policy Characteristics'!H:H,MATCH($C473,'Policy Characteristics'!$C:$C,0)))</f>
        <v>0.01</v>
      </c>
      <c r="O473" s="272" t="str">
        <f>IF(ISBLANK(INDEX('Policy Characteristics'!I:I,MATCH($C473,'Policy Characteristics'!$C:$C,0))),"",INDEX('Policy Characteristics'!I:I,MATCH($C473,'Policy Characteristics'!$C:$C,0)))</f>
        <v>% of fuel shifted</v>
      </c>
      <c r="P473" s="272" t="str">
        <f>IF(ISBLANK(INDEX('Policy Characteristics'!J:J,MATCH($C473,'Policy Characteristics'!$C:$C,0))),"",INDEX('Policy Characteristics'!J:J,MATCH($C473,'Policy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3" s="272" t="str">
        <f>IF(ISBLANK(INDEX('Policy Characteristics'!K:K,MATCH($C473,'Policy Characteristics'!$C:$C,0))),"",INDEX('Policy Characteristics'!K:K,MATCH($C473,'Policy Characteristics'!$C:$C,0)))</f>
        <v>industry-ag-main.html#fuel-switching</v>
      </c>
      <c r="R473" s="272" t="str">
        <f>IF(ISBLANK(INDEX('Policy Characteristics'!L:L,MATCH($C473,'Policy Characteristics'!$C:$C,0))),"",INDEX('Policy Characteristics'!L:L,MATCH($C473,'Policy Characteristics'!$C:$C,0)))</f>
        <v>industry-elec-and-hydrogen.html</v>
      </c>
    </row>
    <row r="474" spans="1:18" ht="16">
      <c r="A474" s="272" t="str">
        <f>IF(ISBLANK(INDEX('Policy Characteristics'!A:A,MATCH($C474,'Policy Characteristics'!$C:$C,0))),"",INDEX('Policy Characteristics'!A:A,MATCH($C474,'Policy Characteristics'!$C:$C,0)))</f>
        <v>Industry</v>
      </c>
      <c r="B474" s="272" t="str">
        <f>IF(ISBLANK(INDEX('Policy Characteristics'!B:B,MATCH($C474,'Policy Characteristics'!$C:$C,0))),"",INDEX('Policy Characteristics'!B:B,MATCH($C474,'Policy Characteristics'!$C:$C,0)))</f>
        <v>Electrification + Hydrogen</v>
      </c>
      <c r="C474" s="274" t="str">
        <f t="shared" si="31"/>
        <v>Fraction of Industrial Fuel Use Shifted to Other Fuels</v>
      </c>
      <c r="D474" s="44" t="s">
        <v>3188</v>
      </c>
      <c r="E474" s="44" t="s">
        <v>2786</v>
      </c>
      <c r="F474" t="s">
        <v>3213</v>
      </c>
      <c r="G474" s="44" t="s">
        <v>3222</v>
      </c>
      <c r="H474" s="43">
        <v>1215</v>
      </c>
      <c r="I474" s="44" t="s">
        <v>46</v>
      </c>
      <c r="J474" s="274" t="str">
        <f>IF(ISBLANK(INDEX('Policy Characteristics'!D:D,MATCH($C474,'Policy Characteristics'!$C:$C,0))),"",INDEX('Policy Characteristics'!D:D,MATCH($C474,'Policy Characteristics'!$C:$C,0)))</f>
        <v>Electrification + Hydrogen</v>
      </c>
      <c r="K474" s="272" t="str">
        <f>IF(ISBLANK(INDEX('Policy Characteristics'!E:E,MATCH($C474,'Policy Characteristics'!$C:$C,0))),"",INDEX('Policy Characteristics'!E:E,MATCH($C474,'Policy Characteristics'!$C:$C,0)))</f>
        <v>indst fuel type shifting</v>
      </c>
      <c r="L474" s="285">
        <f>IF(ISBLANK(INDEX('Policy Characteristics'!F:F,MATCH($C474,'Policy Characteristics'!$C:$C,0))),"",INDEX('Policy Characteristics'!F:F,MATCH($C474,'Policy Characteristics'!$C:$C,0)))</f>
        <v>0</v>
      </c>
      <c r="M474" s="285">
        <f>IF(ISBLANK(INDEX('Policy Characteristics'!G:G,MATCH($C474,'Policy Characteristics'!$C:$C,0))),"",INDEX('Policy Characteristics'!G:G,MATCH($C474,'Policy Characteristics'!$C:$C,0)))</f>
        <v>1</v>
      </c>
      <c r="N474" s="285">
        <f>IF(ISBLANK(INDEX('Policy Characteristics'!H:H,MATCH($C474,'Policy Characteristics'!$C:$C,0))),"",INDEX('Policy Characteristics'!H:H,MATCH($C474,'Policy Characteristics'!$C:$C,0)))</f>
        <v>0.01</v>
      </c>
      <c r="O474" s="272" t="str">
        <f>IF(ISBLANK(INDEX('Policy Characteristics'!I:I,MATCH($C474,'Policy Characteristics'!$C:$C,0))),"",INDEX('Policy Characteristics'!I:I,MATCH($C474,'Policy Characteristics'!$C:$C,0)))</f>
        <v>% of fuel shifted</v>
      </c>
      <c r="P474" s="272" t="str">
        <f>IF(ISBLANK(INDEX('Policy Characteristics'!J:J,MATCH($C474,'Policy Characteristics'!$C:$C,0))),"",INDEX('Policy Characteristics'!J:J,MATCH($C474,'Policy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4" s="272" t="str">
        <f>IF(ISBLANK(INDEX('Policy Characteristics'!K:K,MATCH($C474,'Policy Characteristics'!$C:$C,0))),"",INDEX('Policy Characteristics'!K:K,MATCH($C474,'Policy Characteristics'!$C:$C,0)))</f>
        <v>industry-ag-main.html#fuel-switching</v>
      </c>
      <c r="R474" s="272" t="str">
        <f>IF(ISBLANK(INDEX('Policy Characteristics'!L:L,MATCH($C474,'Policy Characteristics'!$C:$C,0))),"",INDEX('Policy Characteristics'!L:L,MATCH($C474,'Policy Characteristics'!$C:$C,0)))</f>
        <v>industry-elec-and-hydrogen.html</v>
      </c>
    </row>
    <row r="475" spans="1:18" ht="16">
      <c r="A475" s="272" t="str">
        <f>IF(ISBLANK(INDEX('Policy Characteristics'!A:A,MATCH($C475,'Policy Characteristics'!$C:$C,0))),"",INDEX('Policy Characteristics'!A:A,MATCH($C475,'Policy Characteristics'!$C:$C,0)))</f>
        <v>Industry</v>
      </c>
      <c r="B475" s="272" t="str">
        <f>IF(ISBLANK(INDEX('Policy Characteristics'!B:B,MATCH($C475,'Policy Characteristics'!$C:$C,0))),"",INDEX('Policy Characteristics'!B:B,MATCH($C475,'Policy Characteristics'!$C:$C,0)))</f>
        <v>Electrification + Hydrogen</v>
      </c>
      <c r="C475" s="274" t="str">
        <f t="shared" si="31"/>
        <v>Fraction of Industrial Fuel Use Shifted to Other Fuels</v>
      </c>
      <c r="D475" s="44" t="s">
        <v>3188</v>
      </c>
      <c r="E475" s="44" t="s">
        <v>2787</v>
      </c>
      <c r="F475" t="s">
        <v>3213</v>
      </c>
      <c r="G475" s="44" t="s">
        <v>3223</v>
      </c>
      <c r="H475" s="43">
        <v>1216</v>
      </c>
      <c r="I475" s="44" t="s">
        <v>46</v>
      </c>
      <c r="J475" s="274" t="str">
        <f>IF(ISBLANK(INDEX('Policy Characteristics'!D:D,MATCH($C475,'Policy Characteristics'!$C:$C,0))),"",INDEX('Policy Characteristics'!D:D,MATCH($C475,'Policy Characteristics'!$C:$C,0)))</f>
        <v>Electrification + Hydrogen</v>
      </c>
      <c r="K475" s="272" t="str">
        <f>IF(ISBLANK(INDEX('Policy Characteristics'!E:E,MATCH($C475,'Policy Characteristics'!$C:$C,0))),"",INDEX('Policy Characteristics'!E:E,MATCH($C475,'Policy Characteristics'!$C:$C,0)))</f>
        <v>indst fuel type shifting</v>
      </c>
      <c r="L475" s="285">
        <f>IF(ISBLANK(INDEX('Policy Characteristics'!F:F,MATCH($C475,'Policy Characteristics'!$C:$C,0))),"",INDEX('Policy Characteristics'!F:F,MATCH($C475,'Policy Characteristics'!$C:$C,0)))</f>
        <v>0</v>
      </c>
      <c r="M475" s="285">
        <f>IF(ISBLANK(INDEX('Policy Characteristics'!G:G,MATCH($C475,'Policy Characteristics'!$C:$C,0))),"",INDEX('Policy Characteristics'!G:G,MATCH($C475,'Policy Characteristics'!$C:$C,0)))</f>
        <v>1</v>
      </c>
      <c r="N475" s="285">
        <f>IF(ISBLANK(INDEX('Policy Characteristics'!H:H,MATCH($C475,'Policy Characteristics'!$C:$C,0))),"",INDEX('Policy Characteristics'!H:H,MATCH($C475,'Policy Characteristics'!$C:$C,0)))</f>
        <v>0.01</v>
      </c>
      <c r="O475" s="272" t="str">
        <f>IF(ISBLANK(INDEX('Policy Characteristics'!I:I,MATCH($C475,'Policy Characteristics'!$C:$C,0))),"",INDEX('Policy Characteristics'!I:I,MATCH($C475,'Policy Characteristics'!$C:$C,0)))</f>
        <v>% of fuel shifted</v>
      </c>
      <c r="P475" s="272" t="str">
        <f>IF(ISBLANK(INDEX('Policy Characteristics'!J:J,MATCH($C475,'Policy Characteristics'!$C:$C,0))),"",INDEX('Policy Characteristics'!J:J,MATCH($C475,'Policy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5" s="272" t="str">
        <f>IF(ISBLANK(INDEX('Policy Characteristics'!K:K,MATCH($C475,'Policy Characteristics'!$C:$C,0))),"",INDEX('Policy Characteristics'!K:K,MATCH($C475,'Policy Characteristics'!$C:$C,0)))</f>
        <v>industry-ag-main.html#fuel-switching</v>
      </c>
      <c r="R475" s="272" t="str">
        <f>IF(ISBLANK(INDEX('Policy Characteristics'!L:L,MATCH($C475,'Policy Characteristics'!$C:$C,0))),"",INDEX('Policy Characteristics'!L:L,MATCH($C475,'Policy Characteristics'!$C:$C,0)))</f>
        <v>industry-elec-and-hydrogen.html</v>
      </c>
    </row>
    <row r="476" spans="1:18" ht="16">
      <c r="A476" s="272" t="str">
        <f>IF(ISBLANK(INDEX('Policy Characteristics'!A:A,MATCH($C476,'Policy Characteristics'!$C:$C,0))),"",INDEX('Policy Characteristics'!A:A,MATCH($C476,'Policy Characteristics'!$C:$C,0)))</f>
        <v>Industry</v>
      </c>
      <c r="B476" s="272" t="str">
        <f>IF(ISBLANK(INDEX('Policy Characteristics'!B:B,MATCH($C476,'Policy Characteristics'!$C:$C,0))),"",INDEX('Policy Characteristics'!B:B,MATCH($C476,'Policy Characteristics'!$C:$C,0)))</f>
        <v>Electrification + Hydrogen</v>
      </c>
      <c r="C476" s="274" t="str">
        <f t="shared" si="31"/>
        <v>Fraction of Industrial Fuel Use Shifted to Other Fuels</v>
      </c>
      <c r="D476" s="44" t="s">
        <v>3188</v>
      </c>
      <c r="E476" s="44" t="s">
        <v>2784</v>
      </c>
      <c r="F476" t="s">
        <v>3213</v>
      </c>
      <c r="G476" s="44" t="s">
        <v>3224</v>
      </c>
      <c r="H476" s="43">
        <v>1217</v>
      </c>
      <c r="I476" s="44" t="s">
        <v>45</v>
      </c>
      <c r="J476" s="274" t="str">
        <f>IF(ISBLANK(INDEX('Policy Characteristics'!D:D,MATCH($C476,'Policy Characteristics'!$C:$C,0))),"",INDEX('Policy Characteristics'!D:D,MATCH($C476,'Policy Characteristics'!$C:$C,0)))</f>
        <v>Electrification + Hydrogen</v>
      </c>
      <c r="K476" s="272" t="str">
        <f>IF(ISBLANK(INDEX('Policy Characteristics'!E:E,MATCH($C476,'Policy Characteristics'!$C:$C,0))),"",INDEX('Policy Characteristics'!E:E,MATCH($C476,'Policy Characteristics'!$C:$C,0)))</f>
        <v>indst fuel type shifting</v>
      </c>
      <c r="L476" s="285">
        <f>IF(ISBLANK(INDEX('Policy Characteristics'!F:F,MATCH($C476,'Policy Characteristics'!$C:$C,0))),"",INDEX('Policy Characteristics'!F:F,MATCH($C476,'Policy Characteristics'!$C:$C,0)))</f>
        <v>0</v>
      </c>
      <c r="M476" s="285">
        <f>IF(ISBLANK(INDEX('Policy Characteristics'!G:G,MATCH($C476,'Policy Characteristics'!$C:$C,0))),"",INDEX('Policy Characteristics'!G:G,MATCH($C476,'Policy Characteristics'!$C:$C,0)))</f>
        <v>1</v>
      </c>
      <c r="N476" s="285">
        <f>IF(ISBLANK(INDEX('Policy Characteristics'!H:H,MATCH($C476,'Policy Characteristics'!$C:$C,0))),"",INDEX('Policy Characteristics'!H:H,MATCH($C476,'Policy Characteristics'!$C:$C,0)))</f>
        <v>0.01</v>
      </c>
      <c r="O476" s="272" t="str">
        <f>IF(ISBLANK(INDEX('Policy Characteristics'!I:I,MATCH($C476,'Policy Characteristics'!$C:$C,0))),"",INDEX('Policy Characteristics'!I:I,MATCH($C476,'Policy Characteristics'!$C:$C,0)))</f>
        <v>% of fuel shifted</v>
      </c>
      <c r="P476" s="272" t="str">
        <f>IF(ISBLANK(INDEX('Policy Characteristics'!J:J,MATCH($C476,'Policy Characteristics'!$C:$C,0))),"",INDEX('Policy Characteristics'!J:J,MATCH($C476,'Policy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6" s="272" t="str">
        <f>IF(ISBLANK(INDEX('Policy Characteristics'!K:K,MATCH($C476,'Policy Characteristics'!$C:$C,0))),"",INDEX('Policy Characteristics'!K:K,MATCH($C476,'Policy Characteristics'!$C:$C,0)))</f>
        <v>industry-ag-main.html#fuel-switching</v>
      </c>
      <c r="R476" s="272" t="str">
        <f>IF(ISBLANK(INDEX('Policy Characteristics'!L:L,MATCH($C476,'Policy Characteristics'!$C:$C,0))),"",INDEX('Policy Characteristics'!L:L,MATCH($C476,'Policy Characteristics'!$C:$C,0)))</f>
        <v>industry-elec-and-hydrogen.html</v>
      </c>
    </row>
    <row r="477" spans="1:18" ht="16">
      <c r="A477" s="272" t="str">
        <f>IF(ISBLANK(INDEX('Policy Characteristics'!A:A,MATCH($C477,'Policy Characteristics'!$C:$C,0))),"",INDEX('Policy Characteristics'!A:A,MATCH($C477,'Policy Characteristics'!$C:$C,0)))</f>
        <v>Industry</v>
      </c>
      <c r="B477" s="272" t="str">
        <f>IF(ISBLANK(INDEX('Policy Characteristics'!B:B,MATCH($C477,'Policy Characteristics'!$C:$C,0))),"",INDEX('Policy Characteristics'!B:B,MATCH($C477,'Policy Characteristics'!$C:$C,0)))</f>
        <v>Electrification + Hydrogen</v>
      </c>
      <c r="C477" s="274" t="str">
        <f t="shared" si="31"/>
        <v>Fraction of Industrial Fuel Use Shifted to Other Fuels</v>
      </c>
      <c r="D477" s="6" t="s">
        <v>3189</v>
      </c>
      <c r="E477" s="44" t="s">
        <v>2444</v>
      </c>
      <c r="F477" t="s">
        <v>2844</v>
      </c>
      <c r="G477" s="44" t="s">
        <v>3215</v>
      </c>
      <c r="H477" s="43">
        <v>1218</v>
      </c>
      <c r="I477" s="44" t="s">
        <v>45</v>
      </c>
      <c r="J477" s="274" t="str">
        <f>IF(ISBLANK(INDEX('Policy Characteristics'!D:D,MATCH($C477,'Policy Characteristics'!$C:$C,0))),"",INDEX('Policy Characteristics'!D:D,MATCH($C477,'Policy Characteristics'!$C:$C,0)))</f>
        <v>Electrification + Hydrogen</v>
      </c>
      <c r="K477" s="272" t="str">
        <f>IF(ISBLANK(INDEX('Policy Characteristics'!E:E,MATCH($C477,'Policy Characteristics'!$C:$C,0))),"",INDEX('Policy Characteristics'!E:E,MATCH($C477,'Policy Characteristics'!$C:$C,0)))</f>
        <v>indst fuel type shifting</v>
      </c>
      <c r="L477" s="285">
        <f>IF(ISBLANK(INDEX('Policy Characteristics'!F:F,MATCH($C477,'Policy Characteristics'!$C:$C,0))),"",INDEX('Policy Characteristics'!F:F,MATCH($C477,'Policy Characteristics'!$C:$C,0)))</f>
        <v>0</v>
      </c>
      <c r="M477" s="285">
        <f>IF(ISBLANK(INDEX('Policy Characteristics'!G:G,MATCH($C477,'Policy Characteristics'!$C:$C,0))),"",INDEX('Policy Characteristics'!G:G,MATCH($C477,'Policy Characteristics'!$C:$C,0)))</f>
        <v>1</v>
      </c>
      <c r="N477" s="285">
        <f>IF(ISBLANK(INDEX('Policy Characteristics'!H:H,MATCH($C477,'Policy Characteristics'!$C:$C,0))),"",INDEX('Policy Characteristics'!H:H,MATCH($C477,'Policy Characteristics'!$C:$C,0)))</f>
        <v>0.01</v>
      </c>
      <c r="O477" s="272" t="str">
        <f>IF(ISBLANK(INDEX('Policy Characteristics'!I:I,MATCH($C477,'Policy Characteristics'!$C:$C,0))),"",INDEX('Policy Characteristics'!I:I,MATCH($C477,'Policy Characteristics'!$C:$C,0)))</f>
        <v>% of fuel shifted</v>
      </c>
      <c r="P477" s="272" t="str">
        <f>IF(ISBLANK(INDEX('Policy Characteristics'!J:J,MATCH($C477,'Policy Characteristics'!$C:$C,0))),"",INDEX('Policy Characteristics'!J:J,MATCH($C477,'Policy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7" s="272" t="str">
        <f>IF(ISBLANK(INDEX('Policy Characteristics'!K:K,MATCH($C477,'Policy Characteristics'!$C:$C,0))),"",INDEX('Policy Characteristics'!K:K,MATCH($C477,'Policy Characteristics'!$C:$C,0)))</f>
        <v>industry-ag-main.html#fuel-switching</v>
      </c>
      <c r="R477" s="272" t="str">
        <f>IF(ISBLANK(INDEX('Policy Characteristics'!L:L,MATCH($C477,'Policy Characteristics'!$C:$C,0))),"",INDEX('Policy Characteristics'!L:L,MATCH($C477,'Policy Characteristics'!$C:$C,0)))</f>
        <v>industry-elec-and-hydrogen.html</v>
      </c>
    </row>
    <row r="478" spans="1:18" ht="16">
      <c r="A478" s="272" t="str">
        <f>IF(ISBLANK(INDEX('Policy Characteristics'!A:A,MATCH($C478,'Policy Characteristics'!$C:$C,0))),"",INDEX('Policy Characteristics'!A:A,MATCH($C478,'Policy Characteristics'!$C:$C,0)))</f>
        <v>Industry</v>
      </c>
      <c r="B478" s="272" t="str">
        <f>IF(ISBLANK(INDEX('Policy Characteristics'!B:B,MATCH($C478,'Policy Characteristics'!$C:$C,0))),"",INDEX('Policy Characteristics'!B:B,MATCH($C478,'Policy Characteristics'!$C:$C,0)))</f>
        <v>Electrification + Hydrogen</v>
      </c>
      <c r="C478" s="274" t="str">
        <f t="shared" si="31"/>
        <v>Fraction of Industrial Fuel Use Shifted to Other Fuels</v>
      </c>
      <c r="D478" s="6" t="s">
        <v>3189</v>
      </c>
      <c r="E478" s="44" t="s">
        <v>2445</v>
      </c>
      <c r="F478" t="s">
        <v>2844</v>
      </c>
      <c r="G478" s="44" t="s">
        <v>3216</v>
      </c>
      <c r="H478" s="43">
        <v>1219</v>
      </c>
      <c r="I478" s="44" t="s">
        <v>46</v>
      </c>
      <c r="J478" s="274" t="str">
        <f>IF(ISBLANK(INDEX('Policy Characteristics'!D:D,MATCH($C478,'Policy Characteristics'!$C:$C,0))),"",INDEX('Policy Characteristics'!D:D,MATCH($C478,'Policy Characteristics'!$C:$C,0)))</f>
        <v>Electrification + Hydrogen</v>
      </c>
      <c r="K478" s="272" t="str">
        <f>IF(ISBLANK(INDEX('Policy Characteristics'!E:E,MATCH($C478,'Policy Characteristics'!$C:$C,0))),"",INDEX('Policy Characteristics'!E:E,MATCH($C478,'Policy Characteristics'!$C:$C,0)))</f>
        <v>indst fuel type shifting</v>
      </c>
      <c r="L478" s="285">
        <f>IF(ISBLANK(INDEX('Policy Characteristics'!F:F,MATCH($C478,'Policy Characteristics'!$C:$C,0))),"",INDEX('Policy Characteristics'!F:F,MATCH($C478,'Policy Characteristics'!$C:$C,0)))</f>
        <v>0</v>
      </c>
      <c r="M478" s="285">
        <f>IF(ISBLANK(INDEX('Policy Characteristics'!G:G,MATCH($C478,'Policy Characteristics'!$C:$C,0))),"",INDEX('Policy Characteristics'!G:G,MATCH($C478,'Policy Characteristics'!$C:$C,0)))</f>
        <v>1</v>
      </c>
      <c r="N478" s="285">
        <f>IF(ISBLANK(INDEX('Policy Characteristics'!H:H,MATCH($C478,'Policy Characteristics'!$C:$C,0))),"",INDEX('Policy Characteristics'!H:H,MATCH($C478,'Policy Characteristics'!$C:$C,0)))</f>
        <v>0.01</v>
      </c>
      <c r="O478" s="272" t="str">
        <f>IF(ISBLANK(INDEX('Policy Characteristics'!I:I,MATCH($C478,'Policy Characteristics'!$C:$C,0))),"",INDEX('Policy Characteristics'!I:I,MATCH($C478,'Policy Characteristics'!$C:$C,0)))</f>
        <v>% of fuel shifted</v>
      </c>
      <c r="P478" s="272" t="str">
        <f>IF(ISBLANK(INDEX('Policy Characteristics'!J:J,MATCH($C478,'Policy Characteristics'!$C:$C,0))),"",INDEX('Policy Characteristics'!J:J,MATCH($C478,'Policy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8" s="272" t="str">
        <f>IF(ISBLANK(INDEX('Policy Characteristics'!K:K,MATCH($C478,'Policy Characteristics'!$C:$C,0))),"",INDEX('Policy Characteristics'!K:K,MATCH($C478,'Policy Characteristics'!$C:$C,0)))</f>
        <v>industry-ag-main.html#fuel-switching</v>
      </c>
      <c r="R478" s="272" t="str">
        <f>IF(ISBLANK(INDEX('Policy Characteristics'!L:L,MATCH($C478,'Policy Characteristics'!$C:$C,0))),"",INDEX('Policy Characteristics'!L:L,MATCH($C478,'Policy Characteristics'!$C:$C,0)))</f>
        <v>industry-elec-and-hydrogen.html</v>
      </c>
    </row>
    <row r="479" spans="1:18" ht="16">
      <c r="A479" s="272" t="str">
        <f>IF(ISBLANK(INDEX('Policy Characteristics'!A:A,MATCH($C479,'Policy Characteristics'!$C:$C,0))),"",INDEX('Policy Characteristics'!A:A,MATCH($C479,'Policy Characteristics'!$C:$C,0)))</f>
        <v>Industry</v>
      </c>
      <c r="B479" s="272" t="str">
        <f>IF(ISBLANK(INDEX('Policy Characteristics'!B:B,MATCH($C479,'Policy Characteristics'!$C:$C,0))),"",INDEX('Policy Characteristics'!B:B,MATCH($C479,'Policy Characteristics'!$C:$C,0)))</f>
        <v>Electrification + Hydrogen</v>
      </c>
      <c r="C479" s="274" t="str">
        <f t="shared" si="31"/>
        <v>Fraction of Industrial Fuel Use Shifted to Other Fuels</v>
      </c>
      <c r="D479" s="6" t="s">
        <v>3189</v>
      </c>
      <c r="E479" s="44" t="s">
        <v>2446</v>
      </c>
      <c r="F479" t="s">
        <v>2844</v>
      </c>
      <c r="G479" s="44" t="s">
        <v>3217</v>
      </c>
      <c r="H479" s="43">
        <v>1220</v>
      </c>
      <c r="I479" s="44" t="s">
        <v>46</v>
      </c>
      <c r="J479" s="274" t="str">
        <f>IF(ISBLANK(INDEX('Policy Characteristics'!D:D,MATCH($C479,'Policy Characteristics'!$C:$C,0))),"",INDEX('Policy Characteristics'!D:D,MATCH($C479,'Policy Characteristics'!$C:$C,0)))</f>
        <v>Electrification + Hydrogen</v>
      </c>
      <c r="K479" s="272" t="str">
        <f>IF(ISBLANK(INDEX('Policy Characteristics'!E:E,MATCH($C479,'Policy Characteristics'!$C:$C,0))),"",INDEX('Policy Characteristics'!E:E,MATCH($C479,'Policy Characteristics'!$C:$C,0)))</f>
        <v>indst fuel type shifting</v>
      </c>
      <c r="L479" s="285">
        <f>IF(ISBLANK(INDEX('Policy Characteristics'!F:F,MATCH($C479,'Policy Characteristics'!$C:$C,0))),"",INDEX('Policy Characteristics'!F:F,MATCH($C479,'Policy Characteristics'!$C:$C,0)))</f>
        <v>0</v>
      </c>
      <c r="M479" s="285">
        <f>IF(ISBLANK(INDEX('Policy Characteristics'!G:G,MATCH($C479,'Policy Characteristics'!$C:$C,0))),"",INDEX('Policy Characteristics'!G:G,MATCH($C479,'Policy Characteristics'!$C:$C,0)))</f>
        <v>1</v>
      </c>
      <c r="N479" s="285">
        <f>IF(ISBLANK(INDEX('Policy Characteristics'!H:H,MATCH($C479,'Policy Characteristics'!$C:$C,0))),"",INDEX('Policy Characteristics'!H:H,MATCH($C479,'Policy Characteristics'!$C:$C,0)))</f>
        <v>0.01</v>
      </c>
      <c r="O479" s="272" t="str">
        <f>IF(ISBLANK(INDEX('Policy Characteristics'!I:I,MATCH($C479,'Policy Characteristics'!$C:$C,0))),"",INDEX('Policy Characteristics'!I:I,MATCH($C479,'Policy Characteristics'!$C:$C,0)))</f>
        <v>% of fuel shifted</v>
      </c>
      <c r="P479" s="272" t="str">
        <f>IF(ISBLANK(INDEX('Policy Characteristics'!J:J,MATCH($C479,'Policy Characteristics'!$C:$C,0))),"",INDEX('Policy Characteristics'!J:J,MATCH($C479,'Policy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79" s="272" t="str">
        <f>IF(ISBLANK(INDEX('Policy Characteristics'!K:K,MATCH($C479,'Policy Characteristics'!$C:$C,0))),"",INDEX('Policy Characteristics'!K:K,MATCH($C479,'Policy Characteristics'!$C:$C,0)))</f>
        <v>industry-ag-main.html#fuel-switching</v>
      </c>
      <c r="R479" s="272" t="str">
        <f>IF(ISBLANK(INDEX('Policy Characteristics'!L:L,MATCH($C479,'Policy Characteristics'!$C:$C,0))),"",INDEX('Policy Characteristics'!L:L,MATCH($C479,'Policy Characteristics'!$C:$C,0)))</f>
        <v>industry-elec-and-hydrogen.html</v>
      </c>
    </row>
    <row r="480" spans="1:18" ht="16">
      <c r="A480" s="272" t="str">
        <f>IF(ISBLANK(INDEX('Policy Characteristics'!A:A,MATCH($C480,'Policy Characteristics'!$C:$C,0))),"",INDEX('Policy Characteristics'!A:A,MATCH($C480,'Policy Characteristics'!$C:$C,0)))</f>
        <v>Industry</v>
      </c>
      <c r="B480" s="272" t="str">
        <f>IF(ISBLANK(INDEX('Policy Characteristics'!B:B,MATCH($C480,'Policy Characteristics'!$C:$C,0))),"",INDEX('Policy Characteristics'!B:B,MATCH($C480,'Policy Characteristics'!$C:$C,0)))</f>
        <v>Electrification + Hydrogen</v>
      </c>
      <c r="C480" s="274" t="str">
        <f t="shared" si="31"/>
        <v>Fraction of Industrial Fuel Use Shifted to Other Fuels</v>
      </c>
      <c r="D480" s="6" t="s">
        <v>3189</v>
      </c>
      <c r="E480" s="44" t="s">
        <v>2447</v>
      </c>
      <c r="F480" t="s">
        <v>2844</v>
      </c>
      <c r="G480" s="44" t="s">
        <v>3218</v>
      </c>
      <c r="H480" s="43">
        <v>1221</v>
      </c>
      <c r="I480" s="44" t="s">
        <v>46</v>
      </c>
      <c r="J480" s="274" t="str">
        <f>IF(ISBLANK(INDEX('Policy Characteristics'!D:D,MATCH($C480,'Policy Characteristics'!$C:$C,0))),"",INDEX('Policy Characteristics'!D:D,MATCH($C480,'Policy Characteristics'!$C:$C,0)))</f>
        <v>Electrification + Hydrogen</v>
      </c>
      <c r="K480" s="272" t="str">
        <f>IF(ISBLANK(INDEX('Policy Characteristics'!E:E,MATCH($C480,'Policy Characteristics'!$C:$C,0))),"",INDEX('Policy Characteristics'!E:E,MATCH($C480,'Policy Characteristics'!$C:$C,0)))</f>
        <v>indst fuel type shifting</v>
      </c>
      <c r="L480" s="285">
        <f>IF(ISBLANK(INDEX('Policy Characteristics'!F:F,MATCH($C480,'Policy Characteristics'!$C:$C,0))),"",INDEX('Policy Characteristics'!F:F,MATCH($C480,'Policy Characteristics'!$C:$C,0)))</f>
        <v>0</v>
      </c>
      <c r="M480" s="285">
        <f>IF(ISBLANK(INDEX('Policy Characteristics'!G:G,MATCH($C480,'Policy Characteristics'!$C:$C,0))),"",INDEX('Policy Characteristics'!G:G,MATCH($C480,'Policy Characteristics'!$C:$C,0)))</f>
        <v>1</v>
      </c>
      <c r="N480" s="285">
        <f>IF(ISBLANK(INDEX('Policy Characteristics'!H:H,MATCH($C480,'Policy Characteristics'!$C:$C,0))),"",INDEX('Policy Characteristics'!H:H,MATCH($C480,'Policy Characteristics'!$C:$C,0)))</f>
        <v>0.01</v>
      </c>
      <c r="O480" s="272" t="str">
        <f>IF(ISBLANK(INDEX('Policy Characteristics'!I:I,MATCH($C480,'Policy Characteristics'!$C:$C,0))),"",INDEX('Policy Characteristics'!I:I,MATCH($C480,'Policy Characteristics'!$C:$C,0)))</f>
        <v>% of fuel shifted</v>
      </c>
      <c r="P480" s="272" t="str">
        <f>IF(ISBLANK(INDEX('Policy Characteristics'!J:J,MATCH($C480,'Policy Characteristics'!$C:$C,0))),"",INDEX('Policy Characteristics'!J:J,MATCH($C480,'Policy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0" s="272" t="str">
        <f>IF(ISBLANK(INDEX('Policy Characteristics'!K:K,MATCH($C480,'Policy Characteristics'!$C:$C,0))),"",INDEX('Policy Characteristics'!K:K,MATCH($C480,'Policy Characteristics'!$C:$C,0)))</f>
        <v>industry-ag-main.html#fuel-switching</v>
      </c>
      <c r="R480" s="272" t="str">
        <f>IF(ISBLANK(INDEX('Policy Characteristics'!L:L,MATCH($C480,'Policy Characteristics'!$C:$C,0))),"",INDEX('Policy Characteristics'!L:L,MATCH($C480,'Policy Characteristics'!$C:$C,0)))</f>
        <v>industry-elec-and-hydrogen.html</v>
      </c>
    </row>
    <row r="481" spans="1:18" ht="16">
      <c r="A481" s="272" t="str">
        <f>IF(ISBLANK(INDEX('Policy Characteristics'!A:A,MATCH($C481,'Policy Characteristics'!$C:$C,0))),"",INDEX('Policy Characteristics'!A:A,MATCH($C481,'Policy Characteristics'!$C:$C,0)))</f>
        <v>Industry</v>
      </c>
      <c r="B481" s="272" t="str">
        <f>IF(ISBLANK(INDEX('Policy Characteristics'!B:B,MATCH($C481,'Policy Characteristics'!$C:$C,0))),"",INDEX('Policy Characteristics'!B:B,MATCH($C481,'Policy Characteristics'!$C:$C,0)))</f>
        <v>Electrification + Hydrogen</v>
      </c>
      <c r="C481" s="274" t="str">
        <f t="shared" si="31"/>
        <v>Fraction of Industrial Fuel Use Shifted to Other Fuels</v>
      </c>
      <c r="D481" s="6" t="s">
        <v>3189</v>
      </c>
      <c r="E481" s="44" t="s">
        <v>2448</v>
      </c>
      <c r="F481" t="s">
        <v>2844</v>
      </c>
      <c r="G481" s="44" t="s">
        <v>3219</v>
      </c>
      <c r="H481" s="43">
        <v>1222</v>
      </c>
      <c r="I481" s="44" t="s">
        <v>46</v>
      </c>
      <c r="J481" s="274" t="str">
        <f>IF(ISBLANK(INDEX('Policy Characteristics'!D:D,MATCH($C481,'Policy Characteristics'!$C:$C,0))),"",INDEX('Policy Characteristics'!D:D,MATCH($C481,'Policy Characteristics'!$C:$C,0)))</f>
        <v>Electrification + Hydrogen</v>
      </c>
      <c r="K481" s="272" t="str">
        <f>IF(ISBLANK(INDEX('Policy Characteristics'!E:E,MATCH($C481,'Policy Characteristics'!$C:$C,0))),"",INDEX('Policy Characteristics'!E:E,MATCH($C481,'Policy Characteristics'!$C:$C,0)))</f>
        <v>indst fuel type shifting</v>
      </c>
      <c r="L481" s="285">
        <f>IF(ISBLANK(INDEX('Policy Characteristics'!F:F,MATCH($C481,'Policy Characteristics'!$C:$C,0))),"",INDEX('Policy Characteristics'!F:F,MATCH($C481,'Policy Characteristics'!$C:$C,0)))</f>
        <v>0</v>
      </c>
      <c r="M481" s="285">
        <f>IF(ISBLANK(INDEX('Policy Characteristics'!G:G,MATCH($C481,'Policy Characteristics'!$C:$C,0))),"",INDEX('Policy Characteristics'!G:G,MATCH($C481,'Policy Characteristics'!$C:$C,0)))</f>
        <v>1</v>
      </c>
      <c r="N481" s="285">
        <f>IF(ISBLANK(INDEX('Policy Characteristics'!H:H,MATCH($C481,'Policy Characteristics'!$C:$C,0))),"",INDEX('Policy Characteristics'!H:H,MATCH($C481,'Policy Characteristics'!$C:$C,0)))</f>
        <v>0.01</v>
      </c>
      <c r="O481" s="272" t="str">
        <f>IF(ISBLANK(INDEX('Policy Characteristics'!I:I,MATCH($C481,'Policy Characteristics'!$C:$C,0))),"",INDEX('Policy Characteristics'!I:I,MATCH($C481,'Policy Characteristics'!$C:$C,0)))</f>
        <v>% of fuel shifted</v>
      </c>
      <c r="P481" s="272" t="str">
        <f>IF(ISBLANK(INDEX('Policy Characteristics'!J:J,MATCH($C481,'Policy Characteristics'!$C:$C,0))),"",INDEX('Policy Characteristics'!J:J,MATCH($C481,'Policy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1" s="272" t="str">
        <f>IF(ISBLANK(INDEX('Policy Characteristics'!K:K,MATCH($C481,'Policy Characteristics'!$C:$C,0))),"",INDEX('Policy Characteristics'!K:K,MATCH($C481,'Policy Characteristics'!$C:$C,0)))</f>
        <v>industry-ag-main.html#fuel-switching</v>
      </c>
      <c r="R481" s="272" t="str">
        <f>IF(ISBLANK(INDEX('Policy Characteristics'!L:L,MATCH($C481,'Policy Characteristics'!$C:$C,0))),"",INDEX('Policy Characteristics'!L:L,MATCH($C481,'Policy Characteristics'!$C:$C,0)))</f>
        <v>industry-elec-and-hydrogen.html</v>
      </c>
    </row>
    <row r="482" spans="1:18" ht="16">
      <c r="A482" s="272" t="str">
        <f>IF(ISBLANK(INDEX('Policy Characteristics'!A:A,MATCH($C482,'Policy Characteristics'!$C:$C,0))),"",INDEX('Policy Characteristics'!A:A,MATCH($C482,'Policy Characteristics'!$C:$C,0)))</f>
        <v>Industry</v>
      </c>
      <c r="B482" s="272" t="str">
        <f>IF(ISBLANK(INDEX('Policy Characteristics'!B:B,MATCH($C482,'Policy Characteristics'!$C:$C,0))),"",INDEX('Policy Characteristics'!B:B,MATCH($C482,'Policy Characteristics'!$C:$C,0)))</f>
        <v>Electrification + Hydrogen</v>
      </c>
      <c r="C482" s="274" t="str">
        <f t="shared" si="31"/>
        <v>Fraction of Industrial Fuel Use Shifted to Other Fuels</v>
      </c>
      <c r="D482" s="6" t="s">
        <v>3189</v>
      </c>
      <c r="E482" s="44" t="s">
        <v>2449</v>
      </c>
      <c r="F482" t="s">
        <v>2844</v>
      </c>
      <c r="G482" s="44" t="s">
        <v>3220</v>
      </c>
      <c r="H482" s="43">
        <v>1223</v>
      </c>
      <c r="I482" s="44" t="s">
        <v>46</v>
      </c>
      <c r="J482" s="274" t="str">
        <f>IF(ISBLANK(INDEX('Policy Characteristics'!D:D,MATCH($C482,'Policy Characteristics'!$C:$C,0))),"",INDEX('Policy Characteristics'!D:D,MATCH($C482,'Policy Characteristics'!$C:$C,0)))</f>
        <v>Electrification + Hydrogen</v>
      </c>
      <c r="K482" s="272" t="str">
        <f>IF(ISBLANK(INDEX('Policy Characteristics'!E:E,MATCH($C482,'Policy Characteristics'!$C:$C,0))),"",INDEX('Policy Characteristics'!E:E,MATCH($C482,'Policy Characteristics'!$C:$C,0)))</f>
        <v>indst fuel type shifting</v>
      </c>
      <c r="L482" s="285">
        <f>IF(ISBLANK(INDEX('Policy Characteristics'!F:F,MATCH($C482,'Policy Characteristics'!$C:$C,0))),"",INDEX('Policy Characteristics'!F:F,MATCH($C482,'Policy Characteristics'!$C:$C,0)))</f>
        <v>0</v>
      </c>
      <c r="M482" s="285">
        <f>IF(ISBLANK(INDEX('Policy Characteristics'!G:G,MATCH($C482,'Policy Characteristics'!$C:$C,0))),"",INDEX('Policy Characteristics'!G:G,MATCH($C482,'Policy Characteristics'!$C:$C,0)))</f>
        <v>1</v>
      </c>
      <c r="N482" s="285">
        <f>IF(ISBLANK(INDEX('Policy Characteristics'!H:H,MATCH($C482,'Policy Characteristics'!$C:$C,0))),"",INDEX('Policy Characteristics'!H:H,MATCH($C482,'Policy Characteristics'!$C:$C,0)))</f>
        <v>0.01</v>
      </c>
      <c r="O482" s="272" t="str">
        <f>IF(ISBLANK(INDEX('Policy Characteristics'!I:I,MATCH($C482,'Policy Characteristics'!$C:$C,0))),"",INDEX('Policy Characteristics'!I:I,MATCH($C482,'Policy Characteristics'!$C:$C,0)))</f>
        <v>% of fuel shifted</v>
      </c>
      <c r="P482" s="272" t="str">
        <f>IF(ISBLANK(INDEX('Policy Characteristics'!J:J,MATCH($C482,'Policy Characteristics'!$C:$C,0))),"",INDEX('Policy Characteristics'!J:J,MATCH($C482,'Policy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2" s="272" t="str">
        <f>IF(ISBLANK(INDEX('Policy Characteristics'!K:K,MATCH($C482,'Policy Characteristics'!$C:$C,0))),"",INDEX('Policy Characteristics'!K:K,MATCH($C482,'Policy Characteristics'!$C:$C,0)))</f>
        <v>industry-ag-main.html#fuel-switching</v>
      </c>
      <c r="R482" s="272" t="str">
        <f>IF(ISBLANK(INDEX('Policy Characteristics'!L:L,MATCH($C482,'Policy Characteristics'!$C:$C,0))),"",INDEX('Policy Characteristics'!L:L,MATCH($C482,'Policy Characteristics'!$C:$C,0)))</f>
        <v>industry-elec-and-hydrogen.html</v>
      </c>
    </row>
    <row r="483" spans="1:18" ht="16">
      <c r="A483" s="272" t="str">
        <f>IF(ISBLANK(INDEX('Policy Characteristics'!A:A,MATCH($C483,'Policy Characteristics'!$C:$C,0))),"",INDEX('Policy Characteristics'!A:A,MATCH($C483,'Policy Characteristics'!$C:$C,0)))</f>
        <v>Industry</v>
      </c>
      <c r="B483" s="272" t="str">
        <f>IF(ISBLANK(INDEX('Policy Characteristics'!B:B,MATCH($C483,'Policy Characteristics'!$C:$C,0))),"",INDEX('Policy Characteristics'!B:B,MATCH($C483,'Policy Characteristics'!$C:$C,0)))</f>
        <v>Electrification + Hydrogen</v>
      </c>
      <c r="C483" s="274" t="str">
        <f t="shared" si="31"/>
        <v>Fraction of Industrial Fuel Use Shifted to Other Fuels</v>
      </c>
      <c r="D483" s="6" t="s">
        <v>3189</v>
      </c>
      <c r="E483" s="44" t="s">
        <v>2785</v>
      </c>
      <c r="F483" t="s">
        <v>2844</v>
      </c>
      <c r="G483" s="44" t="s">
        <v>3221</v>
      </c>
      <c r="H483" s="43">
        <v>1224</v>
      </c>
      <c r="I483" s="44" t="s">
        <v>46</v>
      </c>
      <c r="J483" s="274" t="str">
        <f>IF(ISBLANK(INDEX('Policy Characteristics'!D:D,MATCH($C483,'Policy Characteristics'!$C:$C,0))),"",INDEX('Policy Characteristics'!D:D,MATCH($C483,'Policy Characteristics'!$C:$C,0)))</f>
        <v>Electrification + Hydrogen</v>
      </c>
      <c r="K483" s="272" t="str">
        <f>IF(ISBLANK(INDEX('Policy Characteristics'!E:E,MATCH($C483,'Policy Characteristics'!$C:$C,0))),"",INDEX('Policy Characteristics'!E:E,MATCH($C483,'Policy Characteristics'!$C:$C,0)))</f>
        <v>indst fuel type shifting</v>
      </c>
      <c r="L483" s="285">
        <f>IF(ISBLANK(INDEX('Policy Characteristics'!F:F,MATCH($C483,'Policy Characteristics'!$C:$C,0))),"",INDEX('Policy Characteristics'!F:F,MATCH($C483,'Policy Characteristics'!$C:$C,0)))</f>
        <v>0</v>
      </c>
      <c r="M483" s="285">
        <f>IF(ISBLANK(INDEX('Policy Characteristics'!G:G,MATCH($C483,'Policy Characteristics'!$C:$C,0))),"",INDEX('Policy Characteristics'!G:G,MATCH($C483,'Policy Characteristics'!$C:$C,0)))</f>
        <v>1</v>
      </c>
      <c r="N483" s="285">
        <f>IF(ISBLANK(INDEX('Policy Characteristics'!H:H,MATCH($C483,'Policy Characteristics'!$C:$C,0))),"",INDEX('Policy Characteristics'!H:H,MATCH($C483,'Policy Characteristics'!$C:$C,0)))</f>
        <v>0.01</v>
      </c>
      <c r="O483" s="272" t="str">
        <f>IF(ISBLANK(INDEX('Policy Characteristics'!I:I,MATCH($C483,'Policy Characteristics'!$C:$C,0))),"",INDEX('Policy Characteristics'!I:I,MATCH($C483,'Policy Characteristics'!$C:$C,0)))</f>
        <v>% of fuel shifted</v>
      </c>
      <c r="P483" s="272" t="str">
        <f>IF(ISBLANK(INDEX('Policy Characteristics'!J:J,MATCH($C483,'Policy Characteristics'!$C:$C,0))),"",INDEX('Policy Characteristics'!J:J,MATCH($C483,'Policy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3" s="272" t="str">
        <f>IF(ISBLANK(INDEX('Policy Characteristics'!K:K,MATCH($C483,'Policy Characteristics'!$C:$C,0))),"",INDEX('Policy Characteristics'!K:K,MATCH($C483,'Policy Characteristics'!$C:$C,0)))</f>
        <v>industry-ag-main.html#fuel-switching</v>
      </c>
      <c r="R483" s="272" t="str">
        <f>IF(ISBLANK(INDEX('Policy Characteristics'!L:L,MATCH($C483,'Policy Characteristics'!$C:$C,0))),"",INDEX('Policy Characteristics'!L:L,MATCH($C483,'Policy Characteristics'!$C:$C,0)))</f>
        <v>industry-elec-and-hydrogen.html</v>
      </c>
    </row>
    <row r="484" spans="1:18" ht="16">
      <c r="A484" s="272" t="str">
        <f>IF(ISBLANK(INDEX('Policy Characteristics'!A:A,MATCH($C484,'Policy Characteristics'!$C:$C,0))),"",INDEX('Policy Characteristics'!A:A,MATCH($C484,'Policy Characteristics'!$C:$C,0)))</f>
        <v>Industry</v>
      </c>
      <c r="B484" s="272" t="str">
        <f>IF(ISBLANK(INDEX('Policy Characteristics'!B:B,MATCH($C484,'Policy Characteristics'!$C:$C,0))),"",INDEX('Policy Characteristics'!B:B,MATCH($C484,'Policy Characteristics'!$C:$C,0)))</f>
        <v>Electrification + Hydrogen</v>
      </c>
      <c r="C484" s="274" t="str">
        <f t="shared" si="31"/>
        <v>Fraction of Industrial Fuel Use Shifted to Other Fuels</v>
      </c>
      <c r="D484" s="6" t="s">
        <v>3189</v>
      </c>
      <c r="E484" s="44" t="s">
        <v>2786</v>
      </c>
      <c r="F484" t="s">
        <v>2844</v>
      </c>
      <c r="G484" s="44" t="s">
        <v>3222</v>
      </c>
      <c r="H484" s="43">
        <v>1225</v>
      </c>
      <c r="I484" s="44" t="s">
        <v>46</v>
      </c>
      <c r="J484" s="274" t="str">
        <f>IF(ISBLANK(INDEX('Policy Characteristics'!D:D,MATCH($C484,'Policy Characteristics'!$C:$C,0))),"",INDEX('Policy Characteristics'!D:D,MATCH($C484,'Policy Characteristics'!$C:$C,0)))</f>
        <v>Electrification + Hydrogen</v>
      </c>
      <c r="K484" s="272" t="str">
        <f>IF(ISBLANK(INDEX('Policy Characteristics'!E:E,MATCH($C484,'Policy Characteristics'!$C:$C,0))),"",INDEX('Policy Characteristics'!E:E,MATCH($C484,'Policy Characteristics'!$C:$C,0)))</f>
        <v>indst fuel type shifting</v>
      </c>
      <c r="L484" s="285">
        <f>IF(ISBLANK(INDEX('Policy Characteristics'!F:F,MATCH($C484,'Policy Characteristics'!$C:$C,0))),"",INDEX('Policy Characteristics'!F:F,MATCH($C484,'Policy Characteristics'!$C:$C,0)))</f>
        <v>0</v>
      </c>
      <c r="M484" s="285">
        <f>IF(ISBLANK(INDEX('Policy Characteristics'!G:G,MATCH($C484,'Policy Characteristics'!$C:$C,0))),"",INDEX('Policy Characteristics'!G:G,MATCH($C484,'Policy Characteristics'!$C:$C,0)))</f>
        <v>1</v>
      </c>
      <c r="N484" s="285">
        <f>IF(ISBLANK(INDEX('Policy Characteristics'!H:H,MATCH($C484,'Policy Characteristics'!$C:$C,0))),"",INDEX('Policy Characteristics'!H:H,MATCH($C484,'Policy Characteristics'!$C:$C,0)))</f>
        <v>0.01</v>
      </c>
      <c r="O484" s="272" t="str">
        <f>IF(ISBLANK(INDEX('Policy Characteristics'!I:I,MATCH($C484,'Policy Characteristics'!$C:$C,0))),"",INDEX('Policy Characteristics'!I:I,MATCH($C484,'Policy Characteristics'!$C:$C,0)))</f>
        <v>% of fuel shifted</v>
      </c>
      <c r="P484" s="272" t="str">
        <f>IF(ISBLANK(INDEX('Policy Characteristics'!J:J,MATCH($C484,'Policy Characteristics'!$C:$C,0))),"",INDEX('Policy Characteristics'!J:J,MATCH($C484,'Policy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4" s="272" t="str">
        <f>IF(ISBLANK(INDEX('Policy Characteristics'!K:K,MATCH($C484,'Policy Characteristics'!$C:$C,0))),"",INDEX('Policy Characteristics'!K:K,MATCH($C484,'Policy Characteristics'!$C:$C,0)))</f>
        <v>industry-ag-main.html#fuel-switching</v>
      </c>
      <c r="R484" s="272" t="str">
        <f>IF(ISBLANK(INDEX('Policy Characteristics'!L:L,MATCH($C484,'Policy Characteristics'!$C:$C,0))),"",INDEX('Policy Characteristics'!L:L,MATCH($C484,'Policy Characteristics'!$C:$C,0)))</f>
        <v>industry-elec-and-hydrogen.html</v>
      </c>
    </row>
    <row r="485" spans="1:18" ht="16">
      <c r="A485" s="272" t="str">
        <f>IF(ISBLANK(INDEX('Policy Characteristics'!A:A,MATCH($C485,'Policy Characteristics'!$C:$C,0))),"",INDEX('Policy Characteristics'!A:A,MATCH($C485,'Policy Characteristics'!$C:$C,0)))</f>
        <v>Industry</v>
      </c>
      <c r="B485" s="272" t="str">
        <f>IF(ISBLANK(INDEX('Policy Characteristics'!B:B,MATCH($C485,'Policy Characteristics'!$C:$C,0))),"",INDEX('Policy Characteristics'!B:B,MATCH($C485,'Policy Characteristics'!$C:$C,0)))</f>
        <v>Electrification + Hydrogen</v>
      </c>
      <c r="C485" s="274" t="str">
        <f t="shared" si="31"/>
        <v>Fraction of Industrial Fuel Use Shifted to Other Fuels</v>
      </c>
      <c r="D485" s="6" t="s">
        <v>3189</v>
      </c>
      <c r="E485" s="44" t="s">
        <v>2787</v>
      </c>
      <c r="F485" t="s">
        <v>2844</v>
      </c>
      <c r="G485" s="44" t="s">
        <v>3223</v>
      </c>
      <c r="H485" s="43">
        <v>1226</v>
      </c>
      <c r="I485" s="44" t="s">
        <v>46</v>
      </c>
      <c r="J485" s="274" t="str">
        <f>IF(ISBLANK(INDEX('Policy Characteristics'!D:D,MATCH($C485,'Policy Characteristics'!$C:$C,0))),"",INDEX('Policy Characteristics'!D:D,MATCH($C485,'Policy Characteristics'!$C:$C,0)))</f>
        <v>Electrification + Hydrogen</v>
      </c>
      <c r="K485" s="272" t="str">
        <f>IF(ISBLANK(INDEX('Policy Characteristics'!E:E,MATCH($C485,'Policy Characteristics'!$C:$C,0))),"",INDEX('Policy Characteristics'!E:E,MATCH($C485,'Policy Characteristics'!$C:$C,0)))</f>
        <v>indst fuel type shifting</v>
      </c>
      <c r="L485" s="285">
        <f>IF(ISBLANK(INDEX('Policy Characteristics'!F:F,MATCH($C485,'Policy Characteristics'!$C:$C,0))),"",INDEX('Policy Characteristics'!F:F,MATCH($C485,'Policy Characteristics'!$C:$C,0)))</f>
        <v>0</v>
      </c>
      <c r="M485" s="285">
        <f>IF(ISBLANK(INDEX('Policy Characteristics'!G:G,MATCH($C485,'Policy Characteristics'!$C:$C,0))),"",INDEX('Policy Characteristics'!G:G,MATCH($C485,'Policy Characteristics'!$C:$C,0)))</f>
        <v>1</v>
      </c>
      <c r="N485" s="285">
        <f>IF(ISBLANK(INDEX('Policy Characteristics'!H:H,MATCH($C485,'Policy Characteristics'!$C:$C,0))),"",INDEX('Policy Characteristics'!H:H,MATCH($C485,'Policy Characteristics'!$C:$C,0)))</f>
        <v>0.01</v>
      </c>
      <c r="O485" s="272" t="str">
        <f>IF(ISBLANK(INDEX('Policy Characteristics'!I:I,MATCH($C485,'Policy Characteristics'!$C:$C,0))),"",INDEX('Policy Characteristics'!I:I,MATCH($C485,'Policy Characteristics'!$C:$C,0)))</f>
        <v>% of fuel shifted</v>
      </c>
      <c r="P485" s="272" t="str">
        <f>IF(ISBLANK(INDEX('Policy Characteristics'!J:J,MATCH($C485,'Policy Characteristics'!$C:$C,0))),"",INDEX('Policy Characteristics'!J:J,MATCH($C485,'Policy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5" s="272" t="str">
        <f>IF(ISBLANK(INDEX('Policy Characteristics'!K:K,MATCH($C485,'Policy Characteristics'!$C:$C,0))),"",INDEX('Policy Characteristics'!K:K,MATCH($C485,'Policy Characteristics'!$C:$C,0)))</f>
        <v>industry-ag-main.html#fuel-switching</v>
      </c>
      <c r="R485" s="272" t="str">
        <f>IF(ISBLANK(INDEX('Policy Characteristics'!L:L,MATCH($C485,'Policy Characteristics'!$C:$C,0))),"",INDEX('Policy Characteristics'!L:L,MATCH($C485,'Policy Characteristics'!$C:$C,0)))</f>
        <v>industry-elec-and-hydrogen.html</v>
      </c>
    </row>
    <row r="486" spans="1:18" ht="16">
      <c r="A486" s="272" t="str">
        <f>IF(ISBLANK(INDEX('Policy Characteristics'!A:A,MATCH($C486,'Policy Characteristics'!$C:$C,0))),"",INDEX('Policy Characteristics'!A:A,MATCH($C486,'Policy Characteristics'!$C:$C,0)))</f>
        <v>Industry</v>
      </c>
      <c r="B486" s="272" t="str">
        <f>IF(ISBLANK(INDEX('Policy Characteristics'!B:B,MATCH($C486,'Policy Characteristics'!$C:$C,0))),"",INDEX('Policy Characteristics'!B:B,MATCH($C486,'Policy Characteristics'!$C:$C,0)))</f>
        <v>Electrification + Hydrogen</v>
      </c>
      <c r="C486" s="274" t="str">
        <f t="shared" si="31"/>
        <v>Fraction of Industrial Fuel Use Shifted to Other Fuels</v>
      </c>
      <c r="D486" s="6" t="s">
        <v>3189</v>
      </c>
      <c r="E486" s="44" t="s">
        <v>2784</v>
      </c>
      <c r="F486" t="s">
        <v>2844</v>
      </c>
      <c r="G486" s="44" t="s">
        <v>3224</v>
      </c>
      <c r="H486" s="43">
        <v>1227</v>
      </c>
      <c r="I486" s="44" t="s">
        <v>45</v>
      </c>
      <c r="J486" s="274" t="str">
        <f>IF(ISBLANK(INDEX('Policy Characteristics'!D:D,MATCH($C486,'Policy Characteristics'!$C:$C,0))),"",INDEX('Policy Characteristics'!D:D,MATCH($C486,'Policy Characteristics'!$C:$C,0)))</f>
        <v>Electrification + Hydrogen</v>
      </c>
      <c r="K486" s="272" t="str">
        <f>IF(ISBLANK(INDEX('Policy Characteristics'!E:E,MATCH($C486,'Policy Characteristics'!$C:$C,0))),"",INDEX('Policy Characteristics'!E:E,MATCH($C486,'Policy Characteristics'!$C:$C,0)))</f>
        <v>indst fuel type shifting</v>
      </c>
      <c r="L486" s="285">
        <f>IF(ISBLANK(INDEX('Policy Characteristics'!F:F,MATCH($C486,'Policy Characteristics'!$C:$C,0))),"",INDEX('Policy Characteristics'!F:F,MATCH($C486,'Policy Characteristics'!$C:$C,0)))</f>
        <v>0</v>
      </c>
      <c r="M486" s="285">
        <f>IF(ISBLANK(INDEX('Policy Characteristics'!G:G,MATCH($C486,'Policy Characteristics'!$C:$C,0))),"",INDEX('Policy Characteristics'!G:G,MATCH($C486,'Policy Characteristics'!$C:$C,0)))</f>
        <v>1</v>
      </c>
      <c r="N486" s="285">
        <f>IF(ISBLANK(INDEX('Policy Characteristics'!H:H,MATCH($C486,'Policy Characteristics'!$C:$C,0))),"",INDEX('Policy Characteristics'!H:H,MATCH($C486,'Policy Characteristics'!$C:$C,0)))</f>
        <v>0.01</v>
      </c>
      <c r="O486" s="272" t="str">
        <f>IF(ISBLANK(INDEX('Policy Characteristics'!I:I,MATCH($C486,'Policy Characteristics'!$C:$C,0))),"",INDEX('Policy Characteristics'!I:I,MATCH($C486,'Policy Characteristics'!$C:$C,0)))</f>
        <v>% of fuel shifted</v>
      </c>
      <c r="P486" s="272" t="str">
        <f>IF(ISBLANK(INDEX('Policy Characteristics'!J:J,MATCH($C486,'Policy Characteristics'!$C:$C,0))),"",INDEX('Policy Characteristics'!J:J,MATCH($C486,'Policy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6" s="272" t="str">
        <f>IF(ISBLANK(INDEX('Policy Characteristics'!K:K,MATCH($C486,'Policy Characteristics'!$C:$C,0))),"",INDEX('Policy Characteristics'!K:K,MATCH($C486,'Policy Characteristics'!$C:$C,0)))</f>
        <v>industry-ag-main.html#fuel-switching</v>
      </c>
      <c r="R486" s="272" t="str">
        <f>IF(ISBLANK(INDEX('Policy Characteristics'!L:L,MATCH($C486,'Policy Characteristics'!$C:$C,0))),"",INDEX('Policy Characteristics'!L:L,MATCH($C486,'Policy Characteristics'!$C:$C,0)))</f>
        <v>industry-elec-and-hydrogen.html</v>
      </c>
    </row>
    <row r="487" spans="1:18" ht="16">
      <c r="A487" s="272" t="str">
        <f>IF(ISBLANK(INDEX('Policy Characteristics'!A:A,MATCH($C487,'Policy Characteristics'!$C:$C,0))),"",INDEX('Policy Characteristics'!A:A,MATCH($C487,'Policy Characteristics'!$C:$C,0)))</f>
        <v>Industry</v>
      </c>
      <c r="B487" s="272" t="str">
        <f>IF(ISBLANK(INDEX('Policy Characteristics'!B:B,MATCH($C487,'Policy Characteristics'!$C:$C,0))),"",INDEX('Policy Characteristics'!B:B,MATCH($C487,'Policy Characteristics'!$C:$C,0)))</f>
        <v>Electrification + Hydrogen</v>
      </c>
      <c r="C487" s="274" t="str">
        <f t="shared" si="31"/>
        <v>Fraction of Industrial Fuel Use Shifted to Other Fuels</v>
      </c>
      <c r="D487" s="6" t="s">
        <v>3190</v>
      </c>
      <c r="E487" s="44" t="s">
        <v>2444</v>
      </c>
      <c r="F487" t="s">
        <v>3160</v>
      </c>
      <c r="G487" s="44" t="s">
        <v>3215</v>
      </c>
      <c r="H487" s="43">
        <v>1228</v>
      </c>
      <c r="I487" s="44" t="s">
        <v>45</v>
      </c>
      <c r="J487" s="274" t="str">
        <f>IF(ISBLANK(INDEX('Policy Characteristics'!D:D,MATCH($C487,'Policy Characteristics'!$C:$C,0))),"",INDEX('Policy Characteristics'!D:D,MATCH($C487,'Policy Characteristics'!$C:$C,0)))</f>
        <v>Electrification + Hydrogen</v>
      </c>
      <c r="K487" s="272" t="str">
        <f>IF(ISBLANK(INDEX('Policy Characteristics'!E:E,MATCH($C487,'Policy Characteristics'!$C:$C,0))),"",INDEX('Policy Characteristics'!E:E,MATCH($C487,'Policy Characteristics'!$C:$C,0)))</f>
        <v>indst fuel type shifting</v>
      </c>
      <c r="L487" s="285">
        <f>IF(ISBLANK(INDEX('Policy Characteristics'!F:F,MATCH($C487,'Policy Characteristics'!$C:$C,0))),"",INDEX('Policy Characteristics'!F:F,MATCH($C487,'Policy Characteristics'!$C:$C,0)))</f>
        <v>0</v>
      </c>
      <c r="M487" s="285">
        <f>IF(ISBLANK(INDEX('Policy Characteristics'!G:G,MATCH($C487,'Policy Characteristics'!$C:$C,0))),"",INDEX('Policy Characteristics'!G:G,MATCH($C487,'Policy Characteristics'!$C:$C,0)))</f>
        <v>1</v>
      </c>
      <c r="N487" s="285">
        <f>IF(ISBLANK(INDEX('Policy Characteristics'!H:H,MATCH($C487,'Policy Characteristics'!$C:$C,0))),"",INDEX('Policy Characteristics'!H:H,MATCH($C487,'Policy Characteristics'!$C:$C,0)))</f>
        <v>0.01</v>
      </c>
      <c r="O487" s="272" t="str">
        <f>IF(ISBLANK(INDEX('Policy Characteristics'!I:I,MATCH($C487,'Policy Characteristics'!$C:$C,0))),"",INDEX('Policy Characteristics'!I:I,MATCH($C487,'Policy Characteristics'!$C:$C,0)))</f>
        <v>% of fuel shifted</v>
      </c>
      <c r="P487" s="272" t="str">
        <f>IF(ISBLANK(INDEX('Policy Characteristics'!J:J,MATCH($C487,'Policy Characteristics'!$C:$C,0))),"",INDEX('Policy Characteristics'!J:J,MATCH($C487,'Policy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7" s="272" t="str">
        <f>IF(ISBLANK(INDEX('Policy Characteristics'!K:K,MATCH($C487,'Policy Characteristics'!$C:$C,0))),"",INDEX('Policy Characteristics'!K:K,MATCH($C487,'Policy Characteristics'!$C:$C,0)))</f>
        <v>industry-ag-main.html#fuel-switching</v>
      </c>
      <c r="R487" s="272" t="str">
        <f>IF(ISBLANK(INDEX('Policy Characteristics'!L:L,MATCH($C487,'Policy Characteristics'!$C:$C,0))),"",INDEX('Policy Characteristics'!L:L,MATCH($C487,'Policy Characteristics'!$C:$C,0)))</f>
        <v>industry-elec-and-hydrogen.html</v>
      </c>
    </row>
    <row r="488" spans="1:18" ht="16">
      <c r="A488" s="272" t="str">
        <f>IF(ISBLANK(INDEX('Policy Characteristics'!A:A,MATCH($C488,'Policy Characteristics'!$C:$C,0))),"",INDEX('Policy Characteristics'!A:A,MATCH($C488,'Policy Characteristics'!$C:$C,0)))</f>
        <v>Industry</v>
      </c>
      <c r="B488" s="272" t="str">
        <f>IF(ISBLANK(INDEX('Policy Characteristics'!B:B,MATCH($C488,'Policy Characteristics'!$C:$C,0))),"",INDEX('Policy Characteristics'!B:B,MATCH($C488,'Policy Characteristics'!$C:$C,0)))</f>
        <v>Electrification + Hydrogen</v>
      </c>
      <c r="C488" s="274" t="str">
        <f t="shared" si="31"/>
        <v>Fraction of Industrial Fuel Use Shifted to Other Fuels</v>
      </c>
      <c r="D488" s="6" t="s">
        <v>3190</v>
      </c>
      <c r="E488" s="44" t="s">
        <v>2445</v>
      </c>
      <c r="F488" t="s">
        <v>3160</v>
      </c>
      <c r="G488" s="44" t="s">
        <v>3216</v>
      </c>
      <c r="H488" s="43">
        <v>1229</v>
      </c>
      <c r="I488" s="44" t="s">
        <v>46</v>
      </c>
      <c r="J488" s="274" t="str">
        <f>IF(ISBLANK(INDEX('Policy Characteristics'!D:D,MATCH($C488,'Policy Characteristics'!$C:$C,0))),"",INDEX('Policy Characteristics'!D:D,MATCH($C488,'Policy Characteristics'!$C:$C,0)))</f>
        <v>Electrification + Hydrogen</v>
      </c>
      <c r="K488" s="272" t="str">
        <f>IF(ISBLANK(INDEX('Policy Characteristics'!E:E,MATCH($C488,'Policy Characteristics'!$C:$C,0))),"",INDEX('Policy Characteristics'!E:E,MATCH($C488,'Policy Characteristics'!$C:$C,0)))</f>
        <v>indst fuel type shifting</v>
      </c>
      <c r="L488" s="285">
        <f>IF(ISBLANK(INDEX('Policy Characteristics'!F:F,MATCH($C488,'Policy Characteristics'!$C:$C,0))),"",INDEX('Policy Characteristics'!F:F,MATCH($C488,'Policy Characteristics'!$C:$C,0)))</f>
        <v>0</v>
      </c>
      <c r="M488" s="285">
        <f>IF(ISBLANK(INDEX('Policy Characteristics'!G:G,MATCH($C488,'Policy Characteristics'!$C:$C,0))),"",INDEX('Policy Characteristics'!G:G,MATCH($C488,'Policy Characteristics'!$C:$C,0)))</f>
        <v>1</v>
      </c>
      <c r="N488" s="285">
        <f>IF(ISBLANK(INDEX('Policy Characteristics'!H:H,MATCH($C488,'Policy Characteristics'!$C:$C,0))),"",INDEX('Policy Characteristics'!H:H,MATCH($C488,'Policy Characteristics'!$C:$C,0)))</f>
        <v>0.01</v>
      </c>
      <c r="O488" s="272" t="str">
        <f>IF(ISBLANK(INDEX('Policy Characteristics'!I:I,MATCH($C488,'Policy Characteristics'!$C:$C,0))),"",INDEX('Policy Characteristics'!I:I,MATCH($C488,'Policy Characteristics'!$C:$C,0)))</f>
        <v>% of fuel shifted</v>
      </c>
      <c r="P488" s="272" t="str">
        <f>IF(ISBLANK(INDEX('Policy Characteristics'!J:J,MATCH($C488,'Policy Characteristics'!$C:$C,0))),"",INDEX('Policy Characteristics'!J:J,MATCH($C488,'Policy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8" s="272" t="str">
        <f>IF(ISBLANK(INDEX('Policy Characteristics'!K:K,MATCH($C488,'Policy Characteristics'!$C:$C,0))),"",INDEX('Policy Characteristics'!K:K,MATCH($C488,'Policy Characteristics'!$C:$C,0)))</f>
        <v>industry-ag-main.html#fuel-switching</v>
      </c>
      <c r="R488" s="272" t="str">
        <f>IF(ISBLANK(INDEX('Policy Characteristics'!L:L,MATCH($C488,'Policy Characteristics'!$C:$C,0))),"",INDEX('Policy Characteristics'!L:L,MATCH($C488,'Policy Characteristics'!$C:$C,0)))</f>
        <v>industry-elec-and-hydrogen.html</v>
      </c>
    </row>
    <row r="489" spans="1:18" ht="16">
      <c r="A489" s="272" t="str">
        <f>IF(ISBLANK(INDEX('Policy Characteristics'!A:A,MATCH($C489,'Policy Characteristics'!$C:$C,0))),"",INDEX('Policy Characteristics'!A:A,MATCH($C489,'Policy Characteristics'!$C:$C,0)))</f>
        <v>Industry</v>
      </c>
      <c r="B489" s="272" t="str">
        <f>IF(ISBLANK(INDEX('Policy Characteristics'!B:B,MATCH($C489,'Policy Characteristics'!$C:$C,0))),"",INDEX('Policy Characteristics'!B:B,MATCH($C489,'Policy Characteristics'!$C:$C,0)))</f>
        <v>Electrification + Hydrogen</v>
      </c>
      <c r="C489" s="274" t="str">
        <f t="shared" si="31"/>
        <v>Fraction of Industrial Fuel Use Shifted to Other Fuels</v>
      </c>
      <c r="D489" s="6" t="s">
        <v>3190</v>
      </c>
      <c r="E489" s="44" t="s">
        <v>2446</v>
      </c>
      <c r="F489" t="s">
        <v>3160</v>
      </c>
      <c r="G489" s="44" t="s">
        <v>3217</v>
      </c>
      <c r="H489" s="43">
        <v>1230</v>
      </c>
      <c r="I489" s="44" t="s">
        <v>46</v>
      </c>
      <c r="J489" s="274" t="str">
        <f>IF(ISBLANK(INDEX('Policy Characteristics'!D:D,MATCH($C489,'Policy Characteristics'!$C:$C,0))),"",INDEX('Policy Characteristics'!D:D,MATCH($C489,'Policy Characteristics'!$C:$C,0)))</f>
        <v>Electrification + Hydrogen</v>
      </c>
      <c r="K489" s="272" t="str">
        <f>IF(ISBLANK(INDEX('Policy Characteristics'!E:E,MATCH($C489,'Policy Characteristics'!$C:$C,0))),"",INDEX('Policy Characteristics'!E:E,MATCH($C489,'Policy Characteristics'!$C:$C,0)))</f>
        <v>indst fuel type shifting</v>
      </c>
      <c r="L489" s="285">
        <f>IF(ISBLANK(INDEX('Policy Characteristics'!F:F,MATCH($C489,'Policy Characteristics'!$C:$C,0))),"",INDEX('Policy Characteristics'!F:F,MATCH($C489,'Policy Characteristics'!$C:$C,0)))</f>
        <v>0</v>
      </c>
      <c r="M489" s="285">
        <f>IF(ISBLANK(INDEX('Policy Characteristics'!G:G,MATCH($C489,'Policy Characteristics'!$C:$C,0))),"",INDEX('Policy Characteristics'!G:G,MATCH($C489,'Policy Characteristics'!$C:$C,0)))</f>
        <v>1</v>
      </c>
      <c r="N489" s="285">
        <f>IF(ISBLANK(INDEX('Policy Characteristics'!H:H,MATCH($C489,'Policy Characteristics'!$C:$C,0))),"",INDEX('Policy Characteristics'!H:H,MATCH($C489,'Policy Characteristics'!$C:$C,0)))</f>
        <v>0.01</v>
      </c>
      <c r="O489" s="272" t="str">
        <f>IF(ISBLANK(INDEX('Policy Characteristics'!I:I,MATCH($C489,'Policy Characteristics'!$C:$C,0))),"",INDEX('Policy Characteristics'!I:I,MATCH($C489,'Policy Characteristics'!$C:$C,0)))</f>
        <v>% of fuel shifted</v>
      </c>
      <c r="P489" s="272" t="str">
        <f>IF(ISBLANK(INDEX('Policy Characteristics'!J:J,MATCH($C489,'Policy Characteristics'!$C:$C,0))),"",INDEX('Policy Characteristics'!J:J,MATCH($C489,'Policy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89" s="272" t="str">
        <f>IF(ISBLANK(INDEX('Policy Characteristics'!K:K,MATCH($C489,'Policy Characteristics'!$C:$C,0))),"",INDEX('Policy Characteristics'!K:K,MATCH($C489,'Policy Characteristics'!$C:$C,0)))</f>
        <v>industry-ag-main.html#fuel-switching</v>
      </c>
      <c r="R489" s="272" t="str">
        <f>IF(ISBLANK(INDEX('Policy Characteristics'!L:L,MATCH($C489,'Policy Characteristics'!$C:$C,0))),"",INDEX('Policy Characteristics'!L:L,MATCH($C489,'Policy Characteristics'!$C:$C,0)))</f>
        <v>industry-elec-and-hydrogen.html</v>
      </c>
    </row>
    <row r="490" spans="1:18" ht="16">
      <c r="A490" s="272" t="str">
        <f>IF(ISBLANK(INDEX('Policy Characteristics'!A:A,MATCH($C490,'Policy Characteristics'!$C:$C,0))),"",INDEX('Policy Characteristics'!A:A,MATCH($C490,'Policy Characteristics'!$C:$C,0)))</f>
        <v>Industry</v>
      </c>
      <c r="B490" s="272" t="str">
        <f>IF(ISBLANK(INDEX('Policy Characteristics'!B:B,MATCH($C490,'Policy Characteristics'!$C:$C,0))),"",INDEX('Policy Characteristics'!B:B,MATCH($C490,'Policy Characteristics'!$C:$C,0)))</f>
        <v>Electrification + Hydrogen</v>
      </c>
      <c r="C490" s="274" t="str">
        <f t="shared" si="31"/>
        <v>Fraction of Industrial Fuel Use Shifted to Other Fuels</v>
      </c>
      <c r="D490" s="6" t="s">
        <v>3190</v>
      </c>
      <c r="E490" s="44" t="s">
        <v>2447</v>
      </c>
      <c r="F490" t="s">
        <v>3160</v>
      </c>
      <c r="G490" s="44" t="s">
        <v>3218</v>
      </c>
      <c r="H490" s="43">
        <v>1231</v>
      </c>
      <c r="I490" s="44" t="s">
        <v>46</v>
      </c>
      <c r="J490" s="274" t="str">
        <f>IF(ISBLANK(INDEX('Policy Characteristics'!D:D,MATCH($C490,'Policy Characteristics'!$C:$C,0))),"",INDEX('Policy Characteristics'!D:D,MATCH($C490,'Policy Characteristics'!$C:$C,0)))</f>
        <v>Electrification + Hydrogen</v>
      </c>
      <c r="K490" s="272" t="str">
        <f>IF(ISBLANK(INDEX('Policy Characteristics'!E:E,MATCH($C490,'Policy Characteristics'!$C:$C,0))),"",INDEX('Policy Characteristics'!E:E,MATCH($C490,'Policy Characteristics'!$C:$C,0)))</f>
        <v>indst fuel type shifting</v>
      </c>
      <c r="L490" s="285">
        <f>IF(ISBLANK(INDEX('Policy Characteristics'!F:F,MATCH($C490,'Policy Characteristics'!$C:$C,0))),"",INDEX('Policy Characteristics'!F:F,MATCH($C490,'Policy Characteristics'!$C:$C,0)))</f>
        <v>0</v>
      </c>
      <c r="M490" s="285">
        <f>IF(ISBLANK(INDEX('Policy Characteristics'!G:G,MATCH($C490,'Policy Characteristics'!$C:$C,0))),"",INDEX('Policy Characteristics'!G:G,MATCH($C490,'Policy Characteristics'!$C:$C,0)))</f>
        <v>1</v>
      </c>
      <c r="N490" s="285">
        <f>IF(ISBLANK(INDEX('Policy Characteristics'!H:H,MATCH($C490,'Policy Characteristics'!$C:$C,0))),"",INDEX('Policy Characteristics'!H:H,MATCH($C490,'Policy Characteristics'!$C:$C,0)))</f>
        <v>0.01</v>
      </c>
      <c r="O490" s="272" t="str">
        <f>IF(ISBLANK(INDEX('Policy Characteristics'!I:I,MATCH($C490,'Policy Characteristics'!$C:$C,0))),"",INDEX('Policy Characteristics'!I:I,MATCH($C490,'Policy Characteristics'!$C:$C,0)))</f>
        <v>% of fuel shifted</v>
      </c>
      <c r="P490" s="272" t="str">
        <f>IF(ISBLANK(INDEX('Policy Characteristics'!J:J,MATCH($C490,'Policy Characteristics'!$C:$C,0))),"",INDEX('Policy Characteristics'!J:J,MATCH($C490,'Policy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0" s="272" t="str">
        <f>IF(ISBLANK(INDEX('Policy Characteristics'!K:K,MATCH($C490,'Policy Characteristics'!$C:$C,0))),"",INDEX('Policy Characteristics'!K:K,MATCH($C490,'Policy Characteristics'!$C:$C,0)))</f>
        <v>industry-ag-main.html#fuel-switching</v>
      </c>
      <c r="R490" s="272" t="str">
        <f>IF(ISBLANK(INDEX('Policy Characteristics'!L:L,MATCH($C490,'Policy Characteristics'!$C:$C,0))),"",INDEX('Policy Characteristics'!L:L,MATCH($C490,'Policy Characteristics'!$C:$C,0)))</f>
        <v>industry-elec-and-hydrogen.html</v>
      </c>
    </row>
    <row r="491" spans="1:18" ht="16">
      <c r="A491" s="272" t="str">
        <f>IF(ISBLANK(INDEX('Policy Characteristics'!A:A,MATCH($C491,'Policy Characteristics'!$C:$C,0))),"",INDEX('Policy Characteristics'!A:A,MATCH($C491,'Policy Characteristics'!$C:$C,0)))</f>
        <v>Industry</v>
      </c>
      <c r="B491" s="272" t="str">
        <f>IF(ISBLANK(INDEX('Policy Characteristics'!B:B,MATCH($C491,'Policy Characteristics'!$C:$C,0))),"",INDEX('Policy Characteristics'!B:B,MATCH($C491,'Policy Characteristics'!$C:$C,0)))</f>
        <v>Electrification + Hydrogen</v>
      </c>
      <c r="C491" s="274" t="str">
        <f t="shared" si="31"/>
        <v>Fraction of Industrial Fuel Use Shifted to Other Fuels</v>
      </c>
      <c r="D491" s="6" t="s">
        <v>3190</v>
      </c>
      <c r="E491" s="44" t="s">
        <v>2448</v>
      </c>
      <c r="F491" t="s">
        <v>3160</v>
      </c>
      <c r="G491" s="44" t="s">
        <v>3219</v>
      </c>
      <c r="H491" s="43">
        <v>1232</v>
      </c>
      <c r="I491" s="44" t="s">
        <v>46</v>
      </c>
      <c r="J491" s="274" t="str">
        <f>IF(ISBLANK(INDEX('Policy Characteristics'!D:D,MATCH($C491,'Policy Characteristics'!$C:$C,0))),"",INDEX('Policy Characteristics'!D:D,MATCH($C491,'Policy Characteristics'!$C:$C,0)))</f>
        <v>Electrification + Hydrogen</v>
      </c>
      <c r="K491" s="272" t="str">
        <f>IF(ISBLANK(INDEX('Policy Characteristics'!E:E,MATCH($C491,'Policy Characteristics'!$C:$C,0))),"",INDEX('Policy Characteristics'!E:E,MATCH($C491,'Policy Characteristics'!$C:$C,0)))</f>
        <v>indst fuel type shifting</v>
      </c>
      <c r="L491" s="285">
        <f>IF(ISBLANK(INDEX('Policy Characteristics'!F:F,MATCH($C491,'Policy Characteristics'!$C:$C,0))),"",INDEX('Policy Characteristics'!F:F,MATCH($C491,'Policy Characteristics'!$C:$C,0)))</f>
        <v>0</v>
      </c>
      <c r="M491" s="285">
        <f>IF(ISBLANK(INDEX('Policy Characteristics'!G:G,MATCH($C491,'Policy Characteristics'!$C:$C,0))),"",INDEX('Policy Characteristics'!G:G,MATCH($C491,'Policy Characteristics'!$C:$C,0)))</f>
        <v>1</v>
      </c>
      <c r="N491" s="285">
        <f>IF(ISBLANK(INDEX('Policy Characteristics'!H:H,MATCH($C491,'Policy Characteristics'!$C:$C,0))),"",INDEX('Policy Characteristics'!H:H,MATCH($C491,'Policy Characteristics'!$C:$C,0)))</f>
        <v>0.01</v>
      </c>
      <c r="O491" s="272" t="str">
        <f>IF(ISBLANK(INDEX('Policy Characteristics'!I:I,MATCH($C491,'Policy Characteristics'!$C:$C,0))),"",INDEX('Policy Characteristics'!I:I,MATCH($C491,'Policy Characteristics'!$C:$C,0)))</f>
        <v>% of fuel shifted</v>
      </c>
      <c r="P491" s="272" t="str">
        <f>IF(ISBLANK(INDEX('Policy Characteristics'!J:J,MATCH($C491,'Policy Characteristics'!$C:$C,0))),"",INDEX('Policy Characteristics'!J:J,MATCH($C491,'Policy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1" s="272" t="str">
        <f>IF(ISBLANK(INDEX('Policy Characteristics'!K:K,MATCH($C491,'Policy Characteristics'!$C:$C,0))),"",INDEX('Policy Characteristics'!K:K,MATCH($C491,'Policy Characteristics'!$C:$C,0)))</f>
        <v>industry-ag-main.html#fuel-switching</v>
      </c>
      <c r="R491" s="272" t="str">
        <f>IF(ISBLANK(INDEX('Policy Characteristics'!L:L,MATCH($C491,'Policy Characteristics'!$C:$C,0))),"",INDEX('Policy Characteristics'!L:L,MATCH($C491,'Policy Characteristics'!$C:$C,0)))</f>
        <v>industry-elec-and-hydrogen.html</v>
      </c>
    </row>
    <row r="492" spans="1:18" ht="16">
      <c r="A492" s="272" t="str">
        <f>IF(ISBLANK(INDEX('Policy Characteristics'!A:A,MATCH($C492,'Policy Characteristics'!$C:$C,0))),"",INDEX('Policy Characteristics'!A:A,MATCH($C492,'Policy Characteristics'!$C:$C,0)))</f>
        <v>Industry</v>
      </c>
      <c r="B492" s="272" t="str">
        <f>IF(ISBLANK(INDEX('Policy Characteristics'!B:B,MATCH($C492,'Policy Characteristics'!$C:$C,0))),"",INDEX('Policy Characteristics'!B:B,MATCH($C492,'Policy Characteristics'!$C:$C,0)))</f>
        <v>Electrification + Hydrogen</v>
      </c>
      <c r="C492" s="274" t="str">
        <f t="shared" si="31"/>
        <v>Fraction of Industrial Fuel Use Shifted to Other Fuels</v>
      </c>
      <c r="D492" s="6" t="s">
        <v>3190</v>
      </c>
      <c r="E492" s="44" t="s">
        <v>2449</v>
      </c>
      <c r="F492" t="s">
        <v>3160</v>
      </c>
      <c r="G492" s="44" t="s">
        <v>3220</v>
      </c>
      <c r="H492" s="43">
        <v>1233</v>
      </c>
      <c r="I492" s="44" t="s">
        <v>46</v>
      </c>
      <c r="J492" s="274" t="str">
        <f>IF(ISBLANK(INDEX('Policy Characteristics'!D:D,MATCH($C492,'Policy Characteristics'!$C:$C,0))),"",INDEX('Policy Characteristics'!D:D,MATCH($C492,'Policy Characteristics'!$C:$C,0)))</f>
        <v>Electrification + Hydrogen</v>
      </c>
      <c r="K492" s="272" t="str">
        <f>IF(ISBLANK(INDEX('Policy Characteristics'!E:E,MATCH($C492,'Policy Characteristics'!$C:$C,0))),"",INDEX('Policy Characteristics'!E:E,MATCH($C492,'Policy Characteristics'!$C:$C,0)))</f>
        <v>indst fuel type shifting</v>
      </c>
      <c r="L492" s="285">
        <f>IF(ISBLANK(INDEX('Policy Characteristics'!F:F,MATCH($C492,'Policy Characteristics'!$C:$C,0))),"",INDEX('Policy Characteristics'!F:F,MATCH($C492,'Policy Characteristics'!$C:$C,0)))</f>
        <v>0</v>
      </c>
      <c r="M492" s="285">
        <f>IF(ISBLANK(INDEX('Policy Characteristics'!G:G,MATCH($C492,'Policy Characteristics'!$C:$C,0))),"",INDEX('Policy Characteristics'!G:G,MATCH($C492,'Policy Characteristics'!$C:$C,0)))</f>
        <v>1</v>
      </c>
      <c r="N492" s="285">
        <f>IF(ISBLANK(INDEX('Policy Characteristics'!H:H,MATCH($C492,'Policy Characteristics'!$C:$C,0))),"",INDEX('Policy Characteristics'!H:H,MATCH($C492,'Policy Characteristics'!$C:$C,0)))</f>
        <v>0.01</v>
      </c>
      <c r="O492" s="272" t="str">
        <f>IF(ISBLANK(INDEX('Policy Characteristics'!I:I,MATCH($C492,'Policy Characteristics'!$C:$C,0))),"",INDEX('Policy Characteristics'!I:I,MATCH($C492,'Policy Characteristics'!$C:$C,0)))</f>
        <v>% of fuel shifted</v>
      </c>
      <c r="P492" s="272" t="str">
        <f>IF(ISBLANK(INDEX('Policy Characteristics'!J:J,MATCH($C492,'Policy Characteristics'!$C:$C,0))),"",INDEX('Policy Characteristics'!J:J,MATCH($C492,'Policy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2" s="272" t="str">
        <f>IF(ISBLANK(INDEX('Policy Characteristics'!K:K,MATCH($C492,'Policy Characteristics'!$C:$C,0))),"",INDEX('Policy Characteristics'!K:K,MATCH($C492,'Policy Characteristics'!$C:$C,0)))</f>
        <v>industry-ag-main.html#fuel-switching</v>
      </c>
      <c r="R492" s="272" t="str">
        <f>IF(ISBLANK(INDEX('Policy Characteristics'!L:L,MATCH($C492,'Policy Characteristics'!$C:$C,0))),"",INDEX('Policy Characteristics'!L:L,MATCH($C492,'Policy Characteristics'!$C:$C,0)))</f>
        <v>industry-elec-and-hydrogen.html</v>
      </c>
    </row>
    <row r="493" spans="1:18" ht="16">
      <c r="A493" s="272" t="str">
        <f>IF(ISBLANK(INDEX('Policy Characteristics'!A:A,MATCH($C493,'Policy Characteristics'!$C:$C,0))),"",INDEX('Policy Characteristics'!A:A,MATCH($C493,'Policy Characteristics'!$C:$C,0)))</f>
        <v>Industry</v>
      </c>
      <c r="B493" s="272" t="str">
        <f>IF(ISBLANK(INDEX('Policy Characteristics'!B:B,MATCH($C493,'Policy Characteristics'!$C:$C,0))),"",INDEX('Policy Characteristics'!B:B,MATCH($C493,'Policy Characteristics'!$C:$C,0)))</f>
        <v>Electrification + Hydrogen</v>
      </c>
      <c r="C493" s="274" t="str">
        <f t="shared" si="31"/>
        <v>Fraction of Industrial Fuel Use Shifted to Other Fuels</v>
      </c>
      <c r="D493" s="6" t="s">
        <v>3190</v>
      </c>
      <c r="E493" s="44" t="s">
        <v>2785</v>
      </c>
      <c r="F493" t="s">
        <v>3160</v>
      </c>
      <c r="G493" s="44" t="s">
        <v>3221</v>
      </c>
      <c r="H493" s="43">
        <v>1234</v>
      </c>
      <c r="I493" s="44" t="s">
        <v>46</v>
      </c>
      <c r="J493" s="274" t="str">
        <f>IF(ISBLANK(INDEX('Policy Characteristics'!D:D,MATCH($C493,'Policy Characteristics'!$C:$C,0))),"",INDEX('Policy Characteristics'!D:D,MATCH($C493,'Policy Characteristics'!$C:$C,0)))</f>
        <v>Electrification + Hydrogen</v>
      </c>
      <c r="K493" s="272" t="str">
        <f>IF(ISBLANK(INDEX('Policy Characteristics'!E:E,MATCH($C493,'Policy Characteristics'!$C:$C,0))),"",INDEX('Policy Characteristics'!E:E,MATCH($C493,'Policy Characteristics'!$C:$C,0)))</f>
        <v>indst fuel type shifting</v>
      </c>
      <c r="L493" s="285">
        <f>IF(ISBLANK(INDEX('Policy Characteristics'!F:F,MATCH($C493,'Policy Characteristics'!$C:$C,0))),"",INDEX('Policy Characteristics'!F:F,MATCH($C493,'Policy Characteristics'!$C:$C,0)))</f>
        <v>0</v>
      </c>
      <c r="M493" s="285">
        <f>IF(ISBLANK(INDEX('Policy Characteristics'!G:G,MATCH($C493,'Policy Characteristics'!$C:$C,0))),"",INDEX('Policy Characteristics'!G:G,MATCH($C493,'Policy Characteristics'!$C:$C,0)))</f>
        <v>1</v>
      </c>
      <c r="N493" s="285">
        <f>IF(ISBLANK(INDEX('Policy Characteristics'!H:H,MATCH($C493,'Policy Characteristics'!$C:$C,0))),"",INDEX('Policy Characteristics'!H:H,MATCH($C493,'Policy Characteristics'!$C:$C,0)))</f>
        <v>0.01</v>
      </c>
      <c r="O493" s="272" t="str">
        <f>IF(ISBLANK(INDEX('Policy Characteristics'!I:I,MATCH($C493,'Policy Characteristics'!$C:$C,0))),"",INDEX('Policy Characteristics'!I:I,MATCH($C493,'Policy Characteristics'!$C:$C,0)))</f>
        <v>% of fuel shifted</v>
      </c>
      <c r="P493" s="272" t="str">
        <f>IF(ISBLANK(INDEX('Policy Characteristics'!J:J,MATCH($C493,'Policy Characteristics'!$C:$C,0))),"",INDEX('Policy Characteristics'!J:J,MATCH($C493,'Policy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3" s="272" t="str">
        <f>IF(ISBLANK(INDEX('Policy Characteristics'!K:K,MATCH($C493,'Policy Characteristics'!$C:$C,0))),"",INDEX('Policy Characteristics'!K:K,MATCH($C493,'Policy Characteristics'!$C:$C,0)))</f>
        <v>industry-ag-main.html#fuel-switching</v>
      </c>
      <c r="R493" s="272" t="str">
        <f>IF(ISBLANK(INDEX('Policy Characteristics'!L:L,MATCH($C493,'Policy Characteristics'!$C:$C,0))),"",INDEX('Policy Characteristics'!L:L,MATCH($C493,'Policy Characteristics'!$C:$C,0)))</f>
        <v>industry-elec-and-hydrogen.html</v>
      </c>
    </row>
    <row r="494" spans="1:18" ht="16">
      <c r="A494" s="272" t="str">
        <f>IF(ISBLANK(INDEX('Policy Characteristics'!A:A,MATCH($C494,'Policy Characteristics'!$C:$C,0))),"",INDEX('Policy Characteristics'!A:A,MATCH($C494,'Policy Characteristics'!$C:$C,0)))</f>
        <v>Industry</v>
      </c>
      <c r="B494" s="272" t="str">
        <f>IF(ISBLANK(INDEX('Policy Characteristics'!B:B,MATCH($C494,'Policy Characteristics'!$C:$C,0))),"",INDEX('Policy Characteristics'!B:B,MATCH($C494,'Policy Characteristics'!$C:$C,0)))</f>
        <v>Electrification + Hydrogen</v>
      </c>
      <c r="C494" s="274" t="str">
        <f t="shared" si="31"/>
        <v>Fraction of Industrial Fuel Use Shifted to Other Fuels</v>
      </c>
      <c r="D494" s="6" t="s">
        <v>3190</v>
      </c>
      <c r="E494" s="44" t="s">
        <v>2786</v>
      </c>
      <c r="F494" t="s">
        <v>3160</v>
      </c>
      <c r="G494" s="44" t="s">
        <v>3222</v>
      </c>
      <c r="H494" s="43">
        <v>1235</v>
      </c>
      <c r="I494" s="44" t="s">
        <v>46</v>
      </c>
      <c r="J494" s="274" t="str">
        <f>IF(ISBLANK(INDEX('Policy Characteristics'!D:D,MATCH($C494,'Policy Characteristics'!$C:$C,0))),"",INDEX('Policy Characteristics'!D:D,MATCH($C494,'Policy Characteristics'!$C:$C,0)))</f>
        <v>Electrification + Hydrogen</v>
      </c>
      <c r="K494" s="272" t="str">
        <f>IF(ISBLANK(INDEX('Policy Characteristics'!E:E,MATCH($C494,'Policy Characteristics'!$C:$C,0))),"",INDEX('Policy Characteristics'!E:E,MATCH($C494,'Policy Characteristics'!$C:$C,0)))</f>
        <v>indst fuel type shifting</v>
      </c>
      <c r="L494" s="285">
        <f>IF(ISBLANK(INDEX('Policy Characteristics'!F:F,MATCH($C494,'Policy Characteristics'!$C:$C,0))),"",INDEX('Policy Characteristics'!F:F,MATCH($C494,'Policy Characteristics'!$C:$C,0)))</f>
        <v>0</v>
      </c>
      <c r="M494" s="285">
        <f>IF(ISBLANK(INDEX('Policy Characteristics'!G:G,MATCH($C494,'Policy Characteristics'!$C:$C,0))),"",INDEX('Policy Characteristics'!G:G,MATCH($C494,'Policy Characteristics'!$C:$C,0)))</f>
        <v>1</v>
      </c>
      <c r="N494" s="285">
        <f>IF(ISBLANK(INDEX('Policy Characteristics'!H:H,MATCH($C494,'Policy Characteristics'!$C:$C,0))),"",INDEX('Policy Characteristics'!H:H,MATCH($C494,'Policy Characteristics'!$C:$C,0)))</f>
        <v>0.01</v>
      </c>
      <c r="O494" s="272" t="str">
        <f>IF(ISBLANK(INDEX('Policy Characteristics'!I:I,MATCH($C494,'Policy Characteristics'!$C:$C,0))),"",INDEX('Policy Characteristics'!I:I,MATCH($C494,'Policy Characteristics'!$C:$C,0)))</f>
        <v>% of fuel shifted</v>
      </c>
      <c r="P494" s="272" t="str">
        <f>IF(ISBLANK(INDEX('Policy Characteristics'!J:J,MATCH($C494,'Policy Characteristics'!$C:$C,0))),"",INDEX('Policy Characteristics'!J:J,MATCH($C494,'Policy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4" s="272" t="str">
        <f>IF(ISBLANK(INDEX('Policy Characteristics'!K:K,MATCH($C494,'Policy Characteristics'!$C:$C,0))),"",INDEX('Policy Characteristics'!K:K,MATCH($C494,'Policy Characteristics'!$C:$C,0)))</f>
        <v>industry-ag-main.html#fuel-switching</v>
      </c>
      <c r="R494" s="272" t="str">
        <f>IF(ISBLANK(INDEX('Policy Characteristics'!L:L,MATCH($C494,'Policy Characteristics'!$C:$C,0))),"",INDEX('Policy Characteristics'!L:L,MATCH($C494,'Policy Characteristics'!$C:$C,0)))</f>
        <v>industry-elec-and-hydrogen.html</v>
      </c>
    </row>
    <row r="495" spans="1:18" ht="16">
      <c r="A495" s="272" t="str">
        <f>IF(ISBLANK(INDEX('Policy Characteristics'!A:A,MATCH($C495,'Policy Characteristics'!$C:$C,0))),"",INDEX('Policy Characteristics'!A:A,MATCH($C495,'Policy Characteristics'!$C:$C,0)))</f>
        <v>Industry</v>
      </c>
      <c r="B495" s="272" t="str">
        <f>IF(ISBLANK(INDEX('Policy Characteristics'!B:B,MATCH($C495,'Policy Characteristics'!$C:$C,0))),"",INDEX('Policy Characteristics'!B:B,MATCH($C495,'Policy Characteristics'!$C:$C,0)))</f>
        <v>Electrification + Hydrogen</v>
      </c>
      <c r="C495" s="274" t="str">
        <f t="shared" si="31"/>
        <v>Fraction of Industrial Fuel Use Shifted to Other Fuels</v>
      </c>
      <c r="D495" s="6" t="s">
        <v>3190</v>
      </c>
      <c r="E495" s="44" t="s">
        <v>2787</v>
      </c>
      <c r="F495" t="s">
        <v>3160</v>
      </c>
      <c r="G495" s="44" t="s">
        <v>3223</v>
      </c>
      <c r="H495" s="43">
        <v>1236</v>
      </c>
      <c r="I495" s="44" t="s">
        <v>46</v>
      </c>
      <c r="J495" s="274" t="str">
        <f>IF(ISBLANK(INDEX('Policy Characteristics'!D:D,MATCH($C495,'Policy Characteristics'!$C:$C,0))),"",INDEX('Policy Characteristics'!D:D,MATCH($C495,'Policy Characteristics'!$C:$C,0)))</f>
        <v>Electrification + Hydrogen</v>
      </c>
      <c r="K495" s="272" t="str">
        <f>IF(ISBLANK(INDEX('Policy Characteristics'!E:E,MATCH($C495,'Policy Characteristics'!$C:$C,0))),"",INDEX('Policy Characteristics'!E:E,MATCH($C495,'Policy Characteristics'!$C:$C,0)))</f>
        <v>indst fuel type shifting</v>
      </c>
      <c r="L495" s="285">
        <f>IF(ISBLANK(INDEX('Policy Characteristics'!F:F,MATCH($C495,'Policy Characteristics'!$C:$C,0))),"",INDEX('Policy Characteristics'!F:F,MATCH($C495,'Policy Characteristics'!$C:$C,0)))</f>
        <v>0</v>
      </c>
      <c r="M495" s="285">
        <f>IF(ISBLANK(INDEX('Policy Characteristics'!G:G,MATCH($C495,'Policy Characteristics'!$C:$C,0))),"",INDEX('Policy Characteristics'!G:G,MATCH($C495,'Policy Characteristics'!$C:$C,0)))</f>
        <v>1</v>
      </c>
      <c r="N495" s="285">
        <f>IF(ISBLANK(INDEX('Policy Characteristics'!H:H,MATCH($C495,'Policy Characteristics'!$C:$C,0))),"",INDEX('Policy Characteristics'!H:H,MATCH($C495,'Policy Characteristics'!$C:$C,0)))</f>
        <v>0.01</v>
      </c>
      <c r="O495" s="272" t="str">
        <f>IF(ISBLANK(INDEX('Policy Characteristics'!I:I,MATCH($C495,'Policy Characteristics'!$C:$C,0))),"",INDEX('Policy Characteristics'!I:I,MATCH($C495,'Policy Characteristics'!$C:$C,0)))</f>
        <v>% of fuel shifted</v>
      </c>
      <c r="P495" s="272" t="str">
        <f>IF(ISBLANK(INDEX('Policy Characteristics'!J:J,MATCH($C495,'Policy Characteristics'!$C:$C,0))),"",INDEX('Policy Characteristics'!J:J,MATCH($C495,'Policy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5" s="272" t="str">
        <f>IF(ISBLANK(INDEX('Policy Characteristics'!K:K,MATCH($C495,'Policy Characteristics'!$C:$C,0))),"",INDEX('Policy Characteristics'!K:K,MATCH($C495,'Policy Characteristics'!$C:$C,0)))</f>
        <v>industry-ag-main.html#fuel-switching</v>
      </c>
      <c r="R495" s="272" t="str">
        <f>IF(ISBLANK(INDEX('Policy Characteristics'!L:L,MATCH($C495,'Policy Characteristics'!$C:$C,0))),"",INDEX('Policy Characteristics'!L:L,MATCH($C495,'Policy Characteristics'!$C:$C,0)))</f>
        <v>industry-elec-and-hydrogen.html</v>
      </c>
    </row>
    <row r="496" spans="1:18" ht="16">
      <c r="A496" s="272" t="str">
        <f>IF(ISBLANK(INDEX('Policy Characteristics'!A:A,MATCH($C496,'Policy Characteristics'!$C:$C,0))),"",INDEX('Policy Characteristics'!A:A,MATCH($C496,'Policy Characteristics'!$C:$C,0)))</f>
        <v>Industry</v>
      </c>
      <c r="B496" s="272" t="str">
        <f>IF(ISBLANK(INDEX('Policy Characteristics'!B:B,MATCH($C496,'Policy Characteristics'!$C:$C,0))),"",INDEX('Policy Characteristics'!B:B,MATCH($C496,'Policy Characteristics'!$C:$C,0)))</f>
        <v>Electrification + Hydrogen</v>
      </c>
      <c r="C496" s="274" t="str">
        <f t="shared" si="31"/>
        <v>Fraction of Industrial Fuel Use Shifted to Other Fuels</v>
      </c>
      <c r="D496" s="6" t="s">
        <v>3190</v>
      </c>
      <c r="E496" s="44" t="s">
        <v>2784</v>
      </c>
      <c r="F496" t="s">
        <v>3160</v>
      </c>
      <c r="G496" s="44" t="s">
        <v>3224</v>
      </c>
      <c r="H496" s="43">
        <v>1237</v>
      </c>
      <c r="I496" s="44" t="s">
        <v>45</v>
      </c>
      <c r="J496" s="274" t="str">
        <f>IF(ISBLANK(INDEX('Policy Characteristics'!D:D,MATCH($C496,'Policy Characteristics'!$C:$C,0))),"",INDEX('Policy Characteristics'!D:D,MATCH($C496,'Policy Characteristics'!$C:$C,0)))</f>
        <v>Electrification + Hydrogen</v>
      </c>
      <c r="K496" s="272" t="str">
        <f>IF(ISBLANK(INDEX('Policy Characteristics'!E:E,MATCH($C496,'Policy Characteristics'!$C:$C,0))),"",INDEX('Policy Characteristics'!E:E,MATCH($C496,'Policy Characteristics'!$C:$C,0)))</f>
        <v>indst fuel type shifting</v>
      </c>
      <c r="L496" s="285">
        <f>IF(ISBLANK(INDEX('Policy Characteristics'!F:F,MATCH($C496,'Policy Characteristics'!$C:$C,0))),"",INDEX('Policy Characteristics'!F:F,MATCH($C496,'Policy Characteristics'!$C:$C,0)))</f>
        <v>0</v>
      </c>
      <c r="M496" s="285">
        <f>IF(ISBLANK(INDEX('Policy Characteristics'!G:G,MATCH($C496,'Policy Characteristics'!$C:$C,0))),"",INDEX('Policy Characteristics'!G:G,MATCH($C496,'Policy Characteristics'!$C:$C,0)))</f>
        <v>1</v>
      </c>
      <c r="N496" s="285">
        <f>IF(ISBLANK(INDEX('Policy Characteristics'!H:H,MATCH($C496,'Policy Characteristics'!$C:$C,0))),"",INDEX('Policy Characteristics'!H:H,MATCH($C496,'Policy Characteristics'!$C:$C,0)))</f>
        <v>0.01</v>
      </c>
      <c r="O496" s="272" t="str">
        <f>IF(ISBLANK(INDEX('Policy Characteristics'!I:I,MATCH($C496,'Policy Characteristics'!$C:$C,0))),"",INDEX('Policy Characteristics'!I:I,MATCH($C496,'Policy Characteristics'!$C:$C,0)))</f>
        <v>% of fuel shifted</v>
      </c>
      <c r="P496" s="272" t="str">
        <f>IF(ISBLANK(INDEX('Policy Characteristics'!J:J,MATCH($C496,'Policy Characteristics'!$C:$C,0))),"",INDEX('Policy Characteristics'!J:J,MATCH($C496,'Policy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6" s="272" t="str">
        <f>IF(ISBLANK(INDEX('Policy Characteristics'!K:K,MATCH($C496,'Policy Characteristics'!$C:$C,0))),"",INDEX('Policy Characteristics'!K:K,MATCH($C496,'Policy Characteristics'!$C:$C,0)))</f>
        <v>industry-ag-main.html#fuel-switching</v>
      </c>
      <c r="R496" s="272" t="str">
        <f>IF(ISBLANK(INDEX('Policy Characteristics'!L:L,MATCH($C496,'Policy Characteristics'!$C:$C,0))),"",INDEX('Policy Characteristics'!L:L,MATCH($C496,'Policy Characteristics'!$C:$C,0)))</f>
        <v>industry-elec-and-hydrogen.html</v>
      </c>
    </row>
    <row r="497" spans="1:18" ht="16">
      <c r="A497" s="272" t="str">
        <f>IF(ISBLANK(INDEX('Policy Characteristics'!A:A,MATCH($C497,'Policy Characteristics'!$C:$C,0))),"",INDEX('Policy Characteristics'!A:A,MATCH($C497,'Policy Characteristics'!$C:$C,0)))</f>
        <v>Industry</v>
      </c>
      <c r="B497" s="272" t="str">
        <f>IF(ISBLANK(INDEX('Policy Characteristics'!B:B,MATCH($C497,'Policy Characteristics'!$C:$C,0))),"",INDEX('Policy Characteristics'!B:B,MATCH($C497,'Policy Characteristics'!$C:$C,0)))</f>
        <v>Electrification + Hydrogen</v>
      </c>
      <c r="C497" s="274" t="str">
        <f t="shared" si="31"/>
        <v>Fraction of Industrial Fuel Use Shifted to Other Fuels</v>
      </c>
      <c r="D497" s="6" t="s">
        <v>3191</v>
      </c>
      <c r="E497" s="44" t="s">
        <v>2444</v>
      </c>
      <c r="F497" t="s">
        <v>3161</v>
      </c>
      <c r="G497" s="44" t="s">
        <v>3215</v>
      </c>
      <c r="H497" s="43">
        <v>1238</v>
      </c>
      <c r="I497" s="44" t="s">
        <v>45</v>
      </c>
      <c r="J497" s="274" t="str">
        <f>IF(ISBLANK(INDEX('Policy Characteristics'!D:D,MATCH($C497,'Policy Characteristics'!$C:$C,0))),"",INDEX('Policy Characteristics'!D:D,MATCH($C497,'Policy Characteristics'!$C:$C,0)))</f>
        <v>Electrification + Hydrogen</v>
      </c>
      <c r="K497" s="272" t="str">
        <f>IF(ISBLANK(INDEX('Policy Characteristics'!E:E,MATCH($C497,'Policy Characteristics'!$C:$C,0))),"",INDEX('Policy Characteristics'!E:E,MATCH($C497,'Policy Characteristics'!$C:$C,0)))</f>
        <v>indst fuel type shifting</v>
      </c>
      <c r="L497" s="285">
        <f>IF(ISBLANK(INDEX('Policy Characteristics'!F:F,MATCH($C497,'Policy Characteristics'!$C:$C,0))),"",INDEX('Policy Characteristics'!F:F,MATCH($C497,'Policy Characteristics'!$C:$C,0)))</f>
        <v>0</v>
      </c>
      <c r="M497" s="285">
        <f>IF(ISBLANK(INDEX('Policy Characteristics'!G:G,MATCH($C497,'Policy Characteristics'!$C:$C,0))),"",INDEX('Policy Characteristics'!G:G,MATCH($C497,'Policy Characteristics'!$C:$C,0)))</f>
        <v>1</v>
      </c>
      <c r="N497" s="285">
        <f>IF(ISBLANK(INDEX('Policy Characteristics'!H:H,MATCH($C497,'Policy Characteristics'!$C:$C,0))),"",INDEX('Policy Characteristics'!H:H,MATCH($C497,'Policy Characteristics'!$C:$C,0)))</f>
        <v>0.01</v>
      </c>
      <c r="O497" s="272" t="str">
        <f>IF(ISBLANK(INDEX('Policy Characteristics'!I:I,MATCH($C497,'Policy Characteristics'!$C:$C,0))),"",INDEX('Policy Characteristics'!I:I,MATCH($C497,'Policy Characteristics'!$C:$C,0)))</f>
        <v>% of fuel shifted</v>
      </c>
      <c r="P497" s="272" t="str">
        <f>IF(ISBLANK(INDEX('Policy Characteristics'!J:J,MATCH($C497,'Policy Characteristics'!$C:$C,0))),"",INDEX('Policy Characteristics'!J:J,MATCH($C497,'Policy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7" s="272" t="str">
        <f>IF(ISBLANK(INDEX('Policy Characteristics'!K:K,MATCH($C497,'Policy Characteristics'!$C:$C,0))),"",INDEX('Policy Characteristics'!K:K,MATCH($C497,'Policy Characteristics'!$C:$C,0)))</f>
        <v>industry-ag-main.html#fuel-switching</v>
      </c>
      <c r="R497" s="272" t="str">
        <f>IF(ISBLANK(INDEX('Policy Characteristics'!L:L,MATCH($C497,'Policy Characteristics'!$C:$C,0))),"",INDEX('Policy Characteristics'!L:L,MATCH($C497,'Policy Characteristics'!$C:$C,0)))</f>
        <v>industry-elec-and-hydrogen.html</v>
      </c>
    </row>
    <row r="498" spans="1:18" ht="16">
      <c r="A498" s="272" t="str">
        <f>IF(ISBLANK(INDEX('Policy Characteristics'!A:A,MATCH($C498,'Policy Characteristics'!$C:$C,0))),"",INDEX('Policy Characteristics'!A:A,MATCH($C498,'Policy Characteristics'!$C:$C,0)))</f>
        <v>Industry</v>
      </c>
      <c r="B498" s="272" t="str">
        <f>IF(ISBLANK(INDEX('Policy Characteristics'!B:B,MATCH($C498,'Policy Characteristics'!$C:$C,0))),"",INDEX('Policy Characteristics'!B:B,MATCH($C498,'Policy Characteristics'!$C:$C,0)))</f>
        <v>Electrification + Hydrogen</v>
      </c>
      <c r="C498" s="274" t="str">
        <f t="shared" si="31"/>
        <v>Fraction of Industrial Fuel Use Shifted to Other Fuels</v>
      </c>
      <c r="D498" s="6" t="s">
        <v>3191</v>
      </c>
      <c r="E498" s="44" t="s">
        <v>2445</v>
      </c>
      <c r="F498" t="s">
        <v>3161</v>
      </c>
      <c r="G498" s="44" t="s">
        <v>3216</v>
      </c>
      <c r="H498" s="43">
        <v>1239</v>
      </c>
      <c r="I498" s="44" t="s">
        <v>46</v>
      </c>
      <c r="J498" s="274" t="str">
        <f>IF(ISBLANK(INDEX('Policy Characteristics'!D:D,MATCH($C498,'Policy Characteristics'!$C:$C,0))),"",INDEX('Policy Characteristics'!D:D,MATCH($C498,'Policy Characteristics'!$C:$C,0)))</f>
        <v>Electrification + Hydrogen</v>
      </c>
      <c r="K498" s="272" t="str">
        <f>IF(ISBLANK(INDEX('Policy Characteristics'!E:E,MATCH($C498,'Policy Characteristics'!$C:$C,0))),"",INDEX('Policy Characteristics'!E:E,MATCH($C498,'Policy Characteristics'!$C:$C,0)))</f>
        <v>indst fuel type shifting</v>
      </c>
      <c r="L498" s="285">
        <f>IF(ISBLANK(INDEX('Policy Characteristics'!F:F,MATCH($C498,'Policy Characteristics'!$C:$C,0))),"",INDEX('Policy Characteristics'!F:F,MATCH($C498,'Policy Characteristics'!$C:$C,0)))</f>
        <v>0</v>
      </c>
      <c r="M498" s="285">
        <f>IF(ISBLANK(INDEX('Policy Characteristics'!G:G,MATCH($C498,'Policy Characteristics'!$C:$C,0))),"",INDEX('Policy Characteristics'!G:G,MATCH($C498,'Policy Characteristics'!$C:$C,0)))</f>
        <v>1</v>
      </c>
      <c r="N498" s="285">
        <f>IF(ISBLANK(INDEX('Policy Characteristics'!H:H,MATCH($C498,'Policy Characteristics'!$C:$C,0))),"",INDEX('Policy Characteristics'!H:H,MATCH($C498,'Policy Characteristics'!$C:$C,0)))</f>
        <v>0.01</v>
      </c>
      <c r="O498" s="272" t="str">
        <f>IF(ISBLANK(INDEX('Policy Characteristics'!I:I,MATCH($C498,'Policy Characteristics'!$C:$C,0))),"",INDEX('Policy Characteristics'!I:I,MATCH($C498,'Policy Characteristics'!$C:$C,0)))</f>
        <v>% of fuel shifted</v>
      </c>
      <c r="P498" s="272" t="str">
        <f>IF(ISBLANK(INDEX('Policy Characteristics'!J:J,MATCH($C498,'Policy Characteristics'!$C:$C,0))),"",INDEX('Policy Characteristics'!J:J,MATCH($C498,'Policy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8" s="272" t="str">
        <f>IF(ISBLANK(INDEX('Policy Characteristics'!K:K,MATCH($C498,'Policy Characteristics'!$C:$C,0))),"",INDEX('Policy Characteristics'!K:K,MATCH($C498,'Policy Characteristics'!$C:$C,0)))</f>
        <v>industry-ag-main.html#fuel-switching</v>
      </c>
      <c r="R498" s="272" t="str">
        <f>IF(ISBLANK(INDEX('Policy Characteristics'!L:L,MATCH($C498,'Policy Characteristics'!$C:$C,0))),"",INDEX('Policy Characteristics'!L:L,MATCH($C498,'Policy Characteristics'!$C:$C,0)))</f>
        <v>industry-elec-and-hydrogen.html</v>
      </c>
    </row>
    <row r="499" spans="1:18" ht="16">
      <c r="A499" s="272" t="str">
        <f>IF(ISBLANK(INDEX('Policy Characteristics'!A:A,MATCH($C499,'Policy Characteristics'!$C:$C,0))),"",INDEX('Policy Characteristics'!A:A,MATCH($C499,'Policy Characteristics'!$C:$C,0)))</f>
        <v>Industry</v>
      </c>
      <c r="B499" s="272" t="str">
        <f>IF(ISBLANK(INDEX('Policy Characteristics'!B:B,MATCH($C499,'Policy Characteristics'!$C:$C,0))),"",INDEX('Policy Characteristics'!B:B,MATCH($C499,'Policy Characteristics'!$C:$C,0)))</f>
        <v>Electrification + Hydrogen</v>
      </c>
      <c r="C499" s="274" t="str">
        <f t="shared" si="31"/>
        <v>Fraction of Industrial Fuel Use Shifted to Other Fuels</v>
      </c>
      <c r="D499" s="6" t="s">
        <v>3191</v>
      </c>
      <c r="E499" s="44" t="s">
        <v>2446</v>
      </c>
      <c r="F499" t="s">
        <v>3161</v>
      </c>
      <c r="G499" s="44" t="s">
        <v>3217</v>
      </c>
      <c r="H499" s="43">
        <v>1240</v>
      </c>
      <c r="I499" s="44" t="s">
        <v>46</v>
      </c>
      <c r="J499" s="274" t="str">
        <f>IF(ISBLANK(INDEX('Policy Characteristics'!D:D,MATCH($C499,'Policy Characteristics'!$C:$C,0))),"",INDEX('Policy Characteristics'!D:D,MATCH($C499,'Policy Characteristics'!$C:$C,0)))</f>
        <v>Electrification + Hydrogen</v>
      </c>
      <c r="K499" s="272" t="str">
        <f>IF(ISBLANK(INDEX('Policy Characteristics'!E:E,MATCH($C499,'Policy Characteristics'!$C:$C,0))),"",INDEX('Policy Characteristics'!E:E,MATCH($C499,'Policy Characteristics'!$C:$C,0)))</f>
        <v>indst fuel type shifting</v>
      </c>
      <c r="L499" s="285">
        <f>IF(ISBLANK(INDEX('Policy Characteristics'!F:F,MATCH($C499,'Policy Characteristics'!$C:$C,0))),"",INDEX('Policy Characteristics'!F:F,MATCH($C499,'Policy Characteristics'!$C:$C,0)))</f>
        <v>0</v>
      </c>
      <c r="M499" s="285">
        <f>IF(ISBLANK(INDEX('Policy Characteristics'!G:G,MATCH($C499,'Policy Characteristics'!$C:$C,0))),"",INDEX('Policy Characteristics'!G:G,MATCH($C499,'Policy Characteristics'!$C:$C,0)))</f>
        <v>1</v>
      </c>
      <c r="N499" s="285">
        <f>IF(ISBLANK(INDEX('Policy Characteristics'!H:H,MATCH($C499,'Policy Characteristics'!$C:$C,0))),"",INDEX('Policy Characteristics'!H:H,MATCH($C499,'Policy Characteristics'!$C:$C,0)))</f>
        <v>0.01</v>
      </c>
      <c r="O499" s="272" t="str">
        <f>IF(ISBLANK(INDEX('Policy Characteristics'!I:I,MATCH($C499,'Policy Characteristics'!$C:$C,0))),"",INDEX('Policy Characteristics'!I:I,MATCH($C499,'Policy Characteristics'!$C:$C,0)))</f>
        <v>% of fuel shifted</v>
      </c>
      <c r="P499" s="272" t="str">
        <f>IF(ISBLANK(INDEX('Policy Characteristics'!J:J,MATCH($C499,'Policy Characteristics'!$C:$C,0))),"",INDEX('Policy Characteristics'!J:J,MATCH($C499,'Policy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499" s="272" t="str">
        <f>IF(ISBLANK(INDEX('Policy Characteristics'!K:K,MATCH($C499,'Policy Characteristics'!$C:$C,0))),"",INDEX('Policy Characteristics'!K:K,MATCH($C499,'Policy Characteristics'!$C:$C,0)))</f>
        <v>industry-ag-main.html#fuel-switching</v>
      </c>
      <c r="R499" s="272" t="str">
        <f>IF(ISBLANK(INDEX('Policy Characteristics'!L:L,MATCH($C499,'Policy Characteristics'!$C:$C,0))),"",INDEX('Policy Characteristics'!L:L,MATCH($C499,'Policy Characteristics'!$C:$C,0)))</f>
        <v>industry-elec-and-hydrogen.html</v>
      </c>
    </row>
    <row r="500" spans="1:18" ht="16">
      <c r="A500" s="272" t="str">
        <f>IF(ISBLANK(INDEX('Policy Characteristics'!A:A,MATCH($C500,'Policy Characteristics'!$C:$C,0))),"",INDEX('Policy Characteristics'!A:A,MATCH($C500,'Policy Characteristics'!$C:$C,0)))</f>
        <v>Industry</v>
      </c>
      <c r="B500" s="272" t="str">
        <f>IF(ISBLANK(INDEX('Policy Characteristics'!B:B,MATCH($C500,'Policy Characteristics'!$C:$C,0))),"",INDEX('Policy Characteristics'!B:B,MATCH($C500,'Policy Characteristics'!$C:$C,0)))</f>
        <v>Electrification + Hydrogen</v>
      </c>
      <c r="C500" s="274" t="str">
        <f t="shared" ref="C500:C501" si="32">C$467</f>
        <v>Fraction of Industrial Fuel Use Shifted to Other Fuels</v>
      </c>
      <c r="D500" s="6" t="s">
        <v>3191</v>
      </c>
      <c r="E500" s="44" t="s">
        <v>2447</v>
      </c>
      <c r="F500" t="s">
        <v>3161</v>
      </c>
      <c r="G500" s="44" t="s">
        <v>3218</v>
      </c>
      <c r="H500" s="43">
        <v>1241</v>
      </c>
      <c r="I500" s="44" t="s">
        <v>46</v>
      </c>
      <c r="J500" s="274" t="str">
        <f>IF(ISBLANK(INDEX('Policy Characteristics'!D:D,MATCH($C500,'Policy Characteristics'!$C:$C,0))),"",INDEX('Policy Characteristics'!D:D,MATCH($C500,'Policy Characteristics'!$C:$C,0)))</f>
        <v>Electrification + Hydrogen</v>
      </c>
      <c r="K500" s="272" t="str">
        <f>IF(ISBLANK(INDEX('Policy Characteristics'!E:E,MATCH($C500,'Policy Characteristics'!$C:$C,0))),"",INDEX('Policy Characteristics'!E:E,MATCH($C500,'Policy Characteristics'!$C:$C,0)))</f>
        <v>indst fuel type shifting</v>
      </c>
      <c r="L500" s="285">
        <f>IF(ISBLANK(INDEX('Policy Characteristics'!F:F,MATCH($C500,'Policy Characteristics'!$C:$C,0))),"",INDEX('Policy Characteristics'!F:F,MATCH($C500,'Policy Characteristics'!$C:$C,0)))</f>
        <v>0</v>
      </c>
      <c r="M500" s="285">
        <f>IF(ISBLANK(INDEX('Policy Characteristics'!G:G,MATCH($C500,'Policy Characteristics'!$C:$C,0))),"",INDEX('Policy Characteristics'!G:G,MATCH($C500,'Policy Characteristics'!$C:$C,0)))</f>
        <v>1</v>
      </c>
      <c r="N500" s="285">
        <f>IF(ISBLANK(INDEX('Policy Characteristics'!H:H,MATCH($C500,'Policy Characteristics'!$C:$C,0))),"",INDEX('Policy Characteristics'!H:H,MATCH($C500,'Policy Characteristics'!$C:$C,0)))</f>
        <v>0.01</v>
      </c>
      <c r="O500" s="272" t="str">
        <f>IF(ISBLANK(INDEX('Policy Characteristics'!I:I,MATCH($C500,'Policy Characteristics'!$C:$C,0))),"",INDEX('Policy Characteristics'!I:I,MATCH($C500,'Policy Characteristics'!$C:$C,0)))</f>
        <v>% of fuel shifted</v>
      </c>
      <c r="P500" s="272" t="str">
        <f>IF(ISBLANK(INDEX('Policy Characteristics'!J:J,MATCH($C500,'Policy Characteristics'!$C:$C,0))),"",INDEX('Policy Characteristics'!J:J,MATCH($C500,'Policy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0" s="272" t="str">
        <f>IF(ISBLANK(INDEX('Policy Characteristics'!K:K,MATCH($C500,'Policy Characteristics'!$C:$C,0))),"",INDEX('Policy Characteristics'!K:K,MATCH($C500,'Policy Characteristics'!$C:$C,0)))</f>
        <v>industry-ag-main.html#fuel-switching</v>
      </c>
      <c r="R500" s="272" t="str">
        <f>IF(ISBLANK(INDEX('Policy Characteristics'!L:L,MATCH($C500,'Policy Characteristics'!$C:$C,0))),"",INDEX('Policy Characteristics'!L:L,MATCH($C500,'Policy Characteristics'!$C:$C,0)))</f>
        <v>industry-elec-and-hydrogen.html</v>
      </c>
    </row>
    <row r="501" spans="1:18" ht="16">
      <c r="A501" s="272" t="str">
        <f>IF(ISBLANK(INDEX('Policy Characteristics'!A:A,MATCH($C501,'Policy Characteristics'!$C:$C,0))),"",INDEX('Policy Characteristics'!A:A,MATCH($C501,'Policy Characteristics'!$C:$C,0)))</f>
        <v>Industry</v>
      </c>
      <c r="B501" s="272" t="str">
        <f>IF(ISBLANK(INDEX('Policy Characteristics'!B:B,MATCH($C501,'Policy Characteristics'!$C:$C,0))),"",INDEX('Policy Characteristics'!B:B,MATCH($C501,'Policy Characteristics'!$C:$C,0)))</f>
        <v>Electrification + Hydrogen</v>
      </c>
      <c r="C501" s="274" t="str">
        <f t="shared" si="32"/>
        <v>Fraction of Industrial Fuel Use Shifted to Other Fuels</v>
      </c>
      <c r="D501" s="6" t="s">
        <v>3191</v>
      </c>
      <c r="E501" s="44" t="s">
        <v>2448</v>
      </c>
      <c r="F501" t="s">
        <v>3161</v>
      </c>
      <c r="G501" s="44" t="s">
        <v>3219</v>
      </c>
      <c r="H501" s="43">
        <v>1242</v>
      </c>
      <c r="I501" s="44" t="s">
        <v>46</v>
      </c>
      <c r="J501" s="274" t="str">
        <f>IF(ISBLANK(INDEX('Policy Characteristics'!D:D,MATCH($C501,'Policy Characteristics'!$C:$C,0))),"",INDEX('Policy Characteristics'!D:D,MATCH($C501,'Policy Characteristics'!$C:$C,0)))</f>
        <v>Electrification + Hydrogen</v>
      </c>
      <c r="K501" s="272" t="str">
        <f>IF(ISBLANK(INDEX('Policy Characteristics'!E:E,MATCH($C501,'Policy Characteristics'!$C:$C,0))),"",INDEX('Policy Characteristics'!E:E,MATCH($C501,'Policy Characteristics'!$C:$C,0)))</f>
        <v>indst fuel type shifting</v>
      </c>
      <c r="L501" s="285">
        <f>IF(ISBLANK(INDEX('Policy Characteristics'!F:F,MATCH($C501,'Policy Characteristics'!$C:$C,0))),"",INDEX('Policy Characteristics'!F:F,MATCH($C501,'Policy Characteristics'!$C:$C,0)))</f>
        <v>0</v>
      </c>
      <c r="M501" s="285">
        <f>IF(ISBLANK(INDEX('Policy Characteristics'!G:G,MATCH($C501,'Policy Characteristics'!$C:$C,0))),"",INDEX('Policy Characteristics'!G:G,MATCH($C501,'Policy Characteristics'!$C:$C,0)))</f>
        <v>1</v>
      </c>
      <c r="N501" s="285">
        <f>IF(ISBLANK(INDEX('Policy Characteristics'!H:H,MATCH($C501,'Policy Characteristics'!$C:$C,0))),"",INDEX('Policy Characteristics'!H:H,MATCH($C501,'Policy Characteristics'!$C:$C,0)))</f>
        <v>0.01</v>
      </c>
      <c r="O501" s="272" t="str">
        <f>IF(ISBLANK(INDEX('Policy Characteristics'!I:I,MATCH($C501,'Policy Characteristics'!$C:$C,0))),"",INDEX('Policy Characteristics'!I:I,MATCH($C501,'Policy Characteristics'!$C:$C,0)))</f>
        <v>% of fuel shifted</v>
      </c>
      <c r="P501" s="272" t="str">
        <f>IF(ISBLANK(INDEX('Policy Characteristics'!J:J,MATCH($C501,'Policy Characteristics'!$C:$C,0))),"",INDEX('Policy Characteristics'!J:J,MATCH($C501,'Policy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1" s="272" t="str">
        <f>IF(ISBLANK(INDEX('Policy Characteristics'!K:K,MATCH($C501,'Policy Characteristics'!$C:$C,0))),"",INDEX('Policy Characteristics'!K:K,MATCH($C501,'Policy Characteristics'!$C:$C,0)))</f>
        <v>industry-ag-main.html#fuel-switching</v>
      </c>
      <c r="R501" s="272" t="str">
        <f>IF(ISBLANK(INDEX('Policy Characteristics'!L:L,MATCH($C501,'Policy Characteristics'!$C:$C,0))),"",INDEX('Policy Characteristics'!L:L,MATCH($C501,'Policy Characteristics'!$C:$C,0)))</f>
        <v>industry-elec-and-hydrogen.html</v>
      </c>
    </row>
    <row r="502" spans="1:18" ht="16">
      <c r="A502" s="272" t="str">
        <f>IF(ISBLANK(INDEX('Policy Characteristics'!A:A,MATCH($C502,'Policy Characteristics'!$C:$C,0))),"",INDEX('Policy Characteristics'!A:A,MATCH($C502,'Policy Characteristics'!$C:$C,0)))</f>
        <v>Industry</v>
      </c>
      <c r="B502" s="272" t="str">
        <f>IF(ISBLANK(INDEX('Policy Characteristics'!B:B,MATCH($C502,'Policy Characteristics'!$C:$C,0))),"",INDEX('Policy Characteristics'!B:B,MATCH($C502,'Policy Characteristics'!$C:$C,0)))</f>
        <v>Electrification + Hydrogen</v>
      </c>
      <c r="C502" s="274" t="str">
        <f t="shared" ref="C502:C547" si="33">C$467</f>
        <v>Fraction of Industrial Fuel Use Shifted to Other Fuels</v>
      </c>
      <c r="D502" s="6" t="s">
        <v>3191</v>
      </c>
      <c r="E502" s="44" t="s">
        <v>2449</v>
      </c>
      <c r="F502" t="s">
        <v>3161</v>
      </c>
      <c r="G502" s="44" t="s">
        <v>3220</v>
      </c>
      <c r="H502" s="43">
        <v>1243</v>
      </c>
      <c r="I502" s="44" t="s">
        <v>46</v>
      </c>
      <c r="J502" s="274" t="str">
        <f>IF(ISBLANK(INDEX('Policy Characteristics'!D:D,MATCH($C502,'Policy Characteristics'!$C:$C,0))),"",INDEX('Policy Characteristics'!D:D,MATCH($C502,'Policy Characteristics'!$C:$C,0)))</f>
        <v>Electrification + Hydrogen</v>
      </c>
      <c r="K502" s="272" t="str">
        <f>IF(ISBLANK(INDEX('Policy Characteristics'!E:E,MATCH($C502,'Policy Characteristics'!$C:$C,0))),"",INDEX('Policy Characteristics'!E:E,MATCH($C502,'Policy Characteristics'!$C:$C,0)))</f>
        <v>indst fuel type shifting</v>
      </c>
      <c r="L502" s="285">
        <f>IF(ISBLANK(INDEX('Policy Characteristics'!F:F,MATCH($C502,'Policy Characteristics'!$C:$C,0))),"",INDEX('Policy Characteristics'!F:F,MATCH($C502,'Policy Characteristics'!$C:$C,0)))</f>
        <v>0</v>
      </c>
      <c r="M502" s="285">
        <f>IF(ISBLANK(INDEX('Policy Characteristics'!G:G,MATCH($C502,'Policy Characteristics'!$C:$C,0))),"",INDEX('Policy Characteristics'!G:G,MATCH($C502,'Policy Characteristics'!$C:$C,0)))</f>
        <v>1</v>
      </c>
      <c r="N502" s="285">
        <f>IF(ISBLANK(INDEX('Policy Characteristics'!H:H,MATCH($C502,'Policy Characteristics'!$C:$C,0))),"",INDEX('Policy Characteristics'!H:H,MATCH($C502,'Policy Characteristics'!$C:$C,0)))</f>
        <v>0.01</v>
      </c>
      <c r="O502" s="272" t="str">
        <f>IF(ISBLANK(INDEX('Policy Characteristics'!I:I,MATCH($C502,'Policy Characteristics'!$C:$C,0))),"",INDEX('Policy Characteristics'!I:I,MATCH($C502,'Policy Characteristics'!$C:$C,0)))</f>
        <v>% of fuel shifted</v>
      </c>
      <c r="P502" s="272" t="str">
        <f>IF(ISBLANK(INDEX('Policy Characteristics'!J:J,MATCH($C502,'Policy Characteristics'!$C:$C,0))),"",INDEX('Policy Characteristics'!J:J,MATCH($C502,'Policy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2" s="272" t="str">
        <f>IF(ISBLANK(INDEX('Policy Characteristics'!K:K,MATCH($C502,'Policy Characteristics'!$C:$C,0))),"",INDEX('Policy Characteristics'!K:K,MATCH($C502,'Policy Characteristics'!$C:$C,0)))</f>
        <v>industry-ag-main.html#fuel-switching</v>
      </c>
      <c r="R502" s="272" t="str">
        <f>IF(ISBLANK(INDEX('Policy Characteristics'!L:L,MATCH($C502,'Policy Characteristics'!$C:$C,0))),"",INDEX('Policy Characteristics'!L:L,MATCH($C502,'Policy Characteristics'!$C:$C,0)))</f>
        <v>industry-elec-and-hydrogen.html</v>
      </c>
    </row>
    <row r="503" spans="1:18" ht="16">
      <c r="A503" s="272" t="str">
        <f>IF(ISBLANK(INDEX('Policy Characteristics'!A:A,MATCH($C503,'Policy Characteristics'!$C:$C,0))),"",INDEX('Policy Characteristics'!A:A,MATCH($C503,'Policy Characteristics'!$C:$C,0)))</f>
        <v>Industry</v>
      </c>
      <c r="B503" s="272" t="str">
        <f>IF(ISBLANK(INDEX('Policy Characteristics'!B:B,MATCH($C503,'Policy Characteristics'!$C:$C,0))),"",INDEX('Policy Characteristics'!B:B,MATCH($C503,'Policy Characteristics'!$C:$C,0)))</f>
        <v>Electrification + Hydrogen</v>
      </c>
      <c r="C503" s="274" t="str">
        <f t="shared" si="33"/>
        <v>Fraction of Industrial Fuel Use Shifted to Other Fuels</v>
      </c>
      <c r="D503" s="6" t="s">
        <v>3191</v>
      </c>
      <c r="E503" s="44" t="s">
        <v>2785</v>
      </c>
      <c r="F503" t="s">
        <v>3161</v>
      </c>
      <c r="G503" s="44" t="s">
        <v>3221</v>
      </c>
      <c r="H503" s="43">
        <v>1244</v>
      </c>
      <c r="I503" s="44" t="s">
        <v>46</v>
      </c>
      <c r="J503" s="274" t="str">
        <f>IF(ISBLANK(INDEX('Policy Characteristics'!D:D,MATCH($C503,'Policy Characteristics'!$C:$C,0))),"",INDEX('Policy Characteristics'!D:D,MATCH($C503,'Policy Characteristics'!$C:$C,0)))</f>
        <v>Electrification + Hydrogen</v>
      </c>
      <c r="K503" s="272" t="str">
        <f>IF(ISBLANK(INDEX('Policy Characteristics'!E:E,MATCH($C503,'Policy Characteristics'!$C:$C,0))),"",INDEX('Policy Characteristics'!E:E,MATCH($C503,'Policy Characteristics'!$C:$C,0)))</f>
        <v>indst fuel type shifting</v>
      </c>
      <c r="L503" s="285">
        <f>IF(ISBLANK(INDEX('Policy Characteristics'!F:F,MATCH($C503,'Policy Characteristics'!$C:$C,0))),"",INDEX('Policy Characteristics'!F:F,MATCH($C503,'Policy Characteristics'!$C:$C,0)))</f>
        <v>0</v>
      </c>
      <c r="M503" s="285">
        <f>IF(ISBLANK(INDEX('Policy Characteristics'!G:G,MATCH($C503,'Policy Characteristics'!$C:$C,0))),"",INDEX('Policy Characteristics'!G:G,MATCH($C503,'Policy Characteristics'!$C:$C,0)))</f>
        <v>1</v>
      </c>
      <c r="N503" s="285">
        <f>IF(ISBLANK(INDEX('Policy Characteristics'!H:H,MATCH($C503,'Policy Characteristics'!$C:$C,0))),"",INDEX('Policy Characteristics'!H:H,MATCH($C503,'Policy Characteristics'!$C:$C,0)))</f>
        <v>0.01</v>
      </c>
      <c r="O503" s="272" t="str">
        <f>IF(ISBLANK(INDEX('Policy Characteristics'!I:I,MATCH($C503,'Policy Characteristics'!$C:$C,0))),"",INDEX('Policy Characteristics'!I:I,MATCH($C503,'Policy Characteristics'!$C:$C,0)))</f>
        <v>% of fuel shifted</v>
      </c>
      <c r="P503" s="272" t="str">
        <f>IF(ISBLANK(INDEX('Policy Characteristics'!J:J,MATCH($C503,'Policy Characteristics'!$C:$C,0))),"",INDEX('Policy Characteristics'!J:J,MATCH($C503,'Policy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3" s="272" t="str">
        <f>IF(ISBLANK(INDEX('Policy Characteristics'!K:K,MATCH($C503,'Policy Characteristics'!$C:$C,0))),"",INDEX('Policy Characteristics'!K:K,MATCH($C503,'Policy Characteristics'!$C:$C,0)))</f>
        <v>industry-ag-main.html#fuel-switching</v>
      </c>
      <c r="R503" s="272" t="str">
        <f>IF(ISBLANK(INDEX('Policy Characteristics'!L:L,MATCH($C503,'Policy Characteristics'!$C:$C,0))),"",INDEX('Policy Characteristics'!L:L,MATCH($C503,'Policy Characteristics'!$C:$C,0)))</f>
        <v>industry-elec-and-hydrogen.html</v>
      </c>
    </row>
    <row r="504" spans="1:18" ht="16">
      <c r="A504" s="272" t="str">
        <f>IF(ISBLANK(INDEX('Policy Characteristics'!A:A,MATCH($C504,'Policy Characteristics'!$C:$C,0))),"",INDEX('Policy Characteristics'!A:A,MATCH($C504,'Policy Characteristics'!$C:$C,0)))</f>
        <v>Industry</v>
      </c>
      <c r="B504" s="272" t="str">
        <f>IF(ISBLANK(INDEX('Policy Characteristics'!B:B,MATCH($C504,'Policy Characteristics'!$C:$C,0))),"",INDEX('Policy Characteristics'!B:B,MATCH($C504,'Policy Characteristics'!$C:$C,0)))</f>
        <v>Electrification + Hydrogen</v>
      </c>
      <c r="C504" s="274" t="str">
        <f t="shared" si="33"/>
        <v>Fraction of Industrial Fuel Use Shifted to Other Fuels</v>
      </c>
      <c r="D504" s="6" t="s">
        <v>3191</v>
      </c>
      <c r="E504" s="44" t="s">
        <v>2786</v>
      </c>
      <c r="F504" t="s">
        <v>3161</v>
      </c>
      <c r="G504" s="44" t="s">
        <v>3222</v>
      </c>
      <c r="H504" s="43">
        <v>1245</v>
      </c>
      <c r="I504" s="44" t="s">
        <v>46</v>
      </c>
      <c r="J504" s="274" t="str">
        <f>IF(ISBLANK(INDEX('Policy Characteristics'!D:D,MATCH($C504,'Policy Characteristics'!$C:$C,0))),"",INDEX('Policy Characteristics'!D:D,MATCH($C504,'Policy Characteristics'!$C:$C,0)))</f>
        <v>Electrification + Hydrogen</v>
      </c>
      <c r="K504" s="272" t="str">
        <f>IF(ISBLANK(INDEX('Policy Characteristics'!E:E,MATCH($C504,'Policy Characteristics'!$C:$C,0))),"",INDEX('Policy Characteristics'!E:E,MATCH($C504,'Policy Characteristics'!$C:$C,0)))</f>
        <v>indst fuel type shifting</v>
      </c>
      <c r="L504" s="285">
        <f>IF(ISBLANK(INDEX('Policy Characteristics'!F:F,MATCH($C504,'Policy Characteristics'!$C:$C,0))),"",INDEX('Policy Characteristics'!F:F,MATCH($C504,'Policy Characteristics'!$C:$C,0)))</f>
        <v>0</v>
      </c>
      <c r="M504" s="285">
        <f>IF(ISBLANK(INDEX('Policy Characteristics'!G:G,MATCH($C504,'Policy Characteristics'!$C:$C,0))),"",INDEX('Policy Characteristics'!G:G,MATCH($C504,'Policy Characteristics'!$C:$C,0)))</f>
        <v>1</v>
      </c>
      <c r="N504" s="285">
        <f>IF(ISBLANK(INDEX('Policy Characteristics'!H:H,MATCH($C504,'Policy Characteristics'!$C:$C,0))),"",INDEX('Policy Characteristics'!H:H,MATCH($C504,'Policy Characteristics'!$C:$C,0)))</f>
        <v>0.01</v>
      </c>
      <c r="O504" s="272" t="str">
        <f>IF(ISBLANK(INDEX('Policy Characteristics'!I:I,MATCH($C504,'Policy Characteristics'!$C:$C,0))),"",INDEX('Policy Characteristics'!I:I,MATCH($C504,'Policy Characteristics'!$C:$C,0)))</f>
        <v>% of fuel shifted</v>
      </c>
      <c r="P504" s="272" t="str">
        <f>IF(ISBLANK(INDEX('Policy Characteristics'!J:J,MATCH($C504,'Policy Characteristics'!$C:$C,0))),"",INDEX('Policy Characteristics'!J:J,MATCH($C504,'Policy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4" s="272" t="str">
        <f>IF(ISBLANK(INDEX('Policy Characteristics'!K:K,MATCH($C504,'Policy Characteristics'!$C:$C,0))),"",INDEX('Policy Characteristics'!K:K,MATCH($C504,'Policy Characteristics'!$C:$C,0)))</f>
        <v>industry-ag-main.html#fuel-switching</v>
      </c>
      <c r="R504" s="272" t="str">
        <f>IF(ISBLANK(INDEX('Policy Characteristics'!L:L,MATCH($C504,'Policy Characteristics'!$C:$C,0))),"",INDEX('Policy Characteristics'!L:L,MATCH($C504,'Policy Characteristics'!$C:$C,0)))</f>
        <v>industry-elec-and-hydrogen.html</v>
      </c>
    </row>
    <row r="505" spans="1:18" ht="16">
      <c r="A505" s="272" t="str">
        <f>IF(ISBLANK(INDEX('Policy Characteristics'!A:A,MATCH($C505,'Policy Characteristics'!$C:$C,0))),"",INDEX('Policy Characteristics'!A:A,MATCH($C505,'Policy Characteristics'!$C:$C,0)))</f>
        <v>Industry</v>
      </c>
      <c r="B505" s="272" t="str">
        <f>IF(ISBLANK(INDEX('Policy Characteristics'!B:B,MATCH($C505,'Policy Characteristics'!$C:$C,0))),"",INDEX('Policy Characteristics'!B:B,MATCH($C505,'Policy Characteristics'!$C:$C,0)))</f>
        <v>Electrification + Hydrogen</v>
      </c>
      <c r="C505" s="274" t="str">
        <f t="shared" si="33"/>
        <v>Fraction of Industrial Fuel Use Shifted to Other Fuels</v>
      </c>
      <c r="D505" s="6" t="s">
        <v>3191</v>
      </c>
      <c r="E505" s="44" t="s">
        <v>2787</v>
      </c>
      <c r="F505" t="s">
        <v>3161</v>
      </c>
      <c r="G505" s="44" t="s">
        <v>3223</v>
      </c>
      <c r="H505" s="43">
        <v>1246</v>
      </c>
      <c r="I505" s="44" t="s">
        <v>46</v>
      </c>
      <c r="J505" s="274" t="str">
        <f>IF(ISBLANK(INDEX('Policy Characteristics'!D:D,MATCH($C505,'Policy Characteristics'!$C:$C,0))),"",INDEX('Policy Characteristics'!D:D,MATCH($C505,'Policy Characteristics'!$C:$C,0)))</f>
        <v>Electrification + Hydrogen</v>
      </c>
      <c r="K505" s="272" t="str">
        <f>IF(ISBLANK(INDEX('Policy Characteristics'!E:E,MATCH($C505,'Policy Characteristics'!$C:$C,0))),"",INDEX('Policy Characteristics'!E:E,MATCH($C505,'Policy Characteristics'!$C:$C,0)))</f>
        <v>indst fuel type shifting</v>
      </c>
      <c r="L505" s="285">
        <f>IF(ISBLANK(INDEX('Policy Characteristics'!F:F,MATCH($C505,'Policy Characteristics'!$C:$C,0))),"",INDEX('Policy Characteristics'!F:F,MATCH($C505,'Policy Characteristics'!$C:$C,0)))</f>
        <v>0</v>
      </c>
      <c r="M505" s="285">
        <f>IF(ISBLANK(INDEX('Policy Characteristics'!G:G,MATCH($C505,'Policy Characteristics'!$C:$C,0))),"",INDEX('Policy Characteristics'!G:G,MATCH($C505,'Policy Characteristics'!$C:$C,0)))</f>
        <v>1</v>
      </c>
      <c r="N505" s="285">
        <f>IF(ISBLANK(INDEX('Policy Characteristics'!H:H,MATCH($C505,'Policy Characteristics'!$C:$C,0))),"",INDEX('Policy Characteristics'!H:H,MATCH($C505,'Policy Characteristics'!$C:$C,0)))</f>
        <v>0.01</v>
      </c>
      <c r="O505" s="272" t="str">
        <f>IF(ISBLANK(INDEX('Policy Characteristics'!I:I,MATCH($C505,'Policy Characteristics'!$C:$C,0))),"",INDEX('Policy Characteristics'!I:I,MATCH($C505,'Policy Characteristics'!$C:$C,0)))</f>
        <v>% of fuel shifted</v>
      </c>
      <c r="P505" s="272" t="str">
        <f>IF(ISBLANK(INDEX('Policy Characteristics'!J:J,MATCH($C505,'Policy Characteristics'!$C:$C,0))),"",INDEX('Policy Characteristics'!J:J,MATCH($C505,'Policy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5" s="272" t="str">
        <f>IF(ISBLANK(INDEX('Policy Characteristics'!K:K,MATCH($C505,'Policy Characteristics'!$C:$C,0))),"",INDEX('Policy Characteristics'!K:K,MATCH($C505,'Policy Characteristics'!$C:$C,0)))</f>
        <v>industry-ag-main.html#fuel-switching</v>
      </c>
      <c r="R505" s="272" t="str">
        <f>IF(ISBLANK(INDEX('Policy Characteristics'!L:L,MATCH($C505,'Policy Characteristics'!$C:$C,0))),"",INDEX('Policy Characteristics'!L:L,MATCH($C505,'Policy Characteristics'!$C:$C,0)))</f>
        <v>industry-elec-and-hydrogen.html</v>
      </c>
    </row>
    <row r="506" spans="1:18" ht="16">
      <c r="A506" s="272" t="str">
        <f>IF(ISBLANK(INDEX('Policy Characteristics'!A:A,MATCH($C506,'Policy Characteristics'!$C:$C,0))),"",INDEX('Policy Characteristics'!A:A,MATCH($C506,'Policy Characteristics'!$C:$C,0)))</f>
        <v>Industry</v>
      </c>
      <c r="B506" s="272" t="str">
        <f>IF(ISBLANK(INDEX('Policy Characteristics'!B:B,MATCH($C506,'Policy Characteristics'!$C:$C,0))),"",INDEX('Policy Characteristics'!B:B,MATCH($C506,'Policy Characteristics'!$C:$C,0)))</f>
        <v>Electrification + Hydrogen</v>
      </c>
      <c r="C506" s="274" t="str">
        <f t="shared" si="33"/>
        <v>Fraction of Industrial Fuel Use Shifted to Other Fuels</v>
      </c>
      <c r="D506" s="6" t="s">
        <v>3191</v>
      </c>
      <c r="E506" s="44" t="s">
        <v>2784</v>
      </c>
      <c r="F506" t="s">
        <v>3161</v>
      </c>
      <c r="G506" s="44" t="s">
        <v>3224</v>
      </c>
      <c r="H506" s="43">
        <v>1247</v>
      </c>
      <c r="I506" s="44" t="s">
        <v>45</v>
      </c>
      <c r="J506" s="274" t="str">
        <f>IF(ISBLANK(INDEX('Policy Characteristics'!D:D,MATCH($C506,'Policy Characteristics'!$C:$C,0))),"",INDEX('Policy Characteristics'!D:D,MATCH($C506,'Policy Characteristics'!$C:$C,0)))</f>
        <v>Electrification + Hydrogen</v>
      </c>
      <c r="K506" s="272" t="str">
        <f>IF(ISBLANK(INDEX('Policy Characteristics'!E:E,MATCH($C506,'Policy Characteristics'!$C:$C,0))),"",INDEX('Policy Characteristics'!E:E,MATCH($C506,'Policy Characteristics'!$C:$C,0)))</f>
        <v>indst fuel type shifting</v>
      </c>
      <c r="L506" s="285">
        <f>IF(ISBLANK(INDEX('Policy Characteristics'!F:F,MATCH($C506,'Policy Characteristics'!$C:$C,0))),"",INDEX('Policy Characteristics'!F:F,MATCH($C506,'Policy Characteristics'!$C:$C,0)))</f>
        <v>0</v>
      </c>
      <c r="M506" s="285">
        <f>IF(ISBLANK(INDEX('Policy Characteristics'!G:G,MATCH($C506,'Policy Characteristics'!$C:$C,0))),"",INDEX('Policy Characteristics'!G:G,MATCH($C506,'Policy Characteristics'!$C:$C,0)))</f>
        <v>1</v>
      </c>
      <c r="N506" s="285">
        <f>IF(ISBLANK(INDEX('Policy Characteristics'!H:H,MATCH($C506,'Policy Characteristics'!$C:$C,0))),"",INDEX('Policy Characteristics'!H:H,MATCH($C506,'Policy Characteristics'!$C:$C,0)))</f>
        <v>0.01</v>
      </c>
      <c r="O506" s="272" t="str">
        <f>IF(ISBLANK(INDEX('Policy Characteristics'!I:I,MATCH($C506,'Policy Characteristics'!$C:$C,0))),"",INDEX('Policy Characteristics'!I:I,MATCH($C506,'Policy Characteristics'!$C:$C,0)))</f>
        <v>% of fuel shifted</v>
      </c>
      <c r="P506" s="272" t="str">
        <f>IF(ISBLANK(INDEX('Policy Characteristics'!J:J,MATCH($C506,'Policy Characteristics'!$C:$C,0))),"",INDEX('Policy Characteristics'!J:J,MATCH($C506,'Policy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6" s="272" t="str">
        <f>IF(ISBLANK(INDEX('Policy Characteristics'!K:K,MATCH($C506,'Policy Characteristics'!$C:$C,0))),"",INDEX('Policy Characteristics'!K:K,MATCH($C506,'Policy Characteristics'!$C:$C,0)))</f>
        <v>industry-ag-main.html#fuel-switching</v>
      </c>
      <c r="R506" s="272" t="str">
        <f>IF(ISBLANK(INDEX('Policy Characteristics'!L:L,MATCH($C506,'Policy Characteristics'!$C:$C,0))),"",INDEX('Policy Characteristics'!L:L,MATCH($C506,'Policy Characteristics'!$C:$C,0)))</f>
        <v>industry-elec-and-hydrogen.html</v>
      </c>
    </row>
    <row r="507" spans="1:18" ht="16">
      <c r="A507" s="272" t="str">
        <f>IF(ISBLANK(INDEX('Policy Characteristics'!A:A,MATCH($C507,'Policy Characteristics'!$C:$C,0))),"",INDEX('Policy Characteristics'!A:A,MATCH($C507,'Policy Characteristics'!$C:$C,0)))</f>
        <v>Industry</v>
      </c>
      <c r="B507" s="272" t="str">
        <f>IF(ISBLANK(INDEX('Policy Characteristics'!B:B,MATCH($C507,'Policy Characteristics'!$C:$C,0))),"",INDEX('Policy Characteristics'!B:B,MATCH($C507,'Policy Characteristics'!$C:$C,0)))</f>
        <v>Electrification + Hydrogen</v>
      </c>
      <c r="C507" s="274" t="str">
        <f t="shared" si="33"/>
        <v>Fraction of Industrial Fuel Use Shifted to Other Fuels</v>
      </c>
      <c r="D507" s="6" t="s">
        <v>3192</v>
      </c>
      <c r="E507" s="44" t="s">
        <v>2444</v>
      </c>
      <c r="F507" t="s">
        <v>3162</v>
      </c>
      <c r="G507" s="44" t="s">
        <v>3215</v>
      </c>
      <c r="H507" s="43">
        <v>1248</v>
      </c>
      <c r="I507" s="44" t="s">
        <v>45</v>
      </c>
      <c r="J507" s="274" t="str">
        <f>IF(ISBLANK(INDEX('Policy Characteristics'!D:D,MATCH($C507,'Policy Characteristics'!$C:$C,0))),"",INDEX('Policy Characteristics'!D:D,MATCH($C507,'Policy Characteristics'!$C:$C,0)))</f>
        <v>Electrification + Hydrogen</v>
      </c>
      <c r="K507" s="272" t="str">
        <f>IF(ISBLANK(INDEX('Policy Characteristics'!E:E,MATCH($C507,'Policy Characteristics'!$C:$C,0))),"",INDEX('Policy Characteristics'!E:E,MATCH($C507,'Policy Characteristics'!$C:$C,0)))</f>
        <v>indst fuel type shifting</v>
      </c>
      <c r="L507" s="285">
        <f>IF(ISBLANK(INDEX('Policy Characteristics'!F:F,MATCH($C507,'Policy Characteristics'!$C:$C,0))),"",INDEX('Policy Characteristics'!F:F,MATCH($C507,'Policy Characteristics'!$C:$C,0)))</f>
        <v>0</v>
      </c>
      <c r="M507" s="285">
        <f>IF(ISBLANK(INDEX('Policy Characteristics'!G:G,MATCH($C507,'Policy Characteristics'!$C:$C,0))),"",INDEX('Policy Characteristics'!G:G,MATCH($C507,'Policy Characteristics'!$C:$C,0)))</f>
        <v>1</v>
      </c>
      <c r="N507" s="285">
        <f>IF(ISBLANK(INDEX('Policy Characteristics'!H:H,MATCH($C507,'Policy Characteristics'!$C:$C,0))),"",INDEX('Policy Characteristics'!H:H,MATCH($C507,'Policy Characteristics'!$C:$C,0)))</f>
        <v>0.01</v>
      </c>
      <c r="O507" s="272" t="str">
        <f>IF(ISBLANK(INDEX('Policy Characteristics'!I:I,MATCH($C507,'Policy Characteristics'!$C:$C,0))),"",INDEX('Policy Characteristics'!I:I,MATCH($C507,'Policy Characteristics'!$C:$C,0)))</f>
        <v>% of fuel shifted</v>
      </c>
      <c r="P507" s="272" t="str">
        <f>IF(ISBLANK(INDEX('Policy Characteristics'!J:J,MATCH($C507,'Policy Characteristics'!$C:$C,0))),"",INDEX('Policy Characteristics'!J:J,MATCH($C507,'Policy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7" s="272" t="str">
        <f>IF(ISBLANK(INDEX('Policy Characteristics'!K:K,MATCH($C507,'Policy Characteristics'!$C:$C,0))),"",INDEX('Policy Characteristics'!K:K,MATCH($C507,'Policy Characteristics'!$C:$C,0)))</f>
        <v>industry-ag-main.html#fuel-switching</v>
      </c>
      <c r="R507" s="272" t="str">
        <f>IF(ISBLANK(INDEX('Policy Characteristics'!L:L,MATCH($C507,'Policy Characteristics'!$C:$C,0))),"",INDEX('Policy Characteristics'!L:L,MATCH($C507,'Policy Characteristics'!$C:$C,0)))</f>
        <v>industry-elec-and-hydrogen.html</v>
      </c>
    </row>
    <row r="508" spans="1:18" ht="16">
      <c r="A508" s="272" t="str">
        <f>IF(ISBLANK(INDEX('Policy Characteristics'!A:A,MATCH($C508,'Policy Characteristics'!$C:$C,0))),"",INDEX('Policy Characteristics'!A:A,MATCH($C508,'Policy Characteristics'!$C:$C,0)))</f>
        <v>Industry</v>
      </c>
      <c r="B508" s="272" t="str">
        <f>IF(ISBLANK(INDEX('Policy Characteristics'!B:B,MATCH($C508,'Policy Characteristics'!$C:$C,0))),"",INDEX('Policy Characteristics'!B:B,MATCH($C508,'Policy Characteristics'!$C:$C,0)))</f>
        <v>Electrification + Hydrogen</v>
      </c>
      <c r="C508" s="274" t="str">
        <f t="shared" si="33"/>
        <v>Fraction of Industrial Fuel Use Shifted to Other Fuels</v>
      </c>
      <c r="D508" s="6" t="s">
        <v>3192</v>
      </c>
      <c r="E508" s="44" t="s">
        <v>2445</v>
      </c>
      <c r="F508" t="s">
        <v>3162</v>
      </c>
      <c r="G508" s="44" t="s">
        <v>3216</v>
      </c>
      <c r="H508" s="43">
        <v>1249</v>
      </c>
      <c r="I508" s="44" t="s">
        <v>46</v>
      </c>
      <c r="J508" s="274" t="str">
        <f>IF(ISBLANK(INDEX('Policy Characteristics'!D:D,MATCH($C508,'Policy Characteristics'!$C:$C,0))),"",INDEX('Policy Characteristics'!D:D,MATCH($C508,'Policy Characteristics'!$C:$C,0)))</f>
        <v>Electrification + Hydrogen</v>
      </c>
      <c r="K508" s="272" t="str">
        <f>IF(ISBLANK(INDEX('Policy Characteristics'!E:E,MATCH($C508,'Policy Characteristics'!$C:$C,0))),"",INDEX('Policy Characteristics'!E:E,MATCH($C508,'Policy Characteristics'!$C:$C,0)))</f>
        <v>indst fuel type shifting</v>
      </c>
      <c r="L508" s="285">
        <f>IF(ISBLANK(INDEX('Policy Characteristics'!F:F,MATCH($C508,'Policy Characteristics'!$C:$C,0))),"",INDEX('Policy Characteristics'!F:F,MATCH($C508,'Policy Characteristics'!$C:$C,0)))</f>
        <v>0</v>
      </c>
      <c r="M508" s="285">
        <f>IF(ISBLANK(INDEX('Policy Characteristics'!G:G,MATCH($C508,'Policy Characteristics'!$C:$C,0))),"",INDEX('Policy Characteristics'!G:G,MATCH($C508,'Policy Characteristics'!$C:$C,0)))</f>
        <v>1</v>
      </c>
      <c r="N508" s="285">
        <f>IF(ISBLANK(INDEX('Policy Characteristics'!H:H,MATCH($C508,'Policy Characteristics'!$C:$C,0))),"",INDEX('Policy Characteristics'!H:H,MATCH($C508,'Policy Characteristics'!$C:$C,0)))</f>
        <v>0.01</v>
      </c>
      <c r="O508" s="272" t="str">
        <f>IF(ISBLANK(INDEX('Policy Characteristics'!I:I,MATCH($C508,'Policy Characteristics'!$C:$C,0))),"",INDEX('Policy Characteristics'!I:I,MATCH($C508,'Policy Characteristics'!$C:$C,0)))</f>
        <v>% of fuel shifted</v>
      </c>
      <c r="P508" s="272" t="str">
        <f>IF(ISBLANK(INDEX('Policy Characteristics'!J:J,MATCH($C508,'Policy Characteristics'!$C:$C,0))),"",INDEX('Policy Characteristics'!J:J,MATCH($C508,'Policy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8" s="272" t="str">
        <f>IF(ISBLANK(INDEX('Policy Characteristics'!K:K,MATCH($C508,'Policy Characteristics'!$C:$C,0))),"",INDEX('Policy Characteristics'!K:K,MATCH($C508,'Policy Characteristics'!$C:$C,0)))</f>
        <v>industry-ag-main.html#fuel-switching</v>
      </c>
      <c r="R508" s="272" t="str">
        <f>IF(ISBLANK(INDEX('Policy Characteristics'!L:L,MATCH($C508,'Policy Characteristics'!$C:$C,0))),"",INDEX('Policy Characteristics'!L:L,MATCH($C508,'Policy Characteristics'!$C:$C,0)))</f>
        <v>industry-elec-and-hydrogen.html</v>
      </c>
    </row>
    <row r="509" spans="1:18" ht="16">
      <c r="A509" s="272" t="str">
        <f>IF(ISBLANK(INDEX('Policy Characteristics'!A:A,MATCH($C509,'Policy Characteristics'!$C:$C,0))),"",INDEX('Policy Characteristics'!A:A,MATCH($C509,'Policy Characteristics'!$C:$C,0)))</f>
        <v>Industry</v>
      </c>
      <c r="B509" s="272" t="str">
        <f>IF(ISBLANK(INDEX('Policy Characteristics'!B:B,MATCH($C509,'Policy Characteristics'!$C:$C,0))),"",INDEX('Policy Characteristics'!B:B,MATCH($C509,'Policy Characteristics'!$C:$C,0)))</f>
        <v>Electrification + Hydrogen</v>
      </c>
      <c r="C509" s="274" t="str">
        <f t="shared" si="33"/>
        <v>Fraction of Industrial Fuel Use Shifted to Other Fuels</v>
      </c>
      <c r="D509" s="6" t="s">
        <v>3192</v>
      </c>
      <c r="E509" s="44" t="s">
        <v>2446</v>
      </c>
      <c r="F509" t="s">
        <v>3162</v>
      </c>
      <c r="G509" s="44" t="s">
        <v>3217</v>
      </c>
      <c r="H509" s="43">
        <v>1250</v>
      </c>
      <c r="I509" s="44" t="s">
        <v>46</v>
      </c>
      <c r="J509" s="274" t="str">
        <f>IF(ISBLANK(INDEX('Policy Characteristics'!D:D,MATCH($C509,'Policy Characteristics'!$C:$C,0))),"",INDEX('Policy Characteristics'!D:D,MATCH($C509,'Policy Characteristics'!$C:$C,0)))</f>
        <v>Electrification + Hydrogen</v>
      </c>
      <c r="K509" s="272" t="str">
        <f>IF(ISBLANK(INDEX('Policy Characteristics'!E:E,MATCH($C509,'Policy Characteristics'!$C:$C,0))),"",INDEX('Policy Characteristics'!E:E,MATCH($C509,'Policy Characteristics'!$C:$C,0)))</f>
        <v>indst fuel type shifting</v>
      </c>
      <c r="L509" s="285">
        <f>IF(ISBLANK(INDEX('Policy Characteristics'!F:F,MATCH($C509,'Policy Characteristics'!$C:$C,0))),"",INDEX('Policy Characteristics'!F:F,MATCH($C509,'Policy Characteristics'!$C:$C,0)))</f>
        <v>0</v>
      </c>
      <c r="M509" s="285">
        <f>IF(ISBLANK(INDEX('Policy Characteristics'!G:G,MATCH($C509,'Policy Characteristics'!$C:$C,0))),"",INDEX('Policy Characteristics'!G:G,MATCH($C509,'Policy Characteristics'!$C:$C,0)))</f>
        <v>1</v>
      </c>
      <c r="N509" s="285">
        <f>IF(ISBLANK(INDEX('Policy Characteristics'!H:H,MATCH($C509,'Policy Characteristics'!$C:$C,0))),"",INDEX('Policy Characteristics'!H:H,MATCH($C509,'Policy Characteristics'!$C:$C,0)))</f>
        <v>0.01</v>
      </c>
      <c r="O509" s="272" t="str">
        <f>IF(ISBLANK(INDEX('Policy Characteristics'!I:I,MATCH($C509,'Policy Characteristics'!$C:$C,0))),"",INDEX('Policy Characteristics'!I:I,MATCH($C509,'Policy Characteristics'!$C:$C,0)))</f>
        <v>% of fuel shifted</v>
      </c>
      <c r="P509" s="272" t="str">
        <f>IF(ISBLANK(INDEX('Policy Characteristics'!J:J,MATCH($C509,'Policy Characteristics'!$C:$C,0))),"",INDEX('Policy Characteristics'!J:J,MATCH($C509,'Policy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09" s="272" t="str">
        <f>IF(ISBLANK(INDEX('Policy Characteristics'!K:K,MATCH($C509,'Policy Characteristics'!$C:$C,0))),"",INDEX('Policy Characteristics'!K:K,MATCH($C509,'Policy Characteristics'!$C:$C,0)))</f>
        <v>industry-ag-main.html#fuel-switching</v>
      </c>
      <c r="R509" s="272" t="str">
        <f>IF(ISBLANK(INDEX('Policy Characteristics'!L:L,MATCH($C509,'Policy Characteristics'!$C:$C,0))),"",INDEX('Policy Characteristics'!L:L,MATCH($C509,'Policy Characteristics'!$C:$C,0)))</f>
        <v>industry-elec-and-hydrogen.html</v>
      </c>
    </row>
    <row r="510" spans="1:18" ht="16">
      <c r="A510" s="272" t="str">
        <f>IF(ISBLANK(INDEX('Policy Characteristics'!A:A,MATCH($C510,'Policy Characteristics'!$C:$C,0))),"",INDEX('Policy Characteristics'!A:A,MATCH($C510,'Policy Characteristics'!$C:$C,0)))</f>
        <v>Industry</v>
      </c>
      <c r="B510" s="272" t="str">
        <f>IF(ISBLANK(INDEX('Policy Characteristics'!B:B,MATCH($C510,'Policy Characteristics'!$C:$C,0))),"",INDEX('Policy Characteristics'!B:B,MATCH($C510,'Policy Characteristics'!$C:$C,0)))</f>
        <v>Electrification + Hydrogen</v>
      </c>
      <c r="C510" s="274" t="str">
        <f t="shared" si="33"/>
        <v>Fraction of Industrial Fuel Use Shifted to Other Fuels</v>
      </c>
      <c r="D510" s="6" t="s">
        <v>3192</v>
      </c>
      <c r="E510" s="44" t="s">
        <v>2447</v>
      </c>
      <c r="F510" t="s">
        <v>3162</v>
      </c>
      <c r="G510" s="44" t="s">
        <v>3218</v>
      </c>
      <c r="H510" s="43">
        <v>1251</v>
      </c>
      <c r="I510" s="44" t="s">
        <v>46</v>
      </c>
      <c r="J510" s="274" t="str">
        <f>IF(ISBLANK(INDEX('Policy Characteristics'!D:D,MATCH($C510,'Policy Characteristics'!$C:$C,0))),"",INDEX('Policy Characteristics'!D:D,MATCH($C510,'Policy Characteristics'!$C:$C,0)))</f>
        <v>Electrification + Hydrogen</v>
      </c>
      <c r="K510" s="272" t="str">
        <f>IF(ISBLANK(INDEX('Policy Characteristics'!E:E,MATCH($C510,'Policy Characteristics'!$C:$C,0))),"",INDEX('Policy Characteristics'!E:E,MATCH($C510,'Policy Characteristics'!$C:$C,0)))</f>
        <v>indst fuel type shifting</v>
      </c>
      <c r="L510" s="285">
        <f>IF(ISBLANK(INDEX('Policy Characteristics'!F:F,MATCH($C510,'Policy Characteristics'!$C:$C,0))),"",INDEX('Policy Characteristics'!F:F,MATCH($C510,'Policy Characteristics'!$C:$C,0)))</f>
        <v>0</v>
      </c>
      <c r="M510" s="285">
        <f>IF(ISBLANK(INDEX('Policy Characteristics'!G:G,MATCH($C510,'Policy Characteristics'!$C:$C,0))),"",INDEX('Policy Characteristics'!G:G,MATCH($C510,'Policy Characteristics'!$C:$C,0)))</f>
        <v>1</v>
      </c>
      <c r="N510" s="285">
        <f>IF(ISBLANK(INDEX('Policy Characteristics'!H:H,MATCH($C510,'Policy Characteristics'!$C:$C,0))),"",INDEX('Policy Characteristics'!H:H,MATCH($C510,'Policy Characteristics'!$C:$C,0)))</f>
        <v>0.01</v>
      </c>
      <c r="O510" s="272" t="str">
        <f>IF(ISBLANK(INDEX('Policy Characteristics'!I:I,MATCH($C510,'Policy Characteristics'!$C:$C,0))),"",INDEX('Policy Characteristics'!I:I,MATCH($C510,'Policy Characteristics'!$C:$C,0)))</f>
        <v>% of fuel shifted</v>
      </c>
      <c r="P510" s="272" t="str">
        <f>IF(ISBLANK(INDEX('Policy Characteristics'!J:J,MATCH($C510,'Policy Characteristics'!$C:$C,0))),"",INDEX('Policy Characteristics'!J:J,MATCH($C510,'Policy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0" s="272" t="str">
        <f>IF(ISBLANK(INDEX('Policy Characteristics'!K:K,MATCH($C510,'Policy Characteristics'!$C:$C,0))),"",INDEX('Policy Characteristics'!K:K,MATCH($C510,'Policy Characteristics'!$C:$C,0)))</f>
        <v>industry-ag-main.html#fuel-switching</v>
      </c>
      <c r="R510" s="272" t="str">
        <f>IF(ISBLANK(INDEX('Policy Characteristics'!L:L,MATCH($C510,'Policy Characteristics'!$C:$C,0))),"",INDEX('Policy Characteristics'!L:L,MATCH($C510,'Policy Characteristics'!$C:$C,0)))</f>
        <v>industry-elec-and-hydrogen.html</v>
      </c>
    </row>
    <row r="511" spans="1:18" ht="16">
      <c r="A511" s="272" t="str">
        <f>IF(ISBLANK(INDEX('Policy Characteristics'!A:A,MATCH($C511,'Policy Characteristics'!$C:$C,0))),"",INDEX('Policy Characteristics'!A:A,MATCH($C511,'Policy Characteristics'!$C:$C,0)))</f>
        <v>Industry</v>
      </c>
      <c r="B511" s="272" t="str">
        <f>IF(ISBLANK(INDEX('Policy Characteristics'!B:B,MATCH($C511,'Policy Characteristics'!$C:$C,0))),"",INDEX('Policy Characteristics'!B:B,MATCH($C511,'Policy Characteristics'!$C:$C,0)))</f>
        <v>Electrification + Hydrogen</v>
      </c>
      <c r="C511" s="274" t="str">
        <f t="shared" si="33"/>
        <v>Fraction of Industrial Fuel Use Shifted to Other Fuels</v>
      </c>
      <c r="D511" s="6" t="s">
        <v>3192</v>
      </c>
      <c r="E511" s="44" t="s">
        <v>2448</v>
      </c>
      <c r="F511" t="s">
        <v>3162</v>
      </c>
      <c r="G511" s="44" t="s">
        <v>3219</v>
      </c>
      <c r="H511" s="43">
        <v>1252</v>
      </c>
      <c r="I511" s="44" t="s">
        <v>46</v>
      </c>
      <c r="J511" s="274" t="str">
        <f>IF(ISBLANK(INDEX('Policy Characteristics'!D:D,MATCH($C511,'Policy Characteristics'!$C:$C,0))),"",INDEX('Policy Characteristics'!D:D,MATCH($C511,'Policy Characteristics'!$C:$C,0)))</f>
        <v>Electrification + Hydrogen</v>
      </c>
      <c r="K511" s="272" t="str">
        <f>IF(ISBLANK(INDEX('Policy Characteristics'!E:E,MATCH($C511,'Policy Characteristics'!$C:$C,0))),"",INDEX('Policy Characteristics'!E:E,MATCH($C511,'Policy Characteristics'!$C:$C,0)))</f>
        <v>indst fuel type shifting</v>
      </c>
      <c r="L511" s="285">
        <f>IF(ISBLANK(INDEX('Policy Characteristics'!F:F,MATCH($C511,'Policy Characteristics'!$C:$C,0))),"",INDEX('Policy Characteristics'!F:F,MATCH($C511,'Policy Characteristics'!$C:$C,0)))</f>
        <v>0</v>
      </c>
      <c r="M511" s="285">
        <f>IF(ISBLANK(INDEX('Policy Characteristics'!G:G,MATCH($C511,'Policy Characteristics'!$C:$C,0))),"",INDEX('Policy Characteristics'!G:G,MATCH($C511,'Policy Characteristics'!$C:$C,0)))</f>
        <v>1</v>
      </c>
      <c r="N511" s="285">
        <f>IF(ISBLANK(INDEX('Policy Characteristics'!H:H,MATCH($C511,'Policy Characteristics'!$C:$C,0))),"",INDEX('Policy Characteristics'!H:H,MATCH($C511,'Policy Characteristics'!$C:$C,0)))</f>
        <v>0.01</v>
      </c>
      <c r="O511" s="272" t="str">
        <f>IF(ISBLANK(INDEX('Policy Characteristics'!I:I,MATCH($C511,'Policy Characteristics'!$C:$C,0))),"",INDEX('Policy Characteristics'!I:I,MATCH($C511,'Policy Characteristics'!$C:$C,0)))</f>
        <v>% of fuel shifted</v>
      </c>
      <c r="P511" s="272" t="str">
        <f>IF(ISBLANK(INDEX('Policy Characteristics'!J:J,MATCH($C511,'Policy Characteristics'!$C:$C,0))),"",INDEX('Policy Characteristics'!J:J,MATCH($C511,'Policy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1" s="272" t="str">
        <f>IF(ISBLANK(INDEX('Policy Characteristics'!K:K,MATCH($C511,'Policy Characteristics'!$C:$C,0))),"",INDEX('Policy Characteristics'!K:K,MATCH($C511,'Policy Characteristics'!$C:$C,0)))</f>
        <v>industry-ag-main.html#fuel-switching</v>
      </c>
      <c r="R511" s="272" t="str">
        <f>IF(ISBLANK(INDEX('Policy Characteristics'!L:L,MATCH($C511,'Policy Characteristics'!$C:$C,0))),"",INDEX('Policy Characteristics'!L:L,MATCH($C511,'Policy Characteristics'!$C:$C,0)))</f>
        <v>industry-elec-and-hydrogen.html</v>
      </c>
    </row>
    <row r="512" spans="1:18" ht="16">
      <c r="A512" s="272" t="str">
        <f>IF(ISBLANK(INDEX('Policy Characteristics'!A:A,MATCH($C512,'Policy Characteristics'!$C:$C,0))),"",INDEX('Policy Characteristics'!A:A,MATCH($C512,'Policy Characteristics'!$C:$C,0)))</f>
        <v>Industry</v>
      </c>
      <c r="B512" s="272" t="str">
        <f>IF(ISBLANK(INDEX('Policy Characteristics'!B:B,MATCH($C512,'Policy Characteristics'!$C:$C,0))),"",INDEX('Policy Characteristics'!B:B,MATCH($C512,'Policy Characteristics'!$C:$C,0)))</f>
        <v>Electrification + Hydrogen</v>
      </c>
      <c r="C512" s="274" t="str">
        <f t="shared" si="33"/>
        <v>Fraction of Industrial Fuel Use Shifted to Other Fuels</v>
      </c>
      <c r="D512" s="6" t="s">
        <v>3192</v>
      </c>
      <c r="E512" s="44" t="s">
        <v>2449</v>
      </c>
      <c r="F512" t="s">
        <v>3162</v>
      </c>
      <c r="G512" s="44" t="s">
        <v>3220</v>
      </c>
      <c r="H512" s="43">
        <v>1253</v>
      </c>
      <c r="I512" s="44" t="s">
        <v>46</v>
      </c>
      <c r="J512" s="274" t="str">
        <f>IF(ISBLANK(INDEX('Policy Characteristics'!D:D,MATCH($C512,'Policy Characteristics'!$C:$C,0))),"",INDEX('Policy Characteristics'!D:D,MATCH($C512,'Policy Characteristics'!$C:$C,0)))</f>
        <v>Electrification + Hydrogen</v>
      </c>
      <c r="K512" s="272" t="str">
        <f>IF(ISBLANK(INDEX('Policy Characteristics'!E:E,MATCH($C512,'Policy Characteristics'!$C:$C,0))),"",INDEX('Policy Characteristics'!E:E,MATCH($C512,'Policy Characteristics'!$C:$C,0)))</f>
        <v>indst fuel type shifting</v>
      </c>
      <c r="L512" s="285">
        <f>IF(ISBLANK(INDEX('Policy Characteristics'!F:F,MATCH($C512,'Policy Characteristics'!$C:$C,0))),"",INDEX('Policy Characteristics'!F:F,MATCH($C512,'Policy Characteristics'!$C:$C,0)))</f>
        <v>0</v>
      </c>
      <c r="M512" s="285">
        <f>IF(ISBLANK(INDEX('Policy Characteristics'!G:G,MATCH($C512,'Policy Characteristics'!$C:$C,0))),"",INDEX('Policy Characteristics'!G:G,MATCH($C512,'Policy Characteristics'!$C:$C,0)))</f>
        <v>1</v>
      </c>
      <c r="N512" s="285">
        <f>IF(ISBLANK(INDEX('Policy Characteristics'!H:H,MATCH($C512,'Policy Characteristics'!$C:$C,0))),"",INDEX('Policy Characteristics'!H:H,MATCH($C512,'Policy Characteristics'!$C:$C,0)))</f>
        <v>0.01</v>
      </c>
      <c r="O512" s="272" t="str">
        <f>IF(ISBLANK(INDEX('Policy Characteristics'!I:I,MATCH($C512,'Policy Characteristics'!$C:$C,0))),"",INDEX('Policy Characteristics'!I:I,MATCH($C512,'Policy Characteristics'!$C:$C,0)))</f>
        <v>% of fuel shifted</v>
      </c>
      <c r="P512" s="272" t="str">
        <f>IF(ISBLANK(INDEX('Policy Characteristics'!J:J,MATCH($C512,'Policy Characteristics'!$C:$C,0))),"",INDEX('Policy Characteristics'!J:J,MATCH($C512,'Policy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2" s="272" t="str">
        <f>IF(ISBLANK(INDEX('Policy Characteristics'!K:K,MATCH($C512,'Policy Characteristics'!$C:$C,0))),"",INDEX('Policy Characteristics'!K:K,MATCH($C512,'Policy Characteristics'!$C:$C,0)))</f>
        <v>industry-ag-main.html#fuel-switching</v>
      </c>
      <c r="R512" s="272" t="str">
        <f>IF(ISBLANK(INDEX('Policy Characteristics'!L:L,MATCH($C512,'Policy Characteristics'!$C:$C,0))),"",INDEX('Policy Characteristics'!L:L,MATCH($C512,'Policy Characteristics'!$C:$C,0)))</f>
        <v>industry-elec-and-hydrogen.html</v>
      </c>
    </row>
    <row r="513" spans="1:18" ht="16">
      <c r="A513" s="272" t="str">
        <f>IF(ISBLANK(INDEX('Policy Characteristics'!A:A,MATCH($C513,'Policy Characteristics'!$C:$C,0))),"",INDEX('Policy Characteristics'!A:A,MATCH($C513,'Policy Characteristics'!$C:$C,0)))</f>
        <v>Industry</v>
      </c>
      <c r="B513" s="272" t="str">
        <f>IF(ISBLANK(INDEX('Policy Characteristics'!B:B,MATCH($C513,'Policy Characteristics'!$C:$C,0))),"",INDEX('Policy Characteristics'!B:B,MATCH($C513,'Policy Characteristics'!$C:$C,0)))</f>
        <v>Electrification + Hydrogen</v>
      </c>
      <c r="C513" s="274" t="str">
        <f t="shared" si="33"/>
        <v>Fraction of Industrial Fuel Use Shifted to Other Fuels</v>
      </c>
      <c r="D513" s="6" t="s">
        <v>3192</v>
      </c>
      <c r="E513" s="44" t="s">
        <v>2785</v>
      </c>
      <c r="F513" t="s">
        <v>3162</v>
      </c>
      <c r="G513" s="44" t="s">
        <v>3221</v>
      </c>
      <c r="H513" s="43">
        <v>1254</v>
      </c>
      <c r="I513" s="44" t="s">
        <v>46</v>
      </c>
      <c r="J513" s="274" t="str">
        <f>IF(ISBLANK(INDEX('Policy Characteristics'!D:D,MATCH($C513,'Policy Characteristics'!$C:$C,0))),"",INDEX('Policy Characteristics'!D:D,MATCH($C513,'Policy Characteristics'!$C:$C,0)))</f>
        <v>Electrification + Hydrogen</v>
      </c>
      <c r="K513" s="272" t="str">
        <f>IF(ISBLANK(INDEX('Policy Characteristics'!E:E,MATCH($C513,'Policy Characteristics'!$C:$C,0))),"",INDEX('Policy Characteristics'!E:E,MATCH($C513,'Policy Characteristics'!$C:$C,0)))</f>
        <v>indst fuel type shifting</v>
      </c>
      <c r="L513" s="285">
        <f>IF(ISBLANK(INDEX('Policy Characteristics'!F:F,MATCH($C513,'Policy Characteristics'!$C:$C,0))),"",INDEX('Policy Characteristics'!F:F,MATCH($C513,'Policy Characteristics'!$C:$C,0)))</f>
        <v>0</v>
      </c>
      <c r="M513" s="285">
        <f>IF(ISBLANK(INDEX('Policy Characteristics'!G:G,MATCH($C513,'Policy Characteristics'!$C:$C,0))),"",INDEX('Policy Characteristics'!G:G,MATCH($C513,'Policy Characteristics'!$C:$C,0)))</f>
        <v>1</v>
      </c>
      <c r="N513" s="285">
        <f>IF(ISBLANK(INDEX('Policy Characteristics'!H:H,MATCH($C513,'Policy Characteristics'!$C:$C,0))),"",INDEX('Policy Characteristics'!H:H,MATCH($C513,'Policy Characteristics'!$C:$C,0)))</f>
        <v>0.01</v>
      </c>
      <c r="O513" s="272" t="str">
        <f>IF(ISBLANK(INDEX('Policy Characteristics'!I:I,MATCH($C513,'Policy Characteristics'!$C:$C,0))),"",INDEX('Policy Characteristics'!I:I,MATCH($C513,'Policy Characteristics'!$C:$C,0)))</f>
        <v>% of fuel shifted</v>
      </c>
      <c r="P513" s="272" t="str">
        <f>IF(ISBLANK(INDEX('Policy Characteristics'!J:J,MATCH($C513,'Policy Characteristics'!$C:$C,0))),"",INDEX('Policy Characteristics'!J:J,MATCH($C513,'Policy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3" s="272" t="str">
        <f>IF(ISBLANK(INDEX('Policy Characteristics'!K:K,MATCH($C513,'Policy Characteristics'!$C:$C,0))),"",INDEX('Policy Characteristics'!K:K,MATCH($C513,'Policy Characteristics'!$C:$C,0)))</f>
        <v>industry-ag-main.html#fuel-switching</v>
      </c>
      <c r="R513" s="272" t="str">
        <f>IF(ISBLANK(INDEX('Policy Characteristics'!L:L,MATCH($C513,'Policy Characteristics'!$C:$C,0))),"",INDEX('Policy Characteristics'!L:L,MATCH($C513,'Policy Characteristics'!$C:$C,0)))</f>
        <v>industry-elec-and-hydrogen.html</v>
      </c>
    </row>
    <row r="514" spans="1:18" ht="16">
      <c r="A514" s="272" t="str">
        <f>IF(ISBLANK(INDEX('Policy Characteristics'!A:A,MATCH($C514,'Policy Characteristics'!$C:$C,0))),"",INDEX('Policy Characteristics'!A:A,MATCH($C514,'Policy Characteristics'!$C:$C,0)))</f>
        <v>Industry</v>
      </c>
      <c r="B514" s="272" t="str">
        <f>IF(ISBLANK(INDEX('Policy Characteristics'!B:B,MATCH($C514,'Policy Characteristics'!$C:$C,0))),"",INDEX('Policy Characteristics'!B:B,MATCH($C514,'Policy Characteristics'!$C:$C,0)))</f>
        <v>Electrification + Hydrogen</v>
      </c>
      <c r="C514" s="274" t="str">
        <f t="shared" si="33"/>
        <v>Fraction of Industrial Fuel Use Shifted to Other Fuels</v>
      </c>
      <c r="D514" s="6" t="s">
        <v>3192</v>
      </c>
      <c r="E514" s="44" t="s">
        <v>2786</v>
      </c>
      <c r="F514" t="s">
        <v>3162</v>
      </c>
      <c r="G514" s="44" t="s">
        <v>3222</v>
      </c>
      <c r="H514" s="43">
        <v>1255</v>
      </c>
      <c r="I514" s="44" t="s">
        <v>46</v>
      </c>
      <c r="J514" s="274" t="str">
        <f>IF(ISBLANK(INDEX('Policy Characteristics'!D:D,MATCH($C514,'Policy Characteristics'!$C:$C,0))),"",INDEX('Policy Characteristics'!D:D,MATCH($C514,'Policy Characteristics'!$C:$C,0)))</f>
        <v>Electrification + Hydrogen</v>
      </c>
      <c r="K514" s="272" t="str">
        <f>IF(ISBLANK(INDEX('Policy Characteristics'!E:E,MATCH($C514,'Policy Characteristics'!$C:$C,0))),"",INDEX('Policy Characteristics'!E:E,MATCH($C514,'Policy Characteristics'!$C:$C,0)))</f>
        <v>indst fuel type shifting</v>
      </c>
      <c r="L514" s="285">
        <f>IF(ISBLANK(INDEX('Policy Characteristics'!F:F,MATCH($C514,'Policy Characteristics'!$C:$C,0))),"",INDEX('Policy Characteristics'!F:F,MATCH($C514,'Policy Characteristics'!$C:$C,0)))</f>
        <v>0</v>
      </c>
      <c r="M514" s="285">
        <f>IF(ISBLANK(INDEX('Policy Characteristics'!G:G,MATCH($C514,'Policy Characteristics'!$C:$C,0))),"",INDEX('Policy Characteristics'!G:G,MATCH($C514,'Policy Characteristics'!$C:$C,0)))</f>
        <v>1</v>
      </c>
      <c r="N514" s="285">
        <f>IF(ISBLANK(INDEX('Policy Characteristics'!H:H,MATCH($C514,'Policy Characteristics'!$C:$C,0))),"",INDEX('Policy Characteristics'!H:H,MATCH($C514,'Policy Characteristics'!$C:$C,0)))</f>
        <v>0.01</v>
      </c>
      <c r="O514" s="272" t="str">
        <f>IF(ISBLANK(INDEX('Policy Characteristics'!I:I,MATCH($C514,'Policy Characteristics'!$C:$C,0))),"",INDEX('Policy Characteristics'!I:I,MATCH($C514,'Policy Characteristics'!$C:$C,0)))</f>
        <v>% of fuel shifted</v>
      </c>
      <c r="P514" s="272" t="str">
        <f>IF(ISBLANK(INDEX('Policy Characteristics'!J:J,MATCH($C514,'Policy Characteristics'!$C:$C,0))),"",INDEX('Policy Characteristics'!J:J,MATCH($C514,'Policy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4" s="272" t="str">
        <f>IF(ISBLANK(INDEX('Policy Characteristics'!K:K,MATCH($C514,'Policy Characteristics'!$C:$C,0))),"",INDEX('Policy Characteristics'!K:K,MATCH($C514,'Policy Characteristics'!$C:$C,0)))</f>
        <v>industry-ag-main.html#fuel-switching</v>
      </c>
      <c r="R514" s="272" t="str">
        <f>IF(ISBLANK(INDEX('Policy Characteristics'!L:L,MATCH($C514,'Policy Characteristics'!$C:$C,0))),"",INDEX('Policy Characteristics'!L:L,MATCH($C514,'Policy Characteristics'!$C:$C,0)))</f>
        <v>industry-elec-and-hydrogen.html</v>
      </c>
    </row>
    <row r="515" spans="1:18" ht="16">
      <c r="A515" s="272" t="str">
        <f>IF(ISBLANK(INDEX('Policy Characteristics'!A:A,MATCH($C515,'Policy Characteristics'!$C:$C,0))),"",INDEX('Policy Characteristics'!A:A,MATCH($C515,'Policy Characteristics'!$C:$C,0)))</f>
        <v>Industry</v>
      </c>
      <c r="B515" s="272" t="str">
        <f>IF(ISBLANK(INDEX('Policy Characteristics'!B:B,MATCH($C515,'Policy Characteristics'!$C:$C,0))),"",INDEX('Policy Characteristics'!B:B,MATCH($C515,'Policy Characteristics'!$C:$C,0)))</f>
        <v>Electrification + Hydrogen</v>
      </c>
      <c r="C515" s="274" t="str">
        <f t="shared" si="33"/>
        <v>Fraction of Industrial Fuel Use Shifted to Other Fuels</v>
      </c>
      <c r="D515" s="6" t="s">
        <v>3192</v>
      </c>
      <c r="E515" s="44" t="s">
        <v>2787</v>
      </c>
      <c r="F515" t="s">
        <v>3162</v>
      </c>
      <c r="G515" s="44" t="s">
        <v>3223</v>
      </c>
      <c r="H515" s="43">
        <v>1256</v>
      </c>
      <c r="I515" s="44" t="s">
        <v>46</v>
      </c>
      <c r="J515" s="274" t="str">
        <f>IF(ISBLANK(INDEX('Policy Characteristics'!D:D,MATCH($C515,'Policy Characteristics'!$C:$C,0))),"",INDEX('Policy Characteristics'!D:D,MATCH($C515,'Policy Characteristics'!$C:$C,0)))</f>
        <v>Electrification + Hydrogen</v>
      </c>
      <c r="K515" s="272" t="str">
        <f>IF(ISBLANK(INDEX('Policy Characteristics'!E:E,MATCH($C515,'Policy Characteristics'!$C:$C,0))),"",INDEX('Policy Characteristics'!E:E,MATCH($C515,'Policy Characteristics'!$C:$C,0)))</f>
        <v>indst fuel type shifting</v>
      </c>
      <c r="L515" s="285">
        <f>IF(ISBLANK(INDEX('Policy Characteristics'!F:F,MATCH($C515,'Policy Characteristics'!$C:$C,0))),"",INDEX('Policy Characteristics'!F:F,MATCH($C515,'Policy Characteristics'!$C:$C,0)))</f>
        <v>0</v>
      </c>
      <c r="M515" s="285">
        <f>IF(ISBLANK(INDEX('Policy Characteristics'!G:G,MATCH($C515,'Policy Characteristics'!$C:$C,0))),"",INDEX('Policy Characteristics'!G:G,MATCH($C515,'Policy Characteristics'!$C:$C,0)))</f>
        <v>1</v>
      </c>
      <c r="N515" s="285">
        <f>IF(ISBLANK(INDEX('Policy Characteristics'!H:H,MATCH($C515,'Policy Characteristics'!$C:$C,0))),"",INDEX('Policy Characteristics'!H:H,MATCH($C515,'Policy Characteristics'!$C:$C,0)))</f>
        <v>0.01</v>
      </c>
      <c r="O515" s="272" t="str">
        <f>IF(ISBLANK(INDEX('Policy Characteristics'!I:I,MATCH($C515,'Policy Characteristics'!$C:$C,0))),"",INDEX('Policy Characteristics'!I:I,MATCH($C515,'Policy Characteristics'!$C:$C,0)))</f>
        <v>% of fuel shifted</v>
      </c>
      <c r="P515" s="272" t="str">
        <f>IF(ISBLANK(INDEX('Policy Characteristics'!J:J,MATCH($C515,'Policy Characteristics'!$C:$C,0))),"",INDEX('Policy Characteristics'!J:J,MATCH($C515,'Policy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5" s="272" t="str">
        <f>IF(ISBLANK(INDEX('Policy Characteristics'!K:K,MATCH($C515,'Policy Characteristics'!$C:$C,0))),"",INDEX('Policy Characteristics'!K:K,MATCH($C515,'Policy Characteristics'!$C:$C,0)))</f>
        <v>industry-ag-main.html#fuel-switching</v>
      </c>
      <c r="R515" s="272" t="str">
        <f>IF(ISBLANK(INDEX('Policy Characteristics'!L:L,MATCH($C515,'Policy Characteristics'!$C:$C,0))),"",INDEX('Policy Characteristics'!L:L,MATCH($C515,'Policy Characteristics'!$C:$C,0)))</f>
        <v>industry-elec-and-hydrogen.html</v>
      </c>
    </row>
    <row r="516" spans="1:18" ht="16">
      <c r="A516" s="272" t="str">
        <f>IF(ISBLANK(INDEX('Policy Characteristics'!A:A,MATCH($C516,'Policy Characteristics'!$C:$C,0))),"",INDEX('Policy Characteristics'!A:A,MATCH($C516,'Policy Characteristics'!$C:$C,0)))</f>
        <v>Industry</v>
      </c>
      <c r="B516" s="272" t="str">
        <f>IF(ISBLANK(INDEX('Policy Characteristics'!B:B,MATCH($C516,'Policy Characteristics'!$C:$C,0))),"",INDEX('Policy Characteristics'!B:B,MATCH($C516,'Policy Characteristics'!$C:$C,0)))</f>
        <v>Electrification + Hydrogen</v>
      </c>
      <c r="C516" s="274" t="str">
        <f t="shared" si="33"/>
        <v>Fraction of Industrial Fuel Use Shifted to Other Fuels</v>
      </c>
      <c r="D516" s="6" t="s">
        <v>3192</v>
      </c>
      <c r="E516" s="44" t="s">
        <v>2784</v>
      </c>
      <c r="F516" t="s">
        <v>3162</v>
      </c>
      <c r="G516" s="44" t="s">
        <v>3224</v>
      </c>
      <c r="H516" s="43">
        <v>1257</v>
      </c>
      <c r="I516" s="44" t="s">
        <v>45</v>
      </c>
      <c r="J516" s="274" t="str">
        <f>IF(ISBLANK(INDEX('Policy Characteristics'!D:D,MATCH($C516,'Policy Characteristics'!$C:$C,0))),"",INDEX('Policy Characteristics'!D:D,MATCH($C516,'Policy Characteristics'!$C:$C,0)))</f>
        <v>Electrification + Hydrogen</v>
      </c>
      <c r="K516" s="272" t="str">
        <f>IF(ISBLANK(INDEX('Policy Characteristics'!E:E,MATCH($C516,'Policy Characteristics'!$C:$C,0))),"",INDEX('Policy Characteristics'!E:E,MATCH($C516,'Policy Characteristics'!$C:$C,0)))</f>
        <v>indst fuel type shifting</v>
      </c>
      <c r="L516" s="285">
        <f>IF(ISBLANK(INDEX('Policy Characteristics'!F:F,MATCH($C516,'Policy Characteristics'!$C:$C,0))),"",INDEX('Policy Characteristics'!F:F,MATCH($C516,'Policy Characteristics'!$C:$C,0)))</f>
        <v>0</v>
      </c>
      <c r="M516" s="285">
        <f>IF(ISBLANK(INDEX('Policy Characteristics'!G:G,MATCH($C516,'Policy Characteristics'!$C:$C,0))),"",INDEX('Policy Characteristics'!G:G,MATCH($C516,'Policy Characteristics'!$C:$C,0)))</f>
        <v>1</v>
      </c>
      <c r="N516" s="285">
        <f>IF(ISBLANK(INDEX('Policy Characteristics'!H:H,MATCH($C516,'Policy Characteristics'!$C:$C,0))),"",INDEX('Policy Characteristics'!H:H,MATCH($C516,'Policy Characteristics'!$C:$C,0)))</f>
        <v>0.01</v>
      </c>
      <c r="O516" s="272" t="str">
        <f>IF(ISBLANK(INDEX('Policy Characteristics'!I:I,MATCH($C516,'Policy Characteristics'!$C:$C,0))),"",INDEX('Policy Characteristics'!I:I,MATCH($C516,'Policy Characteristics'!$C:$C,0)))</f>
        <v>% of fuel shifted</v>
      </c>
      <c r="P516" s="272" t="str">
        <f>IF(ISBLANK(INDEX('Policy Characteristics'!J:J,MATCH($C516,'Policy Characteristics'!$C:$C,0))),"",INDEX('Policy Characteristics'!J:J,MATCH($C516,'Policy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6" s="272" t="str">
        <f>IF(ISBLANK(INDEX('Policy Characteristics'!K:K,MATCH($C516,'Policy Characteristics'!$C:$C,0))),"",INDEX('Policy Characteristics'!K:K,MATCH($C516,'Policy Characteristics'!$C:$C,0)))</f>
        <v>industry-ag-main.html#fuel-switching</v>
      </c>
      <c r="R516" s="272" t="str">
        <f>IF(ISBLANK(INDEX('Policy Characteristics'!L:L,MATCH($C516,'Policy Characteristics'!$C:$C,0))),"",INDEX('Policy Characteristics'!L:L,MATCH($C516,'Policy Characteristics'!$C:$C,0)))</f>
        <v>industry-elec-and-hydrogen.html</v>
      </c>
    </row>
    <row r="517" spans="1:18" ht="16">
      <c r="A517" s="272" t="str">
        <f>IF(ISBLANK(INDEX('Policy Characteristics'!A:A,MATCH($C517,'Policy Characteristics'!$C:$C,0))),"",INDEX('Policy Characteristics'!A:A,MATCH($C517,'Policy Characteristics'!$C:$C,0)))</f>
        <v>Industry</v>
      </c>
      <c r="B517" s="272" t="str">
        <f>IF(ISBLANK(INDEX('Policy Characteristics'!B:B,MATCH($C517,'Policy Characteristics'!$C:$C,0))),"",INDEX('Policy Characteristics'!B:B,MATCH($C517,'Policy Characteristics'!$C:$C,0)))</f>
        <v>Electrification + Hydrogen</v>
      </c>
      <c r="C517" s="274" t="str">
        <f t="shared" si="33"/>
        <v>Fraction of Industrial Fuel Use Shifted to Other Fuels</v>
      </c>
      <c r="D517" s="6" t="s">
        <v>3193</v>
      </c>
      <c r="E517" s="44" t="s">
        <v>2444</v>
      </c>
      <c r="F517" t="s">
        <v>3163</v>
      </c>
      <c r="G517" s="44" t="s">
        <v>3215</v>
      </c>
      <c r="H517" s="43">
        <v>1258</v>
      </c>
      <c r="I517" s="44" t="s">
        <v>46</v>
      </c>
      <c r="J517" s="274" t="str">
        <f>IF(ISBLANK(INDEX('Policy Characteristics'!D:D,MATCH($C517,'Policy Characteristics'!$C:$C,0))),"",INDEX('Policy Characteristics'!D:D,MATCH($C517,'Policy Characteristics'!$C:$C,0)))</f>
        <v>Electrification + Hydrogen</v>
      </c>
      <c r="K517" s="272" t="str">
        <f>IF(ISBLANK(INDEX('Policy Characteristics'!E:E,MATCH($C517,'Policy Characteristics'!$C:$C,0))),"",INDEX('Policy Characteristics'!E:E,MATCH($C517,'Policy Characteristics'!$C:$C,0)))</f>
        <v>indst fuel type shifting</v>
      </c>
      <c r="L517" s="285">
        <f>IF(ISBLANK(INDEX('Policy Characteristics'!F:F,MATCH($C517,'Policy Characteristics'!$C:$C,0))),"",INDEX('Policy Characteristics'!F:F,MATCH($C517,'Policy Characteristics'!$C:$C,0)))</f>
        <v>0</v>
      </c>
      <c r="M517" s="285">
        <f>IF(ISBLANK(INDEX('Policy Characteristics'!G:G,MATCH($C517,'Policy Characteristics'!$C:$C,0))),"",INDEX('Policy Characteristics'!G:G,MATCH($C517,'Policy Characteristics'!$C:$C,0)))</f>
        <v>1</v>
      </c>
      <c r="N517" s="285">
        <f>IF(ISBLANK(INDEX('Policy Characteristics'!H:H,MATCH($C517,'Policy Characteristics'!$C:$C,0))),"",INDEX('Policy Characteristics'!H:H,MATCH($C517,'Policy Characteristics'!$C:$C,0)))</f>
        <v>0.01</v>
      </c>
      <c r="O517" s="272" t="str">
        <f>IF(ISBLANK(INDEX('Policy Characteristics'!I:I,MATCH($C517,'Policy Characteristics'!$C:$C,0))),"",INDEX('Policy Characteristics'!I:I,MATCH($C517,'Policy Characteristics'!$C:$C,0)))</f>
        <v>% of fuel shifted</v>
      </c>
      <c r="P517" s="272" t="str">
        <f>IF(ISBLANK(INDEX('Policy Characteristics'!J:J,MATCH($C517,'Policy Characteristics'!$C:$C,0))),"",INDEX('Policy Characteristics'!J:J,MATCH($C517,'Policy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7" s="272" t="str">
        <f>IF(ISBLANK(INDEX('Policy Characteristics'!K:K,MATCH($C517,'Policy Characteristics'!$C:$C,0))),"",INDEX('Policy Characteristics'!K:K,MATCH($C517,'Policy Characteristics'!$C:$C,0)))</f>
        <v>industry-ag-main.html#fuel-switching</v>
      </c>
      <c r="R517" s="272" t="str">
        <f>IF(ISBLANK(INDEX('Policy Characteristics'!L:L,MATCH($C517,'Policy Characteristics'!$C:$C,0))),"",INDEX('Policy Characteristics'!L:L,MATCH($C517,'Policy Characteristics'!$C:$C,0)))</f>
        <v>industry-elec-and-hydrogen.html</v>
      </c>
    </row>
    <row r="518" spans="1:18" ht="16">
      <c r="A518" s="272" t="str">
        <f>IF(ISBLANK(INDEX('Policy Characteristics'!A:A,MATCH($C518,'Policy Characteristics'!$C:$C,0))),"",INDEX('Policy Characteristics'!A:A,MATCH($C518,'Policy Characteristics'!$C:$C,0)))</f>
        <v>Industry</v>
      </c>
      <c r="B518" s="272" t="str">
        <f>IF(ISBLANK(INDEX('Policy Characteristics'!B:B,MATCH($C518,'Policy Characteristics'!$C:$C,0))),"",INDEX('Policy Characteristics'!B:B,MATCH($C518,'Policy Characteristics'!$C:$C,0)))</f>
        <v>Electrification + Hydrogen</v>
      </c>
      <c r="C518" s="274" t="str">
        <f t="shared" si="33"/>
        <v>Fraction of Industrial Fuel Use Shifted to Other Fuels</v>
      </c>
      <c r="D518" s="6" t="s">
        <v>3193</v>
      </c>
      <c r="E518" s="44" t="s">
        <v>2445</v>
      </c>
      <c r="F518" t="s">
        <v>3163</v>
      </c>
      <c r="G518" s="44" t="s">
        <v>3216</v>
      </c>
      <c r="H518" s="43">
        <v>1259</v>
      </c>
      <c r="I518" s="44" t="s">
        <v>46</v>
      </c>
      <c r="J518" s="274" t="str">
        <f>IF(ISBLANK(INDEX('Policy Characteristics'!D:D,MATCH($C518,'Policy Characteristics'!$C:$C,0))),"",INDEX('Policy Characteristics'!D:D,MATCH($C518,'Policy Characteristics'!$C:$C,0)))</f>
        <v>Electrification + Hydrogen</v>
      </c>
      <c r="K518" s="272" t="str">
        <f>IF(ISBLANK(INDEX('Policy Characteristics'!E:E,MATCH($C518,'Policy Characteristics'!$C:$C,0))),"",INDEX('Policy Characteristics'!E:E,MATCH($C518,'Policy Characteristics'!$C:$C,0)))</f>
        <v>indst fuel type shifting</v>
      </c>
      <c r="L518" s="285">
        <f>IF(ISBLANK(INDEX('Policy Characteristics'!F:F,MATCH($C518,'Policy Characteristics'!$C:$C,0))),"",INDEX('Policy Characteristics'!F:F,MATCH($C518,'Policy Characteristics'!$C:$C,0)))</f>
        <v>0</v>
      </c>
      <c r="M518" s="285">
        <f>IF(ISBLANK(INDEX('Policy Characteristics'!G:G,MATCH($C518,'Policy Characteristics'!$C:$C,0))),"",INDEX('Policy Characteristics'!G:G,MATCH($C518,'Policy Characteristics'!$C:$C,0)))</f>
        <v>1</v>
      </c>
      <c r="N518" s="285">
        <f>IF(ISBLANK(INDEX('Policy Characteristics'!H:H,MATCH($C518,'Policy Characteristics'!$C:$C,0))),"",INDEX('Policy Characteristics'!H:H,MATCH($C518,'Policy Characteristics'!$C:$C,0)))</f>
        <v>0.01</v>
      </c>
      <c r="O518" s="272" t="str">
        <f>IF(ISBLANK(INDEX('Policy Characteristics'!I:I,MATCH($C518,'Policy Characteristics'!$C:$C,0))),"",INDEX('Policy Characteristics'!I:I,MATCH($C518,'Policy Characteristics'!$C:$C,0)))</f>
        <v>% of fuel shifted</v>
      </c>
      <c r="P518" s="272" t="str">
        <f>IF(ISBLANK(INDEX('Policy Characteristics'!J:J,MATCH($C518,'Policy Characteristics'!$C:$C,0))),"",INDEX('Policy Characteristics'!J:J,MATCH($C518,'Policy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8" s="272" t="str">
        <f>IF(ISBLANK(INDEX('Policy Characteristics'!K:K,MATCH($C518,'Policy Characteristics'!$C:$C,0))),"",INDEX('Policy Characteristics'!K:K,MATCH($C518,'Policy Characteristics'!$C:$C,0)))</f>
        <v>industry-ag-main.html#fuel-switching</v>
      </c>
      <c r="R518" s="272" t="str">
        <f>IF(ISBLANK(INDEX('Policy Characteristics'!L:L,MATCH($C518,'Policy Characteristics'!$C:$C,0))),"",INDEX('Policy Characteristics'!L:L,MATCH($C518,'Policy Characteristics'!$C:$C,0)))</f>
        <v>industry-elec-and-hydrogen.html</v>
      </c>
    </row>
    <row r="519" spans="1:18" ht="16">
      <c r="A519" s="272" t="str">
        <f>IF(ISBLANK(INDEX('Policy Characteristics'!A:A,MATCH($C519,'Policy Characteristics'!$C:$C,0))),"",INDEX('Policy Characteristics'!A:A,MATCH($C519,'Policy Characteristics'!$C:$C,0)))</f>
        <v>Industry</v>
      </c>
      <c r="B519" s="272" t="str">
        <f>IF(ISBLANK(INDEX('Policy Characteristics'!B:B,MATCH($C519,'Policy Characteristics'!$C:$C,0))),"",INDEX('Policy Characteristics'!B:B,MATCH($C519,'Policy Characteristics'!$C:$C,0)))</f>
        <v>Electrification + Hydrogen</v>
      </c>
      <c r="C519" s="274" t="str">
        <f t="shared" si="33"/>
        <v>Fraction of Industrial Fuel Use Shifted to Other Fuels</v>
      </c>
      <c r="D519" s="6" t="s">
        <v>3193</v>
      </c>
      <c r="E519" s="44" t="s">
        <v>2446</v>
      </c>
      <c r="F519" t="s">
        <v>3163</v>
      </c>
      <c r="G519" s="44" t="s">
        <v>3217</v>
      </c>
      <c r="H519" s="43">
        <v>1260</v>
      </c>
      <c r="I519" s="44" t="s">
        <v>46</v>
      </c>
      <c r="J519" s="274" t="str">
        <f>IF(ISBLANK(INDEX('Policy Characteristics'!D:D,MATCH($C519,'Policy Characteristics'!$C:$C,0))),"",INDEX('Policy Characteristics'!D:D,MATCH($C519,'Policy Characteristics'!$C:$C,0)))</f>
        <v>Electrification + Hydrogen</v>
      </c>
      <c r="K519" s="272" t="str">
        <f>IF(ISBLANK(INDEX('Policy Characteristics'!E:E,MATCH($C519,'Policy Characteristics'!$C:$C,0))),"",INDEX('Policy Characteristics'!E:E,MATCH($C519,'Policy Characteristics'!$C:$C,0)))</f>
        <v>indst fuel type shifting</v>
      </c>
      <c r="L519" s="285">
        <f>IF(ISBLANK(INDEX('Policy Characteristics'!F:F,MATCH($C519,'Policy Characteristics'!$C:$C,0))),"",INDEX('Policy Characteristics'!F:F,MATCH($C519,'Policy Characteristics'!$C:$C,0)))</f>
        <v>0</v>
      </c>
      <c r="M519" s="285">
        <f>IF(ISBLANK(INDEX('Policy Characteristics'!G:G,MATCH($C519,'Policy Characteristics'!$C:$C,0))),"",INDEX('Policy Characteristics'!G:G,MATCH($C519,'Policy Characteristics'!$C:$C,0)))</f>
        <v>1</v>
      </c>
      <c r="N519" s="285">
        <f>IF(ISBLANK(INDEX('Policy Characteristics'!H:H,MATCH($C519,'Policy Characteristics'!$C:$C,0))),"",INDEX('Policy Characteristics'!H:H,MATCH($C519,'Policy Characteristics'!$C:$C,0)))</f>
        <v>0.01</v>
      </c>
      <c r="O519" s="272" t="str">
        <f>IF(ISBLANK(INDEX('Policy Characteristics'!I:I,MATCH($C519,'Policy Characteristics'!$C:$C,0))),"",INDEX('Policy Characteristics'!I:I,MATCH($C519,'Policy Characteristics'!$C:$C,0)))</f>
        <v>% of fuel shifted</v>
      </c>
      <c r="P519" s="272" t="str">
        <f>IF(ISBLANK(INDEX('Policy Characteristics'!J:J,MATCH($C519,'Policy Characteristics'!$C:$C,0))),"",INDEX('Policy Characteristics'!J:J,MATCH($C519,'Policy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19" s="272" t="str">
        <f>IF(ISBLANK(INDEX('Policy Characteristics'!K:K,MATCH($C519,'Policy Characteristics'!$C:$C,0))),"",INDEX('Policy Characteristics'!K:K,MATCH($C519,'Policy Characteristics'!$C:$C,0)))</f>
        <v>industry-ag-main.html#fuel-switching</v>
      </c>
      <c r="R519" s="272" t="str">
        <f>IF(ISBLANK(INDEX('Policy Characteristics'!L:L,MATCH($C519,'Policy Characteristics'!$C:$C,0))),"",INDEX('Policy Characteristics'!L:L,MATCH($C519,'Policy Characteristics'!$C:$C,0)))</f>
        <v>industry-elec-and-hydrogen.html</v>
      </c>
    </row>
    <row r="520" spans="1:18" ht="16">
      <c r="A520" s="272" t="str">
        <f>IF(ISBLANK(INDEX('Policy Characteristics'!A:A,MATCH($C520,'Policy Characteristics'!$C:$C,0))),"",INDEX('Policy Characteristics'!A:A,MATCH($C520,'Policy Characteristics'!$C:$C,0)))</f>
        <v>Industry</v>
      </c>
      <c r="B520" s="272" t="str">
        <f>IF(ISBLANK(INDEX('Policy Characteristics'!B:B,MATCH($C520,'Policy Characteristics'!$C:$C,0))),"",INDEX('Policy Characteristics'!B:B,MATCH($C520,'Policy Characteristics'!$C:$C,0)))</f>
        <v>Electrification + Hydrogen</v>
      </c>
      <c r="C520" s="274" t="str">
        <f t="shared" si="33"/>
        <v>Fraction of Industrial Fuel Use Shifted to Other Fuels</v>
      </c>
      <c r="D520" s="6" t="s">
        <v>3193</v>
      </c>
      <c r="E520" s="44" t="s">
        <v>2447</v>
      </c>
      <c r="F520" t="s">
        <v>3163</v>
      </c>
      <c r="G520" s="44" t="s">
        <v>3218</v>
      </c>
      <c r="H520" s="43">
        <v>1261</v>
      </c>
      <c r="I520" s="44" t="s">
        <v>46</v>
      </c>
      <c r="J520" s="274" t="str">
        <f>IF(ISBLANK(INDEX('Policy Characteristics'!D:D,MATCH($C520,'Policy Characteristics'!$C:$C,0))),"",INDEX('Policy Characteristics'!D:D,MATCH($C520,'Policy Characteristics'!$C:$C,0)))</f>
        <v>Electrification + Hydrogen</v>
      </c>
      <c r="K520" s="272" t="str">
        <f>IF(ISBLANK(INDEX('Policy Characteristics'!E:E,MATCH($C520,'Policy Characteristics'!$C:$C,0))),"",INDEX('Policy Characteristics'!E:E,MATCH($C520,'Policy Characteristics'!$C:$C,0)))</f>
        <v>indst fuel type shifting</v>
      </c>
      <c r="L520" s="285">
        <f>IF(ISBLANK(INDEX('Policy Characteristics'!F:F,MATCH($C520,'Policy Characteristics'!$C:$C,0))),"",INDEX('Policy Characteristics'!F:F,MATCH($C520,'Policy Characteristics'!$C:$C,0)))</f>
        <v>0</v>
      </c>
      <c r="M520" s="285">
        <f>IF(ISBLANK(INDEX('Policy Characteristics'!G:G,MATCH($C520,'Policy Characteristics'!$C:$C,0))),"",INDEX('Policy Characteristics'!G:G,MATCH($C520,'Policy Characteristics'!$C:$C,0)))</f>
        <v>1</v>
      </c>
      <c r="N520" s="285">
        <f>IF(ISBLANK(INDEX('Policy Characteristics'!H:H,MATCH($C520,'Policy Characteristics'!$C:$C,0))),"",INDEX('Policy Characteristics'!H:H,MATCH($C520,'Policy Characteristics'!$C:$C,0)))</f>
        <v>0.01</v>
      </c>
      <c r="O520" s="272" t="str">
        <f>IF(ISBLANK(INDEX('Policy Characteristics'!I:I,MATCH($C520,'Policy Characteristics'!$C:$C,0))),"",INDEX('Policy Characteristics'!I:I,MATCH($C520,'Policy Characteristics'!$C:$C,0)))</f>
        <v>% of fuel shifted</v>
      </c>
      <c r="P520" s="272" t="str">
        <f>IF(ISBLANK(INDEX('Policy Characteristics'!J:J,MATCH($C520,'Policy Characteristics'!$C:$C,0))),"",INDEX('Policy Characteristics'!J:J,MATCH($C520,'Policy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0" s="272" t="str">
        <f>IF(ISBLANK(INDEX('Policy Characteristics'!K:K,MATCH($C520,'Policy Characteristics'!$C:$C,0))),"",INDEX('Policy Characteristics'!K:K,MATCH($C520,'Policy Characteristics'!$C:$C,0)))</f>
        <v>industry-ag-main.html#fuel-switching</v>
      </c>
      <c r="R520" s="272" t="str">
        <f>IF(ISBLANK(INDEX('Policy Characteristics'!L:L,MATCH($C520,'Policy Characteristics'!$C:$C,0))),"",INDEX('Policy Characteristics'!L:L,MATCH($C520,'Policy Characteristics'!$C:$C,0)))</f>
        <v>industry-elec-and-hydrogen.html</v>
      </c>
    </row>
    <row r="521" spans="1:18" ht="16">
      <c r="A521" s="272" t="str">
        <f>IF(ISBLANK(INDEX('Policy Characteristics'!A:A,MATCH($C521,'Policy Characteristics'!$C:$C,0))),"",INDEX('Policy Characteristics'!A:A,MATCH($C521,'Policy Characteristics'!$C:$C,0)))</f>
        <v>Industry</v>
      </c>
      <c r="B521" s="272" t="str">
        <f>IF(ISBLANK(INDEX('Policy Characteristics'!B:B,MATCH($C521,'Policy Characteristics'!$C:$C,0))),"",INDEX('Policy Characteristics'!B:B,MATCH($C521,'Policy Characteristics'!$C:$C,0)))</f>
        <v>Electrification + Hydrogen</v>
      </c>
      <c r="C521" s="274" t="str">
        <f t="shared" si="33"/>
        <v>Fraction of Industrial Fuel Use Shifted to Other Fuels</v>
      </c>
      <c r="D521" s="6" t="s">
        <v>3193</v>
      </c>
      <c r="E521" s="44" t="s">
        <v>2448</v>
      </c>
      <c r="F521" t="s">
        <v>3163</v>
      </c>
      <c r="G521" s="44" t="s">
        <v>3219</v>
      </c>
      <c r="H521" s="43">
        <v>1262</v>
      </c>
      <c r="I521" s="44" t="s">
        <v>46</v>
      </c>
      <c r="J521" s="274" t="str">
        <f>IF(ISBLANK(INDEX('Policy Characteristics'!D:D,MATCH($C521,'Policy Characteristics'!$C:$C,0))),"",INDEX('Policy Characteristics'!D:D,MATCH($C521,'Policy Characteristics'!$C:$C,0)))</f>
        <v>Electrification + Hydrogen</v>
      </c>
      <c r="K521" s="272" t="str">
        <f>IF(ISBLANK(INDEX('Policy Characteristics'!E:E,MATCH($C521,'Policy Characteristics'!$C:$C,0))),"",INDEX('Policy Characteristics'!E:E,MATCH($C521,'Policy Characteristics'!$C:$C,0)))</f>
        <v>indst fuel type shifting</v>
      </c>
      <c r="L521" s="285">
        <f>IF(ISBLANK(INDEX('Policy Characteristics'!F:F,MATCH($C521,'Policy Characteristics'!$C:$C,0))),"",INDEX('Policy Characteristics'!F:F,MATCH($C521,'Policy Characteristics'!$C:$C,0)))</f>
        <v>0</v>
      </c>
      <c r="M521" s="285">
        <f>IF(ISBLANK(INDEX('Policy Characteristics'!G:G,MATCH($C521,'Policy Characteristics'!$C:$C,0))),"",INDEX('Policy Characteristics'!G:G,MATCH($C521,'Policy Characteristics'!$C:$C,0)))</f>
        <v>1</v>
      </c>
      <c r="N521" s="285">
        <f>IF(ISBLANK(INDEX('Policy Characteristics'!H:H,MATCH($C521,'Policy Characteristics'!$C:$C,0))),"",INDEX('Policy Characteristics'!H:H,MATCH($C521,'Policy Characteristics'!$C:$C,0)))</f>
        <v>0.01</v>
      </c>
      <c r="O521" s="272" t="str">
        <f>IF(ISBLANK(INDEX('Policy Characteristics'!I:I,MATCH($C521,'Policy Characteristics'!$C:$C,0))),"",INDEX('Policy Characteristics'!I:I,MATCH($C521,'Policy Characteristics'!$C:$C,0)))</f>
        <v>% of fuel shifted</v>
      </c>
      <c r="P521" s="272" t="str">
        <f>IF(ISBLANK(INDEX('Policy Characteristics'!J:J,MATCH($C521,'Policy Characteristics'!$C:$C,0))),"",INDEX('Policy Characteristics'!J:J,MATCH($C521,'Policy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1" s="272" t="str">
        <f>IF(ISBLANK(INDEX('Policy Characteristics'!K:K,MATCH($C521,'Policy Characteristics'!$C:$C,0))),"",INDEX('Policy Characteristics'!K:K,MATCH($C521,'Policy Characteristics'!$C:$C,0)))</f>
        <v>industry-ag-main.html#fuel-switching</v>
      </c>
      <c r="R521" s="272" t="str">
        <f>IF(ISBLANK(INDEX('Policy Characteristics'!L:L,MATCH($C521,'Policy Characteristics'!$C:$C,0))),"",INDEX('Policy Characteristics'!L:L,MATCH($C521,'Policy Characteristics'!$C:$C,0)))</f>
        <v>industry-elec-and-hydrogen.html</v>
      </c>
    </row>
    <row r="522" spans="1:18" ht="16">
      <c r="A522" s="272" t="str">
        <f>IF(ISBLANK(INDEX('Policy Characteristics'!A:A,MATCH($C522,'Policy Characteristics'!$C:$C,0))),"",INDEX('Policy Characteristics'!A:A,MATCH($C522,'Policy Characteristics'!$C:$C,0)))</f>
        <v>Industry</v>
      </c>
      <c r="B522" s="272" t="str">
        <f>IF(ISBLANK(INDEX('Policy Characteristics'!B:B,MATCH($C522,'Policy Characteristics'!$C:$C,0))),"",INDEX('Policy Characteristics'!B:B,MATCH($C522,'Policy Characteristics'!$C:$C,0)))</f>
        <v>Electrification + Hydrogen</v>
      </c>
      <c r="C522" s="274" t="str">
        <f t="shared" si="33"/>
        <v>Fraction of Industrial Fuel Use Shifted to Other Fuels</v>
      </c>
      <c r="D522" s="6" t="s">
        <v>3193</v>
      </c>
      <c r="E522" s="44" t="s">
        <v>2449</v>
      </c>
      <c r="F522" t="s">
        <v>3163</v>
      </c>
      <c r="G522" s="44" t="s">
        <v>3220</v>
      </c>
      <c r="H522" s="43">
        <v>1263</v>
      </c>
      <c r="I522" s="44" t="s">
        <v>46</v>
      </c>
      <c r="J522" s="274" t="str">
        <f>IF(ISBLANK(INDEX('Policy Characteristics'!D:D,MATCH($C522,'Policy Characteristics'!$C:$C,0))),"",INDEX('Policy Characteristics'!D:D,MATCH($C522,'Policy Characteristics'!$C:$C,0)))</f>
        <v>Electrification + Hydrogen</v>
      </c>
      <c r="K522" s="272" t="str">
        <f>IF(ISBLANK(INDEX('Policy Characteristics'!E:E,MATCH($C522,'Policy Characteristics'!$C:$C,0))),"",INDEX('Policy Characteristics'!E:E,MATCH($C522,'Policy Characteristics'!$C:$C,0)))</f>
        <v>indst fuel type shifting</v>
      </c>
      <c r="L522" s="285">
        <f>IF(ISBLANK(INDEX('Policy Characteristics'!F:F,MATCH($C522,'Policy Characteristics'!$C:$C,0))),"",INDEX('Policy Characteristics'!F:F,MATCH($C522,'Policy Characteristics'!$C:$C,0)))</f>
        <v>0</v>
      </c>
      <c r="M522" s="285">
        <f>IF(ISBLANK(INDEX('Policy Characteristics'!G:G,MATCH($C522,'Policy Characteristics'!$C:$C,0))),"",INDEX('Policy Characteristics'!G:G,MATCH($C522,'Policy Characteristics'!$C:$C,0)))</f>
        <v>1</v>
      </c>
      <c r="N522" s="285">
        <f>IF(ISBLANK(INDEX('Policy Characteristics'!H:H,MATCH($C522,'Policy Characteristics'!$C:$C,0))),"",INDEX('Policy Characteristics'!H:H,MATCH($C522,'Policy Characteristics'!$C:$C,0)))</f>
        <v>0.01</v>
      </c>
      <c r="O522" s="272" t="str">
        <f>IF(ISBLANK(INDEX('Policy Characteristics'!I:I,MATCH($C522,'Policy Characteristics'!$C:$C,0))),"",INDEX('Policy Characteristics'!I:I,MATCH($C522,'Policy Characteristics'!$C:$C,0)))</f>
        <v>% of fuel shifted</v>
      </c>
      <c r="P522" s="272" t="str">
        <f>IF(ISBLANK(INDEX('Policy Characteristics'!J:J,MATCH($C522,'Policy Characteristics'!$C:$C,0))),"",INDEX('Policy Characteristics'!J:J,MATCH($C522,'Policy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2" s="272" t="str">
        <f>IF(ISBLANK(INDEX('Policy Characteristics'!K:K,MATCH($C522,'Policy Characteristics'!$C:$C,0))),"",INDEX('Policy Characteristics'!K:K,MATCH($C522,'Policy Characteristics'!$C:$C,0)))</f>
        <v>industry-ag-main.html#fuel-switching</v>
      </c>
      <c r="R522" s="272" t="str">
        <f>IF(ISBLANK(INDEX('Policy Characteristics'!L:L,MATCH($C522,'Policy Characteristics'!$C:$C,0))),"",INDEX('Policy Characteristics'!L:L,MATCH($C522,'Policy Characteristics'!$C:$C,0)))</f>
        <v>industry-elec-and-hydrogen.html</v>
      </c>
    </row>
    <row r="523" spans="1:18" ht="16">
      <c r="A523" s="272" t="str">
        <f>IF(ISBLANK(INDEX('Policy Characteristics'!A:A,MATCH($C523,'Policy Characteristics'!$C:$C,0))),"",INDEX('Policy Characteristics'!A:A,MATCH($C523,'Policy Characteristics'!$C:$C,0)))</f>
        <v>Industry</v>
      </c>
      <c r="B523" s="272" t="str">
        <f>IF(ISBLANK(INDEX('Policy Characteristics'!B:B,MATCH($C523,'Policy Characteristics'!$C:$C,0))),"",INDEX('Policy Characteristics'!B:B,MATCH($C523,'Policy Characteristics'!$C:$C,0)))</f>
        <v>Electrification + Hydrogen</v>
      </c>
      <c r="C523" s="274" t="str">
        <f t="shared" si="33"/>
        <v>Fraction of Industrial Fuel Use Shifted to Other Fuels</v>
      </c>
      <c r="D523" s="6" t="s">
        <v>3193</v>
      </c>
      <c r="E523" s="44" t="s">
        <v>2785</v>
      </c>
      <c r="F523" t="s">
        <v>3163</v>
      </c>
      <c r="G523" s="44" t="s">
        <v>3221</v>
      </c>
      <c r="H523" s="43">
        <v>1264</v>
      </c>
      <c r="I523" s="44" t="s">
        <v>46</v>
      </c>
      <c r="J523" s="274" t="str">
        <f>IF(ISBLANK(INDEX('Policy Characteristics'!D:D,MATCH($C523,'Policy Characteristics'!$C:$C,0))),"",INDEX('Policy Characteristics'!D:D,MATCH($C523,'Policy Characteristics'!$C:$C,0)))</f>
        <v>Electrification + Hydrogen</v>
      </c>
      <c r="K523" s="272" t="str">
        <f>IF(ISBLANK(INDEX('Policy Characteristics'!E:E,MATCH($C523,'Policy Characteristics'!$C:$C,0))),"",INDEX('Policy Characteristics'!E:E,MATCH($C523,'Policy Characteristics'!$C:$C,0)))</f>
        <v>indst fuel type shifting</v>
      </c>
      <c r="L523" s="285">
        <f>IF(ISBLANK(INDEX('Policy Characteristics'!F:F,MATCH($C523,'Policy Characteristics'!$C:$C,0))),"",INDEX('Policy Characteristics'!F:F,MATCH($C523,'Policy Characteristics'!$C:$C,0)))</f>
        <v>0</v>
      </c>
      <c r="M523" s="285">
        <f>IF(ISBLANK(INDEX('Policy Characteristics'!G:G,MATCH($C523,'Policy Characteristics'!$C:$C,0))),"",INDEX('Policy Characteristics'!G:G,MATCH($C523,'Policy Characteristics'!$C:$C,0)))</f>
        <v>1</v>
      </c>
      <c r="N523" s="285">
        <f>IF(ISBLANK(INDEX('Policy Characteristics'!H:H,MATCH($C523,'Policy Characteristics'!$C:$C,0))),"",INDEX('Policy Characteristics'!H:H,MATCH($C523,'Policy Characteristics'!$C:$C,0)))</f>
        <v>0.01</v>
      </c>
      <c r="O523" s="272" t="str">
        <f>IF(ISBLANK(INDEX('Policy Characteristics'!I:I,MATCH($C523,'Policy Characteristics'!$C:$C,0))),"",INDEX('Policy Characteristics'!I:I,MATCH($C523,'Policy Characteristics'!$C:$C,0)))</f>
        <v>% of fuel shifted</v>
      </c>
      <c r="P523" s="272" t="str">
        <f>IF(ISBLANK(INDEX('Policy Characteristics'!J:J,MATCH($C523,'Policy Characteristics'!$C:$C,0))),"",INDEX('Policy Characteristics'!J:J,MATCH($C523,'Policy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3" s="272" t="str">
        <f>IF(ISBLANK(INDEX('Policy Characteristics'!K:K,MATCH($C523,'Policy Characteristics'!$C:$C,0))),"",INDEX('Policy Characteristics'!K:K,MATCH($C523,'Policy Characteristics'!$C:$C,0)))</f>
        <v>industry-ag-main.html#fuel-switching</v>
      </c>
      <c r="R523" s="272" t="str">
        <f>IF(ISBLANK(INDEX('Policy Characteristics'!L:L,MATCH($C523,'Policy Characteristics'!$C:$C,0))),"",INDEX('Policy Characteristics'!L:L,MATCH($C523,'Policy Characteristics'!$C:$C,0)))</f>
        <v>industry-elec-and-hydrogen.html</v>
      </c>
    </row>
    <row r="524" spans="1:18" ht="16">
      <c r="A524" s="272" t="str">
        <f>IF(ISBLANK(INDEX('Policy Characteristics'!A:A,MATCH($C524,'Policy Characteristics'!$C:$C,0))),"",INDEX('Policy Characteristics'!A:A,MATCH($C524,'Policy Characteristics'!$C:$C,0)))</f>
        <v>Industry</v>
      </c>
      <c r="B524" s="272" t="str">
        <f>IF(ISBLANK(INDEX('Policy Characteristics'!B:B,MATCH($C524,'Policy Characteristics'!$C:$C,0))),"",INDEX('Policy Characteristics'!B:B,MATCH($C524,'Policy Characteristics'!$C:$C,0)))</f>
        <v>Electrification + Hydrogen</v>
      </c>
      <c r="C524" s="274" t="str">
        <f t="shared" si="33"/>
        <v>Fraction of Industrial Fuel Use Shifted to Other Fuels</v>
      </c>
      <c r="D524" s="6" t="s">
        <v>3193</v>
      </c>
      <c r="E524" s="44" t="s">
        <v>2786</v>
      </c>
      <c r="F524" t="s">
        <v>3163</v>
      </c>
      <c r="G524" s="44" t="s">
        <v>3222</v>
      </c>
      <c r="H524" s="43">
        <v>1265</v>
      </c>
      <c r="I524" s="44" t="s">
        <v>46</v>
      </c>
      <c r="J524" s="274" t="str">
        <f>IF(ISBLANK(INDEX('Policy Characteristics'!D:D,MATCH($C524,'Policy Characteristics'!$C:$C,0))),"",INDEX('Policy Characteristics'!D:D,MATCH($C524,'Policy Characteristics'!$C:$C,0)))</f>
        <v>Electrification + Hydrogen</v>
      </c>
      <c r="K524" s="272" t="str">
        <f>IF(ISBLANK(INDEX('Policy Characteristics'!E:E,MATCH($C524,'Policy Characteristics'!$C:$C,0))),"",INDEX('Policy Characteristics'!E:E,MATCH($C524,'Policy Characteristics'!$C:$C,0)))</f>
        <v>indst fuel type shifting</v>
      </c>
      <c r="L524" s="285">
        <f>IF(ISBLANK(INDEX('Policy Characteristics'!F:F,MATCH($C524,'Policy Characteristics'!$C:$C,0))),"",INDEX('Policy Characteristics'!F:F,MATCH($C524,'Policy Characteristics'!$C:$C,0)))</f>
        <v>0</v>
      </c>
      <c r="M524" s="285">
        <f>IF(ISBLANK(INDEX('Policy Characteristics'!G:G,MATCH($C524,'Policy Characteristics'!$C:$C,0))),"",INDEX('Policy Characteristics'!G:G,MATCH($C524,'Policy Characteristics'!$C:$C,0)))</f>
        <v>1</v>
      </c>
      <c r="N524" s="285">
        <f>IF(ISBLANK(INDEX('Policy Characteristics'!H:H,MATCH($C524,'Policy Characteristics'!$C:$C,0))),"",INDEX('Policy Characteristics'!H:H,MATCH($C524,'Policy Characteristics'!$C:$C,0)))</f>
        <v>0.01</v>
      </c>
      <c r="O524" s="272" t="str">
        <f>IF(ISBLANK(INDEX('Policy Characteristics'!I:I,MATCH($C524,'Policy Characteristics'!$C:$C,0))),"",INDEX('Policy Characteristics'!I:I,MATCH($C524,'Policy Characteristics'!$C:$C,0)))</f>
        <v>% of fuel shifted</v>
      </c>
      <c r="P524" s="272" t="str">
        <f>IF(ISBLANK(INDEX('Policy Characteristics'!J:J,MATCH($C524,'Policy Characteristics'!$C:$C,0))),"",INDEX('Policy Characteristics'!J:J,MATCH($C524,'Policy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4" s="272" t="str">
        <f>IF(ISBLANK(INDEX('Policy Characteristics'!K:K,MATCH($C524,'Policy Characteristics'!$C:$C,0))),"",INDEX('Policy Characteristics'!K:K,MATCH($C524,'Policy Characteristics'!$C:$C,0)))</f>
        <v>industry-ag-main.html#fuel-switching</v>
      </c>
      <c r="R524" s="272" t="str">
        <f>IF(ISBLANK(INDEX('Policy Characteristics'!L:L,MATCH($C524,'Policy Characteristics'!$C:$C,0))),"",INDEX('Policy Characteristics'!L:L,MATCH($C524,'Policy Characteristics'!$C:$C,0)))</f>
        <v>industry-elec-and-hydrogen.html</v>
      </c>
    </row>
    <row r="525" spans="1:18" ht="16">
      <c r="A525" s="272" t="str">
        <f>IF(ISBLANK(INDEX('Policy Characteristics'!A:A,MATCH($C525,'Policy Characteristics'!$C:$C,0))),"",INDEX('Policy Characteristics'!A:A,MATCH($C525,'Policy Characteristics'!$C:$C,0)))</f>
        <v>Industry</v>
      </c>
      <c r="B525" s="272" t="str">
        <f>IF(ISBLANK(INDEX('Policy Characteristics'!B:B,MATCH($C525,'Policy Characteristics'!$C:$C,0))),"",INDEX('Policy Characteristics'!B:B,MATCH($C525,'Policy Characteristics'!$C:$C,0)))</f>
        <v>Electrification + Hydrogen</v>
      </c>
      <c r="C525" s="274" t="str">
        <f t="shared" si="33"/>
        <v>Fraction of Industrial Fuel Use Shifted to Other Fuels</v>
      </c>
      <c r="D525" s="6" t="s">
        <v>3193</v>
      </c>
      <c r="E525" s="44" t="s">
        <v>2787</v>
      </c>
      <c r="F525" t="s">
        <v>3163</v>
      </c>
      <c r="G525" s="44" t="s">
        <v>3223</v>
      </c>
      <c r="H525" s="43">
        <v>1266</v>
      </c>
      <c r="I525" s="44" t="s">
        <v>46</v>
      </c>
      <c r="J525" s="274" t="str">
        <f>IF(ISBLANK(INDEX('Policy Characteristics'!D:D,MATCH($C525,'Policy Characteristics'!$C:$C,0))),"",INDEX('Policy Characteristics'!D:D,MATCH($C525,'Policy Characteristics'!$C:$C,0)))</f>
        <v>Electrification + Hydrogen</v>
      </c>
      <c r="K525" s="272" t="str">
        <f>IF(ISBLANK(INDEX('Policy Characteristics'!E:E,MATCH($C525,'Policy Characteristics'!$C:$C,0))),"",INDEX('Policy Characteristics'!E:E,MATCH($C525,'Policy Characteristics'!$C:$C,0)))</f>
        <v>indst fuel type shifting</v>
      </c>
      <c r="L525" s="285">
        <f>IF(ISBLANK(INDEX('Policy Characteristics'!F:F,MATCH($C525,'Policy Characteristics'!$C:$C,0))),"",INDEX('Policy Characteristics'!F:F,MATCH($C525,'Policy Characteristics'!$C:$C,0)))</f>
        <v>0</v>
      </c>
      <c r="M525" s="285">
        <f>IF(ISBLANK(INDEX('Policy Characteristics'!G:G,MATCH($C525,'Policy Characteristics'!$C:$C,0))),"",INDEX('Policy Characteristics'!G:G,MATCH($C525,'Policy Characteristics'!$C:$C,0)))</f>
        <v>1</v>
      </c>
      <c r="N525" s="285">
        <f>IF(ISBLANK(INDEX('Policy Characteristics'!H:H,MATCH($C525,'Policy Characteristics'!$C:$C,0))),"",INDEX('Policy Characteristics'!H:H,MATCH($C525,'Policy Characteristics'!$C:$C,0)))</f>
        <v>0.01</v>
      </c>
      <c r="O525" s="272" t="str">
        <f>IF(ISBLANK(INDEX('Policy Characteristics'!I:I,MATCH($C525,'Policy Characteristics'!$C:$C,0))),"",INDEX('Policy Characteristics'!I:I,MATCH($C525,'Policy Characteristics'!$C:$C,0)))</f>
        <v>% of fuel shifted</v>
      </c>
      <c r="P525" s="272" t="str">
        <f>IF(ISBLANK(INDEX('Policy Characteristics'!J:J,MATCH($C525,'Policy Characteristics'!$C:$C,0))),"",INDEX('Policy Characteristics'!J:J,MATCH($C525,'Policy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5" s="272" t="str">
        <f>IF(ISBLANK(INDEX('Policy Characteristics'!K:K,MATCH($C525,'Policy Characteristics'!$C:$C,0))),"",INDEX('Policy Characteristics'!K:K,MATCH($C525,'Policy Characteristics'!$C:$C,0)))</f>
        <v>industry-ag-main.html#fuel-switching</v>
      </c>
      <c r="R525" s="272" t="str">
        <f>IF(ISBLANK(INDEX('Policy Characteristics'!L:L,MATCH($C525,'Policy Characteristics'!$C:$C,0))),"",INDEX('Policy Characteristics'!L:L,MATCH($C525,'Policy Characteristics'!$C:$C,0)))</f>
        <v>industry-elec-and-hydrogen.html</v>
      </c>
    </row>
    <row r="526" spans="1:18" ht="16">
      <c r="A526" s="272" t="str">
        <f>IF(ISBLANK(INDEX('Policy Characteristics'!A:A,MATCH($C526,'Policy Characteristics'!$C:$C,0))),"",INDEX('Policy Characteristics'!A:A,MATCH($C526,'Policy Characteristics'!$C:$C,0)))</f>
        <v>Industry</v>
      </c>
      <c r="B526" s="272" t="str">
        <f>IF(ISBLANK(INDEX('Policy Characteristics'!B:B,MATCH($C526,'Policy Characteristics'!$C:$C,0))),"",INDEX('Policy Characteristics'!B:B,MATCH($C526,'Policy Characteristics'!$C:$C,0)))</f>
        <v>Electrification + Hydrogen</v>
      </c>
      <c r="C526" s="274" t="str">
        <f t="shared" si="33"/>
        <v>Fraction of Industrial Fuel Use Shifted to Other Fuels</v>
      </c>
      <c r="D526" s="6" t="s">
        <v>3193</v>
      </c>
      <c r="E526" s="44" t="s">
        <v>2784</v>
      </c>
      <c r="F526" t="s">
        <v>3163</v>
      </c>
      <c r="G526" s="44" t="s">
        <v>3224</v>
      </c>
      <c r="H526" s="43">
        <v>1267</v>
      </c>
      <c r="I526" s="44" t="s">
        <v>46</v>
      </c>
      <c r="J526" s="274" t="str">
        <f>IF(ISBLANK(INDEX('Policy Characteristics'!D:D,MATCH($C526,'Policy Characteristics'!$C:$C,0))),"",INDEX('Policy Characteristics'!D:D,MATCH($C526,'Policy Characteristics'!$C:$C,0)))</f>
        <v>Electrification + Hydrogen</v>
      </c>
      <c r="K526" s="272" t="str">
        <f>IF(ISBLANK(INDEX('Policy Characteristics'!E:E,MATCH($C526,'Policy Characteristics'!$C:$C,0))),"",INDEX('Policy Characteristics'!E:E,MATCH($C526,'Policy Characteristics'!$C:$C,0)))</f>
        <v>indst fuel type shifting</v>
      </c>
      <c r="L526" s="285">
        <f>IF(ISBLANK(INDEX('Policy Characteristics'!F:F,MATCH($C526,'Policy Characteristics'!$C:$C,0))),"",INDEX('Policy Characteristics'!F:F,MATCH($C526,'Policy Characteristics'!$C:$C,0)))</f>
        <v>0</v>
      </c>
      <c r="M526" s="285">
        <f>IF(ISBLANK(INDEX('Policy Characteristics'!G:G,MATCH($C526,'Policy Characteristics'!$C:$C,0))),"",INDEX('Policy Characteristics'!G:G,MATCH($C526,'Policy Characteristics'!$C:$C,0)))</f>
        <v>1</v>
      </c>
      <c r="N526" s="285">
        <f>IF(ISBLANK(INDEX('Policy Characteristics'!H:H,MATCH($C526,'Policy Characteristics'!$C:$C,0))),"",INDEX('Policy Characteristics'!H:H,MATCH($C526,'Policy Characteristics'!$C:$C,0)))</f>
        <v>0.01</v>
      </c>
      <c r="O526" s="272" t="str">
        <f>IF(ISBLANK(INDEX('Policy Characteristics'!I:I,MATCH($C526,'Policy Characteristics'!$C:$C,0))),"",INDEX('Policy Characteristics'!I:I,MATCH($C526,'Policy Characteristics'!$C:$C,0)))</f>
        <v>% of fuel shifted</v>
      </c>
      <c r="P526" s="272" t="str">
        <f>IF(ISBLANK(INDEX('Policy Characteristics'!J:J,MATCH($C526,'Policy Characteristics'!$C:$C,0))),"",INDEX('Policy Characteristics'!J:J,MATCH($C526,'Policy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6" s="272" t="str">
        <f>IF(ISBLANK(INDEX('Policy Characteristics'!K:K,MATCH($C526,'Policy Characteristics'!$C:$C,0))),"",INDEX('Policy Characteristics'!K:K,MATCH($C526,'Policy Characteristics'!$C:$C,0)))</f>
        <v>industry-ag-main.html#fuel-switching</v>
      </c>
      <c r="R526" s="272" t="str">
        <f>IF(ISBLANK(INDEX('Policy Characteristics'!L:L,MATCH($C526,'Policy Characteristics'!$C:$C,0))),"",INDEX('Policy Characteristics'!L:L,MATCH($C526,'Policy Characteristics'!$C:$C,0)))</f>
        <v>industry-elec-and-hydrogen.html</v>
      </c>
    </row>
    <row r="527" spans="1:18" ht="16">
      <c r="A527" s="272" t="str">
        <f>IF(ISBLANK(INDEX('Policy Characteristics'!A:A,MATCH($C527,'Policy Characteristics'!$C:$C,0))),"",INDEX('Policy Characteristics'!A:A,MATCH($C527,'Policy Characteristics'!$C:$C,0)))</f>
        <v>Industry</v>
      </c>
      <c r="B527" s="272" t="str">
        <f>IF(ISBLANK(INDEX('Policy Characteristics'!B:B,MATCH($C527,'Policy Characteristics'!$C:$C,0))),"",INDEX('Policy Characteristics'!B:B,MATCH($C527,'Policy Characteristics'!$C:$C,0)))</f>
        <v>Electrification + Hydrogen</v>
      </c>
      <c r="C527" s="274" t="str">
        <f t="shared" si="33"/>
        <v>Fraction of Industrial Fuel Use Shifted to Other Fuels</v>
      </c>
      <c r="D527" s="6" t="s">
        <v>3194</v>
      </c>
      <c r="E527" s="44" t="s">
        <v>2444</v>
      </c>
      <c r="F527" t="s">
        <v>3164</v>
      </c>
      <c r="G527" s="44" t="s">
        <v>3215</v>
      </c>
      <c r="H527" s="43">
        <v>1268</v>
      </c>
      <c r="I527" s="44" t="s">
        <v>46</v>
      </c>
      <c r="J527" s="274" t="str">
        <f>IF(ISBLANK(INDEX('Policy Characteristics'!D:D,MATCH($C527,'Policy Characteristics'!$C:$C,0))),"",INDEX('Policy Characteristics'!D:D,MATCH($C527,'Policy Characteristics'!$C:$C,0)))</f>
        <v>Electrification + Hydrogen</v>
      </c>
      <c r="K527" s="272" t="str">
        <f>IF(ISBLANK(INDEX('Policy Characteristics'!E:E,MATCH($C527,'Policy Characteristics'!$C:$C,0))),"",INDEX('Policy Characteristics'!E:E,MATCH($C527,'Policy Characteristics'!$C:$C,0)))</f>
        <v>indst fuel type shifting</v>
      </c>
      <c r="L527" s="285">
        <f>IF(ISBLANK(INDEX('Policy Characteristics'!F:F,MATCH($C527,'Policy Characteristics'!$C:$C,0))),"",INDEX('Policy Characteristics'!F:F,MATCH($C527,'Policy Characteristics'!$C:$C,0)))</f>
        <v>0</v>
      </c>
      <c r="M527" s="285">
        <f>IF(ISBLANK(INDEX('Policy Characteristics'!G:G,MATCH($C527,'Policy Characteristics'!$C:$C,0))),"",INDEX('Policy Characteristics'!G:G,MATCH($C527,'Policy Characteristics'!$C:$C,0)))</f>
        <v>1</v>
      </c>
      <c r="N527" s="285">
        <f>IF(ISBLANK(INDEX('Policy Characteristics'!H:H,MATCH($C527,'Policy Characteristics'!$C:$C,0))),"",INDEX('Policy Characteristics'!H:H,MATCH($C527,'Policy Characteristics'!$C:$C,0)))</f>
        <v>0.01</v>
      </c>
      <c r="O527" s="272" t="str">
        <f>IF(ISBLANK(INDEX('Policy Characteristics'!I:I,MATCH($C527,'Policy Characteristics'!$C:$C,0))),"",INDEX('Policy Characteristics'!I:I,MATCH($C527,'Policy Characteristics'!$C:$C,0)))</f>
        <v>% of fuel shifted</v>
      </c>
      <c r="P527" s="272" t="str">
        <f>IF(ISBLANK(INDEX('Policy Characteristics'!J:J,MATCH($C527,'Policy Characteristics'!$C:$C,0))),"",INDEX('Policy Characteristics'!J:J,MATCH($C527,'Policy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7" s="272" t="str">
        <f>IF(ISBLANK(INDEX('Policy Characteristics'!K:K,MATCH($C527,'Policy Characteristics'!$C:$C,0))),"",INDEX('Policy Characteristics'!K:K,MATCH($C527,'Policy Characteristics'!$C:$C,0)))</f>
        <v>industry-ag-main.html#fuel-switching</v>
      </c>
      <c r="R527" s="272" t="str">
        <f>IF(ISBLANK(INDEX('Policy Characteristics'!L:L,MATCH($C527,'Policy Characteristics'!$C:$C,0))),"",INDEX('Policy Characteristics'!L:L,MATCH($C527,'Policy Characteristics'!$C:$C,0)))</f>
        <v>industry-elec-and-hydrogen.html</v>
      </c>
    </row>
    <row r="528" spans="1:18" ht="16">
      <c r="A528" s="272" t="str">
        <f>IF(ISBLANK(INDEX('Policy Characteristics'!A:A,MATCH($C528,'Policy Characteristics'!$C:$C,0))),"",INDEX('Policy Characteristics'!A:A,MATCH($C528,'Policy Characteristics'!$C:$C,0)))</f>
        <v>Industry</v>
      </c>
      <c r="B528" s="272" t="str">
        <f>IF(ISBLANK(INDEX('Policy Characteristics'!B:B,MATCH($C528,'Policy Characteristics'!$C:$C,0))),"",INDEX('Policy Characteristics'!B:B,MATCH($C528,'Policy Characteristics'!$C:$C,0)))</f>
        <v>Electrification + Hydrogen</v>
      </c>
      <c r="C528" s="274" t="str">
        <f t="shared" si="33"/>
        <v>Fraction of Industrial Fuel Use Shifted to Other Fuels</v>
      </c>
      <c r="D528" s="6" t="s">
        <v>3194</v>
      </c>
      <c r="E528" s="44" t="s">
        <v>2445</v>
      </c>
      <c r="F528" t="s">
        <v>3164</v>
      </c>
      <c r="G528" s="44" t="s">
        <v>3216</v>
      </c>
      <c r="H528" s="43">
        <v>1269</v>
      </c>
      <c r="I528" s="44" t="s">
        <v>46</v>
      </c>
      <c r="J528" s="274" t="str">
        <f>IF(ISBLANK(INDEX('Policy Characteristics'!D:D,MATCH($C528,'Policy Characteristics'!$C:$C,0))),"",INDEX('Policy Characteristics'!D:D,MATCH($C528,'Policy Characteristics'!$C:$C,0)))</f>
        <v>Electrification + Hydrogen</v>
      </c>
      <c r="K528" s="272" t="str">
        <f>IF(ISBLANK(INDEX('Policy Characteristics'!E:E,MATCH($C528,'Policy Characteristics'!$C:$C,0))),"",INDEX('Policy Characteristics'!E:E,MATCH($C528,'Policy Characteristics'!$C:$C,0)))</f>
        <v>indst fuel type shifting</v>
      </c>
      <c r="L528" s="285">
        <f>IF(ISBLANK(INDEX('Policy Characteristics'!F:F,MATCH($C528,'Policy Characteristics'!$C:$C,0))),"",INDEX('Policy Characteristics'!F:F,MATCH($C528,'Policy Characteristics'!$C:$C,0)))</f>
        <v>0</v>
      </c>
      <c r="M528" s="285">
        <f>IF(ISBLANK(INDEX('Policy Characteristics'!G:G,MATCH($C528,'Policy Characteristics'!$C:$C,0))),"",INDEX('Policy Characteristics'!G:G,MATCH($C528,'Policy Characteristics'!$C:$C,0)))</f>
        <v>1</v>
      </c>
      <c r="N528" s="285">
        <f>IF(ISBLANK(INDEX('Policy Characteristics'!H:H,MATCH($C528,'Policy Characteristics'!$C:$C,0))),"",INDEX('Policy Characteristics'!H:H,MATCH($C528,'Policy Characteristics'!$C:$C,0)))</f>
        <v>0.01</v>
      </c>
      <c r="O528" s="272" t="str">
        <f>IF(ISBLANK(INDEX('Policy Characteristics'!I:I,MATCH($C528,'Policy Characteristics'!$C:$C,0))),"",INDEX('Policy Characteristics'!I:I,MATCH($C528,'Policy Characteristics'!$C:$C,0)))</f>
        <v>% of fuel shifted</v>
      </c>
      <c r="P528" s="272" t="str">
        <f>IF(ISBLANK(INDEX('Policy Characteristics'!J:J,MATCH($C528,'Policy Characteristics'!$C:$C,0))),"",INDEX('Policy Characteristics'!J:J,MATCH($C528,'Policy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8" s="272" t="str">
        <f>IF(ISBLANK(INDEX('Policy Characteristics'!K:K,MATCH($C528,'Policy Characteristics'!$C:$C,0))),"",INDEX('Policy Characteristics'!K:K,MATCH($C528,'Policy Characteristics'!$C:$C,0)))</f>
        <v>industry-ag-main.html#fuel-switching</v>
      </c>
      <c r="R528" s="272" t="str">
        <f>IF(ISBLANK(INDEX('Policy Characteristics'!L:L,MATCH($C528,'Policy Characteristics'!$C:$C,0))),"",INDEX('Policy Characteristics'!L:L,MATCH($C528,'Policy Characteristics'!$C:$C,0)))</f>
        <v>industry-elec-and-hydrogen.html</v>
      </c>
    </row>
    <row r="529" spans="1:18" ht="16">
      <c r="A529" s="272" t="str">
        <f>IF(ISBLANK(INDEX('Policy Characteristics'!A:A,MATCH($C529,'Policy Characteristics'!$C:$C,0))),"",INDEX('Policy Characteristics'!A:A,MATCH($C529,'Policy Characteristics'!$C:$C,0)))</f>
        <v>Industry</v>
      </c>
      <c r="B529" s="272" t="str">
        <f>IF(ISBLANK(INDEX('Policy Characteristics'!B:B,MATCH($C529,'Policy Characteristics'!$C:$C,0))),"",INDEX('Policy Characteristics'!B:B,MATCH($C529,'Policy Characteristics'!$C:$C,0)))</f>
        <v>Electrification + Hydrogen</v>
      </c>
      <c r="C529" s="274" t="str">
        <f t="shared" si="33"/>
        <v>Fraction of Industrial Fuel Use Shifted to Other Fuels</v>
      </c>
      <c r="D529" s="6" t="s">
        <v>3194</v>
      </c>
      <c r="E529" s="44" t="s">
        <v>2446</v>
      </c>
      <c r="F529" t="s">
        <v>3164</v>
      </c>
      <c r="G529" s="44" t="s">
        <v>3217</v>
      </c>
      <c r="H529" s="43">
        <v>1270</v>
      </c>
      <c r="I529" s="44" t="s">
        <v>46</v>
      </c>
      <c r="J529" s="274" t="str">
        <f>IF(ISBLANK(INDEX('Policy Characteristics'!D:D,MATCH($C529,'Policy Characteristics'!$C:$C,0))),"",INDEX('Policy Characteristics'!D:D,MATCH($C529,'Policy Characteristics'!$C:$C,0)))</f>
        <v>Electrification + Hydrogen</v>
      </c>
      <c r="K529" s="272" t="str">
        <f>IF(ISBLANK(INDEX('Policy Characteristics'!E:E,MATCH($C529,'Policy Characteristics'!$C:$C,0))),"",INDEX('Policy Characteristics'!E:E,MATCH($C529,'Policy Characteristics'!$C:$C,0)))</f>
        <v>indst fuel type shifting</v>
      </c>
      <c r="L529" s="285">
        <f>IF(ISBLANK(INDEX('Policy Characteristics'!F:F,MATCH($C529,'Policy Characteristics'!$C:$C,0))),"",INDEX('Policy Characteristics'!F:F,MATCH($C529,'Policy Characteristics'!$C:$C,0)))</f>
        <v>0</v>
      </c>
      <c r="M529" s="285">
        <f>IF(ISBLANK(INDEX('Policy Characteristics'!G:G,MATCH($C529,'Policy Characteristics'!$C:$C,0))),"",INDEX('Policy Characteristics'!G:G,MATCH($C529,'Policy Characteristics'!$C:$C,0)))</f>
        <v>1</v>
      </c>
      <c r="N529" s="285">
        <f>IF(ISBLANK(INDEX('Policy Characteristics'!H:H,MATCH($C529,'Policy Characteristics'!$C:$C,0))),"",INDEX('Policy Characteristics'!H:H,MATCH($C529,'Policy Characteristics'!$C:$C,0)))</f>
        <v>0.01</v>
      </c>
      <c r="O529" s="272" t="str">
        <f>IF(ISBLANK(INDEX('Policy Characteristics'!I:I,MATCH($C529,'Policy Characteristics'!$C:$C,0))),"",INDEX('Policy Characteristics'!I:I,MATCH($C529,'Policy Characteristics'!$C:$C,0)))</f>
        <v>% of fuel shifted</v>
      </c>
      <c r="P529" s="272" t="str">
        <f>IF(ISBLANK(INDEX('Policy Characteristics'!J:J,MATCH($C529,'Policy Characteristics'!$C:$C,0))),"",INDEX('Policy Characteristics'!J:J,MATCH($C529,'Policy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29" s="272" t="str">
        <f>IF(ISBLANK(INDEX('Policy Characteristics'!K:K,MATCH($C529,'Policy Characteristics'!$C:$C,0))),"",INDEX('Policy Characteristics'!K:K,MATCH($C529,'Policy Characteristics'!$C:$C,0)))</f>
        <v>industry-ag-main.html#fuel-switching</v>
      </c>
      <c r="R529" s="272" t="str">
        <f>IF(ISBLANK(INDEX('Policy Characteristics'!L:L,MATCH($C529,'Policy Characteristics'!$C:$C,0))),"",INDEX('Policy Characteristics'!L:L,MATCH($C529,'Policy Characteristics'!$C:$C,0)))</f>
        <v>industry-elec-and-hydrogen.html</v>
      </c>
    </row>
    <row r="530" spans="1:18" ht="16">
      <c r="A530" s="272" t="str">
        <f>IF(ISBLANK(INDEX('Policy Characteristics'!A:A,MATCH($C530,'Policy Characteristics'!$C:$C,0))),"",INDEX('Policy Characteristics'!A:A,MATCH($C530,'Policy Characteristics'!$C:$C,0)))</f>
        <v>Industry</v>
      </c>
      <c r="B530" s="272" t="str">
        <f>IF(ISBLANK(INDEX('Policy Characteristics'!B:B,MATCH($C530,'Policy Characteristics'!$C:$C,0))),"",INDEX('Policy Characteristics'!B:B,MATCH($C530,'Policy Characteristics'!$C:$C,0)))</f>
        <v>Electrification + Hydrogen</v>
      </c>
      <c r="C530" s="274" t="str">
        <f t="shared" si="33"/>
        <v>Fraction of Industrial Fuel Use Shifted to Other Fuels</v>
      </c>
      <c r="D530" s="6" t="s">
        <v>3194</v>
      </c>
      <c r="E530" s="44" t="s">
        <v>2447</v>
      </c>
      <c r="F530" t="s">
        <v>3164</v>
      </c>
      <c r="G530" s="44" t="s">
        <v>3218</v>
      </c>
      <c r="H530" s="43">
        <v>1271</v>
      </c>
      <c r="I530" s="44" t="s">
        <v>46</v>
      </c>
      <c r="J530" s="274" t="str">
        <f>IF(ISBLANK(INDEX('Policy Characteristics'!D:D,MATCH($C530,'Policy Characteristics'!$C:$C,0))),"",INDEX('Policy Characteristics'!D:D,MATCH($C530,'Policy Characteristics'!$C:$C,0)))</f>
        <v>Electrification + Hydrogen</v>
      </c>
      <c r="K530" s="272" t="str">
        <f>IF(ISBLANK(INDEX('Policy Characteristics'!E:E,MATCH($C530,'Policy Characteristics'!$C:$C,0))),"",INDEX('Policy Characteristics'!E:E,MATCH($C530,'Policy Characteristics'!$C:$C,0)))</f>
        <v>indst fuel type shifting</v>
      </c>
      <c r="L530" s="285">
        <f>IF(ISBLANK(INDEX('Policy Characteristics'!F:F,MATCH($C530,'Policy Characteristics'!$C:$C,0))),"",INDEX('Policy Characteristics'!F:F,MATCH($C530,'Policy Characteristics'!$C:$C,0)))</f>
        <v>0</v>
      </c>
      <c r="M530" s="285">
        <f>IF(ISBLANK(INDEX('Policy Characteristics'!G:G,MATCH($C530,'Policy Characteristics'!$C:$C,0))),"",INDEX('Policy Characteristics'!G:G,MATCH($C530,'Policy Characteristics'!$C:$C,0)))</f>
        <v>1</v>
      </c>
      <c r="N530" s="285">
        <f>IF(ISBLANK(INDEX('Policy Characteristics'!H:H,MATCH($C530,'Policy Characteristics'!$C:$C,0))),"",INDEX('Policy Characteristics'!H:H,MATCH($C530,'Policy Characteristics'!$C:$C,0)))</f>
        <v>0.01</v>
      </c>
      <c r="O530" s="272" t="str">
        <f>IF(ISBLANK(INDEX('Policy Characteristics'!I:I,MATCH($C530,'Policy Characteristics'!$C:$C,0))),"",INDEX('Policy Characteristics'!I:I,MATCH($C530,'Policy Characteristics'!$C:$C,0)))</f>
        <v>% of fuel shifted</v>
      </c>
      <c r="P530" s="272" t="str">
        <f>IF(ISBLANK(INDEX('Policy Characteristics'!J:J,MATCH($C530,'Policy Characteristics'!$C:$C,0))),"",INDEX('Policy Characteristics'!J:J,MATCH($C530,'Policy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0" s="272" t="str">
        <f>IF(ISBLANK(INDEX('Policy Characteristics'!K:K,MATCH($C530,'Policy Characteristics'!$C:$C,0))),"",INDEX('Policy Characteristics'!K:K,MATCH($C530,'Policy Characteristics'!$C:$C,0)))</f>
        <v>industry-ag-main.html#fuel-switching</v>
      </c>
      <c r="R530" s="272" t="str">
        <f>IF(ISBLANK(INDEX('Policy Characteristics'!L:L,MATCH($C530,'Policy Characteristics'!$C:$C,0))),"",INDEX('Policy Characteristics'!L:L,MATCH($C530,'Policy Characteristics'!$C:$C,0)))</f>
        <v>industry-elec-and-hydrogen.html</v>
      </c>
    </row>
    <row r="531" spans="1:18" ht="16">
      <c r="A531" s="272" t="str">
        <f>IF(ISBLANK(INDEX('Policy Characteristics'!A:A,MATCH($C531,'Policy Characteristics'!$C:$C,0))),"",INDEX('Policy Characteristics'!A:A,MATCH($C531,'Policy Characteristics'!$C:$C,0)))</f>
        <v>Industry</v>
      </c>
      <c r="B531" s="272" t="str">
        <f>IF(ISBLANK(INDEX('Policy Characteristics'!B:B,MATCH($C531,'Policy Characteristics'!$C:$C,0))),"",INDEX('Policy Characteristics'!B:B,MATCH($C531,'Policy Characteristics'!$C:$C,0)))</f>
        <v>Electrification + Hydrogen</v>
      </c>
      <c r="C531" s="274" t="str">
        <f t="shared" si="33"/>
        <v>Fraction of Industrial Fuel Use Shifted to Other Fuels</v>
      </c>
      <c r="D531" s="6" t="s">
        <v>3194</v>
      </c>
      <c r="E531" s="44" t="s">
        <v>2448</v>
      </c>
      <c r="F531" t="s">
        <v>3164</v>
      </c>
      <c r="G531" s="44" t="s">
        <v>3219</v>
      </c>
      <c r="H531" s="43">
        <v>1272</v>
      </c>
      <c r="I531" s="44" t="s">
        <v>46</v>
      </c>
      <c r="J531" s="274" t="str">
        <f>IF(ISBLANK(INDEX('Policy Characteristics'!D:D,MATCH($C531,'Policy Characteristics'!$C:$C,0))),"",INDEX('Policy Characteristics'!D:D,MATCH($C531,'Policy Characteristics'!$C:$C,0)))</f>
        <v>Electrification + Hydrogen</v>
      </c>
      <c r="K531" s="272" t="str">
        <f>IF(ISBLANK(INDEX('Policy Characteristics'!E:E,MATCH($C531,'Policy Characteristics'!$C:$C,0))),"",INDEX('Policy Characteristics'!E:E,MATCH($C531,'Policy Characteristics'!$C:$C,0)))</f>
        <v>indst fuel type shifting</v>
      </c>
      <c r="L531" s="285">
        <f>IF(ISBLANK(INDEX('Policy Characteristics'!F:F,MATCH($C531,'Policy Characteristics'!$C:$C,0))),"",INDEX('Policy Characteristics'!F:F,MATCH($C531,'Policy Characteristics'!$C:$C,0)))</f>
        <v>0</v>
      </c>
      <c r="M531" s="285">
        <f>IF(ISBLANK(INDEX('Policy Characteristics'!G:G,MATCH($C531,'Policy Characteristics'!$C:$C,0))),"",INDEX('Policy Characteristics'!G:G,MATCH($C531,'Policy Characteristics'!$C:$C,0)))</f>
        <v>1</v>
      </c>
      <c r="N531" s="285">
        <f>IF(ISBLANK(INDEX('Policy Characteristics'!H:H,MATCH($C531,'Policy Characteristics'!$C:$C,0))),"",INDEX('Policy Characteristics'!H:H,MATCH($C531,'Policy Characteristics'!$C:$C,0)))</f>
        <v>0.01</v>
      </c>
      <c r="O531" s="272" t="str">
        <f>IF(ISBLANK(INDEX('Policy Characteristics'!I:I,MATCH($C531,'Policy Characteristics'!$C:$C,0))),"",INDEX('Policy Characteristics'!I:I,MATCH($C531,'Policy Characteristics'!$C:$C,0)))</f>
        <v>% of fuel shifted</v>
      </c>
      <c r="P531" s="272" t="str">
        <f>IF(ISBLANK(INDEX('Policy Characteristics'!J:J,MATCH($C531,'Policy Characteristics'!$C:$C,0))),"",INDEX('Policy Characteristics'!J:J,MATCH($C531,'Policy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1" s="272" t="str">
        <f>IF(ISBLANK(INDEX('Policy Characteristics'!K:K,MATCH($C531,'Policy Characteristics'!$C:$C,0))),"",INDEX('Policy Characteristics'!K:K,MATCH($C531,'Policy Characteristics'!$C:$C,0)))</f>
        <v>industry-ag-main.html#fuel-switching</v>
      </c>
      <c r="R531" s="272" t="str">
        <f>IF(ISBLANK(INDEX('Policy Characteristics'!L:L,MATCH($C531,'Policy Characteristics'!$C:$C,0))),"",INDEX('Policy Characteristics'!L:L,MATCH($C531,'Policy Characteristics'!$C:$C,0)))</f>
        <v>industry-elec-and-hydrogen.html</v>
      </c>
    </row>
    <row r="532" spans="1:18" ht="16">
      <c r="A532" s="272" t="str">
        <f>IF(ISBLANK(INDEX('Policy Characteristics'!A:A,MATCH($C532,'Policy Characteristics'!$C:$C,0))),"",INDEX('Policy Characteristics'!A:A,MATCH($C532,'Policy Characteristics'!$C:$C,0)))</f>
        <v>Industry</v>
      </c>
      <c r="B532" s="272" t="str">
        <f>IF(ISBLANK(INDEX('Policy Characteristics'!B:B,MATCH($C532,'Policy Characteristics'!$C:$C,0))),"",INDEX('Policy Characteristics'!B:B,MATCH($C532,'Policy Characteristics'!$C:$C,0)))</f>
        <v>Electrification + Hydrogen</v>
      </c>
      <c r="C532" s="274" t="str">
        <f t="shared" si="33"/>
        <v>Fraction of Industrial Fuel Use Shifted to Other Fuels</v>
      </c>
      <c r="D532" s="6" t="s">
        <v>3194</v>
      </c>
      <c r="E532" s="44" t="s">
        <v>2449</v>
      </c>
      <c r="F532" t="s">
        <v>3164</v>
      </c>
      <c r="G532" s="44" t="s">
        <v>3220</v>
      </c>
      <c r="H532" s="43">
        <v>1273</v>
      </c>
      <c r="I532" s="44" t="s">
        <v>46</v>
      </c>
      <c r="J532" s="274" t="str">
        <f>IF(ISBLANK(INDEX('Policy Characteristics'!D:D,MATCH($C532,'Policy Characteristics'!$C:$C,0))),"",INDEX('Policy Characteristics'!D:D,MATCH($C532,'Policy Characteristics'!$C:$C,0)))</f>
        <v>Electrification + Hydrogen</v>
      </c>
      <c r="K532" s="272" t="str">
        <f>IF(ISBLANK(INDEX('Policy Characteristics'!E:E,MATCH($C532,'Policy Characteristics'!$C:$C,0))),"",INDEX('Policy Characteristics'!E:E,MATCH($C532,'Policy Characteristics'!$C:$C,0)))</f>
        <v>indst fuel type shifting</v>
      </c>
      <c r="L532" s="285">
        <f>IF(ISBLANK(INDEX('Policy Characteristics'!F:F,MATCH($C532,'Policy Characteristics'!$C:$C,0))),"",INDEX('Policy Characteristics'!F:F,MATCH($C532,'Policy Characteristics'!$C:$C,0)))</f>
        <v>0</v>
      </c>
      <c r="M532" s="285">
        <f>IF(ISBLANK(INDEX('Policy Characteristics'!G:G,MATCH($C532,'Policy Characteristics'!$C:$C,0))),"",INDEX('Policy Characteristics'!G:G,MATCH($C532,'Policy Characteristics'!$C:$C,0)))</f>
        <v>1</v>
      </c>
      <c r="N532" s="285">
        <f>IF(ISBLANK(INDEX('Policy Characteristics'!H:H,MATCH($C532,'Policy Characteristics'!$C:$C,0))),"",INDEX('Policy Characteristics'!H:H,MATCH($C532,'Policy Characteristics'!$C:$C,0)))</f>
        <v>0.01</v>
      </c>
      <c r="O532" s="272" t="str">
        <f>IF(ISBLANK(INDEX('Policy Characteristics'!I:I,MATCH($C532,'Policy Characteristics'!$C:$C,0))),"",INDEX('Policy Characteristics'!I:I,MATCH($C532,'Policy Characteristics'!$C:$C,0)))</f>
        <v>% of fuel shifted</v>
      </c>
      <c r="P532" s="272" t="str">
        <f>IF(ISBLANK(INDEX('Policy Characteristics'!J:J,MATCH($C532,'Policy Characteristics'!$C:$C,0))),"",INDEX('Policy Characteristics'!J:J,MATCH($C532,'Policy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2" s="272" t="str">
        <f>IF(ISBLANK(INDEX('Policy Characteristics'!K:K,MATCH($C532,'Policy Characteristics'!$C:$C,0))),"",INDEX('Policy Characteristics'!K:K,MATCH($C532,'Policy Characteristics'!$C:$C,0)))</f>
        <v>industry-ag-main.html#fuel-switching</v>
      </c>
      <c r="R532" s="272" t="str">
        <f>IF(ISBLANK(INDEX('Policy Characteristics'!L:L,MATCH($C532,'Policy Characteristics'!$C:$C,0))),"",INDEX('Policy Characteristics'!L:L,MATCH($C532,'Policy Characteristics'!$C:$C,0)))</f>
        <v>industry-elec-and-hydrogen.html</v>
      </c>
    </row>
    <row r="533" spans="1:18" ht="16">
      <c r="A533" s="272" t="str">
        <f>IF(ISBLANK(INDEX('Policy Characteristics'!A:A,MATCH($C533,'Policy Characteristics'!$C:$C,0))),"",INDEX('Policy Characteristics'!A:A,MATCH($C533,'Policy Characteristics'!$C:$C,0)))</f>
        <v>Industry</v>
      </c>
      <c r="B533" s="272" t="str">
        <f>IF(ISBLANK(INDEX('Policy Characteristics'!B:B,MATCH($C533,'Policy Characteristics'!$C:$C,0))),"",INDEX('Policy Characteristics'!B:B,MATCH($C533,'Policy Characteristics'!$C:$C,0)))</f>
        <v>Electrification + Hydrogen</v>
      </c>
      <c r="C533" s="274" t="str">
        <f t="shared" si="33"/>
        <v>Fraction of Industrial Fuel Use Shifted to Other Fuels</v>
      </c>
      <c r="D533" s="6" t="s">
        <v>3194</v>
      </c>
      <c r="E533" s="44" t="s">
        <v>2785</v>
      </c>
      <c r="F533" t="s">
        <v>3164</v>
      </c>
      <c r="G533" s="44" t="s">
        <v>3221</v>
      </c>
      <c r="H533" s="43">
        <v>1274</v>
      </c>
      <c r="I533" s="44" t="s">
        <v>46</v>
      </c>
      <c r="J533" s="274" t="str">
        <f>IF(ISBLANK(INDEX('Policy Characteristics'!D:D,MATCH($C533,'Policy Characteristics'!$C:$C,0))),"",INDEX('Policy Characteristics'!D:D,MATCH($C533,'Policy Characteristics'!$C:$C,0)))</f>
        <v>Electrification + Hydrogen</v>
      </c>
      <c r="K533" s="272" t="str">
        <f>IF(ISBLANK(INDEX('Policy Characteristics'!E:E,MATCH($C533,'Policy Characteristics'!$C:$C,0))),"",INDEX('Policy Characteristics'!E:E,MATCH($C533,'Policy Characteristics'!$C:$C,0)))</f>
        <v>indst fuel type shifting</v>
      </c>
      <c r="L533" s="285">
        <f>IF(ISBLANK(INDEX('Policy Characteristics'!F:F,MATCH($C533,'Policy Characteristics'!$C:$C,0))),"",INDEX('Policy Characteristics'!F:F,MATCH($C533,'Policy Characteristics'!$C:$C,0)))</f>
        <v>0</v>
      </c>
      <c r="M533" s="285">
        <f>IF(ISBLANK(INDEX('Policy Characteristics'!G:G,MATCH($C533,'Policy Characteristics'!$C:$C,0))),"",INDEX('Policy Characteristics'!G:G,MATCH($C533,'Policy Characteristics'!$C:$C,0)))</f>
        <v>1</v>
      </c>
      <c r="N533" s="285">
        <f>IF(ISBLANK(INDEX('Policy Characteristics'!H:H,MATCH($C533,'Policy Characteristics'!$C:$C,0))),"",INDEX('Policy Characteristics'!H:H,MATCH($C533,'Policy Characteristics'!$C:$C,0)))</f>
        <v>0.01</v>
      </c>
      <c r="O533" s="272" t="str">
        <f>IF(ISBLANK(INDEX('Policy Characteristics'!I:I,MATCH($C533,'Policy Characteristics'!$C:$C,0))),"",INDEX('Policy Characteristics'!I:I,MATCH($C533,'Policy Characteristics'!$C:$C,0)))</f>
        <v>% of fuel shifted</v>
      </c>
      <c r="P533" s="272" t="str">
        <f>IF(ISBLANK(INDEX('Policy Characteristics'!J:J,MATCH($C533,'Policy Characteristics'!$C:$C,0))),"",INDEX('Policy Characteristics'!J:J,MATCH($C533,'Policy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3" s="272" t="str">
        <f>IF(ISBLANK(INDEX('Policy Characteristics'!K:K,MATCH($C533,'Policy Characteristics'!$C:$C,0))),"",INDEX('Policy Characteristics'!K:K,MATCH($C533,'Policy Characteristics'!$C:$C,0)))</f>
        <v>industry-ag-main.html#fuel-switching</v>
      </c>
      <c r="R533" s="272" t="str">
        <f>IF(ISBLANK(INDEX('Policy Characteristics'!L:L,MATCH($C533,'Policy Characteristics'!$C:$C,0))),"",INDEX('Policy Characteristics'!L:L,MATCH($C533,'Policy Characteristics'!$C:$C,0)))</f>
        <v>industry-elec-and-hydrogen.html</v>
      </c>
    </row>
    <row r="534" spans="1:18" ht="16">
      <c r="A534" s="272" t="str">
        <f>IF(ISBLANK(INDEX('Policy Characteristics'!A:A,MATCH($C534,'Policy Characteristics'!$C:$C,0))),"",INDEX('Policy Characteristics'!A:A,MATCH($C534,'Policy Characteristics'!$C:$C,0)))</f>
        <v>Industry</v>
      </c>
      <c r="B534" s="272" t="str">
        <f>IF(ISBLANK(INDEX('Policy Characteristics'!B:B,MATCH($C534,'Policy Characteristics'!$C:$C,0))),"",INDEX('Policy Characteristics'!B:B,MATCH($C534,'Policy Characteristics'!$C:$C,0)))</f>
        <v>Electrification + Hydrogen</v>
      </c>
      <c r="C534" s="274" t="str">
        <f t="shared" si="33"/>
        <v>Fraction of Industrial Fuel Use Shifted to Other Fuels</v>
      </c>
      <c r="D534" s="6" t="s">
        <v>3194</v>
      </c>
      <c r="E534" s="44" t="s">
        <v>2786</v>
      </c>
      <c r="F534" t="s">
        <v>3164</v>
      </c>
      <c r="G534" s="44" t="s">
        <v>3222</v>
      </c>
      <c r="H534" s="43">
        <v>1275</v>
      </c>
      <c r="I534" s="44" t="s">
        <v>46</v>
      </c>
      <c r="J534" s="274" t="str">
        <f>IF(ISBLANK(INDEX('Policy Characteristics'!D:D,MATCH($C534,'Policy Characteristics'!$C:$C,0))),"",INDEX('Policy Characteristics'!D:D,MATCH($C534,'Policy Characteristics'!$C:$C,0)))</f>
        <v>Electrification + Hydrogen</v>
      </c>
      <c r="K534" s="272" t="str">
        <f>IF(ISBLANK(INDEX('Policy Characteristics'!E:E,MATCH($C534,'Policy Characteristics'!$C:$C,0))),"",INDEX('Policy Characteristics'!E:E,MATCH($C534,'Policy Characteristics'!$C:$C,0)))</f>
        <v>indst fuel type shifting</v>
      </c>
      <c r="L534" s="285">
        <f>IF(ISBLANK(INDEX('Policy Characteristics'!F:F,MATCH($C534,'Policy Characteristics'!$C:$C,0))),"",INDEX('Policy Characteristics'!F:F,MATCH($C534,'Policy Characteristics'!$C:$C,0)))</f>
        <v>0</v>
      </c>
      <c r="M534" s="285">
        <f>IF(ISBLANK(INDEX('Policy Characteristics'!G:G,MATCH($C534,'Policy Characteristics'!$C:$C,0))),"",INDEX('Policy Characteristics'!G:G,MATCH($C534,'Policy Characteristics'!$C:$C,0)))</f>
        <v>1</v>
      </c>
      <c r="N534" s="285">
        <f>IF(ISBLANK(INDEX('Policy Characteristics'!H:H,MATCH($C534,'Policy Characteristics'!$C:$C,0))),"",INDEX('Policy Characteristics'!H:H,MATCH($C534,'Policy Characteristics'!$C:$C,0)))</f>
        <v>0.01</v>
      </c>
      <c r="O534" s="272" t="str">
        <f>IF(ISBLANK(INDEX('Policy Characteristics'!I:I,MATCH($C534,'Policy Characteristics'!$C:$C,0))),"",INDEX('Policy Characteristics'!I:I,MATCH($C534,'Policy Characteristics'!$C:$C,0)))</f>
        <v>% of fuel shifted</v>
      </c>
      <c r="P534" s="272" t="str">
        <f>IF(ISBLANK(INDEX('Policy Characteristics'!J:J,MATCH($C534,'Policy Characteristics'!$C:$C,0))),"",INDEX('Policy Characteristics'!J:J,MATCH($C534,'Policy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4" s="272" t="str">
        <f>IF(ISBLANK(INDEX('Policy Characteristics'!K:K,MATCH($C534,'Policy Characteristics'!$C:$C,0))),"",INDEX('Policy Characteristics'!K:K,MATCH($C534,'Policy Characteristics'!$C:$C,0)))</f>
        <v>industry-ag-main.html#fuel-switching</v>
      </c>
      <c r="R534" s="272" t="str">
        <f>IF(ISBLANK(INDEX('Policy Characteristics'!L:L,MATCH($C534,'Policy Characteristics'!$C:$C,0))),"",INDEX('Policy Characteristics'!L:L,MATCH($C534,'Policy Characteristics'!$C:$C,0)))</f>
        <v>industry-elec-and-hydrogen.html</v>
      </c>
    </row>
    <row r="535" spans="1:18" ht="16">
      <c r="A535" s="272" t="str">
        <f>IF(ISBLANK(INDEX('Policy Characteristics'!A:A,MATCH($C535,'Policy Characteristics'!$C:$C,0))),"",INDEX('Policy Characteristics'!A:A,MATCH($C535,'Policy Characteristics'!$C:$C,0)))</f>
        <v>Industry</v>
      </c>
      <c r="B535" s="272" t="str">
        <f>IF(ISBLANK(INDEX('Policy Characteristics'!B:B,MATCH($C535,'Policy Characteristics'!$C:$C,0))),"",INDEX('Policy Characteristics'!B:B,MATCH($C535,'Policy Characteristics'!$C:$C,0)))</f>
        <v>Electrification + Hydrogen</v>
      </c>
      <c r="C535" s="274" t="str">
        <f t="shared" si="33"/>
        <v>Fraction of Industrial Fuel Use Shifted to Other Fuels</v>
      </c>
      <c r="D535" s="6" t="s">
        <v>3194</v>
      </c>
      <c r="E535" s="44" t="s">
        <v>2787</v>
      </c>
      <c r="F535" t="s">
        <v>3164</v>
      </c>
      <c r="G535" s="44" t="s">
        <v>3223</v>
      </c>
      <c r="H535" s="43">
        <v>1276</v>
      </c>
      <c r="I535" s="44" t="s">
        <v>46</v>
      </c>
      <c r="J535" s="274" t="str">
        <f>IF(ISBLANK(INDEX('Policy Characteristics'!D:D,MATCH($C535,'Policy Characteristics'!$C:$C,0))),"",INDEX('Policy Characteristics'!D:D,MATCH($C535,'Policy Characteristics'!$C:$C,0)))</f>
        <v>Electrification + Hydrogen</v>
      </c>
      <c r="K535" s="272" t="str">
        <f>IF(ISBLANK(INDEX('Policy Characteristics'!E:E,MATCH($C535,'Policy Characteristics'!$C:$C,0))),"",INDEX('Policy Characteristics'!E:E,MATCH($C535,'Policy Characteristics'!$C:$C,0)))</f>
        <v>indst fuel type shifting</v>
      </c>
      <c r="L535" s="285">
        <f>IF(ISBLANK(INDEX('Policy Characteristics'!F:F,MATCH($C535,'Policy Characteristics'!$C:$C,0))),"",INDEX('Policy Characteristics'!F:F,MATCH($C535,'Policy Characteristics'!$C:$C,0)))</f>
        <v>0</v>
      </c>
      <c r="M535" s="285">
        <f>IF(ISBLANK(INDEX('Policy Characteristics'!G:G,MATCH($C535,'Policy Characteristics'!$C:$C,0))),"",INDEX('Policy Characteristics'!G:G,MATCH($C535,'Policy Characteristics'!$C:$C,0)))</f>
        <v>1</v>
      </c>
      <c r="N535" s="285">
        <f>IF(ISBLANK(INDEX('Policy Characteristics'!H:H,MATCH($C535,'Policy Characteristics'!$C:$C,0))),"",INDEX('Policy Characteristics'!H:H,MATCH($C535,'Policy Characteristics'!$C:$C,0)))</f>
        <v>0.01</v>
      </c>
      <c r="O535" s="272" t="str">
        <f>IF(ISBLANK(INDEX('Policy Characteristics'!I:I,MATCH($C535,'Policy Characteristics'!$C:$C,0))),"",INDEX('Policy Characteristics'!I:I,MATCH($C535,'Policy Characteristics'!$C:$C,0)))</f>
        <v>% of fuel shifted</v>
      </c>
      <c r="P535" s="272" t="str">
        <f>IF(ISBLANK(INDEX('Policy Characteristics'!J:J,MATCH($C535,'Policy Characteristics'!$C:$C,0))),"",INDEX('Policy Characteristics'!J:J,MATCH($C535,'Policy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5" s="272" t="str">
        <f>IF(ISBLANK(INDEX('Policy Characteristics'!K:K,MATCH($C535,'Policy Characteristics'!$C:$C,0))),"",INDEX('Policy Characteristics'!K:K,MATCH($C535,'Policy Characteristics'!$C:$C,0)))</f>
        <v>industry-ag-main.html#fuel-switching</v>
      </c>
      <c r="R535" s="272" t="str">
        <f>IF(ISBLANK(INDEX('Policy Characteristics'!L:L,MATCH($C535,'Policy Characteristics'!$C:$C,0))),"",INDEX('Policy Characteristics'!L:L,MATCH($C535,'Policy Characteristics'!$C:$C,0)))</f>
        <v>industry-elec-and-hydrogen.html</v>
      </c>
    </row>
    <row r="536" spans="1:18" ht="16">
      <c r="A536" s="272" t="str">
        <f>IF(ISBLANK(INDEX('Policy Characteristics'!A:A,MATCH($C536,'Policy Characteristics'!$C:$C,0))),"",INDEX('Policy Characteristics'!A:A,MATCH($C536,'Policy Characteristics'!$C:$C,0)))</f>
        <v>Industry</v>
      </c>
      <c r="B536" s="272" t="str">
        <f>IF(ISBLANK(INDEX('Policy Characteristics'!B:B,MATCH($C536,'Policy Characteristics'!$C:$C,0))),"",INDEX('Policy Characteristics'!B:B,MATCH($C536,'Policy Characteristics'!$C:$C,0)))</f>
        <v>Electrification + Hydrogen</v>
      </c>
      <c r="C536" s="274" t="str">
        <f t="shared" si="33"/>
        <v>Fraction of Industrial Fuel Use Shifted to Other Fuels</v>
      </c>
      <c r="D536" s="6" t="s">
        <v>3194</v>
      </c>
      <c r="E536" s="44" t="s">
        <v>2784</v>
      </c>
      <c r="F536" t="s">
        <v>3164</v>
      </c>
      <c r="G536" s="44" t="s">
        <v>3224</v>
      </c>
      <c r="H536" s="43">
        <v>1277</v>
      </c>
      <c r="I536" s="44" t="s">
        <v>46</v>
      </c>
      <c r="J536" s="274" t="str">
        <f>IF(ISBLANK(INDEX('Policy Characteristics'!D:D,MATCH($C536,'Policy Characteristics'!$C:$C,0))),"",INDEX('Policy Characteristics'!D:D,MATCH($C536,'Policy Characteristics'!$C:$C,0)))</f>
        <v>Electrification + Hydrogen</v>
      </c>
      <c r="K536" s="272" t="str">
        <f>IF(ISBLANK(INDEX('Policy Characteristics'!E:E,MATCH($C536,'Policy Characteristics'!$C:$C,0))),"",INDEX('Policy Characteristics'!E:E,MATCH($C536,'Policy Characteristics'!$C:$C,0)))</f>
        <v>indst fuel type shifting</v>
      </c>
      <c r="L536" s="285">
        <f>IF(ISBLANK(INDEX('Policy Characteristics'!F:F,MATCH($C536,'Policy Characteristics'!$C:$C,0))),"",INDEX('Policy Characteristics'!F:F,MATCH($C536,'Policy Characteristics'!$C:$C,0)))</f>
        <v>0</v>
      </c>
      <c r="M536" s="285">
        <f>IF(ISBLANK(INDEX('Policy Characteristics'!G:G,MATCH($C536,'Policy Characteristics'!$C:$C,0))),"",INDEX('Policy Characteristics'!G:G,MATCH($C536,'Policy Characteristics'!$C:$C,0)))</f>
        <v>1</v>
      </c>
      <c r="N536" s="285">
        <f>IF(ISBLANK(INDEX('Policy Characteristics'!H:H,MATCH($C536,'Policy Characteristics'!$C:$C,0))),"",INDEX('Policy Characteristics'!H:H,MATCH($C536,'Policy Characteristics'!$C:$C,0)))</f>
        <v>0.01</v>
      </c>
      <c r="O536" s="272" t="str">
        <f>IF(ISBLANK(INDEX('Policy Characteristics'!I:I,MATCH($C536,'Policy Characteristics'!$C:$C,0))),"",INDEX('Policy Characteristics'!I:I,MATCH($C536,'Policy Characteristics'!$C:$C,0)))</f>
        <v>% of fuel shifted</v>
      </c>
      <c r="P536" s="272" t="str">
        <f>IF(ISBLANK(INDEX('Policy Characteristics'!J:J,MATCH($C536,'Policy Characteristics'!$C:$C,0))),"",INDEX('Policy Characteristics'!J:J,MATCH($C536,'Policy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6" s="272" t="str">
        <f>IF(ISBLANK(INDEX('Policy Characteristics'!K:K,MATCH($C536,'Policy Characteristics'!$C:$C,0))),"",INDEX('Policy Characteristics'!K:K,MATCH($C536,'Policy Characteristics'!$C:$C,0)))</f>
        <v>industry-ag-main.html#fuel-switching</v>
      </c>
      <c r="R536" s="272" t="str">
        <f>IF(ISBLANK(INDEX('Policy Characteristics'!L:L,MATCH($C536,'Policy Characteristics'!$C:$C,0))),"",INDEX('Policy Characteristics'!L:L,MATCH($C536,'Policy Characteristics'!$C:$C,0)))</f>
        <v>industry-elec-and-hydrogen.html</v>
      </c>
    </row>
    <row r="537" spans="1:18" ht="16">
      <c r="A537" s="272" t="str">
        <f>IF(ISBLANK(INDEX('Policy Characteristics'!A:A,MATCH($C537,'Policy Characteristics'!$C:$C,0))),"",INDEX('Policy Characteristics'!A:A,MATCH($C537,'Policy Characteristics'!$C:$C,0)))</f>
        <v>Industry</v>
      </c>
      <c r="B537" s="272" t="str">
        <f>IF(ISBLANK(INDEX('Policy Characteristics'!B:B,MATCH($C537,'Policy Characteristics'!$C:$C,0))),"",INDEX('Policy Characteristics'!B:B,MATCH($C537,'Policy Characteristics'!$C:$C,0)))</f>
        <v>Electrification + Hydrogen</v>
      </c>
      <c r="C537" s="274" t="str">
        <f t="shared" si="33"/>
        <v>Fraction of Industrial Fuel Use Shifted to Other Fuels</v>
      </c>
      <c r="D537" s="6" t="s">
        <v>3195</v>
      </c>
      <c r="E537" s="44" t="s">
        <v>2444</v>
      </c>
      <c r="F537" t="s">
        <v>3165</v>
      </c>
      <c r="G537" s="44" t="s">
        <v>3215</v>
      </c>
      <c r="H537" s="43">
        <v>1278</v>
      </c>
      <c r="I537" s="44" t="s">
        <v>45</v>
      </c>
      <c r="J537" s="274" t="str">
        <f>IF(ISBLANK(INDEX('Policy Characteristics'!D:D,MATCH($C537,'Policy Characteristics'!$C:$C,0))),"",INDEX('Policy Characteristics'!D:D,MATCH($C537,'Policy Characteristics'!$C:$C,0)))</f>
        <v>Electrification + Hydrogen</v>
      </c>
      <c r="K537" s="272" t="str">
        <f>IF(ISBLANK(INDEX('Policy Characteristics'!E:E,MATCH($C537,'Policy Characteristics'!$C:$C,0))),"",INDEX('Policy Characteristics'!E:E,MATCH($C537,'Policy Characteristics'!$C:$C,0)))</f>
        <v>indst fuel type shifting</v>
      </c>
      <c r="L537" s="285">
        <f>IF(ISBLANK(INDEX('Policy Characteristics'!F:F,MATCH($C537,'Policy Characteristics'!$C:$C,0))),"",INDEX('Policy Characteristics'!F:F,MATCH($C537,'Policy Characteristics'!$C:$C,0)))</f>
        <v>0</v>
      </c>
      <c r="M537" s="285">
        <f>IF(ISBLANK(INDEX('Policy Characteristics'!G:G,MATCH($C537,'Policy Characteristics'!$C:$C,0))),"",INDEX('Policy Characteristics'!G:G,MATCH($C537,'Policy Characteristics'!$C:$C,0)))</f>
        <v>1</v>
      </c>
      <c r="N537" s="285">
        <f>IF(ISBLANK(INDEX('Policy Characteristics'!H:H,MATCH($C537,'Policy Characteristics'!$C:$C,0))),"",INDEX('Policy Characteristics'!H:H,MATCH($C537,'Policy Characteristics'!$C:$C,0)))</f>
        <v>0.01</v>
      </c>
      <c r="O537" s="272" t="str">
        <f>IF(ISBLANK(INDEX('Policy Characteristics'!I:I,MATCH($C537,'Policy Characteristics'!$C:$C,0))),"",INDEX('Policy Characteristics'!I:I,MATCH($C537,'Policy Characteristics'!$C:$C,0)))</f>
        <v>% of fuel shifted</v>
      </c>
      <c r="P537" s="272" t="str">
        <f>IF(ISBLANK(INDEX('Policy Characteristics'!J:J,MATCH($C537,'Policy Characteristics'!$C:$C,0))),"",INDEX('Policy Characteristics'!J:J,MATCH($C537,'Policy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7" s="272" t="str">
        <f>IF(ISBLANK(INDEX('Policy Characteristics'!K:K,MATCH($C537,'Policy Characteristics'!$C:$C,0))),"",INDEX('Policy Characteristics'!K:K,MATCH($C537,'Policy Characteristics'!$C:$C,0)))</f>
        <v>industry-ag-main.html#fuel-switching</v>
      </c>
      <c r="R537" s="272" t="str">
        <f>IF(ISBLANK(INDEX('Policy Characteristics'!L:L,MATCH($C537,'Policy Characteristics'!$C:$C,0))),"",INDEX('Policy Characteristics'!L:L,MATCH($C537,'Policy Characteristics'!$C:$C,0)))</f>
        <v>industry-elec-and-hydrogen.html</v>
      </c>
    </row>
    <row r="538" spans="1:18" ht="16">
      <c r="A538" s="272" t="str">
        <f>IF(ISBLANK(INDEX('Policy Characteristics'!A:A,MATCH($C538,'Policy Characteristics'!$C:$C,0))),"",INDEX('Policy Characteristics'!A:A,MATCH($C538,'Policy Characteristics'!$C:$C,0)))</f>
        <v>Industry</v>
      </c>
      <c r="B538" s="272" t="str">
        <f>IF(ISBLANK(INDEX('Policy Characteristics'!B:B,MATCH($C538,'Policy Characteristics'!$C:$C,0))),"",INDEX('Policy Characteristics'!B:B,MATCH($C538,'Policy Characteristics'!$C:$C,0)))</f>
        <v>Electrification + Hydrogen</v>
      </c>
      <c r="C538" s="274" t="str">
        <f t="shared" si="33"/>
        <v>Fraction of Industrial Fuel Use Shifted to Other Fuels</v>
      </c>
      <c r="D538" s="6" t="s">
        <v>3195</v>
      </c>
      <c r="E538" s="44" t="s">
        <v>2445</v>
      </c>
      <c r="F538" t="s">
        <v>3165</v>
      </c>
      <c r="G538" s="44" t="s">
        <v>3216</v>
      </c>
      <c r="H538" s="43">
        <v>1279</v>
      </c>
      <c r="I538" s="44" t="s">
        <v>46</v>
      </c>
      <c r="J538" s="274" t="str">
        <f>IF(ISBLANK(INDEX('Policy Characteristics'!D:D,MATCH($C538,'Policy Characteristics'!$C:$C,0))),"",INDEX('Policy Characteristics'!D:D,MATCH($C538,'Policy Characteristics'!$C:$C,0)))</f>
        <v>Electrification + Hydrogen</v>
      </c>
      <c r="K538" s="272" t="str">
        <f>IF(ISBLANK(INDEX('Policy Characteristics'!E:E,MATCH($C538,'Policy Characteristics'!$C:$C,0))),"",INDEX('Policy Characteristics'!E:E,MATCH($C538,'Policy Characteristics'!$C:$C,0)))</f>
        <v>indst fuel type shifting</v>
      </c>
      <c r="L538" s="285">
        <f>IF(ISBLANK(INDEX('Policy Characteristics'!F:F,MATCH($C538,'Policy Characteristics'!$C:$C,0))),"",INDEX('Policy Characteristics'!F:F,MATCH($C538,'Policy Characteristics'!$C:$C,0)))</f>
        <v>0</v>
      </c>
      <c r="M538" s="285">
        <f>IF(ISBLANK(INDEX('Policy Characteristics'!G:G,MATCH($C538,'Policy Characteristics'!$C:$C,0))),"",INDEX('Policy Characteristics'!G:G,MATCH($C538,'Policy Characteristics'!$C:$C,0)))</f>
        <v>1</v>
      </c>
      <c r="N538" s="285">
        <f>IF(ISBLANK(INDEX('Policy Characteristics'!H:H,MATCH($C538,'Policy Characteristics'!$C:$C,0))),"",INDEX('Policy Characteristics'!H:H,MATCH($C538,'Policy Characteristics'!$C:$C,0)))</f>
        <v>0.01</v>
      </c>
      <c r="O538" s="272" t="str">
        <f>IF(ISBLANK(INDEX('Policy Characteristics'!I:I,MATCH($C538,'Policy Characteristics'!$C:$C,0))),"",INDEX('Policy Characteristics'!I:I,MATCH($C538,'Policy Characteristics'!$C:$C,0)))</f>
        <v>% of fuel shifted</v>
      </c>
      <c r="P538" s="272" t="str">
        <f>IF(ISBLANK(INDEX('Policy Characteristics'!J:J,MATCH($C538,'Policy Characteristics'!$C:$C,0))),"",INDEX('Policy Characteristics'!J:J,MATCH($C538,'Policy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8" s="272" t="str">
        <f>IF(ISBLANK(INDEX('Policy Characteristics'!K:K,MATCH($C538,'Policy Characteristics'!$C:$C,0))),"",INDEX('Policy Characteristics'!K:K,MATCH($C538,'Policy Characteristics'!$C:$C,0)))</f>
        <v>industry-ag-main.html#fuel-switching</v>
      </c>
      <c r="R538" s="272" t="str">
        <f>IF(ISBLANK(INDEX('Policy Characteristics'!L:L,MATCH($C538,'Policy Characteristics'!$C:$C,0))),"",INDEX('Policy Characteristics'!L:L,MATCH($C538,'Policy Characteristics'!$C:$C,0)))</f>
        <v>industry-elec-and-hydrogen.html</v>
      </c>
    </row>
    <row r="539" spans="1:18" ht="16">
      <c r="A539" s="272" t="str">
        <f>IF(ISBLANK(INDEX('Policy Characteristics'!A:A,MATCH($C539,'Policy Characteristics'!$C:$C,0))),"",INDEX('Policy Characteristics'!A:A,MATCH($C539,'Policy Characteristics'!$C:$C,0)))</f>
        <v>Industry</v>
      </c>
      <c r="B539" s="272" t="str">
        <f>IF(ISBLANK(INDEX('Policy Characteristics'!B:B,MATCH($C539,'Policy Characteristics'!$C:$C,0))),"",INDEX('Policy Characteristics'!B:B,MATCH($C539,'Policy Characteristics'!$C:$C,0)))</f>
        <v>Electrification + Hydrogen</v>
      </c>
      <c r="C539" s="274" t="str">
        <f t="shared" si="33"/>
        <v>Fraction of Industrial Fuel Use Shifted to Other Fuels</v>
      </c>
      <c r="D539" s="6" t="s">
        <v>3195</v>
      </c>
      <c r="E539" s="44" t="s">
        <v>2446</v>
      </c>
      <c r="F539" t="s">
        <v>3165</v>
      </c>
      <c r="G539" s="44" t="s">
        <v>3217</v>
      </c>
      <c r="H539" s="43">
        <v>1280</v>
      </c>
      <c r="I539" s="44" t="s">
        <v>46</v>
      </c>
      <c r="J539" s="274" t="str">
        <f>IF(ISBLANK(INDEX('Policy Characteristics'!D:D,MATCH($C539,'Policy Characteristics'!$C:$C,0))),"",INDEX('Policy Characteristics'!D:D,MATCH($C539,'Policy Characteristics'!$C:$C,0)))</f>
        <v>Electrification + Hydrogen</v>
      </c>
      <c r="K539" s="272" t="str">
        <f>IF(ISBLANK(INDEX('Policy Characteristics'!E:E,MATCH($C539,'Policy Characteristics'!$C:$C,0))),"",INDEX('Policy Characteristics'!E:E,MATCH($C539,'Policy Characteristics'!$C:$C,0)))</f>
        <v>indst fuel type shifting</v>
      </c>
      <c r="L539" s="285">
        <f>IF(ISBLANK(INDEX('Policy Characteristics'!F:F,MATCH($C539,'Policy Characteristics'!$C:$C,0))),"",INDEX('Policy Characteristics'!F:F,MATCH($C539,'Policy Characteristics'!$C:$C,0)))</f>
        <v>0</v>
      </c>
      <c r="M539" s="285">
        <f>IF(ISBLANK(INDEX('Policy Characteristics'!G:G,MATCH($C539,'Policy Characteristics'!$C:$C,0))),"",INDEX('Policy Characteristics'!G:G,MATCH($C539,'Policy Characteristics'!$C:$C,0)))</f>
        <v>1</v>
      </c>
      <c r="N539" s="285">
        <f>IF(ISBLANK(INDEX('Policy Characteristics'!H:H,MATCH($C539,'Policy Characteristics'!$C:$C,0))),"",INDEX('Policy Characteristics'!H:H,MATCH($C539,'Policy Characteristics'!$C:$C,0)))</f>
        <v>0.01</v>
      </c>
      <c r="O539" s="272" t="str">
        <f>IF(ISBLANK(INDEX('Policy Characteristics'!I:I,MATCH($C539,'Policy Characteristics'!$C:$C,0))),"",INDEX('Policy Characteristics'!I:I,MATCH($C539,'Policy Characteristics'!$C:$C,0)))</f>
        <v>% of fuel shifted</v>
      </c>
      <c r="P539" s="272" t="str">
        <f>IF(ISBLANK(INDEX('Policy Characteristics'!J:J,MATCH($C539,'Policy Characteristics'!$C:$C,0))),"",INDEX('Policy Characteristics'!J:J,MATCH($C539,'Policy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39" s="272" t="str">
        <f>IF(ISBLANK(INDEX('Policy Characteristics'!K:K,MATCH($C539,'Policy Characteristics'!$C:$C,0))),"",INDEX('Policy Characteristics'!K:K,MATCH($C539,'Policy Characteristics'!$C:$C,0)))</f>
        <v>industry-ag-main.html#fuel-switching</v>
      </c>
      <c r="R539" s="272" t="str">
        <f>IF(ISBLANK(INDEX('Policy Characteristics'!L:L,MATCH($C539,'Policy Characteristics'!$C:$C,0))),"",INDEX('Policy Characteristics'!L:L,MATCH($C539,'Policy Characteristics'!$C:$C,0)))</f>
        <v>industry-elec-and-hydrogen.html</v>
      </c>
    </row>
    <row r="540" spans="1:18" ht="16">
      <c r="A540" s="272" t="str">
        <f>IF(ISBLANK(INDEX('Policy Characteristics'!A:A,MATCH($C540,'Policy Characteristics'!$C:$C,0))),"",INDEX('Policy Characteristics'!A:A,MATCH($C540,'Policy Characteristics'!$C:$C,0)))</f>
        <v>Industry</v>
      </c>
      <c r="B540" s="272" t="str">
        <f>IF(ISBLANK(INDEX('Policy Characteristics'!B:B,MATCH($C540,'Policy Characteristics'!$C:$C,0))),"",INDEX('Policy Characteristics'!B:B,MATCH($C540,'Policy Characteristics'!$C:$C,0)))</f>
        <v>Electrification + Hydrogen</v>
      </c>
      <c r="C540" s="274" t="str">
        <f t="shared" si="33"/>
        <v>Fraction of Industrial Fuel Use Shifted to Other Fuels</v>
      </c>
      <c r="D540" s="6" t="s">
        <v>3195</v>
      </c>
      <c r="E540" s="44" t="s">
        <v>2447</v>
      </c>
      <c r="F540" t="s">
        <v>3165</v>
      </c>
      <c r="G540" s="44" t="s">
        <v>3218</v>
      </c>
      <c r="H540" s="43">
        <v>1281</v>
      </c>
      <c r="I540" s="44" t="s">
        <v>46</v>
      </c>
      <c r="J540" s="274" t="str">
        <f>IF(ISBLANK(INDEX('Policy Characteristics'!D:D,MATCH($C540,'Policy Characteristics'!$C:$C,0))),"",INDEX('Policy Characteristics'!D:D,MATCH($C540,'Policy Characteristics'!$C:$C,0)))</f>
        <v>Electrification + Hydrogen</v>
      </c>
      <c r="K540" s="272" t="str">
        <f>IF(ISBLANK(INDEX('Policy Characteristics'!E:E,MATCH($C540,'Policy Characteristics'!$C:$C,0))),"",INDEX('Policy Characteristics'!E:E,MATCH($C540,'Policy Characteristics'!$C:$C,0)))</f>
        <v>indst fuel type shifting</v>
      </c>
      <c r="L540" s="285">
        <f>IF(ISBLANK(INDEX('Policy Characteristics'!F:F,MATCH($C540,'Policy Characteristics'!$C:$C,0))),"",INDEX('Policy Characteristics'!F:F,MATCH($C540,'Policy Characteristics'!$C:$C,0)))</f>
        <v>0</v>
      </c>
      <c r="M540" s="285">
        <f>IF(ISBLANK(INDEX('Policy Characteristics'!G:G,MATCH($C540,'Policy Characteristics'!$C:$C,0))),"",INDEX('Policy Characteristics'!G:G,MATCH($C540,'Policy Characteristics'!$C:$C,0)))</f>
        <v>1</v>
      </c>
      <c r="N540" s="285">
        <f>IF(ISBLANK(INDEX('Policy Characteristics'!H:H,MATCH($C540,'Policy Characteristics'!$C:$C,0))),"",INDEX('Policy Characteristics'!H:H,MATCH($C540,'Policy Characteristics'!$C:$C,0)))</f>
        <v>0.01</v>
      </c>
      <c r="O540" s="272" t="str">
        <f>IF(ISBLANK(INDEX('Policy Characteristics'!I:I,MATCH($C540,'Policy Characteristics'!$C:$C,0))),"",INDEX('Policy Characteristics'!I:I,MATCH($C540,'Policy Characteristics'!$C:$C,0)))</f>
        <v>% of fuel shifted</v>
      </c>
      <c r="P540" s="272" t="str">
        <f>IF(ISBLANK(INDEX('Policy Characteristics'!J:J,MATCH($C540,'Policy Characteristics'!$C:$C,0))),"",INDEX('Policy Characteristics'!J:J,MATCH($C540,'Policy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0" s="272" t="str">
        <f>IF(ISBLANK(INDEX('Policy Characteristics'!K:K,MATCH($C540,'Policy Characteristics'!$C:$C,0))),"",INDEX('Policy Characteristics'!K:K,MATCH($C540,'Policy Characteristics'!$C:$C,0)))</f>
        <v>industry-ag-main.html#fuel-switching</v>
      </c>
      <c r="R540" s="272" t="str">
        <f>IF(ISBLANK(INDEX('Policy Characteristics'!L:L,MATCH($C540,'Policy Characteristics'!$C:$C,0))),"",INDEX('Policy Characteristics'!L:L,MATCH($C540,'Policy Characteristics'!$C:$C,0)))</f>
        <v>industry-elec-and-hydrogen.html</v>
      </c>
    </row>
    <row r="541" spans="1:18" ht="16">
      <c r="A541" s="272" t="str">
        <f>IF(ISBLANK(INDEX('Policy Characteristics'!A:A,MATCH($C541,'Policy Characteristics'!$C:$C,0))),"",INDEX('Policy Characteristics'!A:A,MATCH($C541,'Policy Characteristics'!$C:$C,0)))</f>
        <v>Industry</v>
      </c>
      <c r="B541" s="272" t="str">
        <f>IF(ISBLANK(INDEX('Policy Characteristics'!B:B,MATCH($C541,'Policy Characteristics'!$C:$C,0))),"",INDEX('Policy Characteristics'!B:B,MATCH($C541,'Policy Characteristics'!$C:$C,0)))</f>
        <v>Electrification + Hydrogen</v>
      </c>
      <c r="C541" s="274" t="str">
        <f t="shared" si="33"/>
        <v>Fraction of Industrial Fuel Use Shifted to Other Fuels</v>
      </c>
      <c r="D541" s="6" t="s">
        <v>3195</v>
      </c>
      <c r="E541" s="44" t="s">
        <v>2448</v>
      </c>
      <c r="F541" t="s">
        <v>3165</v>
      </c>
      <c r="G541" s="44" t="s">
        <v>3219</v>
      </c>
      <c r="H541" s="43">
        <v>1282</v>
      </c>
      <c r="I541" s="44" t="s">
        <v>46</v>
      </c>
      <c r="J541" s="274" t="str">
        <f>IF(ISBLANK(INDEX('Policy Characteristics'!D:D,MATCH($C541,'Policy Characteristics'!$C:$C,0))),"",INDEX('Policy Characteristics'!D:D,MATCH($C541,'Policy Characteristics'!$C:$C,0)))</f>
        <v>Electrification + Hydrogen</v>
      </c>
      <c r="K541" s="272" t="str">
        <f>IF(ISBLANK(INDEX('Policy Characteristics'!E:E,MATCH($C541,'Policy Characteristics'!$C:$C,0))),"",INDEX('Policy Characteristics'!E:E,MATCH($C541,'Policy Characteristics'!$C:$C,0)))</f>
        <v>indst fuel type shifting</v>
      </c>
      <c r="L541" s="285">
        <f>IF(ISBLANK(INDEX('Policy Characteristics'!F:F,MATCH($C541,'Policy Characteristics'!$C:$C,0))),"",INDEX('Policy Characteristics'!F:F,MATCH($C541,'Policy Characteristics'!$C:$C,0)))</f>
        <v>0</v>
      </c>
      <c r="M541" s="285">
        <f>IF(ISBLANK(INDEX('Policy Characteristics'!G:G,MATCH($C541,'Policy Characteristics'!$C:$C,0))),"",INDEX('Policy Characteristics'!G:G,MATCH($C541,'Policy Characteristics'!$C:$C,0)))</f>
        <v>1</v>
      </c>
      <c r="N541" s="285">
        <f>IF(ISBLANK(INDEX('Policy Characteristics'!H:H,MATCH($C541,'Policy Characteristics'!$C:$C,0))),"",INDEX('Policy Characteristics'!H:H,MATCH($C541,'Policy Characteristics'!$C:$C,0)))</f>
        <v>0.01</v>
      </c>
      <c r="O541" s="272" t="str">
        <f>IF(ISBLANK(INDEX('Policy Characteristics'!I:I,MATCH($C541,'Policy Characteristics'!$C:$C,0))),"",INDEX('Policy Characteristics'!I:I,MATCH($C541,'Policy Characteristics'!$C:$C,0)))</f>
        <v>% of fuel shifted</v>
      </c>
      <c r="P541" s="272" t="str">
        <f>IF(ISBLANK(INDEX('Policy Characteristics'!J:J,MATCH($C541,'Policy Characteristics'!$C:$C,0))),"",INDEX('Policy Characteristics'!J:J,MATCH($C541,'Policy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1" s="272" t="str">
        <f>IF(ISBLANK(INDEX('Policy Characteristics'!K:K,MATCH($C541,'Policy Characteristics'!$C:$C,0))),"",INDEX('Policy Characteristics'!K:K,MATCH($C541,'Policy Characteristics'!$C:$C,0)))</f>
        <v>industry-ag-main.html#fuel-switching</v>
      </c>
      <c r="R541" s="272" t="str">
        <f>IF(ISBLANK(INDEX('Policy Characteristics'!L:L,MATCH($C541,'Policy Characteristics'!$C:$C,0))),"",INDEX('Policy Characteristics'!L:L,MATCH($C541,'Policy Characteristics'!$C:$C,0)))</f>
        <v>industry-elec-and-hydrogen.html</v>
      </c>
    </row>
    <row r="542" spans="1:18" ht="16">
      <c r="A542" s="272" t="str">
        <f>IF(ISBLANK(INDEX('Policy Characteristics'!A:A,MATCH($C542,'Policy Characteristics'!$C:$C,0))),"",INDEX('Policy Characteristics'!A:A,MATCH($C542,'Policy Characteristics'!$C:$C,0)))</f>
        <v>Industry</v>
      </c>
      <c r="B542" s="272" t="str">
        <f>IF(ISBLANK(INDEX('Policy Characteristics'!B:B,MATCH($C542,'Policy Characteristics'!$C:$C,0))),"",INDEX('Policy Characteristics'!B:B,MATCH($C542,'Policy Characteristics'!$C:$C,0)))</f>
        <v>Electrification + Hydrogen</v>
      </c>
      <c r="C542" s="274" t="str">
        <f t="shared" si="33"/>
        <v>Fraction of Industrial Fuel Use Shifted to Other Fuels</v>
      </c>
      <c r="D542" s="6" t="s">
        <v>3195</v>
      </c>
      <c r="E542" s="44" t="s">
        <v>2449</v>
      </c>
      <c r="F542" t="s">
        <v>3165</v>
      </c>
      <c r="G542" s="44" t="s">
        <v>3220</v>
      </c>
      <c r="H542" s="43">
        <v>1283</v>
      </c>
      <c r="I542" s="44" t="s">
        <v>46</v>
      </c>
      <c r="J542" s="274" t="str">
        <f>IF(ISBLANK(INDEX('Policy Characteristics'!D:D,MATCH($C542,'Policy Characteristics'!$C:$C,0))),"",INDEX('Policy Characteristics'!D:D,MATCH($C542,'Policy Characteristics'!$C:$C,0)))</f>
        <v>Electrification + Hydrogen</v>
      </c>
      <c r="K542" s="272" t="str">
        <f>IF(ISBLANK(INDEX('Policy Characteristics'!E:E,MATCH($C542,'Policy Characteristics'!$C:$C,0))),"",INDEX('Policy Characteristics'!E:E,MATCH($C542,'Policy Characteristics'!$C:$C,0)))</f>
        <v>indst fuel type shifting</v>
      </c>
      <c r="L542" s="285">
        <f>IF(ISBLANK(INDEX('Policy Characteristics'!F:F,MATCH($C542,'Policy Characteristics'!$C:$C,0))),"",INDEX('Policy Characteristics'!F:F,MATCH($C542,'Policy Characteristics'!$C:$C,0)))</f>
        <v>0</v>
      </c>
      <c r="M542" s="285">
        <f>IF(ISBLANK(INDEX('Policy Characteristics'!G:G,MATCH($C542,'Policy Characteristics'!$C:$C,0))),"",INDEX('Policy Characteristics'!G:G,MATCH($C542,'Policy Characteristics'!$C:$C,0)))</f>
        <v>1</v>
      </c>
      <c r="N542" s="285">
        <f>IF(ISBLANK(INDEX('Policy Characteristics'!H:H,MATCH($C542,'Policy Characteristics'!$C:$C,0))),"",INDEX('Policy Characteristics'!H:H,MATCH($C542,'Policy Characteristics'!$C:$C,0)))</f>
        <v>0.01</v>
      </c>
      <c r="O542" s="272" t="str">
        <f>IF(ISBLANK(INDEX('Policy Characteristics'!I:I,MATCH($C542,'Policy Characteristics'!$C:$C,0))),"",INDEX('Policy Characteristics'!I:I,MATCH($C542,'Policy Characteristics'!$C:$C,0)))</f>
        <v>% of fuel shifted</v>
      </c>
      <c r="P542" s="272" t="str">
        <f>IF(ISBLANK(INDEX('Policy Characteristics'!J:J,MATCH($C542,'Policy Characteristics'!$C:$C,0))),"",INDEX('Policy Characteristics'!J:J,MATCH($C542,'Policy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2" s="272" t="str">
        <f>IF(ISBLANK(INDEX('Policy Characteristics'!K:K,MATCH($C542,'Policy Characteristics'!$C:$C,0))),"",INDEX('Policy Characteristics'!K:K,MATCH($C542,'Policy Characteristics'!$C:$C,0)))</f>
        <v>industry-ag-main.html#fuel-switching</v>
      </c>
      <c r="R542" s="272" t="str">
        <f>IF(ISBLANK(INDEX('Policy Characteristics'!L:L,MATCH($C542,'Policy Characteristics'!$C:$C,0))),"",INDEX('Policy Characteristics'!L:L,MATCH($C542,'Policy Characteristics'!$C:$C,0)))</f>
        <v>industry-elec-and-hydrogen.html</v>
      </c>
    </row>
    <row r="543" spans="1:18" ht="16">
      <c r="A543" s="272" t="str">
        <f>IF(ISBLANK(INDEX('Policy Characteristics'!A:A,MATCH($C543,'Policy Characteristics'!$C:$C,0))),"",INDEX('Policy Characteristics'!A:A,MATCH($C543,'Policy Characteristics'!$C:$C,0)))</f>
        <v>Industry</v>
      </c>
      <c r="B543" s="272" t="str">
        <f>IF(ISBLANK(INDEX('Policy Characteristics'!B:B,MATCH($C543,'Policy Characteristics'!$C:$C,0))),"",INDEX('Policy Characteristics'!B:B,MATCH($C543,'Policy Characteristics'!$C:$C,0)))</f>
        <v>Electrification + Hydrogen</v>
      </c>
      <c r="C543" s="274" t="str">
        <f t="shared" si="33"/>
        <v>Fraction of Industrial Fuel Use Shifted to Other Fuels</v>
      </c>
      <c r="D543" s="6" t="s">
        <v>3195</v>
      </c>
      <c r="E543" s="44" t="s">
        <v>2785</v>
      </c>
      <c r="F543" t="s">
        <v>3165</v>
      </c>
      <c r="G543" s="44" t="s">
        <v>3221</v>
      </c>
      <c r="H543" s="43">
        <v>1284</v>
      </c>
      <c r="I543" s="44" t="s">
        <v>46</v>
      </c>
      <c r="J543" s="274" t="str">
        <f>IF(ISBLANK(INDEX('Policy Characteristics'!D:D,MATCH($C543,'Policy Characteristics'!$C:$C,0))),"",INDEX('Policy Characteristics'!D:D,MATCH($C543,'Policy Characteristics'!$C:$C,0)))</f>
        <v>Electrification + Hydrogen</v>
      </c>
      <c r="K543" s="272" t="str">
        <f>IF(ISBLANK(INDEX('Policy Characteristics'!E:E,MATCH($C543,'Policy Characteristics'!$C:$C,0))),"",INDEX('Policy Characteristics'!E:E,MATCH($C543,'Policy Characteristics'!$C:$C,0)))</f>
        <v>indst fuel type shifting</v>
      </c>
      <c r="L543" s="285">
        <f>IF(ISBLANK(INDEX('Policy Characteristics'!F:F,MATCH($C543,'Policy Characteristics'!$C:$C,0))),"",INDEX('Policy Characteristics'!F:F,MATCH($C543,'Policy Characteristics'!$C:$C,0)))</f>
        <v>0</v>
      </c>
      <c r="M543" s="285">
        <f>IF(ISBLANK(INDEX('Policy Characteristics'!G:G,MATCH($C543,'Policy Characteristics'!$C:$C,0))),"",INDEX('Policy Characteristics'!G:G,MATCH($C543,'Policy Characteristics'!$C:$C,0)))</f>
        <v>1</v>
      </c>
      <c r="N543" s="285">
        <f>IF(ISBLANK(INDEX('Policy Characteristics'!H:H,MATCH($C543,'Policy Characteristics'!$C:$C,0))),"",INDEX('Policy Characteristics'!H:H,MATCH($C543,'Policy Characteristics'!$C:$C,0)))</f>
        <v>0.01</v>
      </c>
      <c r="O543" s="272" t="str">
        <f>IF(ISBLANK(INDEX('Policy Characteristics'!I:I,MATCH($C543,'Policy Characteristics'!$C:$C,0))),"",INDEX('Policy Characteristics'!I:I,MATCH($C543,'Policy Characteristics'!$C:$C,0)))</f>
        <v>% of fuel shifted</v>
      </c>
      <c r="P543" s="272" t="str">
        <f>IF(ISBLANK(INDEX('Policy Characteristics'!J:J,MATCH($C543,'Policy Characteristics'!$C:$C,0))),"",INDEX('Policy Characteristics'!J:J,MATCH($C543,'Policy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3" s="272" t="str">
        <f>IF(ISBLANK(INDEX('Policy Characteristics'!K:K,MATCH($C543,'Policy Characteristics'!$C:$C,0))),"",INDEX('Policy Characteristics'!K:K,MATCH($C543,'Policy Characteristics'!$C:$C,0)))</f>
        <v>industry-ag-main.html#fuel-switching</v>
      </c>
      <c r="R543" s="272" t="str">
        <f>IF(ISBLANK(INDEX('Policy Characteristics'!L:L,MATCH($C543,'Policy Characteristics'!$C:$C,0))),"",INDEX('Policy Characteristics'!L:L,MATCH($C543,'Policy Characteristics'!$C:$C,0)))</f>
        <v>industry-elec-and-hydrogen.html</v>
      </c>
    </row>
    <row r="544" spans="1:18" ht="16">
      <c r="A544" s="272" t="str">
        <f>IF(ISBLANK(INDEX('Policy Characteristics'!A:A,MATCH($C544,'Policy Characteristics'!$C:$C,0))),"",INDEX('Policy Characteristics'!A:A,MATCH($C544,'Policy Characteristics'!$C:$C,0)))</f>
        <v>Industry</v>
      </c>
      <c r="B544" s="272" t="str">
        <f>IF(ISBLANK(INDEX('Policy Characteristics'!B:B,MATCH($C544,'Policy Characteristics'!$C:$C,0))),"",INDEX('Policy Characteristics'!B:B,MATCH($C544,'Policy Characteristics'!$C:$C,0)))</f>
        <v>Electrification + Hydrogen</v>
      </c>
      <c r="C544" s="274" t="str">
        <f t="shared" si="33"/>
        <v>Fraction of Industrial Fuel Use Shifted to Other Fuels</v>
      </c>
      <c r="D544" s="6" t="s">
        <v>3195</v>
      </c>
      <c r="E544" s="44" t="s">
        <v>2786</v>
      </c>
      <c r="F544" t="s">
        <v>3165</v>
      </c>
      <c r="G544" s="44" t="s">
        <v>3222</v>
      </c>
      <c r="H544" s="43">
        <v>1285</v>
      </c>
      <c r="I544" s="44" t="s">
        <v>46</v>
      </c>
      <c r="J544" s="274" t="str">
        <f>IF(ISBLANK(INDEX('Policy Characteristics'!D:D,MATCH($C544,'Policy Characteristics'!$C:$C,0))),"",INDEX('Policy Characteristics'!D:D,MATCH($C544,'Policy Characteristics'!$C:$C,0)))</f>
        <v>Electrification + Hydrogen</v>
      </c>
      <c r="K544" s="272" t="str">
        <f>IF(ISBLANK(INDEX('Policy Characteristics'!E:E,MATCH($C544,'Policy Characteristics'!$C:$C,0))),"",INDEX('Policy Characteristics'!E:E,MATCH($C544,'Policy Characteristics'!$C:$C,0)))</f>
        <v>indst fuel type shifting</v>
      </c>
      <c r="L544" s="285">
        <f>IF(ISBLANK(INDEX('Policy Characteristics'!F:F,MATCH($C544,'Policy Characteristics'!$C:$C,0))),"",INDEX('Policy Characteristics'!F:F,MATCH($C544,'Policy Characteristics'!$C:$C,0)))</f>
        <v>0</v>
      </c>
      <c r="M544" s="285">
        <f>IF(ISBLANK(INDEX('Policy Characteristics'!G:G,MATCH($C544,'Policy Characteristics'!$C:$C,0))),"",INDEX('Policy Characteristics'!G:G,MATCH($C544,'Policy Characteristics'!$C:$C,0)))</f>
        <v>1</v>
      </c>
      <c r="N544" s="285">
        <f>IF(ISBLANK(INDEX('Policy Characteristics'!H:H,MATCH($C544,'Policy Characteristics'!$C:$C,0))),"",INDEX('Policy Characteristics'!H:H,MATCH($C544,'Policy Characteristics'!$C:$C,0)))</f>
        <v>0.01</v>
      </c>
      <c r="O544" s="272" t="str">
        <f>IF(ISBLANK(INDEX('Policy Characteristics'!I:I,MATCH($C544,'Policy Characteristics'!$C:$C,0))),"",INDEX('Policy Characteristics'!I:I,MATCH($C544,'Policy Characteristics'!$C:$C,0)))</f>
        <v>% of fuel shifted</v>
      </c>
      <c r="P544" s="272" t="str">
        <f>IF(ISBLANK(INDEX('Policy Characteristics'!J:J,MATCH($C544,'Policy Characteristics'!$C:$C,0))),"",INDEX('Policy Characteristics'!J:J,MATCH($C544,'Policy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4" s="272" t="str">
        <f>IF(ISBLANK(INDEX('Policy Characteristics'!K:K,MATCH($C544,'Policy Characteristics'!$C:$C,0))),"",INDEX('Policy Characteristics'!K:K,MATCH($C544,'Policy Characteristics'!$C:$C,0)))</f>
        <v>industry-ag-main.html#fuel-switching</v>
      </c>
      <c r="R544" s="272" t="str">
        <f>IF(ISBLANK(INDEX('Policy Characteristics'!L:L,MATCH($C544,'Policy Characteristics'!$C:$C,0))),"",INDEX('Policy Characteristics'!L:L,MATCH($C544,'Policy Characteristics'!$C:$C,0)))</f>
        <v>industry-elec-and-hydrogen.html</v>
      </c>
    </row>
    <row r="545" spans="1:18" ht="16">
      <c r="A545" s="272" t="str">
        <f>IF(ISBLANK(INDEX('Policy Characteristics'!A:A,MATCH($C545,'Policy Characteristics'!$C:$C,0))),"",INDEX('Policy Characteristics'!A:A,MATCH($C545,'Policy Characteristics'!$C:$C,0)))</f>
        <v>Industry</v>
      </c>
      <c r="B545" s="272" t="str">
        <f>IF(ISBLANK(INDEX('Policy Characteristics'!B:B,MATCH($C545,'Policy Characteristics'!$C:$C,0))),"",INDEX('Policy Characteristics'!B:B,MATCH($C545,'Policy Characteristics'!$C:$C,0)))</f>
        <v>Electrification + Hydrogen</v>
      </c>
      <c r="C545" s="274" t="str">
        <f t="shared" si="33"/>
        <v>Fraction of Industrial Fuel Use Shifted to Other Fuels</v>
      </c>
      <c r="D545" s="6" t="s">
        <v>3195</v>
      </c>
      <c r="E545" s="44" t="s">
        <v>2787</v>
      </c>
      <c r="F545" t="s">
        <v>3165</v>
      </c>
      <c r="G545" s="44" t="s">
        <v>3223</v>
      </c>
      <c r="H545" s="43">
        <v>1286</v>
      </c>
      <c r="I545" s="44" t="s">
        <v>46</v>
      </c>
      <c r="J545" s="274" t="str">
        <f>IF(ISBLANK(INDEX('Policy Characteristics'!D:D,MATCH($C545,'Policy Characteristics'!$C:$C,0))),"",INDEX('Policy Characteristics'!D:D,MATCH($C545,'Policy Characteristics'!$C:$C,0)))</f>
        <v>Electrification + Hydrogen</v>
      </c>
      <c r="K545" s="272" t="str">
        <f>IF(ISBLANK(INDEX('Policy Characteristics'!E:E,MATCH($C545,'Policy Characteristics'!$C:$C,0))),"",INDEX('Policy Characteristics'!E:E,MATCH($C545,'Policy Characteristics'!$C:$C,0)))</f>
        <v>indst fuel type shifting</v>
      </c>
      <c r="L545" s="285">
        <f>IF(ISBLANK(INDEX('Policy Characteristics'!F:F,MATCH($C545,'Policy Characteristics'!$C:$C,0))),"",INDEX('Policy Characteristics'!F:F,MATCH($C545,'Policy Characteristics'!$C:$C,0)))</f>
        <v>0</v>
      </c>
      <c r="M545" s="285">
        <f>IF(ISBLANK(INDEX('Policy Characteristics'!G:G,MATCH($C545,'Policy Characteristics'!$C:$C,0))),"",INDEX('Policy Characteristics'!G:G,MATCH($C545,'Policy Characteristics'!$C:$C,0)))</f>
        <v>1</v>
      </c>
      <c r="N545" s="285">
        <f>IF(ISBLANK(INDEX('Policy Characteristics'!H:H,MATCH($C545,'Policy Characteristics'!$C:$C,0))),"",INDEX('Policy Characteristics'!H:H,MATCH($C545,'Policy Characteristics'!$C:$C,0)))</f>
        <v>0.01</v>
      </c>
      <c r="O545" s="272" t="str">
        <f>IF(ISBLANK(INDEX('Policy Characteristics'!I:I,MATCH($C545,'Policy Characteristics'!$C:$C,0))),"",INDEX('Policy Characteristics'!I:I,MATCH($C545,'Policy Characteristics'!$C:$C,0)))</f>
        <v>% of fuel shifted</v>
      </c>
      <c r="P545" s="272" t="str">
        <f>IF(ISBLANK(INDEX('Policy Characteristics'!J:J,MATCH($C545,'Policy Characteristics'!$C:$C,0))),"",INDEX('Policy Characteristics'!J:J,MATCH($C545,'Policy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5" s="272" t="str">
        <f>IF(ISBLANK(INDEX('Policy Characteristics'!K:K,MATCH($C545,'Policy Characteristics'!$C:$C,0))),"",INDEX('Policy Characteristics'!K:K,MATCH($C545,'Policy Characteristics'!$C:$C,0)))</f>
        <v>industry-ag-main.html#fuel-switching</v>
      </c>
      <c r="R545" s="272" t="str">
        <f>IF(ISBLANK(INDEX('Policy Characteristics'!L:L,MATCH($C545,'Policy Characteristics'!$C:$C,0))),"",INDEX('Policy Characteristics'!L:L,MATCH($C545,'Policy Characteristics'!$C:$C,0)))</f>
        <v>industry-elec-and-hydrogen.html</v>
      </c>
    </row>
    <row r="546" spans="1:18" ht="16">
      <c r="A546" s="272" t="str">
        <f>IF(ISBLANK(INDEX('Policy Characteristics'!A:A,MATCH($C546,'Policy Characteristics'!$C:$C,0))),"",INDEX('Policy Characteristics'!A:A,MATCH($C546,'Policy Characteristics'!$C:$C,0)))</f>
        <v>Industry</v>
      </c>
      <c r="B546" s="272" t="str">
        <f>IF(ISBLANK(INDEX('Policy Characteristics'!B:B,MATCH($C546,'Policy Characteristics'!$C:$C,0))),"",INDEX('Policy Characteristics'!B:B,MATCH($C546,'Policy Characteristics'!$C:$C,0)))</f>
        <v>Electrification + Hydrogen</v>
      </c>
      <c r="C546" s="274" t="str">
        <f t="shared" si="33"/>
        <v>Fraction of Industrial Fuel Use Shifted to Other Fuels</v>
      </c>
      <c r="D546" s="6" t="s">
        <v>3195</v>
      </c>
      <c r="E546" s="44" t="s">
        <v>2784</v>
      </c>
      <c r="F546" t="s">
        <v>3165</v>
      </c>
      <c r="G546" s="44" t="s">
        <v>3224</v>
      </c>
      <c r="H546" s="43">
        <v>1287</v>
      </c>
      <c r="I546" s="44" t="s">
        <v>45</v>
      </c>
      <c r="J546" s="274" t="str">
        <f>IF(ISBLANK(INDEX('Policy Characteristics'!D:D,MATCH($C546,'Policy Characteristics'!$C:$C,0))),"",INDEX('Policy Characteristics'!D:D,MATCH($C546,'Policy Characteristics'!$C:$C,0)))</f>
        <v>Electrification + Hydrogen</v>
      </c>
      <c r="K546" s="272" t="str">
        <f>IF(ISBLANK(INDEX('Policy Characteristics'!E:E,MATCH($C546,'Policy Characteristics'!$C:$C,0))),"",INDEX('Policy Characteristics'!E:E,MATCH($C546,'Policy Characteristics'!$C:$C,0)))</f>
        <v>indst fuel type shifting</v>
      </c>
      <c r="L546" s="285">
        <f>IF(ISBLANK(INDEX('Policy Characteristics'!F:F,MATCH($C546,'Policy Characteristics'!$C:$C,0))),"",INDEX('Policy Characteristics'!F:F,MATCH($C546,'Policy Characteristics'!$C:$C,0)))</f>
        <v>0</v>
      </c>
      <c r="M546" s="285">
        <f>IF(ISBLANK(INDEX('Policy Characteristics'!G:G,MATCH($C546,'Policy Characteristics'!$C:$C,0))),"",INDEX('Policy Characteristics'!G:G,MATCH($C546,'Policy Characteristics'!$C:$C,0)))</f>
        <v>1</v>
      </c>
      <c r="N546" s="285">
        <f>IF(ISBLANK(INDEX('Policy Characteristics'!H:H,MATCH($C546,'Policy Characteristics'!$C:$C,0))),"",INDEX('Policy Characteristics'!H:H,MATCH($C546,'Policy Characteristics'!$C:$C,0)))</f>
        <v>0.01</v>
      </c>
      <c r="O546" s="272" t="str">
        <f>IF(ISBLANK(INDEX('Policy Characteristics'!I:I,MATCH($C546,'Policy Characteristics'!$C:$C,0))),"",INDEX('Policy Characteristics'!I:I,MATCH($C546,'Policy Characteristics'!$C:$C,0)))</f>
        <v>% of fuel shifted</v>
      </c>
      <c r="P546" s="272" t="str">
        <f>IF(ISBLANK(INDEX('Policy Characteristics'!J:J,MATCH($C546,'Policy Characteristics'!$C:$C,0))),"",INDEX('Policy Characteristics'!J:J,MATCH($C546,'Policy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6" s="272" t="str">
        <f>IF(ISBLANK(INDEX('Policy Characteristics'!K:K,MATCH($C546,'Policy Characteristics'!$C:$C,0))),"",INDEX('Policy Characteristics'!K:K,MATCH($C546,'Policy Characteristics'!$C:$C,0)))</f>
        <v>industry-ag-main.html#fuel-switching</v>
      </c>
      <c r="R546" s="272" t="str">
        <f>IF(ISBLANK(INDEX('Policy Characteristics'!L:L,MATCH($C546,'Policy Characteristics'!$C:$C,0))),"",INDEX('Policy Characteristics'!L:L,MATCH($C546,'Policy Characteristics'!$C:$C,0)))</f>
        <v>industry-elec-and-hydrogen.html</v>
      </c>
    </row>
    <row r="547" spans="1:18" ht="16">
      <c r="A547" s="272" t="str">
        <f>IF(ISBLANK(INDEX('Policy Characteristics'!A:A,MATCH($C547,'Policy Characteristics'!$C:$C,0))),"",INDEX('Policy Characteristics'!A:A,MATCH($C547,'Policy Characteristics'!$C:$C,0)))</f>
        <v>Industry</v>
      </c>
      <c r="B547" s="272" t="str">
        <f>IF(ISBLANK(INDEX('Policy Characteristics'!B:B,MATCH($C547,'Policy Characteristics'!$C:$C,0))),"",INDEX('Policy Characteristics'!B:B,MATCH($C547,'Policy Characteristics'!$C:$C,0)))</f>
        <v>Electrification + Hydrogen</v>
      </c>
      <c r="C547" s="274" t="str">
        <f t="shared" si="33"/>
        <v>Fraction of Industrial Fuel Use Shifted to Other Fuels</v>
      </c>
      <c r="D547" s="6" t="s">
        <v>3196</v>
      </c>
      <c r="E547" s="44" t="s">
        <v>2444</v>
      </c>
      <c r="F547" t="s">
        <v>3166</v>
      </c>
      <c r="G547" s="44" t="s">
        <v>3215</v>
      </c>
      <c r="H547" s="43">
        <v>1288</v>
      </c>
      <c r="I547" s="44" t="s">
        <v>45</v>
      </c>
      <c r="J547" s="274" t="str">
        <f>IF(ISBLANK(INDEX('Policy Characteristics'!D:D,MATCH($C547,'Policy Characteristics'!$C:$C,0))),"",INDEX('Policy Characteristics'!D:D,MATCH($C547,'Policy Characteristics'!$C:$C,0)))</f>
        <v>Electrification + Hydrogen</v>
      </c>
      <c r="K547" s="272" t="str">
        <f>IF(ISBLANK(INDEX('Policy Characteristics'!E:E,MATCH($C547,'Policy Characteristics'!$C:$C,0))),"",INDEX('Policy Characteristics'!E:E,MATCH($C547,'Policy Characteristics'!$C:$C,0)))</f>
        <v>indst fuel type shifting</v>
      </c>
      <c r="L547" s="285">
        <f>IF(ISBLANK(INDEX('Policy Characteristics'!F:F,MATCH($C547,'Policy Characteristics'!$C:$C,0))),"",INDEX('Policy Characteristics'!F:F,MATCH($C547,'Policy Characteristics'!$C:$C,0)))</f>
        <v>0</v>
      </c>
      <c r="M547" s="285">
        <f>IF(ISBLANK(INDEX('Policy Characteristics'!G:G,MATCH($C547,'Policy Characteristics'!$C:$C,0))),"",INDEX('Policy Characteristics'!G:G,MATCH($C547,'Policy Characteristics'!$C:$C,0)))</f>
        <v>1</v>
      </c>
      <c r="N547" s="285">
        <f>IF(ISBLANK(INDEX('Policy Characteristics'!H:H,MATCH($C547,'Policy Characteristics'!$C:$C,0))),"",INDEX('Policy Characteristics'!H:H,MATCH($C547,'Policy Characteristics'!$C:$C,0)))</f>
        <v>0.01</v>
      </c>
      <c r="O547" s="272" t="str">
        <f>IF(ISBLANK(INDEX('Policy Characteristics'!I:I,MATCH($C547,'Policy Characteristics'!$C:$C,0))),"",INDEX('Policy Characteristics'!I:I,MATCH($C547,'Policy Characteristics'!$C:$C,0)))</f>
        <v>% of fuel shifted</v>
      </c>
      <c r="P547" s="272" t="str">
        <f>IF(ISBLANK(INDEX('Policy Characteristics'!J:J,MATCH($C547,'Policy Characteristics'!$C:$C,0))),"",INDEX('Policy Characteristics'!J:J,MATCH($C547,'Policy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7" s="272" t="str">
        <f>IF(ISBLANK(INDEX('Policy Characteristics'!K:K,MATCH($C547,'Policy Characteristics'!$C:$C,0))),"",INDEX('Policy Characteristics'!K:K,MATCH($C547,'Policy Characteristics'!$C:$C,0)))</f>
        <v>industry-ag-main.html#fuel-switching</v>
      </c>
      <c r="R547" s="272" t="str">
        <f>IF(ISBLANK(INDEX('Policy Characteristics'!L:L,MATCH($C547,'Policy Characteristics'!$C:$C,0))),"",INDEX('Policy Characteristics'!L:L,MATCH($C547,'Policy Characteristics'!$C:$C,0)))</f>
        <v>industry-elec-and-hydrogen.html</v>
      </c>
    </row>
    <row r="548" spans="1:18" ht="16">
      <c r="A548" s="272" t="str">
        <f>IF(ISBLANK(INDEX('Policy Characteristics'!A:A,MATCH($C548,'Policy Characteristics'!$C:$C,0))),"",INDEX('Policy Characteristics'!A:A,MATCH($C548,'Policy Characteristics'!$C:$C,0)))</f>
        <v>Industry</v>
      </c>
      <c r="B548" s="272" t="str">
        <f>IF(ISBLANK(INDEX('Policy Characteristics'!B:B,MATCH($C548,'Policy Characteristics'!$C:$C,0))),"",INDEX('Policy Characteristics'!B:B,MATCH($C548,'Policy Characteristics'!$C:$C,0)))</f>
        <v>Electrification + Hydrogen</v>
      </c>
      <c r="C548" s="274" t="str">
        <f t="shared" ref="C548:C611" si="34">C$467</f>
        <v>Fraction of Industrial Fuel Use Shifted to Other Fuels</v>
      </c>
      <c r="D548" s="6" t="s">
        <v>3196</v>
      </c>
      <c r="E548" s="44" t="s">
        <v>2445</v>
      </c>
      <c r="F548" t="s">
        <v>3166</v>
      </c>
      <c r="G548" s="44" t="s">
        <v>3216</v>
      </c>
      <c r="H548" s="43">
        <v>1289</v>
      </c>
      <c r="I548" s="44" t="s">
        <v>46</v>
      </c>
      <c r="J548" s="274" t="str">
        <f>IF(ISBLANK(INDEX('Policy Characteristics'!D:D,MATCH($C548,'Policy Characteristics'!$C:$C,0))),"",INDEX('Policy Characteristics'!D:D,MATCH($C548,'Policy Characteristics'!$C:$C,0)))</f>
        <v>Electrification + Hydrogen</v>
      </c>
      <c r="K548" s="272" t="str">
        <f>IF(ISBLANK(INDEX('Policy Characteristics'!E:E,MATCH($C548,'Policy Characteristics'!$C:$C,0))),"",INDEX('Policy Characteristics'!E:E,MATCH($C548,'Policy Characteristics'!$C:$C,0)))</f>
        <v>indst fuel type shifting</v>
      </c>
      <c r="L548" s="285">
        <f>IF(ISBLANK(INDEX('Policy Characteristics'!F:F,MATCH($C548,'Policy Characteristics'!$C:$C,0))),"",INDEX('Policy Characteristics'!F:F,MATCH($C548,'Policy Characteristics'!$C:$C,0)))</f>
        <v>0</v>
      </c>
      <c r="M548" s="285">
        <f>IF(ISBLANK(INDEX('Policy Characteristics'!G:G,MATCH($C548,'Policy Characteristics'!$C:$C,0))),"",INDEX('Policy Characteristics'!G:G,MATCH($C548,'Policy Characteristics'!$C:$C,0)))</f>
        <v>1</v>
      </c>
      <c r="N548" s="285">
        <f>IF(ISBLANK(INDEX('Policy Characteristics'!H:H,MATCH($C548,'Policy Characteristics'!$C:$C,0))),"",INDEX('Policy Characteristics'!H:H,MATCH($C548,'Policy Characteristics'!$C:$C,0)))</f>
        <v>0.01</v>
      </c>
      <c r="O548" s="272" t="str">
        <f>IF(ISBLANK(INDEX('Policy Characteristics'!I:I,MATCH($C548,'Policy Characteristics'!$C:$C,0))),"",INDEX('Policy Characteristics'!I:I,MATCH($C548,'Policy Characteristics'!$C:$C,0)))</f>
        <v>% of fuel shifted</v>
      </c>
      <c r="P548" s="272" t="str">
        <f>IF(ISBLANK(INDEX('Policy Characteristics'!J:J,MATCH($C548,'Policy Characteristics'!$C:$C,0))),"",INDEX('Policy Characteristics'!J:J,MATCH($C548,'Policy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8" s="272" t="str">
        <f>IF(ISBLANK(INDEX('Policy Characteristics'!K:K,MATCH($C548,'Policy Characteristics'!$C:$C,0))),"",INDEX('Policy Characteristics'!K:K,MATCH($C548,'Policy Characteristics'!$C:$C,0)))</f>
        <v>industry-ag-main.html#fuel-switching</v>
      </c>
      <c r="R548" s="272" t="str">
        <f>IF(ISBLANK(INDEX('Policy Characteristics'!L:L,MATCH($C548,'Policy Characteristics'!$C:$C,0))),"",INDEX('Policy Characteristics'!L:L,MATCH($C548,'Policy Characteristics'!$C:$C,0)))</f>
        <v>industry-elec-and-hydrogen.html</v>
      </c>
    </row>
    <row r="549" spans="1:18" ht="16">
      <c r="A549" s="272" t="str">
        <f>IF(ISBLANK(INDEX('Policy Characteristics'!A:A,MATCH($C549,'Policy Characteristics'!$C:$C,0))),"",INDEX('Policy Characteristics'!A:A,MATCH($C549,'Policy Characteristics'!$C:$C,0)))</f>
        <v>Industry</v>
      </c>
      <c r="B549" s="272" t="str">
        <f>IF(ISBLANK(INDEX('Policy Characteristics'!B:B,MATCH($C549,'Policy Characteristics'!$C:$C,0))),"",INDEX('Policy Characteristics'!B:B,MATCH($C549,'Policy Characteristics'!$C:$C,0)))</f>
        <v>Electrification + Hydrogen</v>
      </c>
      <c r="C549" s="274" t="str">
        <f t="shared" si="34"/>
        <v>Fraction of Industrial Fuel Use Shifted to Other Fuels</v>
      </c>
      <c r="D549" s="6" t="s">
        <v>3196</v>
      </c>
      <c r="E549" s="44" t="s">
        <v>2446</v>
      </c>
      <c r="F549" t="s">
        <v>3166</v>
      </c>
      <c r="G549" s="44" t="s">
        <v>3217</v>
      </c>
      <c r="H549" s="43">
        <v>1290</v>
      </c>
      <c r="I549" s="44" t="s">
        <v>46</v>
      </c>
      <c r="J549" s="274" t="str">
        <f>IF(ISBLANK(INDEX('Policy Characteristics'!D:D,MATCH($C549,'Policy Characteristics'!$C:$C,0))),"",INDEX('Policy Characteristics'!D:D,MATCH($C549,'Policy Characteristics'!$C:$C,0)))</f>
        <v>Electrification + Hydrogen</v>
      </c>
      <c r="K549" s="272" t="str">
        <f>IF(ISBLANK(INDEX('Policy Characteristics'!E:E,MATCH($C549,'Policy Characteristics'!$C:$C,0))),"",INDEX('Policy Characteristics'!E:E,MATCH($C549,'Policy Characteristics'!$C:$C,0)))</f>
        <v>indst fuel type shifting</v>
      </c>
      <c r="L549" s="285">
        <f>IF(ISBLANK(INDEX('Policy Characteristics'!F:F,MATCH($C549,'Policy Characteristics'!$C:$C,0))),"",INDEX('Policy Characteristics'!F:F,MATCH($C549,'Policy Characteristics'!$C:$C,0)))</f>
        <v>0</v>
      </c>
      <c r="M549" s="285">
        <f>IF(ISBLANK(INDEX('Policy Characteristics'!G:G,MATCH($C549,'Policy Characteristics'!$C:$C,0))),"",INDEX('Policy Characteristics'!G:G,MATCH($C549,'Policy Characteristics'!$C:$C,0)))</f>
        <v>1</v>
      </c>
      <c r="N549" s="285">
        <f>IF(ISBLANK(INDEX('Policy Characteristics'!H:H,MATCH($C549,'Policy Characteristics'!$C:$C,0))),"",INDEX('Policy Characteristics'!H:H,MATCH($C549,'Policy Characteristics'!$C:$C,0)))</f>
        <v>0.01</v>
      </c>
      <c r="O549" s="272" t="str">
        <f>IF(ISBLANK(INDEX('Policy Characteristics'!I:I,MATCH($C549,'Policy Characteristics'!$C:$C,0))),"",INDEX('Policy Characteristics'!I:I,MATCH($C549,'Policy Characteristics'!$C:$C,0)))</f>
        <v>% of fuel shifted</v>
      </c>
      <c r="P549" s="272" t="str">
        <f>IF(ISBLANK(INDEX('Policy Characteristics'!J:J,MATCH($C549,'Policy Characteristics'!$C:$C,0))),"",INDEX('Policy Characteristics'!J:J,MATCH($C549,'Policy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49" s="272" t="str">
        <f>IF(ISBLANK(INDEX('Policy Characteristics'!K:K,MATCH($C549,'Policy Characteristics'!$C:$C,0))),"",INDEX('Policy Characteristics'!K:K,MATCH($C549,'Policy Characteristics'!$C:$C,0)))</f>
        <v>industry-ag-main.html#fuel-switching</v>
      </c>
      <c r="R549" s="272" t="str">
        <f>IF(ISBLANK(INDEX('Policy Characteristics'!L:L,MATCH($C549,'Policy Characteristics'!$C:$C,0))),"",INDEX('Policy Characteristics'!L:L,MATCH($C549,'Policy Characteristics'!$C:$C,0)))</f>
        <v>industry-elec-and-hydrogen.html</v>
      </c>
    </row>
    <row r="550" spans="1:18" ht="16">
      <c r="A550" s="272" t="str">
        <f>IF(ISBLANK(INDEX('Policy Characteristics'!A:A,MATCH($C550,'Policy Characteristics'!$C:$C,0))),"",INDEX('Policy Characteristics'!A:A,MATCH($C550,'Policy Characteristics'!$C:$C,0)))</f>
        <v>Industry</v>
      </c>
      <c r="B550" s="272" t="str">
        <f>IF(ISBLANK(INDEX('Policy Characteristics'!B:B,MATCH($C550,'Policy Characteristics'!$C:$C,0))),"",INDEX('Policy Characteristics'!B:B,MATCH($C550,'Policy Characteristics'!$C:$C,0)))</f>
        <v>Electrification + Hydrogen</v>
      </c>
      <c r="C550" s="274" t="str">
        <f t="shared" si="34"/>
        <v>Fraction of Industrial Fuel Use Shifted to Other Fuels</v>
      </c>
      <c r="D550" s="6" t="s">
        <v>3196</v>
      </c>
      <c r="E550" s="44" t="s">
        <v>2447</v>
      </c>
      <c r="F550" t="s">
        <v>3166</v>
      </c>
      <c r="G550" s="44" t="s">
        <v>3218</v>
      </c>
      <c r="H550" s="43">
        <v>1291</v>
      </c>
      <c r="I550" s="44" t="s">
        <v>46</v>
      </c>
      <c r="J550" s="274" t="str">
        <f>IF(ISBLANK(INDEX('Policy Characteristics'!D:D,MATCH($C550,'Policy Characteristics'!$C:$C,0))),"",INDEX('Policy Characteristics'!D:D,MATCH($C550,'Policy Characteristics'!$C:$C,0)))</f>
        <v>Electrification + Hydrogen</v>
      </c>
      <c r="K550" s="272" t="str">
        <f>IF(ISBLANK(INDEX('Policy Characteristics'!E:E,MATCH($C550,'Policy Characteristics'!$C:$C,0))),"",INDEX('Policy Characteristics'!E:E,MATCH($C550,'Policy Characteristics'!$C:$C,0)))</f>
        <v>indst fuel type shifting</v>
      </c>
      <c r="L550" s="285">
        <f>IF(ISBLANK(INDEX('Policy Characteristics'!F:F,MATCH($C550,'Policy Characteristics'!$C:$C,0))),"",INDEX('Policy Characteristics'!F:F,MATCH($C550,'Policy Characteristics'!$C:$C,0)))</f>
        <v>0</v>
      </c>
      <c r="M550" s="285">
        <f>IF(ISBLANK(INDEX('Policy Characteristics'!G:G,MATCH($C550,'Policy Characteristics'!$C:$C,0))),"",INDEX('Policy Characteristics'!G:G,MATCH($C550,'Policy Characteristics'!$C:$C,0)))</f>
        <v>1</v>
      </c>
      <c r="N550" s="285">
        <f>IF(ISBLANK(INDEX('Policy Characteristics'!H:H,MATCH($C550,'Policy Characteristics'!$C:$C,0))),"",INDEX('Policy Characteristics'!H:H,MATCH($C550,'Policy Characteristics'!$C:$C,0)))</f>
        <v>0.01</v>
      </c>
      <c r="O550" s="272" t="str">
        <f>IF(ISBLANK(INDEX('Policy Characteristics'!I:I,MATCH($C550,'Policy Characteristics'!$C:$C,0))),"",INDEX('Policy Characteristics'!I:I,MATCH($C550,'Policy Characteristics'!$C:$C,0)))</f>
        <v>% of fuel shifted</v>
      </c>
      <c r="P550" s="272" t="str">
        <f>IF(ISBLANK(INDEX('Policy Characteristics'!J:J,MATCH($C550,'Policy Characteristics'!$C:$C,0))),"",INDEX('Policy Characteristics'!J:J,MATCH($C550,'Policy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0" s="272" t="str">
        <f>IF(ISBLANK(INDEX('Policy Characteristics'!K:K,MATCH($C550,'Policy Characteristics'!$C:$C,0))),"",INDEX('Policy Characteristics'!K:K,MATCH($C550,'Policy Characteristics'!$C:$C,0)))</f>
        <v>industry-ag-main.html#fuel-switching</v>
      </c>
      <c r="R550" s="272" t="str">
        <f>IF(ISBLANK(INDEX('Policy Characteristics'!L:L,MATCH($C550,'Policy Characteristics'!$C:$C,0))),"",INDEX('Policy Characteristics'!L:L,MATCH($C550,'Policy Characteristics'!$C:$C,0)))</f>
        <v>industry-elec-and-hydrogen.html</v>
      </c>
    </row>
    <row r="551" spans="1:18" ht="16">
      <c r="A551" s="272" t="str">
        <f>IF(ISBLANK(INDEX('Policy Characteristics'!A:A,MATCH($C551,'Policy Characteristics'!$C:$C,0))),"",INDEX('Policy Characteristics'!A:A,MATCH($C551,'Policy Characteristics'!$C:$C,0)))</f>
        <v>Industry</v>
      </c>
      <c r="B551" s="272" t="str">
        <f>IF(ISBLANK(INDEX('Policy Characteristics'!B:B,MATCH($C551,'Policy Characteristics'!$C:$C,0))),"",INDEX('Policy Characteristics'!B:B,MATCH($C551,'Policy Characteristics'!$C:$C,0)))</f>
        <v>Electrification + Hydrogen</v>
      </c>
      <c r="C551" s="274" t="str">
        <f t="shared" si="34"/>
        <v>Fraction of Industrial Fuel Use Shifted to Other Fuels</v>
      </c>
      <c r="D551" s="6" t="s">
        <v>3196</v>
      </c>
      <c r="E551" s="44" t="s">
        <v>2448</v>
      </c>
      <c r="F551" t="s">
        <v>3166</v>
      </c>
      <c r="G551" s="44" t="s">
        <v>3219</v>
      </c>
      <c r="H551" s="43">
        <v>1292</v>
      </c>
      <c r="I551" s="44" t="s">
        <v>46</v>
      </c>
      <c r="J551" s="274" t="str">
        <f>IF(ISBLANK(INDEX('Policy Characteristics'!D:D,MATCH($C551,'Policy Characteristics'!$C:$C,0))),"",INDEX('Policy Characteristics'!D:D,MATCH($C551,'Policy Characteristics'!$C:$C,0)))</f>
        <v>Electrification + Hydrogen</v>
      </c>
      <c r="K551" s="272" t="str">
        <f>IF(ISBLANK(INDEX('Policy Characteristics'!E:E,MATCH($C551,'Policy Characteristics'!$C:$C,0))),"",INDEX('Policy Characteristics'!E:E,MATCH($C551,'Policy Characteristics'!$C:$C,0)))</f>
        <v>indst fuel type shifting</v>
      </c>
      <c r="L551" s="285">
        <f>IF(ISBLANK(INDEX('Policy Characteristics'!F:F,MATCH($C551,'Policy Characteristics'!$C:$C,0))),"",INDEX('Policy Characteristics'!F:F,MATCH($C551,'Policy Characteristics'!$C:$C,0)))</f>
        <v>0</v>
      </c>
      <c r="M551" s="285">
        <f>IF(ISBLANK(INDEX('Policy Characteristics'!G:G,MATCH($C551,'Policy Characteristics'!$C:$C,0))),"",INDEX('Policy Characteristics'!G:G,MATCH($C551,'Policy Characteristics'!$C:$C,0)))</f>
        <v>1</v>
      </c>
      <c r="N551" s="285">
        <f>IF(ISBLANK(INDEX('Policy Characteristics'!H:H,MATCH($C551,'Policy Characteristics'!$C:$C,0))),"",INDEX('Policy Characteristics'!H:H,MATCH($C551,'Policy Characteristics'!$C:$C,0)))</f>
        <v>0.01</v>
      </c>
      <c r="O551" s="272" t="str">
        <f>IF(ISBLANK(INDEX('Policy Characteristics'!I:I,MATCH($C551,'Policy Characteristics'!$C:$C,0))),"",INDEX('Policy Characteristics'!I:I,MATCH($C551,'Policy Characteristics'!$C:$C,0)))</f>
        <v>% of fuel shifted</v>
      </c>
      <c r="P551" s="272" t="str">
        <f>IF(ISBLANK(INDEX('Policy Characteristics'!J:J,MATCH($C551,'Policy Characteristics'!$C:$C,0))),"",INDEX('Policy Characteristics'!J:J,MATCH($C551,'Policy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1" s="272" t="str">
        <f>IF(ISBLANK(INDEX('Policy Characteristics'!K:K,MATCH($C551,'Policy Characteristics'!$C:$C,0))),"",INDEX('Policy Characteristics'!K:K,MATCH($C551,'Policy Characteristics'!$C:$C,0)))</f>
        <v>industry-ag-main.html#fuel-switching</v>
      </c>
      <c r="R551" s="272" t="str">
        <f>IF(ISBLANK(INDEX('Policy Characteristics'!L:L,MATCH($C551,'Policy Characteristics'!$C:$C,0))),"",INDEX('Policy Characteristics'!L:L,MATCH($C551,'Policy Characteristics'!$C:$C,0)))</f>
        <v>industry-elec-and-hydrogen.html</v>
      </c>
    </row>
    <row r="552" spans="1:18" ht="16">
      <c r="A552" s="272" t="str">
        <f>IF(ISBLANK(INDEX('Policy Characteristics'!A:A,MATCH($C552,'Policy Characteristics'!$C:$C,0))),"",INDEX('Policy Characteristics'!A:A,MATCH($C552,'Policy Characteristics'!$C:$C,0)))</f>
        <v>Industry</v>
      </c>
      <c r="B552" s="272" t="str">
        <f>IF(ISBLANK(INDEX('Policy Characteristics'!B:B,MATCH($C552,'Policy Characteristics'!$C:$C,0))),"",INDEX('Policy Characteristics'!B:B,MATCH($C552,'Policy Characteristics'!$C:$C,0)))</f>
        <v>Electrification + Hydrogen</v>
      </c>
      <c r="C552" s="274" t="str">
        <f t="shared" si="34"/>
        <v>Fraction of Industrial Fuel Use Shifted to Other Fuels</v>
      </c>
      <c r="D552" s="6" t="s">
        <v>3196</v>
      </c>
      <c r="E552" s="44" t="s">
        <v>2449</v>
      </c>
      <c r="F552" t="s">
        <v>3166</v>
      </c>
      <c r="G552" s="44" t="s">
        <v>3220</v>
      </c>
      <c r="H552" s="43">
        <v>1293</v>
      </c>
      <c r="I552" s="44" t="s">
        <v>46</v>
      </c>
      <c r="J552" s="274" t="str">
        <f>IF(ISBLANK(INDEX('Policy Characteristics'!D:D,MATCH($C552,'Policy Characteristics'!$C:$C,0))),"",INDEX('Policy Characteristics'!D:D,MATCH($C552,'Policy Characteristics'!$C:$C,0)))</f>
        <v>Electrification + Hydrogen</v>
      </c>
      <c r="K552" s="272" t="str">
        <f>IF(ISBLANK(INDEX('Policy Characteristics'!E:E,MATCH($C552,'Policy Characteristics'!$C:$C,0))),"",INDEX('Policy Characteristics'!E:E,MATCH($C552,'Policy Characteristics'!$C:$C,0)))</f>
        <v>indst fuel type shifting</v>
      </c>
      <c r="L552" s="285">
        <f>IF(ISBLANK(INDEX('Policy Characteristics'!F:F,MATCH($C552,'Policy Characteristics'!$C:$C,0))),"",INDEX('Policy Characteristics'!F:F,MATCH($C552,'Policy Characteristics'!$C:$C,0)))</f>
        <v>0</v>
      </c>
      <c r="M552" s="285">
        <f>IF(ISBLANK(INDEX('Policy Characteristics'!G:G,MATCH($C552,'Policy Characteristics'!$C:$C,0))),"",INDEX('Policy Characteristics'!G:G,MATCH($C552,'Policy Characteristics'!$C:$C,0)))</f>
        <v>1</v>
      </c>
      <c r="N552" s="285">
        <f>IF(ISBLANK(INDEX('Policy Characteristics'!H:H,MATCH($C552,'Policy Characteristics'!$C:$C,0))),"",INDEX('Policy Characteristics'!H:H,MATCH($C552,'Policy Characteristics'!$C:$C,0)))</f>
        <v>0.01</v>
      </c>
      <c r="O552" s="272" t="str">
        <f>IF(ISBLANK(INDEX('Policy Characteristics'!I:I,MATCH($C552,'Policy Characteristics'!$C:$C,0))),"",INDEX('Policy Characteristics'!I:I,MATCH($C552,'Policy Characteristics'!$C:$C,0)))</f>
        <v>% of fuel shifted</v>
      </c>
      <c r="P552" s="272" t="str">
        <f>IF(ISBLANK(INDEX('Policy Characteristics'!J:J,MATCH($C552,'Policy Characteristics'!$C:$C,0))),"",INDEX('Policy Characteristics'!J:J,MATCH($C552,'Policy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2" s="272" t="str">
        <f>IF(ISBLANK(INDEX('Policy Characteristics'!K:K,MATCH($C552,'Policy Characteristics'!$C:$C,0))),"",INDEX('Policy Characteristics'!K:K,MATCH($C552,'Policy Characteristics'!$C:$C,0)))</f>
        <v>industry-ag-main.html#fuel-switching</v>
      </c>
      <c r="R552" s="272" t="str">
        <f>IF(ISBLANK(INDEX('Policy Characteristics'!L:L,MATCH($C552,'Policy Characteristics'!$C:$C,0))),"",INDEX('Policy Characteristics'!L:L,MATCH($C552,'Policy Characteristics'!$C:$C,0)))</f>
        <v>industry-elec-and-hydrogen.html</v>
      </c>
    </row>
    <row r="553" spans="1:18" ht="16">
      <c r="A553" s="272" t="str">
        <f>IF(ISBLANK(INDEX('Policy Characteristics'!A:A,MATCH($C553,'Policy Characteristics'!$C:$C,0))),"",INDEX('Policy Characteristics'!A:A,MATCH($C553,'Policy Characteristics'!$C:$C,0)))</f>
        <v>Industry</v>
      </c>
      <c r="B553" s="272" t="str">
        <f>IF(ISBLANK(INDEX('Policy Characteristics'!B:B,MATCH($C553,'Policy Characteristics'!$C:$C,0))),"",INDEX('Policy Characteristics'!B:B,MATCH($C553,'Policy Characteristics'!$C:$C,0)))</f>
        <v>Electrification + Hydrogen</v>
      </c>
      <c r="C553" s="274" t="str">
        <f t="shared" si="34"/>
        <v>Fraction of Industrial Fuel Use Shifted to Other Fuels</v>
      </c>
      <c r="D553" s="6" t="s">
        <v>3196</v>
      </c>
      <c r="E553" s="44" t="s">
        <v>2785</v>
      </c>
      <c r="F553" t="s">
        <v>3166</v>
      </c>
      <c r="G553" s="44" t="s">
        <v>3221</v>
      </c>
      <c r="H553" s="43">
        <v>1294</v>
      </c>
      <c r="I553" s="44" t="s">
        <v>46</v>
      </c>
      <c r="J553" s="274" t="str">
        <f>IF(ISBLANK(INDEX('Policy Characteristics'!D:D,MATCH($C553,'Policy Characteristics'!$C:$C,0))),"",INDEX('Policy Characteristics'!D:D,MATCH($C553,'Policy Characteristics'!$C:$C,0)))</f>
        <v>Electrification + Hydrogen</v>
      </c>
      <c r="K553" s="272" t="str">
        <f>IF(ISBLANK(INDEX('Policy Characteristics'!E:E,MATCH($C553,'Policy Characteristics'!$C:$C,0))),"",INDEX('Policy Characteristics'!E:E,MATCH($C553,'Policy Characteristics'!$C:$C,0)))</f>
        <v>indst fuel type shifting</v>
      </c>
      <c r="L553" s="285">
        <f>IF(ISBLANK(INDEX('Policy Characteristics'!F:F,MATCH($C553,'Policy Characteristics'!$C:$C,0))),"",INDEX('Policy Characteristics'!F:F,MATCH($C553,'Policy Characteristics'!$C:$C,0)))</f>
        <v>0</v>
      </c>
      <c r="M553" s="285">
        <f>IF(ISBLANK(INDEX('Policy Characteristics'!G:G,MATCH($C553,'Policy Characteristics'!$C:$C,0))),"",INDEX('Policy Characteristics'!G:G,MATCH($C553,'Policy Characteristics'!$C:$C,0)))</f>
        <v>1</v>
      </c>
      <c r="N553" s="285">
        <f>IF(ISBLANK(INDEX('Policy Characteristics'!H:H,MATCH($C553,'Policy Characteristics'!$C:$C,0))),"",INDEX('Policy Characteristics'!H:H,MATCH($C553,'Policy Characteristics'!$C:$C,0)))</f>
        <v>0.01</v>
      </c>
      <c r="O553" s="272" t="str">
        <f>IF(ISBLANK(INDEX('Policy Characteristics'!I:I,MATCH($C553,'Policy Characteristics'!$C:$C,0))),"",INDEX('Policy Characteristics'!I:I,MATCH($C553,'Policy Characteristics'!$C:$C,0)))</f>
        <v>% of fuel shifted</v>
      </c>
      <c r="P553" s="272" t="str">
        <f>IF(ISBLANK(INDEX('Policy Characteristics'!J:J,MATCH($C553,'Policy Characteristics'!$C:$C,0))),"",INDEX('Policy Characteristics'!J:J,MATCH($C553,'Policy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3" s="272" t="str">
        <f>IF(ISBLANK(INDEX('Policy Characteristics'!K:K,MATCH($C553,'Policy Characteristics'!$C:$C,0))),"",INDEX('Policy Characteristics'!K:K,MATCH($C553,'Policy Characteristics'!$C:$C,0)))</f>
        <v>industry-ag-main.html#fuel-switching</v>
      </c>
      <c r="R553" s="272" t="str">
        <f>IF(ISBLANK(INDEX('Policy Characteristics'!L:L,MATCH($C553,'Policy Characteristics'!$C:$C,0))),"",INDEX('Policy Characteristics'!L:L,MATCH($C553,'Policy Characteristics'!$C:$C,0)))</f>
        <v>industry-elec-and-hydrogen.html</v>
      </c>
    </row>
    <row r="554" spans="1:18" ht="16">
      <c r="A554" s="272" t="str">
        <f>IF(ISBLANK(INDEX('Policy Characteristics'!A:A,MATCH($C554,'Policy Characteristics'!$C:$C,0))),"",INDEX('Policy Characteristics'!A:A,MATCH($C554,'Policy Characteristics'!$C:$C,0)))</f>
        <v>Industry</v>
      </c>
      <c r="B554" s="272" t="str">
        <f>IF(ISBLANK(INDEX('Policy Characteristics'!B:B,MATCH($C554,'Policy Characteristics'!$C:$C,0))),"",INDEX('Policy Characteristics'!B:B,MATCH($C554,'Policy Characteristics'!$C:$C,0)))</f>
        <v>Electrification + Hydrogen</v>
      </c>
      <c r="C554" s="274" t="str">
        <f t="shared" si="34"/>
        <v>Fraction of Industrial Fuel Use Shifted to Other Fuels</v>
      </c>
      <c r="D554" s="6" t="s">
        <v>3196</v>
      </c>
      <c r="E554" s="44" t="s">
        <v>2786</v>
      </c>
      <c r="F554" t="s">
        <v>3166</v>
      </c>
      <c r="G554" s="44" t="s">
        <v>3222</v>
      </c>
      <c r="H554" s="43">
        <v>1295</v>
      </c>
      <c r="I554" s="44" t="s">
        <v>46</v>
      </c>
      <c r="J554" s="274" t="str">
        <f>IF(ISBLANK(INDEX('Policy Characteristics'!D:D,MATCH($C554,'Policy Characteristics'!$C:$C,0))),"",INDEX('Policy Characteristics'!D:D,MATCH($C554,'Policy Characteristics'!$C:$C,0)))</f>
        <v>Electrification + Hydrogen</v>
      </c>
      <c r="K554" s="272" t="str">
        <f>IF(ISBLANK(INDEX('Policy Characteristics'!E:E,MATCH($C554,'Policy Characteristics'!$C:$C,0))),"",INDEX('Policy Characteristics'!E:E,MATCH($C554,'Policy Characteristics'!$C:$C,0)))</f>
        <v>indst fuel type shifting</v>
      </c>
      <c r="L554" s="285">
        <f>IF(ISBLANK(INDEX('Policy Characteristics'!F:F,MATCH($C554,'Policy Characteristics'!$C:$C,0))),"",INDEX('Policy Characteristics'!F:F,MATCH($C554,'Policy Characteristics'!$C:$C,0)))</f>
        <v>0</v>
      </c>
      <c r="M554" s="285">
        <f>IF(ISBLANK(INDEX('Policy Characteristics'!G:G,MATCH($C554,'Policy Characteristics'!$C:$C,0))),"",INDEX('Policy Characteristics'!G:G,MATCH($C554,'Policy Characteristics'!$C:$C,0)))</f>
        <v>1</v>
      </c>
      <c r="N554" s="285">
        <f>IF(ISBLANK(INDEX('Policy Characteristics'!H:H,MATCH($C554,'Policy Characteristics'!$C:$C,0))),"",INDEX('Policy Characteristics'!H:H,MATCH($C554,'Policy Characteristics'!$C:$C,0)))</f>
        <v>0.01</v>
      </c>
      <c r="O554" s="272" t="str">
        <f>IF(ISBLANK(INDEX('Policy Characteristics'!I:I,MATCH($C554,'Policy Characteristics'!$C:$C,0))),"",INDEX('Policy Characteristics'!I:I,MATCH($C554,'Policy Characteristics'!$C:$C,0)))</f>
        <v>% of fuel shifted</v>
      </c>
      <c r="P554" s="272" t="str">
        <f>IF(ISBLANK(INDEX('Policy Characteristics'!J:J,MATCH($C554,'Policy Characteristics'!$C:$C,0))),"",INDEX('Policy Characteristics'!J:J,MATCH($C554,'Policy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4" s="272" t="str">
        <f>IF(ISBLANK(INDEX('Policy Characteristics'!K:K,MATCH($C554,'Policy Characteristics'!$C:$C,0))),"",INDEX('Policy Characteristics'!K:K,MATCH($C554,'Policy Characteristics'!$C:$C,0)))</f>
        <v>industry-ag-main.html#fuel-switching</v>
      </c>
      <c r="R554" s="272" t="str">
        <f>IF(ISBLANK(INDEX('Policy Characteristics'!L:L,MATCH($C554,'Policy Characteristics'!$C:$C,0))),"",INDEX('Policy Characteristics'!L:L,MATCH($C554,'Policy Characteristics'!$C:$C,0)))</f>
        <v>industry-elec-and-hydrogen.html</v>
      </c>
    </row>
    <row r="555" spans="1:18" ht="16">
      <c r="A555" s="272" t="str">
        <f>IF(ISBLANK(INDEX('Policy Characteristics'!A:A,MATCH($C555,'Policy Characteristics'!$C:$C,0))),"",INDEX('Policy Characteristics'!A:A,MATCH($C555,'Policy Characteristics'!$C:$C,0)))</f>
        <v>Industry</v>
      </c>
      <c r="B555" s="272" t="str">
        <f>IF(ISBLANK(INDEX('Policy Characteristics'!B:B,MATCH($C555,'Policy Characteristics'!$C:$C,0))),"",INDEX('Policy Characteristics'!B:B,MATCH($C555,'Policy Characteristics'!$C:$C,0)))</f>
        <v>Electrification + Hydrogen</v>
      </c>
      <c r="C555" s="274" t="str">
        <f t="shared" si="34"/>
        <v>Fraction of Industrial Fuel Use Shifted to Other Fuels</v>
      </c>
      <c r="D555" s="6" t="s">
        <v>3196</v>
      </c>
      <c r="E555" s="44" t="s">
        <v>2787</v>
      </c>
      <c r="F555" t="s">
        <v>3166</v>
      </c>
      <c r="G555" s="44" t="s">
        <v>3223</v>
      </c>
      <c r="H555" s="43">
        <v>1296</v>
      </c>
      <c r="I555" s="44" t="s">
        <v>46</v>
      </c>
      <c r="J555" s="274" t="str">
        <f>IF(ISBLANK(INDEX('Policy Characteristics'!D:D,MATCH($C555,'Policy Characteristics'!$C:$C,0))),"",INDEX('Policy Characteristics'!D:D,MATCH($C555,'Policy Characteristics'!$C:$C,0)))</f>
        <v>Electrification + Hydrogen</v>
      </c>
      <c r="K555" s="272" t="str">
        <f>IF(ISBLANK(INDEX('Policy Characteristics'!E:E,MATCH($C555,'Policy Characteristics'!$C:$C,0))),"",INDEX('Policy Characteristics'!E:E,MATCH($C555,'Policy Characteristics'!$C:$C,0)))</f>
        <v>indst fuel type shifting</v>
      </c>
      <c r="L555" s="285">
        <f>IF(ISBLANK(INDEX('Policy Characteristics'!F:F,MATCH($C555,'Policy Characteristics'!$C:$C,0))),"",INDEX('Policy Characteristics'!F:F,MATCH($C555,'Policy Characteristics'!$C:$C,0)))</f>
        <v>0</v>
      </c>
      <c r="M555" s="285">
        <f>IF(ISBLANK(INDEX('Policy Characteristics'!G:G,MATCH($C555,'Policy Characteristics'!$C:$C,0))),"",INDEX('Policy Characteristics'!G:G,MATCH($C555,'Policy Characteristics'!$C:$C,0)))</f>
        <v>1</v>
      </c>
      <c r="N555" s="285">
        <f>IF(ISBLANK(INDEX('Policy Characteristics'!H:H,MATCH($C555,'Policy Characteristics'!$C:$C,0))),"",INDEX('Policy Characteristics'!H:H,MATCH($C555,'Policy Characteristics'!$C:$C,0)))</f>
        <v>0.01</v>
      </c>
      <c r="O555" s="272" t="str">
        <f>IF(ISBLANK(INDEX('Policy Characteristics'!I:I,MATCH($C555,'Policy Characteristics'!$C:$C,0))),"",INDEX('Policy Characteristics'!I:I,MATCH($C555,'Policy Characteristics'!$C:$C,0)))</f>
        <v>% of fuel shifted</v>
      </c>
      <c r="P555" s="272" t="str">
        <f>IF(ISBLANK(INDEX('Policy Characteristics'!J:J,MATCH($C555,'Policy Characteristics'!$C:$C,0))),"",INDEX('Policy Characteristics'!J:J,MATCH($C555,'Policy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5" s="272" t="str">
        <f>IF(ISBLANK(INDEX('Policy Characteristics'!K:K,MATCH($C555,'Policy Characteristics'!$C:$C,0))),"",INDEX('Policy Characteristics'!K:K,MATCH($C555,'Policy Characteristics'!$C:$C,0)))</f>
        <v>industry-ag-main.html#fuel-switching</v>
      </c>
      <c r="R555" s="272" t="str">
        <f>IF(ISBLANK(INDEX('Policy Characteristics'!L:L,MATCH($C555,'Policy Characteristics'!$C:$C,0))),"",INDEX('Policy Characteristics'!L:L,MATCH($C555,'Policy Characteristics'!$C:$C,0)))</f>
        <v>industry-elec-and-hydrogen.html</v>
      </c>
    </row>
    <row r="556" spans="1:18" ht="16">
      <c r="A556" s="272" t="str">
        <f>IF(ISBLANK(INDEX('Policy Characteristics'!A:A,MATCH($C556,'Policy Characteristics'!$C:$C,0))),"",INDEX('Policy Characteristics'!A:A,MATCH($C556,'Policy Characteristics'!$C:$C,0)))</f>
        <v>Industry</v>
      </c>
      <c r="B556" s="272" t="str">
        <f>IF(ISBLANK(INDEX('Policy Characteristics'!B:B,MATCH($C556,'Policy Characteristics'!$C:$C,0))),"",INDEX('Policy Characteristics'!B:B,MATCH($C556,'Policy Characteristics'!$C:$C,0)))</f>
        <v>Electrification + Hydrogen</v>
      </c>
      <c r="C556" s="274" t="str">
        <f t="shared" si="34"/>
        <v>Fraction of Industrial Fuel Use Shifted to Other Fuels</v>
      </c>
      <c r="D556" s="6" t="s">
        <v>3196</v>
      </c>
      <c r="E556" s="44" t="s">
        <v>2784</v>
      </c>
      <c r="F556" t="s">
        <v>3166</v>
      </c>
      <c r="G556" s="44" t="s">
        <v>3224</v>
      </c>
      <c r="H556" s="43">
        <v>1297</v>
      </c>
      <c r="I556" s="44" t="s">
        <v>45</v>
      </c>
      <c r="J556" s="274" t="str">
        <f>IF(ISBLANK(INDEX('Policy Characteristics'!D:D,MATCH($C556,'Policy Characteristics'!$C:$C,0))),"",INDEX('Policy Characteristics'!D:D,MATCH($C556,'Policy Characteristics'!$C:$C,0)))</f>
        <v>Electrification + Hydrogen</v>
      </c>
      <c r="K556" s="272" t="str">
        <f>IF(ISBLANK(INDEX('Policy Characteristics'!E:E,MATCH($C556,'Policy Characteristics'!$C:$C,0))),"",INDEX('Policy Characteristics'!E:E,MATCH($C556,'Policy Characteristics'!$C:$C,0)))</f>
        <v>indst fuel type shifting</v>
      </c>
      <c r="L556" s="285">
        <f>IF(ISBLANK(INDEX('Policy Characteristics'!F:F,MATCH($C556,'Policy Characteristics'!$C:$C,0))),"",INDEX('Policy Characteristics'!F:F,MATCH($C556,'Policy Characteristics'!$C:$C,0)))</f>
        <v>0</v>
      </c>
      <c r="M556" s="285">
        <f>IF(ISBLANK(INDEX('Policy Characteristics'!G:G,MATCH($C556,'Policy Characteristics'!$C:$C,0))),"",INDEX('Policy Characteristics'!G:G,MATCH($C556,'Policy Characteristics'!$C:$C,0)))</f>
        <v>1</v>
      </c>
      <c r="N556" s="285">
        <f>IF(ISBLANK(INDEX('Policy Characteristics'!H:H,MATCH($C556,'Policy Characteristics'!$C:$C,0))),"",INDEX('Policy Characteristics'!H:H,MATCH($C556,'Policy Characteristics'!$C:$C,0)))</f>
        <v>0.01</v>
      </c>
      <c r="O556" s="272" t="str">
        <f>IF(ISBLANK(INDEX('Policy Characteristics'!I:I,MATCH($C556,'Policy Characteristics'!$C:$C,0))),"",INDEX('Policy Characteristics'!I:I,MATCH($C556,'Policy Characteristics'!$C:$C,0)))</f>
        <v>% of fuel shifted</v>
      </c>
      <c r="P556" s="272" t="str">
        <f>IF(ISBLANK(INDEX('Policy Characteristics'!J:J,MATCH($C556,'Policy Characteristics'!$C:$C,0))),"",INDEX('Policy Characteristics'!J:J,MATCH($C556,'Policy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6" s="272" t="str">
        <f>IF(ISBLANK(INDEX('Policy Characteristics'!K:K,MATCH($C556,'Policy Characteristics'!$C:$C,0))),"",INDEX('Policy Characteristics'!K:K,MATCH($C556,'Policy Characteristics'!$C:$C,0)))</f>
        <v>industry-ag-main.html#fuel-switching</v>
      </c>
      <c r="R556" s="272" t="str">
        <f>IF(ISBLANK(INDEX('Policy Characteristics'!L:L,MATCH($C556,'Policy Characteristics'!$C:$C,0))),"",INDEX('Policy Characteristics'!L:L,MATCH($C556,'Policy Characteristics'!$C:$C,0)))</f>
        <v>industry-elec-and-hydrogen.html</v>
      </c>
    </row>
    <row r="557" spans="1:18" ht="16">
      <c r="A557" s="272" t="str">
        <f>IF(ISBLANK(INDEX('Policy Characteristics'!A:A,MATCH($C557,'Policy Characteristics'!$C:$C,0))),"",INDEX('Policy Characteristics'!A:A,MATCH($C557,'Policy Characteristics'!$C:$C,0)))</f>
        <v>Industry</v>
      </c>
      <c r="B557" s="272" t="str">
        <f>IF(ISBLANK(INDEX('Policy Characteristics'!B:B,MATCH($C557,'Policy Characteristics'!$C:$C,0))),"",INDEX('Policy Characteristics'!B:B,MATCH($C557,'Policy Characteristics'!$C:$C,0)))</f>
        <v>Electrification + Hydrogen</v>
      </c>
      <c r="C557" s="274" t="str">
        <f t="shared" si="34"/>
        <v>Fraction of Industrial Fuel Use Shifted to Other Fuels</v>
      </c>
      <c r="D557" s="6" t="s">
        <v>3197</v>
      </c>
      <c r="E557" s="44" t="s">
        <v>2444</v>
      </c>
      <c r="F557" t="s">
        <v>2645</v>
      </c>
      <c r="G557" s="44" t="s">
        <v>3215</v>
      </c>
      <c r="H557" s="43">
        <v>1298</v>
      </c>
      <c r="I557" s="44" t="s">
        <v>45</v>
      </c>
      <c r="J557" s="274" t="str">
        <f>IF(ISBLANK(INDEX('Policy Characteristics'!D:D,MATCH($C557,'Policy Characteristics'!$C:$C,0))),"",INDEX('Policy Characteristics'!D:D,MATCH($C557,'Policy Characteristics'!$C:$C,0)))</f>
        <v>Electrification + Hydrogen</v>
      </c>
      <c r="K557" s="272" t="str">
        <f>IF(ISBLANK(INDEX('Policy Characteristics'!E:E,MATCH($C557,'Policy Characteristics'!$C:$C,0))),"",INDEX('Policy Characteristics'!E:E,MATCH($C557,'Policy Characteristics'!$C:$C,0)))</f>
        <v>indst fuel type shifting</v>
      </c>
      <c r="L557" s="285">
        <f>IF(ISBLANK(INDEX('Policy Characteristics'!F:F,MATCH($C557,'Policy Characteristics'!$C:$C,0))),"",INDEX('Policy Characteristics'!F:F,MATCH($C557,'Policy Characteristics'!$C:$C,0)))</f>
        <v>0</v>
      </c>
      <c r="M557" s="285">
        <f>IF(ISBLANK(INDEX('Policy Characteristics'!G:G,MATCH($C557,'Policy Characteristics'!$C:$C,0))),"",INDEX('Policy Characteristics'!G:G,MATCH($C557,'Policy Characteristics'!$C:$C,0)))</f>
        <v>1</v>
      </c>
      <c r="N557" s="285">
        <f>IF(ISBLANK(INDEX('Policy Characteristics'!H:H,MATCH($C557,'Policy Characteristics'!$C:$C,0))),"",INDEX('Policy Characteristics'!H:H,MATCH($C557,'Policy Characteristics'!$C:$C,0)))</f>
        <v>0.01</v>
      </c>
      <c r="O557" s="272" t="str">
        <f>IF(ISBLANK(INDEX('Policy Characteristics'!I:I,MATCH($C557,'Policy Characteristics'!$C:$C,0))),"",INDEX('Policy Characteristics'!I:I,MATCH($C557,'Policy Characteristics'!$C:$C,0)))</f>
        <v>% of fuel shifted</v>
      </c>
      <c r="P557" s="272" t="str">
        <f>IF(ISBLANK(INDEX('Policy Characteristics'!J:J,MATCH($C557,'Policy Characteristics'!$C:$C,0))),"",INDEX('Policy Characteristics'!J:J,MATCH($C557,'Policy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7" s="272" t="str">
        <f>IF(ISBLANK(INDEX('Policy Characteristics'!K:K,MATCH($C557,'Policy Characteristics'!$C:$C,0))),"",INDEX('Policy Characteristics'!K:K,MATCH($C557,'Policy Characteristics'!$C:$C,0)))</f>
        <v>industry-ag-main.html#fuel-switching</v>
      </c>
      <c r="R557" s="272" t="str">
        <f>IF(ISBLANK(INDEX('Policy Characteristics'!L:L,MATCH($C557,'Policy Characteristics'!$C:$C,0))),"",INDEX('Policy Characteristics'!L:L,MATCH($C557,'Policy Characteristics'!$C:$C,0)))</f>
        <v>industry-elec-and-hydrogen.html</v>
      </c>
    </row>
    <row r="558" spans="1:18" ht="16">
      <c r="A558" s="272" t="str">
        <f>IF(ISBLANK(INDEX('Policy Characteristics'!A:A,MATCH($C558,'Policy Characteristics'!$C:$C,0))),"",INDEX('Policy Characteristics'!A:A,MATCH($C558,'Policy Characteristics'!$C:$C,0)))</f>
        <v>Industry</v>
      </c>
      <c r="B558" s="272" t="str">
        <f>IF(ISBLANK(INDEX('Policy Characteristics'!B:B,MATCH($C558,'Policy Characteristics'!$C:$C,0))),"",INDEX('Policy Characteristics'!B:B,MATCH($C558,'Policy Characteristics'!$C:$C,0)))</f>
        <v>Electrification + Hydrogen</v>
      </c>
      <c r="C558" s="274" t="str">
        <f t="shared" si="34"/>
        <v>Fraction of Industrial Fuel Use Shifted to Other Fuels</v>
      </c>
      <c r="D558" s="6" t="s">
        <v>3197</v>
      </c>
      <c r="E558" s="44" t="s">
        <v>2445</v>
      </c>
      <c r="F558" t="s">
        <v>2645</v>
      </c>
      <c r="G558" s="44" t="s">
        <v>3216</v>
      </c>
      <c r="H558" s="43">
        <v>1299</v>
      </c>
      <c r="I558" s="44" t="s">
        <v>46</v>
      </c>
      <c r="J558" s="274" t="str">
        <f>IF(ISBLANK(INDEX('Policy Characteristics'!D:D,MATCH($C558,'Policy Characteristics'!$C:$C,0))),"",INDEX('Policy Characteristics'!D:D,MATCH($C558,'Policy Characteristics'!$C:$C,0)))</f>
        <v>Electrification + Hydrogen</v>
      </c>
      <c r="K558" s="272" t="str">
        <f>IF(ISBLANK(INDEX('Policy Characteristics'!E:E,MATCH($C558,'Policy Characteristics'!$C:$C,0))),"",INDEX('Policy Characteristics'!E:E,MATCH($C558,'Policy Characteristics'!$C:$C,0)))</f>
        <v>indst fuel type shifting</v>
      </c>
      <c r="L558" s="285">
        <f>IF(ISBLANK(INDEX('Policy Characteristics'!F:F,MATCH($C558,'Policy Characteristics'!$C:$C,0))),"",INDEX('Policy Characteristics'!F:F,MATCH($C558,'Policy Characteristics'!$C:$C,0)))</f>
        <v>0</v>
      </c>
      <c r="M558" s="285">
        <f>IF(ISBLANK(INDEX('Policy Characteristics'!G:G,MATCH($C558,'Policy Characteristics'!$C:$C,0))),"",INDEX('Policy Characteristics'!G:G,MATCH($C558,'Policy Characteristics'!$C:$C,0)))</f>
        <v>1</v>
      </c>
      <c r="N558" s="285">
        <f>IF(ISBLANK(INDEX('Policy Characteristics'!H:H,MATCH($C558,'Policy Characteristics'!$C:$C,0))),"",INDEX('Policy Characteristics'!H:H,MATCH($C558,'Policy Characteristics'!$C:$C,0)))</f>
        <v>0.01</v>
      </c>
      <c r="O558" s="272" t="str">
        <f>IF(ISBLANK(INDEX('Policy Characteristics'!I:I,MATCH($C558,'Policy Characteristics'!$C:$C,0))),"",INDEX('Policy Characteristics'!I:I,MATCH($C558,'Policy Characteristics'!$C:$C,0)))</f>
        <v>% of fuel shifted</v>
      </c>
      <c r="P558" s="272" t="str">
        <f>IF(ISBLANK(INDEX('Policy Characteristics'!J:J,MATCH($C558,'Policy Characteristics'!$C:$C,0))),"",INDEX('Policy Characteristics'!J:J,MATCH($C558,'Policy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8" s="272" t="str">
        <f>IF(ISBLANK(INDEX('Policy Characteristics'!K:K,MATCH($C558,'Policy Characteristics'!$C:$C,0))),"",INDEX('Policy Characteristics'!K:K,MATCH($C558,'Policy Characteristics'!$C:$C,0)))</f>
        <v>industry-ag-main.html#fuel-switching</v>
      </c>
      <c r="R558" s="272" t="str">
        <f>IF(ISBLANK(INDEX('Policy Characteristics'!L:L,MATCH($C558,'Policy Characteristics'!$C:$C,0))),"",INDEX('Policy Characteristics'!L:L,MATCH($C558,'Policy Characteristics'!$C:$C,0)))</f>
        <v>industry-elec-and-hydrogen.html</v>
      </c>
    </row>
    <row r="559" spans="1:18" ht="16">
      <c r="A559" s="272" t="str">
        <f>IF(ISBLANK(INDEX('Policy Characteristics'!A:A,MATCH($C559,'Policy Characteristics'!$C:$C,0))),"",INDEX('Policy Characteristics'!A:A,MATCH($C559,'Policy Characteristics'!$C:$C,0)))</f>
        <v>Industry</v>
      </c>
      <c r="B559" s="272" t="str">
        <f>IF(ISBLANK(INDEX('Policy Characteristics'!B:B,MATCH($C559,'Policy Characteristics'!$C:$C,0))),"",INDEX('Policy Characteristics'!B:B,MATCH($C559,'Policy Characteristics'!$C:$C,0)))</f>
        <v>Electrification + Hydrogen</v>
      </c>
      <c r="C559" s="274" t="str">
        <f t="shared" si="34"/>
        <v>Fraction of Industrial Fuel Use Shifted to Other Fuels</v>
      </c>
      <c r="D559" s="6" t="s">
        <v>3197</v>
      </c>
      <c r="E559" s="44" t="s">
        <v>2446</v>
      </c>
      <c r="F559" t="s">
        <v>2645</v>
      </c>
      <c r="G559" s="44" t="s">
        <v>3217</v>
      </c>
      <c r="H559" s="43">
        <v>1300</v>
      </c>
      <c r="I559" s="44" t="s">
        <v>46</v>
      </c>
      <c r="J559" s="274" t="str">
        <f>IF(ISBLANK(INDEX('Policy Characteristics'!D:D,MATCH($C559,'Policy Characteristics'!$C:$C,0))),"",INDEX('Policy Characteristics'!D:D,MATCH($C559,'Policy Characteristics'!$C:$C,0)))</f>
        <v>Electrification + Hydrogen</v>
      </c>
      <c r="K559" s="272" t="str">
        <f>IF(ISBLANK(INDEX('Policy Characteristics'!E:E,MATCH($C559,'Policy Characteristics'!$C:$C,0))),"",INDEX('Policy Characteristics'!E:E,MATCH($C559,'Policy Characteristics'!$C:$C,0)))</f>
        <v>indst fuel type shifting</v>
      </c>
      <c r="L559" s="285">
        <f>IF(ISBLANK(INDEX('Policy Characteristics'!F:F,MATCH($C559,'Policy Characteristics'!$C:$C,0))),"",INDEX('Policy Characteristics'!F:F,MATCH($C559,'Policy Characteristics'!$C:$C,0)))</f>
        <v>0</v>
      </c>
      <c r="M559" s="285">
        <f>IF(ISBLANK(INDEX('Policy Characteristics'!G:G,MATCH($C559,'Policy Characteristics'!$C:$C,0))),"",INDEX('Policy Characteristics'!G:G,MATCH($C559,'Policy Characteristics'!$C:$C,0)))</f>
        <v>1</v>
      </c>
      <c r="N559" s="285">
        <f>IF(ISBLANK(INDEX('Policy Characteristics'!H:H,MATCH($C559,'Policy Characteristics'!$C:$C,0))),"",INDEX('Policy Characteristics'!H:H,MATCH($C559,'Policy Characteristics'!$C:$C,0)))</f>
        <v>0.01</v>
      </c>
      <c r="O559" s="272" t="str">
        <f>IF(ISBLANK(INDEX('Policy Characteristics'!I:I,MATCH($C559,'Policy Characteristics'!$C:$C,0))),"",INDEX('Policy Characteristics'!I:I,MATCH($C559,'Policy Characteristics'!$C:$C,0)))</f>
        <v>% of fuel shifted</v>
      </c>
      <c r="P559" s="272" t="str">
        <f>IF(ISBLANK(INDEX('Policy Characteristics'!J:J,MATCH($C559,'Policy Characteristics'!$C:$C,0))),"",INDEX('Policy Characteristics'!J:J,MATCH($C559,'Policy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59" s="272" t="str">
        <f>IF(ISBLANK(INDEX('Policy Characteristics'!K:K,MATCH($C559,'Policy Characteristics'!$C:$C,0))),"",INDEX('Policy Characteristics'!K:K,MATCH($C559,'Policy Characteristics'!$C:$C,0)))</f>
        <v>industry-ag-main.html#fuel-switching</v>
      </c>
      <c r="R559" s="272" t="str">
        <f>IF(ISBLANK(INDEX('Policy Characteristics'!L:L,MATCH($C559,'Policy Characteristics'!$C:$C,0))),"",INDEX('Policy Characteristics'!L:L,MATCH($C559,'Policy Characteristics'!$C:$C,0)))</f>
        <v>industry-elec-and-hydrogen.html</v>
      </c>
    </row>
    <row r="560" spans="1:18" ht="16">
      <c r="A560" s="272" t="str">
        <f>IF(ISBLANK(INDEX('Policy Characteristics'!A:A,MATCH($C560,'Policy Characteristics'!$C:$C,0))),"",INDEX('Policy Characteristics'!A:A,MATCH($C560,'Policy Characteristics'!$C:$C,0)))</f>
        <v>Industry</v>
      </c>
      <c r="B560" s="272" t="str">
        <f>IF(ISBLANK(INDEX('Policy Characteristics'!B:B,MATCH($C560,'Policy Characteristics'!$C:$C,0))),"",INDEX('Policy Characteristics'!B:B,MATCH($C560,'Policy Characteristics'!$C:$C,0)))</f>
        <v>Electrification + Hydrogen</v>
      </c>
      <c r="C560" s="274" t="str">
        <f t="shared" si="34"/>
        <v>Fraction of Industrial Fuel Use Shifted to Other Fuels</v>
      </c>
      <c r="D560" s="6" t="s">
        <v>3197</v>
      </c>
      <c r="E560" s="44" t="s">
        <v>2447</v>
      </c>
      <c r="F560" t="s">
        <v>2645</v>
      </c>
      <c r="G560" s="44" t="s">
        <v>3218</v>
      </c>
      <c r="H560" s="43">
        <v>1301</v>
      </c>
      <c r="I560" s="44" t="s">
        <v>46</v>
      </c>
      <c r="J560" s="274" t="str">
        <f>IF(ISBLANK(INDEX('Policy Characteristics'!D:D,MATCH($C560,'Policy Characteristics'!$C:$C,0))),"",INDEX('Policy Characteristics'!D:D,MATCH($C560,'Policy Characteristics'!$C:$C,0)))</f>
        <v>Electrification + Hydrogen</v>
      </c>
      <c r="K560" s="272" t="str">
        <f>IF(ISBLANK(INDEX('Policy Characteristics'!E:E,MATCH($C560,'Policy Characteristics'!$C:$C,0))),"",INDEX('Policy Characteristics'!E:E,MATCH($C560,'Policy Characteristics'!$C:$C,0)))</f>
        <v>indst fuel type shifting</v>
      </c>
      <c r="L560" s="285">
        <f>IF(ISBLANK(INDEX('Policy Characteristics'!F:F,MATCH($C560,'Policy Characteristics'!$C:$C,0))),"",INDEX('Policy Characteristics'!F:F,MATCH($C560,'Policy Characteristics'!$C:$C,0)))</f>
        <v>0</v>
      </c>
      <c r="M560" s="285">
        <f>IF(ISBLANK(INDEX('Policy Characteristics'!G:G,MATCH($C560,'Policy Characteristics'!$C:$C,0))),"",INDEX('Policy Characteristics'!G:G,MATCH($C560,'Policy Characteristics'!$C:$C,0)))</f>
        <v>1</v>
      </c>
      <c r="N560" s="285">
        <f>IF(ISBLANK(INDEX('Policy Characteristics'!H:H,MATCH($C560,'Policy Characteristics'!$C:$C,0))),"",INDEX('Policy Characteristics'!H:H,MATCH($C560,'Policy Characteristics'!$C:$C,0)))</f>
        <v>0.01</v>
      </c>
      <c r="O560" s="272" t="str">
        <f>IF(ISBLANK(INDEX('Policy Characteristics'!I:I,MATCH($C560,'Policy Characteristics'!$C:$C,0))),"",INDEX('Policy Characteristics'!I:I,MATCH($C560,'Policy Characteristics'!$C:$C,0)))</f>
        <v>% of fuel shifted</v>
      </c>
      <c r="P560" s="272" t="str">
        <f>IF(ISBLANK(INDEX('Policy Characteristics'!J:J,MATCH($C560,'Policy Characteristics'!$C:$C,0))),"",INDEX('Policy Characteristics'!J:J,MATCH($C560,'Policy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0" s="272" t="str">
        <f>IF(ISBLANK(INDEX('Policy Characteristics'!K:K,MATCH($C560,'Policy Characteristics'!$C:$C,0))),"",INDEX('Policy Characteristics'!K:K,MATCH($C560,'Policy Characteristics'!$C:$C,0)))</f>
        <v>industry-ag-main.html#fuel-switching</v>
      </c>
      <c r="R560" s="272" t="str">
        <f>IF(ISBLANK(INDEX('Policy Characteristics'!L:L,MATCH($C560,'Policy Characteristics'!$C:$C,0))),"",INDEX('Policy Characteristics'!L:L,MATCH($C560,'Policy Characteristics'!$C:$C,0)))</f>
        <v>industry-elec-and-hydrogen.html</v>
      </c>
    </row>
    <row r="561" spans="1:18" ht="16">
      <c r="A561" s="272" t="str">
        <f>IF(ISBLANK(INDEX('Policy Characteristics'!A:A,MATCH($C561,'Policy Characteristics'!$C:$C,0))),"",INDEX('Policy Characteristics'!A:A,MATCH($C561,'Policy Characteristics'!$C:$C,0)))</f>
        <v>Industry</v>
      </c>
      <c r="B561" s="272" t="str">
        <f>IF(ISBLANK(INDEX('Policy Characteristics'!B:B,MATCH($C561,'Policy Characteristics'!$C:$C,0))),"",INDEX('Policy Characteristics'!B:B,MATCH($C561,'Policy Characteristics'!$C:$C,0)))</f>
        <v>Electrification + Hydrogen</v>
      </c>
      <c r="C561" s="274" t="str">
        <f t="shared" si="34"/>
        <v>Fraction of Industrial Fuel Use Shifted to Other Fuels</v>
      </c>
      <c r="D561" s="6" t="s">
        <v>3197</v>
      </c>
      <c r="E561" s="44" t="s">
        <v>2448</v>
      </c>
      <c r="F561" t="s">
        <v>2645</v>
      </c>
      <c r="G561" s="44" t="s">
        <v>3219</v>
      </c>
      <c r="H561" s="43">
        <v>1302</v>
      </c>
      <c r="I561" s="44" t="s">
        <v>46</v>
      </c>
      <c r="J561" s="274" t="str">
        <f>IF(ISBLANK(INDEX('Policy Characteristics'!D:D,MATCH($C561,'Policy Characteristics'!$C:$C,0))),"",INDEX('Policy Characteristics'!D:D,MATCH($C561,'Policy Characteristics'!$C:$C,0)))</f>
        <v>Electrification + Hydrogen</v>
      </c>
      <c r="K561" s="272" t="str">
        <f>IF(ISBLANK(INDEX('Policy Characteristics'!E:E,MATCH($C561,'Policy Characteristics'!$C:$C,0))),"",INDEX('Policy Characteristics'!E:E,MATCH($C561,'Policy Characteristics'!$C:$C,0)))</f>
        <v>indst fuel type shifting</v>
      </c>
      <c r="L561" s="285">
        <f>IF(ISBLANK(INDEX('Policy Characteristics'!F:F,MATCH($C561,'Policy Characteristics'!$C:$C,0))),"",INDEX('Policy Characteristics'!F:F,MATCH($C561,'Policy Characteristics'!$C:$C,0)))</f>
        <v>0</v>
      </c>
      <c r="M561" s="285">
        <f>IF(ISBLANK(INDEX('Policy Characteristics'!G:G,MATCH($C561,'Policy Characteristics'!$C:$C,0))),"",INDEX('Policy Characteristics'!G:G,MATCH($C561,'Policy Characteristics'!$C:$C,0)))</f>
        <v>1</v>
      </c>
      <c r="N561" s="285">
        <f>IF(ISBLANK(INDEX('Policy Characteristics'!H:H,MATCH($C561,'Policy Characteristics'!$C:$C,0))),"",INDEX('Policy Characteristics'!H:H,MATCH($C561,'Policy Characteristics'!$C:$C,0)))</f>
        <v>0.01</v>
      </c>
      <c r="O561" s="272" t="str">
        <f>IF(ISBLANK(INDEX('Policy Characteristics'!I:I,MATCH($C561,'Policy Characteristics'!$C:$C,0))),"",INDEX('Policy Characteristics'!I:I,MATCH($C561,'Policy Characteristics'!$C:$C,0)))</f>
        <v>% of fuel shifted</v>
      </c>
      <c r="P561" s="272" t="str">
        <f>IF(ISBLANK(INDEX('Policy Characteristics'!J:J,MATCH($C561,'Policy Characteristics'!$C:$C,0))),"",INDEX('Policy Characteristics'!J:J,MATCH($C561,'Policy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1" s="272" t="str">
        <f>IF(ISBLANK(INDEX('Policy Characteristics'!K:K,MATCH($C561,'Policy Characteristics'!$C:$C,0))),"",INDEX('Policy Characteristics'!K:K,MATCH($C561,'Policy Characteristics'!$C:$C,0)))</f>
        <v>industry-ag-main.html#fuel-switching</v>
      </c>
      <c r="R561" s="272" t="str">
        <f>IF(ISBLANK(INDEX('Policy Characteristics'!L:L,MATCH($C561,'Policy Characteristics'!$C:$C,0))),"",INDEX('Policy Characteristics'!L:L,MATCH($C561,'Policy Characteristics'!$C:$C,0)))</f>
        <v>industry-elec-and-hydrogen.html</v>
      </c>
    </row>
    <row r="562" spans="1:18" ht="16">
      <c r="A562" s="272" t="str">
        <f>IF(ISBLANK(INDEX('Policy Characteristics'!A:A,MATCH($C562,'Policy Characteristics'!$C:$C,0))),"",INDEX('Policy Characteristics'!A:A,MATCH($C562,'Policy Characteristics'!$C:$C,0)))</f>
        <v>Industry</v>
      </c>
      <c r="B562" s="272" t="str">
        <f>IF(ISBLANK(INDEX('Policy Characteristics'!B:B,MATCH($C562,'Policy Characteristics'!$C:$C,0))),"",INDEX('Policy Characteristics'!B:B,MATCH($C562,'Policy Characteristics'!$C:$C,0)))</f>
        <v>Electrification + Hydrogen</v>
      </c>
      <c r="C562" s="274" t="str">
        <f t="shared" si="34"/>
        <v>Fraction of Industrial Fuel Use Shifted to Other Fuels</v>
      </c>
      <c r="D562" s="6" t="s">
        <v>3197</v>
      </c>
      <c r="E562" s="44" t="s">
        <v>2449</v>
      </c>
      <c r="F562" t="s">
        <v>2645</v>
      </c>
      <c r="G562" s="44" t="s">
        <v>3220</v>
      </c>
      <c r="H562" s="43">
        <v>1303</v>
      </c>
      <c r="I562" s="44" t="s">
        <v>46</v>
      </c>
      <c r="J562" s="274" t="str">
        <f>IF(ISBLANK(INDEX('Policy Characteristics'!D:D,MATCH($C562,'Policy Characteristics'!$C:$C,0))),"",INDEX('Policy Characteristics'!D:D,MATCH($C562,'Policy Characteristics'!$C:$C,0)))</f>
        <v>Electrification + Hydrogen</v>
      </c>
      <c r="K562" s="272" t="str">
        <f>IF(ISBLANK(INDEX('Policy Characteristics'!E:E,MATCH($C562,'Policy Characteristics'!$C:$C,0))),"",INDEX('Policy Characteristics'!E:E,MATCH($C562,'Policy Characteristics'!$C:$C,0)))</f>
        <v>indst fuel type shifting</v>
      </c>
      <c r="L562" s="285">
        <f>IF(ISBLANK(INDEX('Policy Characteristics'!F:F,MATCH($C562,'Policy Characteristics'!$C:$C,0))),"",INDEX('Policy Characteristics'!F:F,MATCH($C562,'Policy Characteristics'!$C:$C,0)))</f>
        <v>0</v>
      </c>
      <c r="M562" s="285">
        <f>IF(ISBLANK(INDEX('Policy Characteristics'!G:G,MATCH($C562,'Policy Characteristics'!$C:$C,0))),"",INDEX('Policy Characteristics'!G:G,MATCH($C562,'Policy Characteristics'!$C:$C,0)))</f>
        <v>1</v>
      </c>
      <c r="N562" s="285">
        <f>IF(ISBLANK(INDEX('Policy Characteristics'!H:H,MATCH($C562,'Policy Characteristics'!$C:$C,0))),"",INDEX('Policy Characteristics'!H:H,MATCH($C562,'Policy Characteristics'!$C:$C,0)))</f>
        <v>0.01</v>
      </c>
      <c r="O562" s="272" t="str">
        <f>IF(ISBLANK(INDEX('Policy Characteristics'!I:I,MATCH($C562,'Policy Characteristics'!$C:$C,0))),"",INDEX('Policy Characteristics'!I:I,MATCH($C562,'Policy Characteristics'!$C:$C,0)))</f>
        <v>% of fuel shifted</v>
      </c>
      <c r="P562" s="272" t="str">
        <f>IF(ISBLANK(INDEX('Policy Characteristics'!J:J,MATCH($C562,'Policy Characteristics'!$C:$C,0))),"",INDEX('Policy Characteristics'!J:J,MATCH($C562,'Policy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2" s="272" t="str">
        <f>IF(ISBLANK(INDEX('Policy Characteristics'!K:K,MATCH($C562,'Policy Characteristics'!$C:$C,0))),"",INDEX('Policy Characteristics'!K:K,MATCH($C562,'Policy Characteristics'!$C:$C,0)))</f>
        <v>industry-ag-main.html#fuel-switching</v>
      </c>
      <c r="R562" s="272" t="str">
        <f>IF(ISBLANK(INDEX('Policy Characteristics'!L:L,MATCH($C562,'Policy Characteristics'!$C:$C,0))),"",INDEX('Policy Characteristics'!L:L,MATCH($C562,'Policy Characteristics'!$C:$C,0)))</f>
        <v>industry-elec-and-hydrogen.html</v>
      </c>
    </row>
    <row r="563" spans="1:18" ht="16">
      <c r="A563" s="272" t="str">
        <f>IF(ISBLANK(INDEX('Policy Characteristics'!A:A,MATCH($C563,'Policy Characteristics'!$C:$C,0))),"",INDEX('Policy Characteristics'!A:A,MATCH($C563,'Policy Characteristics'!$C:$C,0)))</f>
        <v>Industry</v>
      </c>
      <c r="B563" s="272" t="str">
        <f>IF(ISBLANK(INDEX('Policy Characteristics'!B:B,MATCH($C563,'Policy Characteristics'!$C:$C,0))),"",INDEX('Policy Characteristics'!B:B,MATCH($C563,'Policy Characteristics'!$C:$C,0)))</f>
        <v>Electrification + Hydrogen</v>
      </c>
      <c r="C563" s="274" t="str">
        <f t="shared" si="34"/>
        <v>Fraction of Industrial Fuel Use Shifted to Other Fuels</v>
      </c>
      <c r="D563" s="6" t="s">
        <v>3197</v>
      </c>
      <c r="E563" s="44" t="s">
        <v>2785</v>
      </c>
      <c r="F563" t="s">
        <v>2645</v>
      </c>
      <c r="G563" s="44" t="s">
        <v>3221</v>
      </c>
      <c r="H563" s="43">
        <v>1304</v>
      </c>
      <c r="I563" s="44" t="s">
        <v>46</v>
      </c>
      <c r="J563" s="274" t="str">
        <f>IF(ISBLANK(INDEX('Policy Characteristics'!D:D,MATCH($C563,'Policy Characteristics'!$C:$C,0))),"",INDEX('Policy Characteristics'!D:D,MATCH($C563,'Policy Characteristics'!$C:$C,0)))</f>
        <v>Electrification + Hydrogen</v>
      </c>
      <c r="K563" s="272" t="str">
        <f>IF(ISBLANK(INDEX('Policy Characteristics'!E:E,MATCH($C563,'Policy Characteristics'!$C:$C,0))),"",INDEX('Policy Characteristics'!E:E,MATCH($C563,'Policy Characteristics'!$C:$C,0)))</f>
        <v>indst fuel type shifting</v>
      </c>
      <c r="L563" s="285">
        <f>IF(ISBLANK(INDEX('Policy Characteristics'!F:F,MATCH($C563,'Policy Characteristics'!$C:$C,0))),"",INDEX('Policy Characteristics'!F:F,MATCH($C563,'Policy Characteristics'!$C:$C,0)))</f>
        <v>0</v>
      </c>
      <c r="M563" s="285">
        <f>IF(ISBLANK(INDEX('Policy Characteristics'!G:G,MATCH($C563,'Policy Characteristics'!$C:$C,0))),"",INDEX('Policy Characteristics'!G:G,MATCH($C563,'Policy Characteristics'!$C:$C,0)))</f>
        <v>1</v>
      </c>
      <c r="N563" s="285">
        <f>IF(ISBLANK(INDEX('Policy Characteristics'!H:H,MATCH($C563,'Policy Characteristics'!$C:$C,0))),"",INDEX('Policy Characteristics'!H:H,MATCH($C563,'Policy Characteristics'!$C:$C,0)))</f>
        <v>0.01</v>
      </c>
      <c r="O563" s="272" t="str">
        <f>IF(ISBLANK(INDEX('Policy Characteristics'!I:I,MATCH($C563,'Policy Characteristics'!$C:$C,0))),"",INDEX('Policy Characteristics'!I:I,MATCH($C563,'Policy Characteristics'!$C:$C,0)))</f>
        <v>% of fuel shifted</v>
      </c>
      <c r="P563" s="272" t="str">
        <f>IF(ISBLANK(INDEX('Policy Characteristics'!J:J,MATCH($C563,'Policy Characteristics'!$C:$C,0))),"",INDEX('Policy Characteristics'!J:J,MATCH($C563,'Policy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3" s="272" t="str">
        <f>IF(ISBLANK(INDEX('Policy Characteristics'!K:K,MATCH($C563,'Policy Characteristics'!$C:$C,0))),"",INDEX('Policy Characteristics'!K:K,MATCH($C563,'Policy Characteristics'!$C:$C,0)))</f>
        <v>industry-ag-main.html#fuel-switching</v>
      </c>
      <c r="R563" s="272" t="str">
        <f>IF(ISBLANK(INDEX('Policy Characteristics'!L:L,MATCH($C563,'Policy Characteristics'!$C:$C,0))),"",INDEX('Policy Characteristics'!L:L,MATCH($C563,'Policy Characteristics'!$C:$C,0)))</f>
        <v>industry-elec-and-hydrogen.html</v>
      </c>
    </row>
    <row r="564" spans="1:18" ht="16">
      <c r="A564" s="272" t="str">
        <f>IF(ISBLANK(INDEX('Policy Characteristics'!A:A,MATCH($C564,'Policy Characteristics'!$C:$C,0))),"",INDEX('Policy Characteristics'!A:A,MATCH($C564,'Policy Characteristics'!$C:$C,0)))</f>
        <v>Industry</v>
      </c>
      <c r="B564" s="272" t="str">
        <f>IF(ISBLANK(INDEX('Policy Characteristics'!B:B,MATCH($C564,'Policy Characteristics'!$C:$C,0))),"",INDEX('Policy Characteristics'!B:B,MATCH($C564,'Policy Characteristics'!$C:$C,0)))</f>
        <v>Electrification + Hydrogen</v>
      </c>
      <c r="C564" s="274" t="str">
        <f t="shared" si="34"/>
        <v>Fraction of Industrial Fuel Use Shifted to Other Fuels</v>
      </c>
      <c r="D564" s="6" t="s">
        <v>3197</v>
      </c>
      <c r="E564" s="44" t="s">
        <v>2786</v>
      </c>
      <c r="F564" t="s">
        <v>2645</v>
      </c>
      <c r="G564" s="44" t="s">
        <v>3222</v>
      </c>
      <c r="H564" s="43">
        <v>1305</v>
      </c>
      <c r="I564" s="44" t="s">
        <v>46</v>
      </c>
      <c r="J564" s="274" t="str">
        <f>IF(ISBLANK(INDEX('Policy Characteristics'!D:D,MATCH($C564,'Policy Characteristics'!$C:$C,0))),"",INDEX('Policy Characteristics'!D:D,MATCH($C564,'Policy Characteristics'!$C:$C,0)))</f>
        <v>Electrification + Hydrogen</v>
      </c>
      <c r="K564" s="272" t="str">
        <f>IF(ISBLANK(INDEX('Policy Characteristics'!E:E,MATCH($C564,'Policy Characteristics'!$C:$C,0))),"",INDEX('Policy Characteristics'!E:E,MATCH($C564,'Policy Characteristics'!$C:$C,0)))</f>
        <v>indst fuel type shifting</v>
      </c>
      <c r="L564" s="285">
        <f>IF(ISBLANK(INDEX('Policy Characteristics'!F:F,MATCH($C564,'Policy Characteristics'!$C:$C,0))),"",INDEX('Policy Characteristics'!F:F,MATCH($C564,'Policy Characteristics'!$C:$C,0)))</f>
        <v>0</v>
      </c>
      <c r="M564" s="285">
        <f>IF(ISBLANK(INDEX('Policy Characteristics'!G:G,MATCH($C564,'Policy Characteristics'!$C:$C,0))),"",INDEX('Policy Characteristics'!G:G,MATCH($C564,'Policy Characteristics'!$C:$C,0)))</f>
        <v>1</v>
      </c>
      <c r="N564" s="285">
        <f>IF(ISBLANK(INDEX('Policy Characteristics'!H:H,MATCH($C564,'Policy Characteristics'!$C:$C,0))),"",INDEX('Policy Characteristics'!H:H,MATCH($C564,'Policy Characteristics'!$C:$C,0)))</f>
        <v>0.01</v>
      </c>
      <c r="O564" s="272" t="str">
        <f>IF(ISBLANK(INDEX('Policy Characteristics'!I:I,MATCH($C564,'Policy Characteristics'!$C:$C,0))),"",INDEX('Policy Characteristics'!I:I,MATCH($C564,'Policy Characteristics'!$C:$C,0)))</f>
        <v>% of fuel shifted</v>
      </c>
      <c r="P564" s="272" t="str">
        <f>IF(ISBLANK(INDEX('Policy Characteristics'!J:J,MATCH($C564,'Policy Characteristics'!$C:$C,0))),"",INDEX('Policy Characteristics'!J:J,MATCH($C564,'Policy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4" s="272" t="str">
        <f>IF(ISBLANK(INDEX('Policy Characteristics'!K:K,MATCH($C564,'Policy Characteristics'!$C:$C,0))),"",INDEX('Policy Characteristics'!K:K,MATCH($C564,'Policy Characteristics'!$C:$C,0)))</f>
        <v>industry-ag-main.html#fuel-switching</v>
      </c>
      <c r="R564" s="272" t="str">
        <f>IF(ISBLANK(INDEX('Policy Characteristics'!L:L,MATCH($C564,'Policy Characteristics'!$C:$C,0))),"",INDEX('Policy Characteristics'!L:L,MATCH($C564,'Policy Characteristics'!$C:$C,0)))</f>
        <v>industry-elec-and-hydrogen.html</v>
      </c>
    </row>
    <row r="565" spans="1:18" ht="16">
      <c r="A565" s="272" t="str">
        <f>IF(ISBLANK(INDEX('Policy Characteristics'!A:A,MATCH($C565,'Policy Characteristics'!$C:$C,0))),"",INDEX('Policy Characteristics'!A:A,MATCH($C565,'Policy Characteristics'!$C:$C,0)))</f>
        <v>Industry</v>
      </c>
      <c r="B565" s="272" t="str">
        <f>IF(ISBLANK(INDEX('Policy Characteristics'!B:B,MATCH($C565,'Policy Characteristics'!$C:$C,0))),"",INDEX('Policy Characteristics'!B:B,MATCH($C565,'Policy Characteristics'!$C:$C,0)))</f>
        <v>Electrification + Hydrogen</v>
      </c>
      <c r="C565" s="274" t="str">
        <f t="shared" si="34"/>
        <v>Fraction of Industrial Fuel Use Shifted to Other Fuels</v>
      </c>
      <c r="D565" s="6" t="s">
        <v>3197</v>
      </c>
      <c r="E565" s="44" t="s">
        <v>2787</v>
      </c>
      <c r="F565" t="s">
        <v>2645</v>
      </c>
      <c r="G565" s="44" t="s">
        <v>3223</v>
      </c>
      <c r="H565" s="43">
        <v>1306</v>
      </c>
      <c r="I565" s="44" t="s">
        <v>46</v>
      </c>
      <c r="J565" s="274" t="str">
        <f>IF(ISBLANK(INDEX('Policy Characteristics'!D:D,MATCH($C565,'Policy Characteristics'!$C:$C,0))),"",INDEX('Policy Characteristics'!D:D,MATCH($C565,'Policy Characteristics'!$C:$C,0)))</f>
        <v>Electrification + Hydrogen</v>
      </c>
      <c r="K565" s="272" t="str">
        <f>IF(ISBLANK(INDEX('Policy Characteristics'!E:E,MATCH($C565,'Policy Characteristics'!$C:$C,0))),"",INDEX('Policy Characteristics'!E:E,MATCH($C565,'Policy Characteristics'!$C:$C,0)))</f>
        <v>indst fuel type shifting</v>
      </c>
      <c r="L565" s="285">
        <f>IF(ISBLANK(INDEX('Policy Characteristics'!F:F,MATCH($C565,'Policy Characteristics'!$C:$C,0))),"",INDEX('Policy Characteristics'!F:F,MATCH($C565,'Policy Characteristics'!$C:$C,0)))</f>
        <v>0</v>
      </c>
      <c r="M565" s="285">
        <f>IF(ISBLANK(INDEX('Policy Characteristics'!G:G,MATCH($C565,'Policy Characteristics'!$C:$C,0))),"",INDEX('Policy Characteristics'!G:G,MATCH($C565,'Policy Characteristics'!$C:$C,0)))</f>
        <v>1</v>
      </c>
      <c r="N565" s="285">
        <f>IF(ISBLANK(INDEX('Policy Characteristics'!H:H,MATCH($C565,'Policy Characteristics'!$C:$C,0))),"",INDEX('Policy Characteristics'!H:H,MATCH($C565,'Policy Characteristics'!$C:$C,0)))</f>
        <v>0.01</v>
      </c>
      <c r="O565" s="272" t="str">
        <f>IF(ISBLANK(INDEX('Policy Characteristics'!I:I,MATCH($C565,'Policy Characteristics'!$C:$C,0))),"",INDEX('Policy Characteristics'!I:I,MATCH($C565,'Policy Characteristics'!$C:$C,0)))</f>
        <v>% of fuel shifted</v>
      </c>
      <c r="P565" s="272" t="str">
        <f>IF(ISBLANK(INDEX('Policy Characteristics'!J:J,MATCH($C565,'Policy Characteristics'!$C:$C,0))),"",INDEX('Policy Characteristics'!J:J,MATCH($C565,'Policy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5" s="272" t="str">
        <f>IF(ISBLANK(INDEX('Policy Characteristics'!K:K,MATCH($C565,'Policy Characteristics'!$C:$C,0))),"",INDEX('Policy Characteristics'!K:K,MATCH($C565,'Policy Characteristics'!$C:$C,0)))</f>
        <v>industry-ag-main.html#fuel-switching</v>
      </c>
      <c r="R565" s="272" t="str">
        <f>IF(ISBLANK(INDEX('Policy Characteristics'!L:L,MATCH($C565,'Policy Characteristics'!$C:$C,0))),"",INDEX('Policy Characteristics'!L:L,MATCH($C565,'Policy Characteristics'!$C:$C,0)))</f>
        <v>industry-elec-and-hydrogen.html</v>
      </c>
    </row>
    <row r="566" spans="1:18" ht="16">
      <c r="A566" s="272" t="str">
        <f>IF(ISBLANK(INDEX('Policy Characteristics'!A:A,MATCH($C566,'Policy Characteristics'!$C:$C,0))),"",INDEX('Policy Characteristics'!A:A,MATCH($C566,'Policy Characteristics'!$C:$C,0)))</f>
        <v>Industry</v>
      </c>
      <c r="B566" s="272" t="str">
        <f>IF(ISBLANK(INDEX('Policy Characteristics'!B:B,MATCH($C566,'Policy Characteristics'!$C:$C,0))),"",INDEX('Policy Characteristics'!B:B,MATCH($C566,'Policy Characteristics'!$C:$C,0)))</f>
        <v>Electrification + Hydrogen</v>
      </c>
      <c r="C566" s="274" t="str">
        <f t="shared" si="34"/>
        <v>Fraction of Industrial Fuel Use Shifted to Other Fuels</v>
      </c>
      <c r="D566" s="6" t="s">
        <v>3197</v>
      </c>
      <c r="E566" s="44" t="s">
        <v>2784</v>
      </c>
      <c r="F566" t="s">
        <v>2645</v>
      </c>
      <c r="G566" s="44" t="s">
        <v>3224</v>
      </c>
      <c r="H566" s="43">
        <v>1307</v>
      </c>
      <c r="I566" s="44" t="s">
        <v>45</v>
      </c>
      <c r="J566" s="274" t="str">
        <f>IF(ISBLANK(INDEX('Policy Characteristics'!D:D,MATCH($C566,'Policy Characteristics'!$C:$C,0))),"",INDEX('Policy Characteristics'!D:D,MATCH($C566,'Policy Characteristics'!$C:$C,0)))</f>
        <v>Electrification + Hydrogen</v>
      </c>
      <c r="K566" s="272" t="str">
        <f>IF(ISBLANK(INDEX('Policy Characteristics'!E:E,MATCH($C566,'Policy Characteristics'!$C:$C,0))),"",INDEX('Policy Characteristics'!E:E,MATCH($C566,'Policy Characteristics'!$C:$C,0)))</f>
        <v>indst fuel type shifting</v>
      </c>
      <c r="L566" s="285">
        <f>IF(ISBLANK(INDEX('Policy Characteristics'!F:F,MATCH($C566,'Policy Characteristics'!$C:$C,0))),"",INDEX('Policy Characteristics'!F:F,MATCH($C566,'Policy Characteristics'!$C:$C,0)))</f>
        <v>0</v>
      </c>
      <c r="M566" s="285">
        <f>IF(ISBLANK(INDEX('Policy Characteristics'!G:G,MATCH($C566,'Policy Characteristics'!$C:$C,0))),"",INDEX('Policy Characteristics'!G:G,MATCH($C566,'Policy Characteristics'!$C:$C,0)))</f>
        <v>1</v>
      </c>
      <c r="N566" s="285">
        <f>IF(ISBLANK(INDEX('Policy Characteristics'!H:H,MATCH($C566,'Policy Characteristics'!$C:$C,0))),"",INDEX('Policy Characteristics'!H:H,MATCH($C566,'Policy Characteristics'!$C:$C,0)))</f>
        <v>0.01</v>
      </c>
      <c r="O566" s="272" t="str">
        <f>IF(ISBLANK(INDEX('Policy Characteristics'!I:I,MATCH($C566,'Policy Characteristics'!$C:$C,0))),"",INDEX('Policy Characteristics'!I:I,MATCH($C566,'Policy Characteristics'!$C:$C,0)))</f>
        <v>% of fuel shifted</v>
      </c>
      <c r="P566" s="272" t="str">
        <f>IF(ISBLANK(INDEX('Policy Characteristics'!J:J,MATCH($C566,'Policy Characteristics'!$C:$C,0))),"",INDEX('Policy Characteristics'!J:J,MATCH($C566,'Policy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6" s="272" t="str">
        <f>IF(ISBLANK(INDEX('Policy Characteristics'!K:K,MATCH($C566,'Policy Characteristics'!$C:$C,0))),"",INDEX('Policy Characteristics'!K:K,MATCH($C566,'Policy Characteristics'!$C:$C,0)))</f>
        <v>industry-ag-main.html#fuel-switching</v>
      </c>
      <c r="R566" s="272" t="str">
        <f>IF(ISBLANK(INDEX('Policy Characteristics'!L:L,MATCH($C566,'Policy Characteristics'!$C:$C,0))),"",INDEX('Policy Characteristics'!L:L,MATCH($C566,'Policy Characteristics'!$C:$C,0)))</f>
        <v>industry-elec-and-hydrogen.html</v>
      </c>
    </row>
    <row r="567" spans="1:18" ht="16">
      <c r="A567" s="272" t="str">
        <f>IF(ISBLANK(INDEX('Policy Characteristics'!A:A,MATCH($C567,'Policy Characteristics'!$C:$C,0))),"",INDEX('Policy Characteristics'!A:A,MATCH($C567,'Policy Characteristics'!$C:$C,0)))</f>
        <v>Industry</v>
      </c>
      <c r="B567" s="272" t="str">
        <f>IF(ISBLANK(INDEX('Policy Characteristics'!B:B,MATCH($C567,'Policy Characteristics'!$C:$C,0))),"",INDEX('Policy Characteristics'!B:B,MATCH($C567,'Policy Characteristics'!$C:$C,0)))</f>
        <v>Electrification + Hydrogen</v>
      </c>
      <c r="C567" s="274" t="str">
        <f t="shared" si="34"/>
        <v>Fraction of Industrial Fuel Use Shifted to Other Fuels</v>
      </c>
      <c r="D567" s="6" t="s">
        <v>3198</v>
      </c>
      <c r="E567" s="44" t="s">
        <v>2444</v>
      </c>
      <c r="F567" t="s">
        <v>3167</v>
      </c>
      <c r="G567" s="44" t="s">
        <v>3215</v>
      </c>
      <c r="H567" s="43">
        <v>1308</v>
      </c>
      <c r="I567" s="44" t="s">
        <v>45</v>
      </c>
      <c r="J567" s="274" t="str">
        <f>IF(ISBLANK(INDEX('Policy Characteristics'!D:D,MATCH($C567,'Policy Characteristics'!$C:$C,0))),"",INDEX('Policy Characteristics'!D:D,MATCH($C567,'Policy Characteristics'!$C:$C,0)))</f>
        <v>Electrification + Hydrogen</v>
      </c>
      <c r="K567" s="272" t="str">
        <f>IF(ISBLANK(INDEX('Policy Characteristics'!E:E,MATCH($C567,'Policy Characteristics'!$C:$C,0))),"",INDEX('Policy Characteristics'!E:E,MATCH($C567,'Policy Characteristics'!$C:$C,0)))</f>
        <v>indst fuel type shifting</v>
      </c>
      <c r="L567" s="285">
        <f>IF(ISBLANK(INDEX('Policy Characteristics'!F:F,MATCH($C567,'Policy Characteristics'!$C:$C,0))),"",INDEX('Policy Characteristics'!F:F,MATCH($C567,'Policy Characteristics'!$C:$C,0)))</f>
        <v>0</v>
      </c>
      <c r="M567" s="285">
        <f>IF(ISBLANK(INDEX('Policy Characteristics'!G:G,MATCH($C567,'Policy Characteristics'!$C:$C,0))),"",INDEX('Policy Characteristics'!G:G,MATCH($C567,'Policy Characteristics'!$C:$C,0)))</f>
        <v>1</v>
      </c>
      <c r="N567" s="285">
        <f>IF(ISBLANK(INDEX('Policy Characteristics'!H:H,MATCH($C567,'Policy Characteristics'!$C:$C,0))),"",INDEX('Policy Characteristics'!H:H,MATCH($C567,'Policy Characteristics'!$C:$C,0)))</f>
        <v>0.01</v>
      </c>
      <c r="O567" s="272" t="str">
        <f>IF(ISBLANK(INDEX('Policy Characteristics'!I:I,MATCH($C567,'Policy Characteristics'!$C:$C,0))),"",INDEX('Policy Characteristics'!I:I,MATCH($C567,'Policy Characteristics'!$C:$C,0)))</f>
        <v>% of fuel shifted</v>
      </c>
      <c r="P567" s="272" t="str">
        <f>IF(ISBLANK(INDEX('Policy Characteristics'!J:J,MATCH($C567,'Policy Characteristics'!$C:$C,0))),"",INDEX('Policy Characteristics'!J:J,MATCH($C567,'Policy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7" s="272" t="str">
        <f>IF(ISBLANK(INDEX('Policy Characteristics'!K:K,MATCH($C567,'Policy Characteristics'!$C:$C,0))),"",INDEX('Policy Characteristics'!K:K,MATCH($C567,'Policy Characteristics'!$C:$C,0)))</f>
        <v>industry-ag-main.html#fuel-switching</v>
      </c>
      <c r="R567" s="272" t="str">
        <f>IF(ISBLANK(INDEX('Policy Characteristics'!L:L,MATCH($C567,'Policy Characteristics'!$C:$C,0))),"",INDEX('Policy Characteristics'!L:L,MATCH($C567,'Policy Characteristics'!$C:$C,0)))</f>
        <v>industry-elec-and-hydrogen.html</v>
      </c>
    </row>
    <row r="568" spans="1:18" ht="16">
      <c r="A568" s="272" t="str">
        <f>IF(ISBLANK(INDEX('Policy Characteristics'!A:A,MATCH($C568,'Policy Characteristics'!$C:$C,0))),"",INDEX('Policy Characteristics'!A:A,MATCH($C568,'Policy Characteristics'!$C:$C,0)))</f>
        <v>Industry</v>
      </c>
      <c r="B568" s="272" t="str">
        <f>IF(ISBLANK(INDEX('Policy Characteristics'!B:B,MATCH($C568,'Policy Characteristics'!$C:$C,0))),"",INDEX('Policy Characteristics'!B:B,MATCH($C568,'Policy Characteristics'!$C:$C,0)))</f>
        <v>Electrification + Hydrogen</v>
      </c>
      <c r="C568" s="274" t="str">
        <f t="shared" si="34"/>
        <v>Fraction of Industrial Fuel Use Shifted to Other Fuels</v>
      </c>
      <c r="D568" s="6" t="s">
        <v>3198</v>
      </c>
      <c r="E568" s="44" t="s">
        <v>2445</v>
      </c>
      <c r="F568" t="s">
        <v>3167</v>
      </c>
      <c r="G568" s="44" t="s">
        <v>3216</v>
      </c>
      <c r="H568" s="43">
        <v>1309</v>
      </c>
      <c r="I568" s="44" t="s">
        <v>46</v>
      </c>
      <c r="J568" s="274" t="str">
        <f>IF(ISBLANK(INDEX('Policy Characteristics'!D:D,MATCH($C568,'Policy Characteristics'!$C:$C,0))),"",INDEX('Policy Characteristics'!D:D,MATCH($C568,'Policy Characteristics'!$C:$C,0)))</f>
        <v>Electrification + Hydrogen</v>
      </c>
      <c r="K568" s="272" t="str">
        <f>IF(ISBLANK(INDEX('Policy Characteristics'!E:E,MATCH($C568,'Policy Characteristics'!$C:$C,0))),"",INDEX('Policy Characteristics'!E:E,MATCH($C568,'Policy Characteristics'!$C:$C,0)))</f>
        <v>indst fuel type shifting</v>
      </c>
      <c r="L568" s="285">
        <f>IF(ISBLANK(INDEX('Policy Characteristics'!F:F,MATCH($C568,'Policy Characteristics'!$C:$C,0))),"",INDEX('Policy Characteristics'!F:F,MATCH($C568,'Policy Characteristics'!$C:$C,0)))</f>
        <v>0</v>
      </c>
      <c r="M568" s="285">
        <f>IF(ISBLANK(INDEX('Policy Characteristics'!G:G,MATCH($C568,'Policy Characteristics'!$C:$C,0))),"",INDEX('Policy Characteristics'!G:G,MATCH($C568,'Policy Characteristics'!$C:$C,0)))</f>
        <v>1</v>
      </c>
      <c r="N568" s="285">
        <f>IF(ISBLANK(INDEX('Policy Characteristics'!H:H,MATCH($C568,'Policy Characteristics'!$C:$C,0))),"",INDEX('Policy Characteristics'!H:H,MATCH($C568,'Policy Characteristics'!$C:$C,0)))</f>
        <v>0.01</v>
      </c>
      <c r="O568" s="272" t="str">
        <f>IF(ISBLANK(INDEX('Policy Characteristics'!I:I,MATCH($C568,'Policy Characteristics'!$C:$C,0))),"",INDEX('Policy Characteristics'!I:I,MATCH($C568,'Policy Characteristics'!$C:$C,0)))</f>
        <v>% of fuel shifted</v>
      </c>
      <c r="P568" s="272" t="str">
        <f>IF(ISBLANK(INDEX('Policy Characteristics'!J:J,MATCH($C568,'Policy Characteristics'!$C:$C,0))),"",INDEX('Policy Characteristics'!J:J,MATCH($C568,'Policy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8" s="272" t="str">
        <f>IF(ISBLANK(INDEX('Policy Characteristics'!K:K,MATCH($C568,'Policy Characteristics'!$C:$C,0))),"",INDEX('Policy Characteristics'!K:K,MATCH($C568,'Policy Characteristics'!$C:$C,0)))</f>
        <v>industry-ag-main.html#fuel-switching</v>
      </c>
      <c r="R568" s="272" t="str">
        <f>IF(ISBLANK(INDEX('Policy Characteristics'!L:L,MATCH($C568,'Policy Characteristics'!$C:$C,0))),"",INDEX('Policy Characteristics'!L:L,MATCH($C568,'Policy Characteristics'!$C:$C,0)))</f>
        <v>industry-elec-and-hydrogen.html</v>
      </c>
    </row>
    <row r="569" spans="1:18" ht="16">
      <c r="A569" s="272" t="str">
        <f>IF(ISBLANK(INDEX('Policy Characteristics'!A:A,MATCH($C569,'Policy Characteristics'!$C:$C,0))),"",INDEX('Policy Characteristics'!A:A,MATCH($C569,'Policy Characteristics'!$C:$C,0)))</f>
        <v>Industry</v>
      </c>
      <c r="B569" s="272" t="str">
        <f>IF(ISBLANK(INDEX('Policy Characteristics'!B:B,MATCH($C569,'Policy Characteristics'!$C:$C,0))),"",INDEX('Policy Characteristics'!B:B,MATCH($C569,'Policy Characteristics'!$C:$C,0)))</f>
        <v>Electrification + Hydrogen</v>
      </c>
      <c r="C569" s="274" t="str">
        <f t="shared" si="34"/>
        <v>Fraction of Industrial Fuel Use Shifted to Other Fuels</v>
      </c>
      <c r="D569" s="6" t="s">
        <v>3198</v>
      </c>
      <c r="E569" s="44" t="s">
        <v>2446</v>
      </c>
      <c r="F569" t="s">
        <v>3167</v>
      </c>
      <c r="G569" s="44" t="s">
        <v>3217</v>
      </c>
      <c r="H569" s="43">
        <v>1310</v>
      </c>
      <c r="I569" s="44" t="s">
        <v>46</v>
      </c>
      <c r="J569" s="274" t="str">
        <f>IF(ISBLANK(INDEX('Policy Characteristics'!D:D,MATCH($C569,'Policy Characteristics'!$C:$C,0))),"",INDEX('Policy Characteristics'!D:D,MATCH($C569,'Policy Characteristics'!$C:$C,0)))</f>
        <v>Electrification + Hydrogen</v>
      </c>
      <c r="K569" s="272" t="str">
        <f>IF(ISBLANK(INDEX('Policy Characteristics'!E:E,MATCH($C569,'Policy Characteristics'!$C:$C,0))),"",INDEX('Policy Characteristics'!E:E,MATCH($C569,'Policy Characteristics'!$C:$C,0)))</f>
        <v>indst fuel type shifting</v>
      </c>
      <c r="L569" s="285">
        <f>IF(ISBLANK(INDEX('Policy Characteristics'!F:F,MATCH($C569,'Policy Characteristics'!$C:$C,0))),"",INDEX('Policy Characteristics'!F:F,MATCH($C569,'Policy Characteristics'!$C:$C,0)))</f>
        <v>0</v>
      </c>
      <c r="M569" s="285">
        <f>IF(ISBLANK(INDEX('Policy Characteristics'!G:G,MATCH($C569,'Policy Characteristics'!$C:$C,0))),"",INDEX('Policy Characteristics'!G:G,MATCH($C569,'Policy Characteristics'!$C:$C,0)))</f>
        <v>1</v>
      </c>
      <c r="N569" s="285">
        <f>IF(ISBLANK(INDEX('Policy Characteristics'!H:H,MATCH($C569,'Policy Characteristics'!$C:$C,0))),"",INDEX('Policy Characteristics'!H:H,MATCH($C569,'Policy Characteristics'!$C:$C,0)))</f>
        <v>0.01</v>
      </c>
      <c r="O569" s="272" t="str">
        <f>IF(ISBLANK(INDEX('Policy Characteristics'!I:I,MATCH($C569,'Policy Characteristics'!$C:$C,0))),"",INDEX('Policy Characteristics'!I:I,MATCH($C569,'Policy Characteristics'!$C:$C,0)))</f>
        <v>% of fuel shifted</v>
      </c>
      <c r="P569" s="272" t="str">
        <f>IF(ISBLANK(INDEX('Policy Characteristics'!J:J,MATCH($C569,'Policy Characteristics'!$C:$C,0))),"",INDEX('Policy Characteristics'!J:J,MATCH($C569,'Policy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69" s="272" t="str">
        <f>IF(ISBLANK(INDEX('Policy Characteristics'!K:K,MATCH($C569,'Policy Characteristics'!$C:$C,0))),"",INDEX('Policy Characteristics'!K:K,MATCH($C569,'Policy Characteristics'!$C:$C,0)))</f>
        <v>industry-ag-main.html#fuel-switching</v>
      </c>
      <c r="R569" s="272" t="str">
        <f>IF(ISBLANK(INDEX('Policy Characteristics'!L:L,MATCH($C569,'Policy Characteristics'!$C:$C,0))),"",INDEX('Policy Characteristics'!L:L,MATCH($C569,'Policy Characteristics'!$C:$C,0)))</f>
        <v>industry-elec-and-hydrogen.html</v>
      </c>
    </row>
    <row r="570" spans="1:18" ht="16">
      <c r="A570" s="272" t="str">
        <f>IF(ISBLANK(INDEX('Policy Characteristics'!A:A,MATCH($C570,'Policy Characteristics'!$C:$C,0))),"",INDEX('Policy Characteristics'!A:A,MATCH($C570,'Policy Characteristics'!$C:$C,0)))</f>
        <v>Industry</v>
      </c>
      <c r="B570" s="272" t="str">
        <f>IF(ISBLANK(INDEX('Policy Characteristics'!B:B,MATCH($C570,'Policy Characteristics'!$C:$C,0))),"",INDEX('Policy Characteristics'!B:B,MATCH($C570,'Policy Characteristics'!$C:$C,0)))</f>
        <v>Electrification + Hydrogen</v>
      </c>
      <c r="C570" s="274" t="str">
        <f t="shared" si="34"/>
        <v>Fraction of Industrial Fuel Use Shifted to Other Fuels</v>
      </c>
      <c r="D570" s="6" t="s">
        <v>3198</v>
      </c>
      <c r="E570" s="44" t="s">
        <v>2447</v>
      </c>
      <c r="F570" t="s">
        <v>3167</v>
      </c>
      <c r="G570" s="44" t="s">
        <v>3218</v>
      </c>
      <c r="H570" s="43">
        <v>1311</v>
      </c>
      <c r="I570" s="44" t="s">
        <v>46</v>
      </c>
      <c r="J570" s="274" t="str">
        <f>IF(ISBLANK(INDEX('Policy Characteristics'!D:D,MATCH($C570,'Policy Characteristics'!$C:$C,0))),"",INDEX('Policy Characteristics'!D:D,MATCH($C570,'Policy Characteristics'!$C:$C,0)))</f>
        <v>Electrification + Hydrogen</v>
      </c>
      <c r="K570" s="272" t="str">
        <f>IF(ISBLANK(INDEX('Policy Characteristics'!E:E,MATCH($C570,'Policy Characteristics'!$C:$C,0))),"",INDEX('Policy Characteristics'!E:E,MATCH($C570,'Policy Characteristics'!$C:$C,0)))</f>
        <v>indst fuel type shifting</v>
      </c>
      <c r="L570" s="285">
        <f>IF(ISBLANK(INDEX('Policy Characteristics'!F:F,MATCH($C570,'Policy Characteristics'!$C:$C,0))),"",INDEX('Policy Characteristics'!F:F,MATCH($C570,'Policy Characteristics'!$C:$C,0)))</f>
        <v>0</v>
      </c>
      <c r="M570" s="285">
        <f>IF(ISBLANK(INDEX('Policy Characteristics'!G:G,MATCH($C570,'Policy Characteristics'!$C:$C,0))),"",INDEX('Policy Characteristics'!G:G,MATCH($C570,'Policy Characteristics'!$C:$C,0)))</f>
        <v>1</v>
      </c>
      <c r="N570" s="285">
        <f>IF(ISBLANK(INDEX('Policy Characteristics'!H:H,MATCH($C570,'Policy Characteristics'!$C:$C,0))),"",INDEX('Policy Characteristics'!H:H,MATCH($C570,'Policy Characteristics'!$C:$C,0)))</f>
        <v>0.01</v>
      </c>
      <c r="O570" s="272" t="str">
        <f>IF(ISBLANK(INDEX('Policy Characteristics'!I:I,MATCH($C570,'Policy Characteristics'!$C:$C,0))),"",INDEX('Policy Characteristics'!I:I,MATCH($C570,'Policy Characteristics'!$C:$C,0)))</f>
        <v>% of fuel shifted</v>
      </c>
      <c r="P570" s="272" t="str">
        <f>IF(ISBLANK(INDEX('Policy Characteristics'!J:J,MATCH($C570,'Policy Characteristics'!$C:$C,0))),"",INDEX('Policy Characteristics'!J:J,MATCH($C570,'Policy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0" s="272" t="str">
        <f>IF(ISBLANK(INDEX('Policy Characteristics'!K:K,MATCH($C570,'Policy Characteristics'!$C:$C,0))),"",INDEX('Policy Characteristics'!K:K,MATCH($C570,'Policy Characteristics'!$C:$C,0)))</f>
        <v>industry-ag-main.html#fuel-switching</v>
      </c>
      <c r="R570" s="272" t="str">
        <f>IF(ISBLANK(INDEX('Policy Characteristics'!L:L,MATCH($C570,'Policy Characteristics'!$C:$C,0))),"",INDEX('Policy Characteristics'!L:L,MATCH($C570,'Policy Characteristics'!$C:$C,0)))</f>
        <v>industry-elec-and-hydrogen.html</v>
      </c>
    </row>
    <row r="571" spans="1:18" ht="16">
      <c r="A571" s="272" t="str">
        <f>IF(ISBLANK(INDEX('Policy Characteristics'!A:A,MATCH($C571,'Policy Characteristics'!$C:$C,0))),"",INDEX('Policy Characteristics'!A:A,MATCH($C571,'Policy Characteristics'!$C:$C,0)))</f>
        <v>Industry</v>
      </c>
      <c r="B571" s="272" t="str">
        <f>IF(ISBLANK(INDEX('Policy Characteristics'!B:B,MATCH($C571,'Policy Characteristics'!$C:$C,0))),"",INDEX('Policy Characteristics'!B:B,MATCH($C571,'Policy Characteristics'!$C:$C,0)))</f>
        <v>Electrification + Hydrogen</v>
      </c>
      <c r="C571" s="274" t="str">
        <f t="shared" si="34"/>
        <v>Fraction of Industrial Fuel Use Shifted to Other Fuels</v>
      </c>
      <c r="D571" s="6" t="s">
        <v>3198</v>
      </c>
      <c r="E571" s="44" t="s">
        <v>2448</v>
      </c>
      <c r="F571" t="s">
        <v>3167</v>
      </c>
      <c r="G571" s="44" t="s">
        <v>3219</v>
      </c>
      <c r="H571" s="43">
        <v>1312</v>
      </c>
      <c r="I571" s="44" t="s">
        <v>46</v>
      </c>
      <c r="J571" s="274" t="str">
        <f>IF(ISBLANK(INDEX('Policy Characteristics'!D:D,MATCH($C571,'Policy Characteristics'!$C:$C,0))),"",INDEX('Policy Characteristics'!D:D,MATCH($C571,'Policy Characteristics'!$C:$C,0)))</f>
        <v>Electrification + Hydrogen</v>
      </c>
      <c r="K571" s="272" t="str">
        <f>IF(ISBLANK(INDEX('Policy Characteristics'!E:E,MATCH($C571,'Policy Characteristics'!$C:$C,0))),"",INDEX('Policy Characteristics'!E:E,MATCH($C571,'Policy Characteristics'!$C:$C,0)))</f>
        <v>indst fuel type shifting</v>
      </c>
      <c r="L571" s="285">
        <f>IF(ISBLANK(INDEX('Policy Characteristics'!F:F,MATCH($C571,'Policy Characteristics'!$C:$C,0))),"",INDEX('Policy Characteristics'!F:F,MATCH($C571,'Policy Characteristics'!$C:$C,0)))</f>
        <v>0</v>
      </c>
      <c r="M571" s="285">
        <f>IF(ISBLANK(INDEX('Policy Characteristics'!G:G,MATCH($C571,'Policy Characteristics'!$C:$C,0))),"",INDEX('Policy Characteristics'!G:G,MATCH($C571,'Policy Characteristics'!$C:$C,0)))</f>
        <v>1</v>
      </c>
      <c r="N571" s="285">
        <f>IF(ISBLANK(INDEX('Policy Characteristics'!H:H,MATCH($C571,'Policy Characteristics'!$C:$C,0))),"",INDEX('Policy Characteristics'!H:H,MATCH($C571,'Policy Characteristics'!$C:$C,0)))</f>
        <v>0.01</v>
      </c>
      <c r="O571" s="272" t="str">
        <f>IF(ISBLANK(INDEX('Policy Characteristics'!I:I,MATCH($C571,'Policy Characteristics'!$C:$C,0))),"",INDEX('Policy Characteristics'!I:I,MATCH($C571,'Policy Characteristics'!$C:$C,0)))</f>
        <v>% of fuel shifted</v>
      </c>
      <c r="P571" s="272" t="str">
        <f>IF(ISBLANK(INDEX('Policy Characteristics'!J:J,MATCH($C571,'Policy Characteristics'!$C:$C,0))),"",INDEX('Policy Characteristics'!J:J,MATCH($C571,'Policy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1" s="272" t="str">
        <f>IF(ISBLANK(INDEX('Policy Characteristics'!K:K,MATCH($C571,'Policy Characteristics'!$C:$C,0))),"",INDEX('Policy Characteristics'!K:K,MATCH($C571,'Policy Characteristics'!$C:$C,0)))</f>
        <v>industry-ag-main.html#fuel-switching</v>
      </c>
      <c r="R571" s="272" t="str">
        <f>IF(ISBLANK(INDEX('Policy Characteristics'!L:L,MATCH($C571,'Policy Characteristics'!$C:$C,0))),"",INDEX('Policy Characteristics'!L:L,MATCH($C571,'Policy Characteristics'!$C:$C,0)))</f>
        <v>industry-elec-and-hydrogen.html</v>
      </c>
    </row>
    <row r="572" spans="1:18" ht="16">
      <c r="A572" s="272" t="str">
        <f>IF(ISBLANK(INDEX('Policy Characteristics'!A:A,MATCH($C572,'Policy Characteristics'!$C:$C,0))),"",INDEX('Policy Characteristics'!A:A,MATCH($C572,'Policy Characteristics'!$C:$C,0)))</f>
        <v>Industry</v>
      </c>
      <c r="B572" s="272" t="str">
        <f>IF(ISBLANK(INDEX('Policy Characteristics'!B:B,MATCH($C572,'Policy Characteristics'!$C:$C,0))),"",INDEX('Policy Characteristics'!B:B,MATCH($C572,'Policy Characteristics'!$C:$C,0)))</f>
        <v>Electrification + Hydrogen</v>
      </c>
      <c r="C572" s="274" t="str">
        <f t="shared" si="34"/>
        <v>Fraction of Industrial Fuel Use Shifted to Other Fuels</v>
      </c>
      <c r="D572" s="6" t="s">
        <v>3198</v>
      </c>
      <c r="E572" s="44" t="s">
        <v>2449</v>
      </c>
      <c r="F572" t="s">
        <v>3167</v>
      </c>
      <c r="G572" s="44" t="s">
        <v>3220</v>
      </c>
      <c r="H572" s="43">
        <v>1313</v>
      </c>
      <c r="I572" s="44" t="s">
        <v>46</v>
      </c>
      <c r="J572" s="274" t="str">
        <f>IF(ISBLANK(INDEX('Policy Characteristics'!D:D,MATCH($C572,'Policy Characteristics'!$C:$C,0))),"",INDEX('Policy Characteristics'!D:D,MATCH($C572,'Policy Characteristics'!$C:$C,0)))</f>
        <v>Electrification + Hydrogen</v>
      </c>
      <c r="K572" s="272" t="str">
        <f>IF(ISBLANK(INDEX('Policy Characteristics'!E:E,MATCH($C572,'Policy Characteristics'!$C:$C,0))),"",INDEX('Policy Characteristics'!E:E,MATCH($C572,'Policy Characteristics'!$C:$C,0)))</f>
        <v>indst fuel type shifting</v>
      </c>
      <c r="L572" s="285">
        <f>IF(ISBLANK(INDEX('Policy Characteristics'!F:F,MATCH($C572,'Policy Characteristics'!$C:$C,0))),"",INDEX('Policy Characteristics'!F:F,MATCH($C572,'Policy Characteristics'!$C:$C,0)))</f>
        <v>0</v>
      </c>
      <c r="M572" s="285">
        <f>IF(ISBLANK(INDEX('Policy Characteristics'!G:G,MATCH($C572,'Policy Characteristics'!$C:$C,0))),"",INDEX('Policy Characteristics'!G:G,MATCH($C572,'Policy Characteristics'!$C:$C,0)))</f>
        <v>1</v>
      </c>
      <c r="N572" s="285">
        <f>IF(ISBLANK(INDEX('Policy Characteristics'!H:H,MATCH($C572,'Policy Characteristics'!$C:$C,0))),"",INDEX('Policy Characteristics'!H:H,MATCH($C572,'Policy Characteristics'!$C:$C,0)))</f>
        <v>0.01</v>
      </c>
      <c r="O572" s="272" t="str">
        <f>IF(ISBLANK(INDEX('Policy Characteristics'!I:I,MATCH($C572,'Policy Characteristics'!$C:$C,0))),"",INDEX('Policy Characteristics'!I:I,MATCH($C572,'Policy Characteristics'!$C:$C,0)))</f>
        <v>% of fuel shifted</v>
      </c>
      <c r="P572" s="272" t="str">
        <f>IF(ISBLANK(INDEX('Policy Characteristics'!J:J,MATCH($C572,'Policy Characteristics'!$C:$C,0))),"",INDEX('Policy Characteristics'!J:J,MATCH($C572,'Policy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2" s="272" t="str">
        <f>IF(ISBLANK(INDEX('Policy Characteristics'!K:K,MATCH($C572,'Policy Characteristics'!$C:$C,0))),"",INDEX('Policy Characteristics'!K:K,MATCH($C572,'Policy Characteristics'!$C:$C,0)))</f>
        <v>industry-ag-main.html#fuel-switching</v>
      </c>
      <c r="R572" s="272" t="str">
        <f>IF(ISBLANK(INDEX('Policy Characteristics'!L:L,MATCH($C572,'Policy Characteristics'!$C:$C,0))),"",INDEX('Policy Characteristics'!L:L,MATCH($C572,'Policy Characteristics'!$C:$C,0)))</f>
        <v>industry-elec-and-hydrogen.html</v>
      </c>
    </row>
    <row r="573" spans="1:18" ht="16">
      <c r="A573" s="272" t="str">
        <f>IF(ISBLANK(INDEX('Policy Characteristics'!A:A,MATCH($C573,'Policy Characteristics'!$C:$C,0))),"",INDEX('Policy Characteristics'!A:A,MATCH($C573,'Policy Characteristics'!$C:$C,0)))</f>
        <v>Industry</v>
      </c>
      <c r="B573" s="272" t="str">
        <f>IF(ISBLANK(INDEX('Policy Characteristics'!B:B,MATCH($C573,'Policy Characteristics'!$C:$C,0))),"",INDEX('Policy Characteristics'!B:B,MATCH($C573,'Policy Characteristics'!$C:$C,0)))</f>
        <v>Electrification + Hydrogen</v>
      </c>
      <c r="C573" s="274" t="str">
        <f t="shared" si="34"/>
        <v>Fraction of Industrial Fuel Use Shifted to Other Fuels</v>
      </c>
      <c r="D573" s="6" t="s">
        <v>3198</v>
      </c>
      <c r="E573" s="44" t="s">
        <v>2785</v>
      </c>
      <c r="F573" t="s">
        <v>3167</v>
      </c>
      <c r="G573" s="44" t="s">
        <v>3221</v>
      </c>
      <c r="H573" s="43">
        <v>1314</v>
      </c>
      <c r="I573" s="44" t="s">
        <v>46</v>
      </c>
      <c r="J573" s="274" t="str">
        <f>IF(ISBLANK(INDEX('Policy Characteristics'!D:D,MATCH($C573,'Policy Characteristics'!$C:$C,0))),"",INDEX('Policy Characteristics'!D:D,MATCH($C573,'Policy Characteristics'!$C:$C,0)))</f>
        <v>Electrification + Hydrogen</v>
      </c>
      <c r="K573" s="272" t="str">
        <f>IF(ISBLANK(INDEX('Policy Characteristics'!E:E,MATCH($C573,'Policy Characteristics'!$C:$C,0))),"",INDEX('Policy Characteristics'!E:E,MATCH($C573,'Policy Characteristics'!$C:$C,0)))</f>
        <v>indst fuel type shifting</v>
      </c>
      <c r="L573" s="285">
        <f>IF(ISBLANK(INDEX('Policy Characteristics'!F:F,MATCH($C573,'Policy Characteristics'!$C:$C,0))),"",INDEX('Policy Characteristics'!F:F,MATCH($C573,'Policy Characteristics'!$C:$C,0)))</f>
        <v>0</v>
      </c>
      <c r="M573" s="285">
        <f>IF(ISBLANK(INDEX('Policy Characteristics'!G:G,MATCH($C573,'Policy Characteristics'!$C:$C,0))),"",INDEX('Policy Characteristics'!G:G,MATCH($C573,'Policy Characteristics'!$C:$C,0)))</f>
        <v>1</v>
      </c>
      <c r="N573" s="285">
        <f>IF(ISBLANK(INDEX('Policy Characteristics'!H:H,MATCH($C573,'Policy Characteristics'!$C:$C,0))),"",INDEX('Policy Characteristics'!H:H,MATCH($C573,'Policy Characteristics'!$C:$C,0)))</f>
        <v>0.01</v>
      </c>
      <c r="O573" s="272" t="str">
        <f>IF(ISBLANK(INDEX('Policy Characteristics'!I:I,MATCH($C573,'Policy Characteristics'!$C:$C,0))),"",INDEX('Policy Characteristics'!I:I,MATCH($C573,'Policy Characteristics'!$C:$C,0)))</f>
        <v>% of fuel shifted</v>
      </c>
      <c r="P573" s="272" t="str">
        <f>IF(ISBLANK(INDEX('Policy Characteristics'!J:J,MATCH($C573,'Policy Characteristics'!$C:$C,0))),"",INDEX('Policy Characteristics'!J:J,MATCH($C573,'Policy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3" s="272" t="str">
        <f>IF(ISBLANK(INDEX('Policy Characteristics'!K:K,MATCH($C573,'Policy Characteristics'!$C:$C,0))),"",INDEX('Policy Characteristics'!K:K,MATCH($C573,'Policy Characteristics'!$C:$C,0)))</f>
        <v>industry-ag-main.html#fuel-switching</v>
      </c>
      <c r="R573" s="272" t="str">
        <f>IF(ISBLANK(INDEX('Policy Characteristics'!L:L,MATCH($C573,'Policy Characteristics'!$C:$C,0))),"",INDEX('Policy Characteristics'!L:L,MATCH($C573,'Policy Characteristics'!$C:$C,0)))</f>
        <v>industry-elec-and-hydrogen.html</v>
      </c>
    </row>
    <row r="574" spans="1:18" ht="16">
      <c r="A574" s="272" t="str">
        <f>IF(ISBLANK(INDEX('Policy Characteristics'!A:A,MATCH($C574,'Policy Characteristics'!$C:$C,0))),"",INDEX('Policy Characteristics'!A:A,MATCH($C574,'Policy Characteristics'!$C:$C,0)))</f>
        <v>Industry</v>
      </c>
      <c r="B574" s="272" t="str">
        <f>IF(ISBLANK(INDEX('Policy Characteristics'!B:B,MATCH($C574,'Policy Characteristics'!$C:$C,0))),"",INDEX('Policy Characteristics'!B:B,MATCH($C574,'Policy Characteristics'!$C:$C,0)))</f>
        <v>Electrification + Hydrogen</v>
      </c>
      <c r="C574" s="274" t="str">
        <f t="shared" si="34"/>
        <v>Fraction of Industrial Fuel Use Shifted to Other Fuels</v>
      </c>
      <c r="D574" s="6" t="s">
        <v>3198</v>
      </c>
      <c r="E574" s="44" t="s">
        <v>2786</v>
      </c>
      <c r="F574" t="s">
        <v>3167</v>
      </c>
      <c r="G574" s="44" t="s">
        <v>3222</v>
      </c>
      <c r="H574" s="43">
        <v>1315</v>
      </c>
      <c r="I574" s="44" t="s">
        <v>46</v>
      </c>
      <c r="J574" s="274" t="str">
        <f>IF(ISBLANK(INDEX('Policy Characteristics'!D:D,MATCH($C574,'Policy Characteristics'!$C:$C,0))),"",INDEX('Policy Characteristics'!D:D,MATCH($C574,'Policy Characteristics'!$C:$C,0)))</f>
        <v>Electrification + Hydrogen</v>
      </c>
      <c r="K574" s="272" t="str">
        <f>IF(ISBLANK(INDEX('Policy Characteristics'!E:E,MATCH($C574,'Policy Characteristics'!$C:$C,0))),"",INDEX('Policy Characteristics'!E:E,MATCH($C574,'Policy Characteristics'!$C:$C,0)))</f>
        <v>indst fuel type shifting</v>
      </c>
      <c r="L574" s="285">
        <f>IF(ISBLANK(INDEX('Policy Characteristics'!F:F,MATCH($C574,'Policy Characteristics'!$C:$C,0))),"",INDEX('Policy Characteristics'!F:F,MATCH($C574,'Policy Characteristics'!$C:$C,0)))</f>
        <v>0</v>
      </c>
      <c r="M574" s="285">
        <f>IF(ISBLANK(INDEX('Policy Characteristics'!G:G,MATCH($C574,'Policy Characteristics'!$C:$C,0))),"",INDEX('Policy Characteristics'!G:G,MATCH($C574,'Policy Characteristics'!$C:$C,0)))</f>
        <v>1</v>
      </c>
      <c r="N574" s="285">
        <f>IF(ISBLANK(INDEX('Policy Characteristics'!H:H,MATCH($C574,'Policy Characteristics'!$C:$C,0))),"",INDEX('Policy Characteristics'!H:H,MATCH($C574,'Policy Characteristics'!$C:$C,0)))</f>
        <v>0.01</v>
      </c>
      <c r="O574" s="272" t="str">
        <f>IF(ISBLANK(INDEX('Policy Characteristics'!I:I,MATCH($C574,'Policy Characteristics'!$C:$C,0))),"",INDEX('Policy Characteristics'!I:I,MATCH($C574,'Policy Characteristics'!$C:$C,0)))</f>
        <v>% of fuel shifted</v>
      </c>
      <c r="P574" s="272" t="str">
        <f>IF(ISBLANK(INDEX('Policy Characteristics'!J:J,MATCH($C574,'Policy Characteristics'!$C:$C,0))),"",INDEX('Policy Characteristics'!J:J,MATCH($C574,'Policy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4" s="272" t="str">
        <f>IF(ISBLANK(INDEX('Policy Characteristics'!K:K,MATCH($C574,'Policy Characteristics'!$C:$C,0))),"",INDEX('Policy Characteristics'!K:K,MATCH($C574,'Policy Characteristics'!$C:$C,0)))</f>
        <v>industry-ag-main.html#fuel-switching</v>
      </c>
      <c r="R574" s="272" t="str">
        <f>IF(ISBLANK(INDEX('Policy Characteristics'!L:L,MATCH($C574,'Policy Characteristics'!$C:$C,0))),"",INDEX('Policy Characteristics'!L:L,MATCH($C574,'Policy Characteristics'!$C:$C,0)))</f>
        <v>industry-elec-and-hydrogen.html</v>
      </c>
    </row>
    <row r="575" spans="1:18" ht="16">
      <c r="A575" s="272" t="str">
        <f>IF(ISBLANK(INDEX('Policy Characteristics'!A:A,MATCH($C575,'Policy Characteristics'!$C:$C,0))),"",INDEX('Policy Characteristics'!A:A,MATCH($C575,'Policy Characteristics'!$C:$C,0)))</f>
        <v>Industry</v>
      </c>
      <c r="B575" s="272" t="str">
        <f>IF(ISBLANK(INDEX('Policy Characteristics'!B:B,MATCH($C575,'Policy Characteristics'!$C:$C,0))),"",INDEX('Policy Characteristics'!B:B,MATCH($C575,'Policy Characteristics'!$C:$C,0)))</f>
        <v>Electrification + Hydrogen</v>
      </c>
      <c r="C575" s="274" t="str">
        <f t="shared" si="34"/>
        <v>Fraction of Industrial Fuel Use Shifted to Other Fuels</v>
      </c>
      <c r="D575" s="6" t="s">
        <v>3198</v>
      </c>
      <c r="E575" s="44" t="s">
        <v>2787</v>
      </c>
      <c r="F575" t="s">
        <v>3167</v>
      </c>
      <c r="G575" s="44" t="s">
        <v>3223</v>
      </c>
      <c r="H575" s="43">
        <v>1316</v>
      </c>
      <c r="I575" s="44" t="s">
        <v>46</v>
      </c>
      <c r="J575" s="274" t="str">
        <f>IF(ISBLANK(INDEX('Policy Characteristics'!D:D,MATCH($C575,'Policy Characteristics'!$C:$C,0))),"",INDEX('Policy Characteristics'!D:D,MATCH($C575,'Policy Characteristics'!$C:$C,0)))</f>
        <v>Electrification + Hydrogen</v>
      </c>
      <c r="K575" s="272" t="str">
        <f>IF(ISBLANK(INDEX('Policy Characteristics'!E:E,MATCH($C575,'Policy Characteristics'!$C:$C,0))),"",INDEX('Policy Characteristics'!E:E,MATCH($C575,'Policy Characteristics'!$C:$C,0)))</f>
        <v>indst fuel type shifting</v>
      </c>
      <c r="L575" s="285">
        <f>IF(ISBLANK(INDEX('Policy Characteristics'!F:F,MATCH($C575,'Policy Characteristics'!$C:$C,0))),"",INDEX('Policy Characteristics'!F:F,MATCH($C575,'Policy Characteristics'!$C:$C,0)))</f>
        <v>0</v>
      </c>
      <c r="M575" s="285">
        <f>IF(ISBLANK(INDEX('Policy Characteristics'!G:G,MATCH($C575,'Policy Characteristics'!$C:$C,0))),"",INDEX('Policy Characteristics'!G:G,MATCH($C575,'Policy Characteristics'!$C:$C,0)))</f>
        <v>1</v>
      </c>
      <c r="N575" s="285">
        <f>IF(ISBLANK(INDEX('Policy Characteristics'!H:H,MATCH($C575,'Policy Characteristics'!$C:$C,0))),"",INDEX('Policy Characteristics'!H:H,MATCH($C575,'Policy Characteristics'!$C:$C,0)))</f>
        <v>0.01</v>
      </c>
      <c r="O575" s="272" t="str">
        <f>IF(ISBLANK(INDEX('Policy Characteristics'!I:I,MATCH($C575,'Policy Characteristics'!$C:$C,0))),"",INDEX('Policy Characteristics'!I:I,MATCH($C575,'Policy Characteristics'!$C:$C,0)))</f>
        <v>% of fuel shifted</v>
      </c>
      <c r="P575" s="272" t="str">
        <f>IF(ISBLANK(INDEX('Policy Characteristics'!J:J,MATCH($C575,'Policy Characteristics'!$C:$C,0))),"",INDEX('Policy Characteristics'!J:J,MATCH($C575,'Policy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5" s="272" t="str">
        <f>IF(ISBLANK(INDEX('Policy Characteristics'!K:K,MATCH($C575,'Policy Characteristics'!$C:$C,0))),"",INDEX('Policy Characteristics'!K:K,MATCH($C575,'Policy Characteristics'!$C:$C,0)))</f>
        <v>industry-ag-main.html#fuel-switching</v>
      </c>
      <c r="R575" s="272" t="str">
        <f>IF(ISBLANK(INDEX('Policy Characteristics'!L:L,MATCH($C575,'Policy Characteristics'!$C:$C,0))),"",INDEX('Policy Characteristics'!L:L,MATCH($C575,'Policy Characteristics'!$C:$C,0)))</f>
        <v>industry-elec-and-hydrogen.html</v>
      </c>
    </row>
    <row r="576" spans="1:18" ht="16">
      <c r="A576" s="272" t="str">
        <f>IF(ISBLANK(INDEX('Policy Characteristics'!A:A,MATCH($C576,'Policy Characteristics'!$C:$C,0))),"",INDEX('Policy Characteristics'!A:A,MATCH($C576,'Policy Characteristics'!$C:$C,0)))</f>
        <v>Industry</v>
      </c>
      <c r="B576" s="272" t="str">
        <f>IF(ISBLANK(INDEX('Policy Characteristics'!B:B,MATCH($C576,'Policy Characteristics'!$C:$C,0))),"",INDEX('Policy Characteristics'!B:B,MATCH($C576,'Policy Characteristics'!$C:$C,0)))</f>
        <v>Electrification + Hydrogen</v>
      </c>
      <c r="C576" s="274" t="str">
        <f t="shared" si="34"/>
        <v>Fraction of Industrial Fuel Use Shifted to Other Fuels</v>
      </c>
      <c r="D576" s="6" t="s">
        <v>3198</v>
      </c>
      <c r="E576" s="44" t="s">
        <v>2784</v>
      </c>
      <c r="F576" t="s">
        <v>3167</v>
      </c>
      <c r="G576" s="44" t="s">
        <v>3224</v>
      </c>
      <c r="H576" s="43">
        <v>1317</v>
      </c>
      <c r="I576" s="44" t="s">
        <v>45</v>
      </c>
      <c r="J576" s="274" t="str">
        <f>IF(ISBLANK(INDEX('Policy Characteristics'!D:D,MATCH($C576,'Policy Characteristics'!$C:$C,0))),"",INDEX('Policy Characteristics'!D:D,MATCH($C576,'Policy Characteristics'!$C:$C,0)))</f>
        <v>Electrification + Hydrogen</v>
      </c>
      <c r="K576" s="272" t="str">
        <f>IF(ISBLANK(INDEX('Policy Characteristics'!E:E,MATCH($C576,'Policy Characteristics'!$C:$C,0))),"",INDEX('Policy Characteristics'!E:E,MATCH($C576,'Policy Characteristics'!$C:$C,0)))</f>
        <v>indst fuel type shifting</v>
      </c>
      <c r="L576" s="285">
        <f>IF(ISBLANK(INDEX('Policy Characteristics'!F:F,MATCH($C576,'Policy Characteristics'!$C:$C,0))),"",INDEX('Policy Characteristics'!F:F,MATCH($C576,'Policy Characteristics'!$C:$C,0)))</f>
        <v>0</v>
      </c>
      <c r="M576" s="285">
        <f>IF(ISBLANK(INDEX('Policy Characteristics'!G:G,MATCH($C576,'Policy Characteristics'!$C:$C,0))),"",INDEX('Policy Characteristics'!G:G,MATCH($C576,'Policy Characteristics'!$C:$C,0)))</f>
        <v>1</v>
      </c>
      <c r="N576" s="285">
        <f>IF(ISBLANK(INDEX('Policy Characteristics'!H:H,MATCH($C576,'Policy Characteristics'!$C:$C,0))),"",INDEX('Policy Characteristics'!H:H,MATCH($C576,'Policy Characteristics'!$C:$C,0)))</f>
        <v>0.01</v>
      </c>
      <c r="O576" s="272" t="str">
        <f>IF(ISBLANK(INDEX('Policy Characteristics'!I:I,MATCH($C576,'Policy Characteristics'!$C:$C,0))),"",INDEX('Policy Characteristics'!I:I,MATCH($C576,'Policy Characteristics'!$C:$C,0)))</f>
        <v>% of fuel shifted</v>
      </c>
      <c r="P576" s="272" t="str">
        <f>IF(ISBLANK(INDEX('Policy Characteristics'!J:J,MATCH($C576,'Policy Characteristics'!$C:$C,0))),"",INDEX('Policy Characteristics'!J:J,MATCH($C576,'Policy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6" s="272" t="str">
        <f>IF(ISBLANK(INDEX('Policy Characteristics'!K:K,MATCH($C576,'Policy Characteristics'!$C:$C,0))),"",INDEX('Policy Characteristics'!K:K,MATCH($C576,'Policy Characteristics'!$C:$C,0)))</f>
        <v>industry-ag-main.html#fuel-switching</v>
      </c>
      <c r="R576" s="272" t="str">
        <f>IF(ISBLANK(INDEX('Policy Characteristics'!L:L,MATCH($C576,'Policy Characteristics'!$C:$C,0))),"",INDEX('Policy Characteristics'!L:L,MATCH($C576,'Policy Characteristics'!$C:$C,0)))</f>
        <v>industry-elec-and-hydrogen.html</v>
      </c>
    </row>
    <row r="577" spans="1:18" ht="16">
      <c r="A577" s="272" t="str">
        <f>IF(ISBLANK(INDEX('Policy Characteristics'!A:A,MATCH($C577,'Policy Characteristics'!$C:$C,0))),"",INDEX('Policy Characteristics'!A:A,MATCH($C577,'Policy Characteristics'!$C:$C,0)))</f>
        <v>Industry</v>
      </c>
      <c r="B577" s="272" t="str">
        <f>IF(ISBLANK(INDEX('Policy Characteristics'!B:B,MATCH($C577,'Policy Characteristics'!$C:$C,0))),"",INDEX('Policy Characteristics'!B:B,MATCH($C577,'Policy Characteristics'!$C:$C,0)))</f>
        <v>Electrification + Hydrogen</v>
      </c>
      <c r="C577" s="274" t="str">
        <f t="shared" si="34"/>
        <v>Fraction of Industrial Fuel Use Shifted to Other Fuels</v>
      </c>
      <c r="D577" s="6" t="s">
        <v>3199</v>
      </c>
      <c r="E577" s="44" t="s">
        <v>2444</v>
      </c>
      <c r="F577" t="s">
        <v>3168</v>
      </c>
      <c r="G577" s="44" t="s">
        <v>3215</v>
      </c>
      <c r="H577" s="43">
        <v>1318</v>
      </c>
      <c r="I577" s="44" t="s">
        <v>45</v>
      </c>
      <c r="J577" s="274" t="str">
        <f>IF(ISBLANK(INDEX('Policy Characteristics'!D:D,MATCH($C577,'Policy Characteristics'!$C:$C,0))),"",INDEX('Policy Characteristics'!D:D,MATCH($C577,'Policy Characteristics'!$C:$C,0)))</f>
        <v>Electrification + Hydrogen</v>
      </c>
      <c r="K577" s="272" t="str">
        <f>IF(ISBLANK(INDEX('Policy Characteristics'!E:E,MATCH($C577,'Policy Characteristics'!$C:$C,0))),"",INDEX('Policy Characteristics'!E:E,MATCH($C577,'Policy Characteristics'!$C:$C,0)))</f>
        <v>indst fuel type shifting</v>
      </c>
      <c r="L577" s="285">
        <f>IF(ISBLANK(INDEX('Policy Characteristics'!F:F,MATCH($C577,'Policy Characteristics'!$C:$C,0))),"",INDEX('Policy Characteristics'!F:F,MATCH($C577,'Policy Characteristics'!$C:$C,0)))</f>
        <v>0</v>
      </c>
      <c r="M577" s="285">
        <f>IF(ISBLANK(INDEX('Policy Characteristics'!G:G,MATCH($C577,'Policy Characteristics'!$C:$C,0))),"",INDEX('Policy Characteristics'!G:G,MATCH($C577,'Policy Characteristics'!$C:$C,0)))</f>
        <v>1</v>
      </c>
      <c r="N577" s="285">
        <f>IF(ISBLANK(INDEX('Policy Characteristics'!H:H,MATCH($C577,'Policy Characteristics'!$C:$C,0))),"",INDEX('Policy Characteristics'!H:H,MATCH($C577,'Policy Characteristics'!$C:$C,0)))</f>
        <v>0.01</v>
      </c>
      <c r="O577" s="272" t="str">
        <f>IF(ISBLANK(INDEX('Policy Characteristics'!I:I,MATCH($C577,'Policy Characteristics'!$C:$C,0))),"",INDEX('Policy Characteristics'!I:I,MATCH($C577,'Policy Characteristics'!$C:$C,0)))</f>
        <v>% of fuel shifted</v>
      </c>
      <c r="P577" s="272" t="str">
        <f>IF(ISBLANK(INDEX('Policy Characteristics'!J:J,MATCH($C577,'Policy Characteristics'!$C:$C,0))),"",INDEX('Policy Characteristics'!J:J,MATCH($C577,'Policy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7" s="272" t="str">
        <f>IF(ISBLANK(INDEX('Policy Characteristics'!K:K,MATCH($C577,'Policy Characteristics'!$C:$C,0))),"",INDEX('Policy Characteristics'!K:K,MATCH($C577,'Policy Characteristics'!$C:$C,0)))</f>
        <v>industry-ag-main.html#fuel-switching</v>
      </c>
      <c r="R577" s="272" t="str">
        <f>IF(ISBLANK(INDEX('Policy Characteristics'!L:L,MATCH($C577,'Policy Characteristics'!$C:$C,0))),"",INDEX('Policy Characteristics'!L:L,MATCH($C577,'Policy Characteristics'!$C:$C,0)))</f>
        <v>industry-elec-and-hydrogen.html</v>
      </c>
    </row>
    <row r="578" spans="1:18" ht="16">
      <c r="A578" s="272" t="str">
        <f>IF(ISBLANK(INDEX('Policy Characteristics'!A:A,MATCH($C578,'Policy Characteristics'!$C:$C,0))),"",INDEX('Policy Characteristics'!A:A,MATCH($C578,'Policy Characteristics'!$C:$C,0)))</f>
        <v>Industry</v>
      </c>
      <c r="B578" s="272" t="str">
        <f>IF(ISBLANK(INDEX('Policy Characteristics'!B:B,MATCH($C578,'Policy Characteristics'!$C:$C,0))),"",INDEX('Policy Characteristics'!B:B,MATCH($C578,'Policy Characteristics'!$C:$C,0)))</f>
        <v>Electrification + Hydrogen</v>
      </c>
      <c r="C578" s="274" t="str">
        <f t="shared" si="34"/>
        <v>Fraction of Industrial Fuel Use Shifted to Other Fuels</v>
      </c>
      <c r="D578" s="6" t="s">
        <v>3199</v>
      </c>
      <c r="E578" s="44" t="s">
        <v>2445</v>
      </c>
      <c r="F578" t="s">
        <v>3168</v>
      </c>
      <c r="G578" s="44" t="s">
        <v>3216</v>
      </c>
      <c r="H578" s="43">
        <v>1319</v>
      </c>
      <c r="I578" s="44" t="s">
        <v>46</v>
      </c>
      <c r="J578" s="274" t="str">
        <f>IF(ISBLANK(INDEX('Policy Characteristics'!D:D,MATCH($C578,'Policy Characteristics'!$C:$C,0))),"",INDEX('Policy Characteristics'!D:D,MATCH($C578,'Policy Characteristics'!$C:$C,0)))</f>
        <v>Electrification + Hydrogen</v>
      </c>
      <c r="K578" s="272" t="str">
        <f>IF(ISBLANK(INDEX('Policy Characteristics'!E:E,MATCH($C578,'Policy Characteristics'!$C:$C,0))),"",INDEX('Policy Characteristics'!E:E,MATCH($C578,'Policy Characteristics'!$C:$C,0)))</f>
        <v>indst fuel type shifting</v>
      </c>
      <c r="L578" s="285">
        <f>IF(ISBLANK(INDEX('Policy Characteristics'!F:F,MATCH($C578,'Policy Characteristics'!$C:$C,0))),"",INDEX('Policy Characteristics'!F:F,MATCH($C578,'Policy Characteristics'!$C:$C,0)))</f>
        <v>0</v>
      </c>
      <c r="M578" s="285">
        <f>IF(ISBLANK(INDEX('Policy Characteristics'!G:G,MATCH($C578,'Policy Characteristics'!$C:$C,0))),"",INDEX('Policy Characteristics'!G:G,MATCH($C578,'Policy Characteristics'!$C:$C,0)))</f>
        <v>1</v>
      </c>
      <c r="N578" s="285">
        <f>IF(ISBLANK(INDEX('Policy Characteristics'!H:H,MATCH($C578,'Policy Characteristics'!$C:$C,0))),"",INDEX('Policy Characteristics'!H:H,MATCH($C578,'Policy Characteristics'!$C:$C,0)))</f>
        <v>0.01</v>
      </c>
      <c r="O578" s="272" t="str">
        <f>IF(ISBLANK(INDEX('Policy Characteristics'!I:I,MATCH($C578,'Policy Characteristics'!$C:$C,0))),"",INDEX('Policy Characteristics'!I:I,MATCH($C578,'Policy Characteristics'!$C:$C,0)))</f>
        <v>% of fuel shifted</v>
      </c>
      <c r="P578" s="272" t="str">
        <f>IF(ISBLANK(INDEX('Policy Characteristics'!J:J,MATCH($C578,'Policy Characteristics'!$C:$C,0))),"",INDEX('Policy Characteristics'!J:J,MATCH($C578,'Policy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8" s="272" t="str">
        <f>IF(ISBLANK(INDEX('Policy Characteristics'!K:K,MATCH($C578,'Policy Characteristics'!$C:$C,0))),"",INDEX('Policy Characteristics'!K:K,MATCH($C578,'Policy Characteristics'!$C:$C,0)))</f>
        <v>industry-ag-main.html#fuel-switching</v>
      </c>
      <c r="R578" s="272" t="str">
        <f>IF(ISBLANK(INDEX('Policy Characteristics'!L:L,MATCH($C578,'Policy Characteristics'!$C:$C,0))),"",INDEX('Policy Characteristics'!L:L,MATCH($C578,'Policy Characteristics'!$C:$C,0)))</f>
        <v>industry-elec-and-hydrogen.html</v>
      </c>
    </row>
    <row r="579" spans="1:18" ht="16">
      <c r="A579" s="272" t="str">
        <f>IF(ISBLANK(INDEX('Policy Characteristics'!A:A,MATCH($C579,'Policy Characteristics'!$C:$C,0))),"",INDEX('Policy Characteristics'!A:A,MATCH($C579,'Policy Characteristics'!$C:$C,0)))</f>
        <v>Industry</v>
      </c>
      <c r="B579" s="272" t="str">
        <f>IF(ISBLANK(INDEX('Policy Characteristics'!B:B,MATCH($C579,'Policy Characteristics'!$C:$C,0))),"",INDEX('Policy Characteristics'!B:B,MATCH($C579,'Policy Characteristics'!$C:$C,0)))</f>
        <v>Electrification + Hydrogen</v>
      </c>
      <c r="C579" s="274" t="str">
        <f t="shared" si="34"/>
        <v>Fraction of Industrial Fuel Use Shifted to Other Fuels</v>
      </c>
      <c r="D579" s="6" t="s">
        <v>3199</v>
      </c>
      <c r="E579" s="44" t="s">
        <v>2446</v>
      </c>
      <c r="F579" t="s">
        <v>3168</v>
      </c>
      <c r="G579" s="44" t="s">
        <v>3217</v>
      </c>
      <c r="H579" s="43">
        <v>1320</v>
      </c>
      <c r="I579" s="44" t="s">
        <v>46</v>
      </c>
      <c r="J579" s="274" t="str">
        <f>IF(ISBLANK(INDEX('Policy Characteristics'!D:D,MATCH($C579,'Policy Characteristics'!$C:$C,0))),"",INDEX('Policy Characteristics'!D:D,MATCH($C579,'Policy Characteristics'!$C:$C,0)))</f>
        <v>Electrification + Hydrogen</v>
      </c>
      <c r="K579" s="272" t="str">
        <f>IF(ISBLANK(INDEX('Policy Characteristics'!E:E,MATCH($C579,'Policy Characteristics'!$C:$C,0))),"",INDEX('Policy Characteristics'!E:E,MATCH($C579,'Policy Characteristics'!$C:$C,0)))</f>
        <v>indst fuel type shifting</v>
      </c>
      <c r="L579" s="285">
        <f>IF(ISBLANK(INDEX('Policy Characteristics'!F:F,MATCH($C579,'Policy Characteristics'!$C:$C,0))),"",INDEX('Policy Characteristics'!F:F,MATCH($C579,'Policy Characteristics'!$C:$C,0)))</f>
        <v>0</v>
      </c>
      <c r="M579" s="285">
        <f>IF(ISBLANK(INDEX('Policy Characteristics'!G:G,MATCH($C579,'Policy Characteristics'!$C:$C,0))),"",INDEX('Policy Characteristics'!G:G,MATCH($C579,'Policy Characteristics'!$C:$C,0)))</f>
        <v>1</v>
      </c>
      <c r="N579" s="285">
        <f>IF(ISBLANK(INDEX('Policy Characteristics'!H:H,MATCH($C579,'Policy Characteristics'!$C:$C,0))),"",INDEX('Policy Characteristics'!H:H,MATCH($C579,'Policy Characteristics'!$C:$C,0)))</f>
        <v>0.01</v>
      </c>
      <c r="O579" s="272" t="str">
        <f>IF(ISBLANK(INDEX('Policy Characteristics'!I:I,MATCH($C579,'Policy Characteristics'!$C:$C,0))),"",INDEX('Policy Characteristics'!I:I,MATCH($C579,'Policy Characteristics'!$C:$C,0)))</f>
        <v>% of fuel shifted</v>
      </c>
      <c r="P579" s="272" t="str">
        <f>IF(ISBLANK(INDEX('Policy Characteristics'!J:J,MATCH($C579,'Policy Characteristics'!$C:$C,0))),"",INDEX('Policy Characteristics'!J:J,MATCH($C579,'Policy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79" s="272" t="str">
        <f>IF(ISBLANK(INDEX('Policy Characteristics'!K:K,MATCH($C579,'Policy Characteristics'!$C:$C,0))),"",INDEX('Policy Characteristics'!K:K,MATCH($C579,'Policy Characteristics'!$C:$C,0)))</f>
        <v>industry-ag-main.html#fuel-switching</v>
      </c>
      <c r="R579" s="272" t="str">
        <f>IF(ISBLANK(INDEX('Policy Characteristics'!L:L,MATCH($C579,'Policy Characteristics'!$C:$C,0))),"",INDEX('Policy Characteristics'!L:L,MATCH($C579,'Policy Characteristics'!$C:$C,0)))</f>
        <v>industry-elec-and-hydrogen.html</v>
      </c>
    </row>
    <row r="580" spans="1:18" ht="16">
      <c r="A580" s="272" t="str">
        <f>IF(ISBLANK(INDEX('Policy Characteristics'!A:A,MATCH($C580,'Policy Characteristics'!$C:$C,0))),"",INDEX('Policy Characteristics'!A:A,MATCH($C580,'Policy Characteristics'!$C:$C,0)))</f>
        <v>Industry</v>
      </c>
      <c r="B580" s="272" t="str">
        <f>IF(ISBLANK(INDEX('Policy Characteristics'!B:B,MATCH($C580,'Policy Characteristics'!$C:$C,0))),"",INDEX('Policy Characteristics'!B:B,MATCH($C580,'Policy Characteristics'!$C:$C,0)))</f>
        <v>Electrification + Hydrogen</v>
      </c>
      <c r="C580" s="274" t="str">
        <f t="shared" si="34"/>
        <v>Fraction of Industrial Fuel Use Shifted to Other Fuels</v>
      </c>
      <c r="D580" s="6" t="s">
        <v>3199</v>
      </c>
      <c r="E580" s="44" t="s">
        <v>2447</v>
      </c>
      <c r="F580" t="s">
        <v>3168</v>
      </c>
      <c r="G580" s="44" t="s">
        <v>3218</v>
      </c>
      <c r="H580" s="43">
        <v>1321</v>
      </c>
      <c r="I580" s="44" t="s">
        <v>46</v>
      </c>
      <c r="J580" s="274" t="str">
        <f>IF(ISBLANK(INDEX('Policy Characteristics'!D:D,MATCH($C580,'Policy Characteristics'!$C:$C,0))),"",INDEX('Policy Characteristics'!D:D,MATCH($C580,'Policy Characteristics'!$C:$C,0)))</f>
        <v>Electrification + Hydrogen</v>
      </c>
      <c r="K580" s="272" t="str">
        <f>IF(ISBLANK(INDEX('Policy Characteristics'!E:E,MATCH($C580,'Policy Characteristics'!$C:$C,0))),"",INDEX('Policy Characteristics'!E:E,MATCH($C580,'Policy Characteristics'!$C:$C,0)))</f>
        <v>indst fuel type shifting</v>
      </c>
      <c r="L580" s="285">
        <f>IF(ISBLANK(INDEX('Policy Characteristics'!F:F,MATCH($C580,'Policy Characteristics'!$C:$C,0))),"",INDEX('Policy Characteristics'!F:F,MATCH($C580,'Policy Characteristics'!$C:$C,0)))</f>
        <v>0</v>
      </c>
      <c r="M580" s="285">
        <f>IF(ISBLANK(INDEX('Policy Characteristics'!G:G,MATCH($C580,'Policy Characteristics'!$C:$C,0))),"",INDEX('Policy Characteristics'!G:G,MATCH($C580,'Policy Characteristics'!$C:$C,0)))</f>
        <v>1</v>
      </c>
      <c r="N580" s="285">
        <f>IF(ISBLANK(INDEX('Policy Characteristics'!H:H,MATCH($C580,'Policy Characteristics'!$C:$C,0))),"",INDEX('Policy Characteristics'!H:H,MATCH($C580,'Policy Characteristics'!$C:$C,0)))</f>
        <v>0.01</v>
      </c>
      <c r="O580" s="272" t="str">
        <f>IF(ISBLANK(INDEX('Policy Characteristics'!I:I,MATCH($C580,'Policy Characteristics'!$C:$C,0))),"",INDEX('Policy Characteristics'!I:I,MATCH($C580,'Policy Characteristics'!$C:$C,0)))</f>
        <v>% of fuel shifted</v>
      </c>
      <c r="P580" s="272" t="str">
        <f>IF(ISBLANK(INDEX('Policy Characteristics'!J:J,MATCH($C580,'Policy Characteristics'!$C:$C,0))),"",INDEX('Policy Characteristics'!J:J,MATCH($C580,'Policy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0" s="272" t="str">
        <f>IF(ISBLANK(INDEX('Policy Characteristics'!K:K,MATCH($C580,'Policy Characteristics'!$C:$C,0))),"",INDEX('Policy Characteristics'!K:K,MATCH($C580,'Policy Characteristics'!$C:$C,0)))</f>
        <v>industry-ag-main.html#fuel-switching</v>
      </c>
      <c r="R580" s="272" t="str">
        <f>IF(ISBLANK(INDEX('Policy Characteristics'!L:L,MATCH($C580,'Policy Characteristics'!$C:$C,0))),"",INDEX('Policy Characteristics'!L:L,MATCH($C580,'Policy Characteristics'!$C:$C,0)))</f>
        <v>industry-elec-and-hydrogen.html</v>
      </c>
    </row>
    <row r="581" spans="1:18" ht="16">
      <c r="A581" s="272" t="str">
        <f>IF(ISBLANK(INDEX('Policy Characteristics'!A:A,MATCH($C581,'Policy Characteristics'!$C:$C,0))),"",INDEX('Policy Characteristics'!A:A,MATCH($C581,'Policy Characteristics'!$C:$C,0)))</f>
        <v>Industry</v>
      </c>
      <c r="B581" s="272" t="str">
        <f>IF(ISBLANK(INDEX('Policy Characteristics'!B:B,MATCH($C581,'Policy Characteristics'!$C:$C,0))),"",INDEX('Policy Characteristics'!B:B,MATCH($C581,'Policy Characteristics'!$C:$C,0)))</f>
        <v>Electrification + Hydrogen</v>
      </c>
      <c r="C581" s="274" t="str">
        <f t="shared" si="34"/>
        <v>Fraction of Industrial Fuel Use Shifted to Other Fuels</v>
      </c>
      <c r="D581" s="6" t="s">
        <v>3199</v>
      </c>
      <c r="E581" s="44" t="s">
        <v>2448</v>
      </c>
      <c r="F581" t="s">
        <v>3168</v>
      </c>
      <c r="G581" s="44" t="s">
        <v>3219</v>
      </c>
      <c r="H581" s="43">
        <v>1322</v>
      </c>
      <c r="I581" s="44" t="s">
        <v>46</v>
      </c>
      <c r="J581" s="274" t="str">
        <f>IF(ISBLANK(INDEX('Policy Characteristics'!D:D,MATCH($C581,'Policy Characteristics'!$C:$C,0))),"",INDEX('Policy Characteristics'!D:D,MATCH($C581,'Policy Characteristics'!$C:$C,0)))</f>
        <v>Electrification + Hydrogen</v>
      </c>
      <c r="K581" s="272" t="str">
        <f>IF(ISBLANK(INDEX('Policy Characteristics'!E:E,MATCH($C581,'Policy Characteristics'!$C:$C,0))),"",INDEX('Policy Characteristics'!E:E,MATCH($C581,'Policy Characteristics'!$C:$C,0)))</f>
        <v>indst fuel type shifting</v>
      </c>
      <c r="L581" s="285">
        <f>IF(ISBLANK(INDEX('Policy Characteristics'!F:F,MATCH($C581,'Policy Characteristics'!$C:$C,0))),"",INDEX('Policy Characteristics'!F:F,MATCH($C581,'Policy Characteristics'!$C:$C,0)))</f>
        <v>0</v>
      </c>
      <c r="M581" s="285">
        <f>IF(ISBLANK(INDEX('Policy Characteristics'!G:G,MATCH($C581,'Policy Characteristics'!$C:$C,0))),"",INDEX('Policy Characteristics'!G:G,MATCH($C581,'Policy Characteristics'!$C:$C,0)))</f>
        <v>1</v>
      </c>
      <c r="N581" s="285">
        <f>IF(ISBLANK(INDEX('Policy Characteristics'!H:H,MATCH($C581,'Policy Characteristics'!$C:$C,0))),"",INDEX('Policy Characteristics'!H:H,MATCH($C581,'Policy Characteristics'!$C:$C,0)))</f>
        <v>0.01</v>
      </c>
      <c r="O581" s="272" t="str">
        <f>IF(ISBLANK(INDEX('Policy Characteristics'!I:I,MATCH($C581,'Policy Characteristics'!$C:$C,0))),"",INDEX('Policy Characteristics'!I:I,MATCH($C581,'Policy Characteristics'!$C:$C,0)))</f>
        <v>% of fuel shifted</v>
      </c>
      <c r="P581" s="272" t="str">
        <f>IF(ISBLANK(INDEX('Policy Characteristics'!J:J,MATCH($C581,'Policy Characteristics'!$C:$C,0))),"",INDEX('Policy Characteristics'!J:J,MATCH($C581,'Policy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1" s="272" t="str">
        <f>IF(ISBLANK(INDEX('Policy Characteristics'!K:K,MATCH($C581,'Policy Characteristics'!$C:$C,0))),"",INDEX('Policy Characteristics'!K:K,MATCH($C581,'Policy Characteristics'!$C:$C,0)))</f>
        <v>industry-ag-main.html#fuel-switching</v>
      </c>
      <c r="R581" s="272" t="str">
        <f>IF(ISBLANK(INDEX('Policy Characteristics'!L:L,MATCH($C581,'Policy Characteristics'!$C:$C,0))),"",INDEX('Policy Characteristics'!L:L,MATCH($C581,'Policy Characteristics'!$C:$C,0)))</f>
        <v>industry-elec-and-hydrogen.html</v>
      </c>
    </row>
    <row r="582" spans="1:18" ht="16">
      <c r="A582" s="272" t="str">
        <f>IF(ISBLANK(INDEX('Policy Characteristics'!A:A,MATCH($C582,'Policy Characteristics'!$C:$C,0))),"",INDEX('Policy Characteristics'!A:A,MATCH($C582,'Policy Characteristics'!$C:$C,0)))</f>
        <v>Industry</v>
      </c>
      <c r="B582" s="272" t="str">
        <f>IF(ISBLANK(INDEX('Policy Characteristics'!B:B,MATCH($C582,'Policy Characteristics'!$C:$C,0))),"",INDEX('Policy Characteristics'!B:B,MATCH($C582,'Policy Characteristics'!$C:$C,0)))</f>
        <v>Electrification + Hydrogen</v>
      </c>
      <c r="C582" s="274" t="str">
        <f t="shared" si="34"/>
        <v>Fraction of Industrial Fuel Use Shifted to Other Fuels</v>
      </c>
      <c r="D582" s="6" t="s">
        <v>3199</v>
      </c>
      <c r="E582" s="44" t="s">
        <v>2449</v>
      </c>
      <c r="F582" t="s">
        <v>3168</v>
      </c>
      <c r="G582" s="44" t="s">
        <v>3220</v>
      </c>
      <c r="H582" s="43">
        <v>1323</v>
      </c>
      <c r="I582" s="44" t="s">
        <v>46</v>
      </c>
      <c r="J582" s="274" t="str">
        <f>IF(ISBLANK(INDEX('Policy Characteristics'!D:D,MATCH($C582,'Policy Characteristics'!$C:$C,0))),"",INDEX('Policy Characteristics'!D:D,MATCH($C582,'Policy Characteristics'!$C:$C,0)))</f>
        <v>Electrification + Hydrogen</v>
      </c>
      <c r="K582" s="272" t="str">
        <f>IF(ISBLANK(INDEX('Policy Characteristics'!E:E,MATCH($C582,'Policy Characteristics'!$C:$C,0))),"",INDEX('Policy Characteristics'!E:E,MATCH($C582,'Policy Characteristics'!$C:$C,0)))</f>
        <v>indst fuel type shifting</v>
      </c>
      <c r="L582" s="285">
        <f>IF(ISBLANK(INDEX('Policy Characteristics'!F:F,MATCH($C582,'Policy Characteristics'!$C:$C,0))),"",INDEX('Policy Characteristics'!F:F,MATCH($C582,'Policy Characteristics'!$C:$C,0)))</f>
        <v>0</v>
      </c>
      <c r="M582" s="285">
        <f>IF(ISBLANK(INDEX('Policy Characteristics'!G:G,MATCH($C582,'Policy Characteristics'!$C:$C,0))),"",INDEX('Policy Characteristics'!G:G,MATCH($C582,'Policy Characteristics'!$C:$C,0)))</f>
        <v>1</v>
      </c>
      <c r="N582" s="285">
        <f>IF(ISBLANK(INDEX('Policy Characteristics'!H:H,MATCH($C582,'Policy Characteristics'!$C:$C,0))),"",INDEX('Policy Characteristics'!H:H,MATCH($C582,'Policy Characteristics'!$C:$C,0)))</f>
        <v>0.01</v>
      </c>
      <c r="O582" s="272" t="str">
        <f>IF(ISBLANK(INDEX('Policy Characteristics'!I:I,MATCH($C582,'Policy Characteristics'!$C:$C,0))),"",INDEX('Policy Characteristics'!I:I,MATCH($C582,'Policy Characteristics'!$C:$C,0)))</f>
        <v>% of fuel shifted</v>
      </c>
      <c r="P582" s="272" t="str">
        <f>IF(ISBLANK(INDEX('Policy Characteristics'!J:J,MATCH($C582,'Policy Characteristics'!$C:$C,0))),"",INDEX('Policy Characteristics'!J:J,MATCH($C582,'Policy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2" s="272" t="str">
        <f>IF(ISBLANK(INDEX('Policy Characteristics'!K:K,MATCH($C582,'Policy Characteristics'!$C:$C,0))),"",INDEX('Policy Characteristics'!K:K,MATCH($C582,'Policy Characteristics'!$C:$C,0)))</f>
        <v>industry-ag-main.html#fuel-switching</v>
      </c>
      <c r="R582" s="272" t="str">
        <f>IF(ISBLANK(INDEX('Policy Characteristics'!L:L,MATCH($C582,'Policy Characteristics'!$C:$C,0))),"",INDEX('Policy Characteristics'!L:L,MATCH($C582,'Policy Characteristics'!$C:$C,0)))</f>
        <v>industry-elec-and-hydrogen.html</v>
      </c>
    </row>
    <row r="583" spans="1:18" ht="16">
      <c r="A583" s="272" t="str">
        <f>IF(ISBLANK(INDEX('Policy Characteristics'!A:A,MATCH($C583,'Policy Characteristics'!$C:$C,0))),"",INDEX('Policy Characteristics'!A:A,MATCH($C583,'Policy Characteristics'!$C:$C,0)))</f>
        <v>Industry</v>
      </c>
      <c r="B583" s="272" t="str">
        <f>IF(ISBLANK(INDEX('Policy Characteristics'!B:B,MATCH($C583,'Policy Characteristics'!$C:$C,0))),"",INDEX('Policy Characteristics'!B:B,MATCH($C583,'Policy Characteristics'!$C:$C,0)))</f>
        <v>Electrification + Hydrogen</v>
      </c>
      <c r="C583" s="274" t="str">
        <f t="shared" si="34"/>
        <v>Fraction of Industrial Fuel Use Shifted to Other Fuels</v>
      </c>
      <c r="D583" s="6" t="s">
        <v>3199</v>
      </c>
      <c r="E583" s="44" t="s">
        <v>2785</v>
      </c>
      <c r="F583" t="s">
        <v>3168</v>
      </c>
      <c r="G583" s="44" t="s">
        <v>3221</v>
      </c>
      <c r="H583" s="43">
        <v>1324</v>
      </c>
      <c r="I583" s="44" t="s">
        <v>46</v>
      </c>
      <c r="J583" s="274" t="str">
        <f>IF(ISBLANK(INDEX('Policy Characteristics'!D:D,MATCH($C583,'Policy Characteristics'!$C:$C,0))),"",INDEX('Policy Characteristics'!D:D,MATCH($C583,'Policy Characteristics'!$C:$C,0)))</f>
        <v>Electrification + Hydrogen</v>
      </c>
      <c r="K583" s="272" t="str">
        <f>IF(ISBLANK(INDEX('Policy Characteristics'!E:E,MATCH($C583,'Policy Characteristics'!$C:$C,0))),"",INDEX('Policy Characteristics'!E:E,MATCH($C583,'Policy Characteristics'!$C:$C,0)))</f>
        <v>indst fuel type shifting</v>
      </c>
      <c r="L583" s="285">
        <f>IF(ISBLANK(INDEX('Policy Characteristics'!F:F,MATCH($C583,'Policy Characteristics'!$C:$C,0))),"",INDEX('Policy Characteristics'!F:F,MATCH($C583,'Policy Characteristics'!$C:$C,0)))</f>
        <v>0</v>
      </c>
      <c r="M583" s="285">
        <f>IF(ISBLANK(INDEX('Policy Characteristics'!G:G,MATCH($C583,'Policy Characteristics'!$C:$C,0))),"",INDEX('Policy Characteristics'!G:G,MATCH($C583,'Policy Characteristics'!$C:$C,0)))</f>
        <v>1</v>
      </c>
      <c r="N583" s="285">
        <f>IF(ISBLANK(INDEX('Policy Characteristics'!H:H,MATCH($C583,'Policy Characteristics'!$C:$C,0))),"",INDEX('Policy Characteristics'!H:H,MATCH($C583,'Policy Characteristics'!$C:$C,0)))</f>
        <v>0.01</v>
      </c>
      <c r="O583" s="272" t="str">
        <f>IF(ISBLANK(INDEX('Policy Characteristics'!I:I,MATCH($C583,'Policy Characteristics'!$C:$C,0))),"",INDEX('Policy Characteristics'!I:I,MATCH($C583,'Policy Characteristics'!$C:$C,0)))</f>
        <v>% of fuel shifted</v>
      </c>
      <c r="P583" s="272" t="str">
        <f>IF(ISBLANK(INDEX('Policy Characteristics'!J:J,MATCH($C583,'Policy Characteristics'!$C:$C,0))),"",INDEX('Policy Characteristics'!J:J,MATCH($C583,'Policy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3" s="272" t="str">
        <f>IF(ISBLANK(INDEX('Policy Characteristics'!K:K,MATCH($C583,'Policy Characteristics'!$C:$C,0))),"",INDEX('Policy Characteristics'!K:K,MATCH($C583,'Policy Characteristics'!$C:$C,0)))</f>
        <v>industry-ag-main.html#fuel-switching</v>
      </c>
      <c r="R583" s="272" t="str">
        <f>IF(ISBLANK(INDEX('Policy Characteristics'!L:L,MATCH($C583,'Policy Characteristics'!$C:$C,0))),"",INDEX('Policy Characteristics'!L:L,MATCH($C583,'Policy Characteristics'!$C:$C,0)))</f>
        <v>industry-elec-and-hydrogen.html</v>
      </c>
    </row>
    <row r="584" spans="1:18" ht="16">
      <c r="A584" s="272" t="str">
        <f>IF(ISBLANK(INDEX('Policy Characteristics'!A:A,MATCH($C584,'Policy Characteristics'!$C:$C,0))),"",INDEX('Policy Characteristics'!A:A,MATCH($C584,'Policy Characteristics'!$C:$C,0)))</f>
        <v>Industry</v>
      </c>
      <c r="B584" s="272" t="str">
        <f>IF(ISBLANK(INDEX('Policy Characteristics'!B:B,MATCH($C584,'Policy Characteristics'!$C:$C,0))),"",INDEX('Policy Characteristics'!B:B,MATCH($C584,'Policy Characteristics'!$C:$C,0)))</f>
        <v>Electrification + Hydrogen</v>
      </c>
      <c r="C584" s="274" t="str">
        <f t="shared" si="34"/>
        <v>Fraction of Industrial Fuel Use Shifted to Other Fuels</v>
      </c>
      <c r="D584" s="6" t="s">
        <v>3199</v>
      </c>
      <c r="E584" s="44" t="s">
        <v>2786</v>
      </c>
      <c r="F584" t="s">
        <v>3168</v>
      </c>
      <c r="G584" s="44" t="s">
        <v>3222</v>
      </c>
      <c r="H584" s="43">
        <v>1325</v>
      </c>
      <c r="I584" s="44" t="s">
        <v>46</v>
      </c>
      <c r="J584" s="274" t="str">
        <f>IF(ISBLANK(INDEX('Policy Characteristics'!D:D,MATCH($C584,'Policy Characteristics'!$C:$C,0))),"",INDEX('Policy Characteristics'!D:D,MATCH($C584,'Policy Characteristics'!$C:$C,0)))</f>
        <v>Electrification + Hydrogen</v>
      </c>
      <c r="K584" s="272" t="str">
        <f>IF(ISBLANK(INDEX('Policy Characteristics'!E:E,MATCH($C584,'Policy Characteristics'!$C:$C,0))),"",INDEX('Policy Characteristics'!E:E,MATCH($C584,'Policy Characteristics'!$C:$C,0)))</f>
        <v>indst fuel type shifting</v>
      </c>
      <c r="L584" s="285">
        <f>IF(ISBLANK(INDEX('Policy Characteristics'!F:F,MATCH($C584,'Policy Characteristics'!$C:$C,0))),"",INDEX('Policy Characteristics'!F:F,MATCH($C584,'Policy Characteristics'!$C:$C,0)))</f>
        <v>0</v>
      </c>
      <c r="M584" s="285">
        <f>IF(ISBLANK(INDEX('Policy Characteristics'!G:G,MATCH($C584,'Policy Characteristics'!$C:$C,0))),"",INDEX('Policy Characteristics'!G:G,MATCH($C584,'Policy Characteristics'!$C:$C,0)))</f>
        <v>1</v>
      </c>
      <c r="N584" s="285">
        <f>IF(ISBLANK(INDEX('Policy Characteristics'!H:H,MATCH($C584,'Policy Characteristics'!$C:$C,0))),"",INDEX('Policy Characteristics'!H:H,MATCH($C584,'Policy Characteristics'!$C:$C,0)))</f>
        <v>0.01</v>
      </c>
      <c r="O584" s="272" t="str">
        <f>IF(ISBLANK(INDEX('Policy Characteristics'!I:I,MATCH($C584,'Policy Characteristics'!$C:$C,0))),"",INDEX('Policy Characteristics'!I:I,MATCH($C584,'Policy Characteristics'!$C:$C,0)))</f>
        <v>% of fuel shifted</v>
      </c>
      <c r="P584" s="272" t="str">
        <f>IF(ISBLANK(INDEX('Policy Characteristics'!J:J,MATCH($C584,'Policy Characteristics'!$C:$C,0))),"",INDEX('Policy Characteristics'!J:J,MATCH($C584,'Policy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4" s="272" t="str">
        <f>IF(ISBLANK(INDEX('Policy Characteristics'!K:K,MATCH($C584,'Policy Characteristics'!$C:$C,0))),"",INDEX('Policy Characteristics'!K:K,MATCH($C584,'Policy Characteristics'!$C:$C,0)))</f>
        <v>industry-ag-main.html#fuel-switching</v>
      </c>
      <c r="R584" s="272" t="str">
        <f>IF(ISBLANK(INDEX('Policy Characteristics'!L:L,MATCH($C584,'Policy Characteristics'!$C:$C,0))),"",INDEX('Policy Characteristics'!L:L,MATCH($C584,'Policy Characteristics'!$C:$C,0)))</f>
        <v>industry-elec-and-hydrogen.html</v>
      </c>
    </row>
    <row r="585" spans="1:18" ht="16">
      <c r="A585" s="272" t="str">
        <f>IF(ISBLANK(INDEX('Policy Characteristics'!A:A,MATCH($C585,'Policy Characteristics'!$C:$C,0))),"",INDEX('Policy Characteristics'!A:A,MATCH($C585,'Policy Characteristics'!$C:$C,0)))</f>
        <v>Industry</v>
      </c>
      <c r="B585" s="272" t="str">
        <f>IF(ISBLANK(INDEX('Policy Characteristics'!B:B,MATCH($C585,'Policy Characteristics'!$C:$C,0))),"",INDEX('Policy Characteristics'!B:B,MATCH($C585,'Policy Characteristics'!$C:$C,0)))</f>
        <v>Electrification + Hydrogen</v>
      </c>
      <c r="C585" s="274" t="str">
        <f t="shared" si="34"/>
        <v>Fraction of Industrial Fuel Use Shifted to Other Fuels</v>
      </c>
      <c r="D585" s="6" t="s">
        <v>3199</v>
      </c>
      <c r="E585" s="44" t="s">
        <v>2787</v>
      </c>
      <c r="F585" t="s">
        <v>3168</v>
      </c>
      <c r="G585" s="44" t="s">
        <v>3223</v>
      </c>
      <c r="H585" s="43">
        <v>1326</v>
      </c>
      <c r="I585" s="44" t="s">
        <v>46</v>
      </c>
      <c r="J585" s="274" t="str">
        <f>IF(ISBLANK(INDEX('Policy Characteristics'!D:D,MATCH($C585,'Policy Characteristics'!$C:$C,0))),"",INDEX('Policy Characteristics'!D:D,MATCH($C585,'Policy Characteristics'!$C:$C,0)))</f>
        <v>Electrification + Hydrogen</v>
      </c>
      <c r="K585" s="272" t="str">
        <f>IF(ISBLANK(INDEX('Policy Characteristics'!E:E,MATCH($C585,'Policy Characteristics'!$C:$C,0))),"",INDEX('Policy Characteristics'!E:E,MATCH($C585,'Policy Characteristics'!$C:$C,0)))</f>
        <v>indst fuel type shifting</v>
      </c>
      <c r="L585" s="285">
        <f>IF(ISBLANK(INDEX('Policy Characteristics'!F:F,MATCH($C585,'Policy Characteristics'!$C:$C,0))),"",INDEX('Policy Characteristics'!F:F,MATCH($C585,'Policy Characteristics'!$C:$C,0)))</f>
        <v>0</v>
      </c>
      <c r="M585" s="285">
        <f>IF(ISBLANK(INDEX('Policy Characteristics'!G:G,MATCH($C585,'Policy Characteristics'!$C:$C,0))),"",INDEX('Policy Characteristics'!G:G,MATCH($C585,'Policy Characteristics'!$C:$C,0)))</f>
        <v>1</v>
      </c>
      <c r="N585" s="285">
        <f>IF(ISBLANK(INDEX('Policy Characteristics'!H:H,MATCH($C585,'Policy Characteristics'!$C:$C,0))),"",INDEX('Policy Characteristics'!H:H,MATCH($C585,'Policy Characteristics'!$C:$C,0)))</f>
        <v>0.01</v>
      </c>
      <c r="O585" s="272" t="str">
        <f>IF(ISBLANK(INDEX('Policy Characteristics'!I:I,MATCH($C585,'Policy Characteristics'!$C:$C,0))),"",INDEX('Policy Characteristics'!I:I,MATCH($C585,'Policy Characteristics'!$C:$C,0)))</f>
        <v>% of fuel shifted</v>
      </c>
      <c r="P585" s="272" t="str">
        <f>IF(ISBLANK(INDEX('Policy Characteristics'!J:J,MATCH($C585,'Policy Characteristics'!$C:$C,0))),"",INDEX('Policy Characteristics'!J:J,MATCH($C585,'Policy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5" s="272" t="str">
        <f>IF(ISBLANK(INDEX('Policy Characteristics'!K:K,MATCH($C585,'Policy Characteristics'!$C:$C,0))),"",INDEX('Policy Characteristics'!K:K,MATCH($C585,'Policy Characteristics'!$C:$C,0)))</f>
        <v>industry-ag-main.html#fuel-switching</v>
      </c>
      <c r="R585" s="272" t="str">
        <f>IF(ISBLANK(INDEX('Policy Characteristics'!L:L,MATCH($C585,'Policy Characteristics'!$C:$C,0))),"",INDEX('Policy Characteristics'!L:L,MATCH($C585,'Policy Characteristics'!$C:$C,0)))</f>
        <v>industry-elec-and-hydrogen.html</v>
      </c>
    </row>
    <row r="586" spans="1:18" ht="16">
      <c r="A586" s="272" t="str">
        <f>IF(ISBLANK(INDEX('Policy Characteristics'!A:A,MATCH($C586,'Policy Characteristics'!$C:$C,0))),"",INDEX('Policy Characteristics'!A:A,MATCH($C586,'Policy Characteristics'!$C:$C,0)))</f>
        <v>Industry</v>
      </c>
      <c r="B586" s="272" t="str">
        <f>IF(ISBLANK(INDEX('Policy Characteristics'!B:B,MATCH($C586,'Policy Characteristics'!$C:$C,0))),"",INDEX('Policy Characteristics'!B:B,MATCH($C586,'Policy Characteristics'!$C:$C,0)))</f>
        <v>Electrification + Hydrogen</v>
      </c>
      <c r="C586" s="274" t="str">
        <f t="shared" si="34"/>
        <v>Fraction of Industrial Fuel Use Shifted to Other Fuels</v>
      </c>
      <c r="D586" s="6" t="s">
        <v>3199</v>
      </c>
      <c r="E586" s="44" t="s">
        <v>2784</v>
      </c>
      <c r="F586" t="s">
        <v>3168</v>
      </c>
      <c r="G586" s="44" t="s">
        <v>3224</v>
      </c>
      <c r="H586" s="43">
        <v>1327</v>
      </c>
      <c r="I586" s="44" t="s">
        <v>45</v>
      </c>
      <c r="J586" s="274" t="str">
        <f>IF(ISBLANK(INDEX('Policy Characteristics'!D:D,MATCH($C586,'Policy Characteristics'!$C:$C,0))),"",INDEX('Policy Characteristics'!D:D,MATCH($C586,'Policy Characteristics'!$C:$C,0)))</f>
        <v>Electrification + Hydrogen</v>
      </c>
      <c r="K586" s="272" t="str">
        <f>IF(ISBLANK(INDEX('Policy Characteristics'!E:E,MATCH($C586,'Policy Characteristics'!$C:$C,0))),"",INDEX('Policy Characteristics'!E:E,MATCH($C586,'Policy Characteristics'!$C:$C,0)))</f>
        <v>indst fuel type shifting</v>
      </c>
      <c r="L586" s="285">
        <f>IF(ISBLANK(INDEX('Policy Characteristics'!F:F,MATCH($C586,'Policy Characteristics'!$C:$C,0))),"",INDEX('Policy Characteristics'!F:F,MATCH($C586,'Policy Characteristics'!$C:$C,0)))</f>
        <v>0</v>
      </c>
      <c r="M586" s="285">
        <f>IF(ISBLANK(INDEX('Policy Characteristics'!G:G,MATCH($C586,'Policy Characteristics'!$C:$C,0))),"",INDEX('Policy Characteristics'!G:G,MATCH($C586,'Policy Characteristics'!$C:$C,0)))</f>
        <v>1</v>
      </c>
      <c r="N586" s="285">
        <f>IF(ISBLANK(INDEX('Policy Characteristics'!H:H,MATCH($C586,'Policy Characteristics'!$C:$C,0))),"",INDEX('Policy Characteristics'!H:H,MATCH($C586,'Policy Characteristics'!$C:$C,0)))</f>
        <v>0.01</v>
      </c>
      <c r="O586" s="272" t="str">
        <f>IF(ISBLANK(INDEX('Policy Characteristics'!I:I,MATCH($C586,'Policy Characteristics'!$C:$C,0))),"",INDEX('Policy Characteristics'!I:I,MATCH($C586,'Policy Characteristics'!$C:$C,0)))</f>
        <v>% of fuel shifted</v>
      </c>
      <c r="P586" s="272" t="str">
        <f>IF(ISBLANK(INDEX('Policy Characteristics'!J:J,MATCH($C586,'Policy Characteristics'!$C:$C,0))),"",INDEX('Policy Characteristics'!J:J,MATCH($C586,'Policy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6" s="272" t="str">
        <f>IF(ISBLANK(INDEX('Policy Characteristics'!K:K,MATCH($C586,'Policy Characteristics'!$C:$C,0))),"",INDEX('Policy Characteristics'!K:K,MATCH($C586,'Policy Characteristics'!$C:$C,0)))</f>
        <v>industry-ag-main.html#fuel-switching</v>
      </c>
      <c r="R586" s="272" t="str">
        <f>IF(ISBLANK(INDEX('Policy Characteristics'!L:L,MATCH($C586,'Policy Characteristics'!$C:$C,0))),"",INDEX('Policy Characteristics'!L:L,MATCH($C586,'Policy Characteristics'!$C:$C,0)))</f>
        <v>industry-elec-and-hydrogen.html</v>
      </c>
    </row>
    <row r="587" spans="1:18" ht="16">
      <c r="A587" s="272" t="str">
        <f>IF(ISBLANK(INDEX('Policy Characteristics'!A:A,MATCH($C587,'Policy Characteristics'!$C:$C,0))),"",INDEX('Policy Characteristics'!A:A,MATCH($C587,'Policy Characteristics'!$C:$C,0)))</f>
        <v>Industry</v>
      </c>
      <c r="B587" s="272" t="str">
        <f>IF(ISBLANK(INDEX('Policy Characteristics'!B:B,MATCH($C587,'Policy Characteristics'!$C:$C,0))),"",INDEX('Policy Characteristics'!B:B,MATCH($C587,'Policy Characteristics'!$C:$C,0)))</f>
        <v>Electrification + Hydrogen</v>
      </c>
      <c r="C587" s="274" t="str">
        <f t="shared" si="34"/>
        <v>Fraction of Industrial Fuel Use Shifted to Other Fuels</v>
      </c>
      <c r="D587" s="6" t="s">
        <v>3200</v>
      </c>
      <c r="E587" s="44" t="s">
        <v>2444</v>
      </c>
      <c r="F587" t="s">
        <v>3169</v>
      </c>
      <c r="G587" s="44" t="s">
        <v>3215</v>
      </c>
      <c r="H587" s="43">
        <v>1328</v>
      </c>
      <c r="I587" s="44" t="s">
        <v>45</v>
      </c>
      <c r="J587" s="274" t="str">
        <f>IF(ISBLANK(INDEX('Policy Characteristics'!D:D,MATCH($C587,'Policy Characteristics'!$C:$C,0))),"",INDEX('Policy Characteristics'!D:D,MATCH($C587,'Policy Characteristics'!$C:$C,0)))</f>
        <v>Electrification + Hydrogen</v>
      </c>
      <c r="K587" s="272" t="str">
        <f>IF(ISBLANK(INDEX('Policy Characteristics'!E:E,MATCH($C587,'Policy Characteristics'!$C:$C,0))),"",INDEX('Policy Characteristics'!E:E,MATCH($C587,'Policy Characteristics'!$C:$C,0)))</f>
        <v>indst fuel type shifting</v>
      </c>
      <c r="L587" s="285">
        <f>IF(ISBLANK(INDEX('Policy Characteristics'!F:F,MATCH($C587,'Policy Characteristics'!$C:$C,0))),"",INDEX('Policy Characteristics'!F:F,MATCH($C587,'Policy Characteristics'!$C:$C,0)))</f>
        <v>0</v>
      </c>
      <c r="M587" s="285">
        <f>IF(ISBLANK(INDEX('Policy Characteristics'!G:G,MATCH($C587,'Policy Characteristics'!$C:$C,0))),"",INDEX('Policy Characteristics'!G:G,MATCH($C587,'Policy Characteristics'!$C:$C,0)))</f>
        <v>1</v>
      </c>
      <c r="N587" s="285">
        <f>IF(ISBLANK(INDEX('Policy Characteristics'!H:H,MATCH($C587,'Policy Characteristics'!$C:$C,0))),"",INDEX('Policy Characteristics'!H:H,MATCH($C587,'Policy Characteristics'!$C:$C,0)))</f>
        <v>0.01</v>
      </c>
      <c r="O587" s="272" t="str">
        <f>IF(ISBLANK(INDEX('Policy Characteristics'!I:I,MATCH($C587,'Policy Characteristics'!$C:$C,0))),"",INDEX('Policy Characteristics'!I:I,MATCH($C587,'Policy Characteristics'!$C:$C,0)))</f>
        <v>% of fuel shifted</v>
      </c>
      <c r="P587" s="272" t="str">
        <f>IF(ISBLANK(INDEX('Policy Characteristics'!J:J,MATCH($C587,'Policy Characteristics'!$C:$C,0))),"",INDEX('Policy Characteristics'!J:J,MATCH($C587,'Policy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7" s="272" t="str">
        <f>IF(ISBLANK(INDEX('Policy Characteristics'!K:K,MATCH($C587,'Policy Characteristics'!$C:$C,0))),"",INDEX('Policy Characteristics'!K:K,MATCH($C587,'Policy Characteristics'!$C:$C,0)))</f>
        <v>industry-ag-main.html#fuel-switching</v>
      </c>
      <c r="R587" s="272" t="str">
        <f>IF(ISBLANK(INDEX('Policy Characteristics'!L:L,MATCH($C587,'Policy Characteristics'!$C:$C,0))),"",INDEX('Policy Characteristics'!L:L,MATCH($C587,'Policy Characteristics'!$C:$C,0)))</f>
        <v>industry-elec-and-hydrogen.html</v>
      </c>
    </row>
    <row r="588" spans="1:18" ht="16">
      <c r="A588" s="272" t="str">
        <f>IF(ISBLANK(INDEX('Policy Characteristics'!A:A,MATCH($C588,'Policy Characteristics'!$C:$C,0))),"",INDEX('Policy Characteristics'!A:A,MATCH($C588,'Policy Characteristics'!$C:$C,0)))</f>
        <v>Industry</v>
      </c>
      <c r="B588" s="272" t="str">
        <f>IF(ISBLANK(INDEX('Policy Characteristics'!B:B,MATCH($C588,'Policy Characteristics'!$C:$C,0))),"",INDEX('Policy Characteristics'!B:B,MATCH($C588,'Policy Characteristics'!$C:$C,0)))</f>
        <v>Electrification + Hydrogen</v>
      </c>
      <c r="C588" s="274" t="str">
        <f t="shared" si="34"/>
        <v>Fraction of Industrial Fuel Use Shifted to Other Fuels</v>
      </c>
      <c r="D588" s="6" t="s">
        <v>3200</v>
      </c>
      <c r="E588" s="44" t="s">
        <v>2445</v>
      </c>
      <c r="F588" t="s">
        <v>3169</v>
      </c>
      <c r="G588" s="44" t="s">
        <v>3216</v>
      </c>
      <c r="H588" s="43">
        <v>1329</v>
      </c>
      <c r="I588" s="44" t="s">
        <v>46</v>
      </c>
      <c r="J588" s="274" t="str">
        <f>IF(ISBLANK(INDEX('Policy Characteristics'!D:D,MATCH($C588,'Policy Characteristics'!$C:$C,0))),"",INDEX('Policy Characteristics'!D:D,MATCH($C588,'Policy Characteristics'!$C:$C,0)))</f>
        <v>Electrification + Hydrogen</v>
      </c>
      <c r="K588" s="272" t="str">
        <f>IF(ISBLANK(INDEX('Policy Characteristics'!E:E,MATCH($C588,'Policy Characteristics'!$C:$C,0))),"",INDEX('Policy Characteristics'!E:E,MATCH($C588,'Policy Characteristics'!$C:$C,0)))</f>
        <v>indst fuel type shifting</v>
      </c>
      <c r="L588" s="285">
        <f>IF(ISBLANK(INDEX('Policy Characteristics'!F:F,MATCH($C588,'Policy Characteristics'!$C:$C,0))),"",INDEX('Policy Characteristics'!F:F,MATCH($C588,'Policy Characteristics'!$C:$C,0)))</f>
        <v>0</v>
      </c>
      <c r="M588" s="285">
        <f>IF(ISBLANK(INDEX('Policy Characteristics'!G:G,MATCH($C588,'Policy Characteristics'!$C:$C,0))),"",INDEX('Policy Characteristics'!G:G,MATCH($C588,'Policy Characteristics'!$C:$C,0)))</f>
        <v>1</v>
      </c>
      <c r="N588" s="285">
        <f>IF(ISBLANK(INDEX('Policy Characteristics'!H:H,MATCH($C588,'Policy Characteristics'!$C:$C,0))),"",INDEX('Policy Characteristics'!H:H,MATCH($C588,'Policy Characteristics'!$C:$C,0)))</f>
        <v>0.01</v>
      </c>
      <c r="O588" s="272" t="str">
        <f>IF(ISBLANK(INDEX('Policy Characteristics'!I:I,MATCH($C588,'Policy Characteristics'!$C:$C,0))),"",INDEX('Policy Characteristics'!I:I,MATCH($C588,'Policy Characteristics'!$C:$C,0)))</f>
        <v>% of fuel shifted</v>
      </c>
      <c r="P588" s="272" t="str">
        <f>IF(ISBLANK(INDEX('Policy Characteristics'!J:J,MATCH($C588,'Policy Characteristics'!$C:$C,0))),"",INDEX('Policy Characteristics'!J:J,MATCH($C588,'Policy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8" s="272" t="str">
        <f>IF(ISBLANK(INDEX('Policy Characteristics'!K:K,MATCH($C588,'Policy Characteristics'!$C:$C,0))),"",INDEX('Policy Characteristics'!K:K,MATCH($C588,'Policy Characteristics'!$C:$C,0)))</f>
        <v>industry-ag-main.html#fuel-switching</v>
      </c>
      <c r="R588" s="272" t="str">
        <f>IF(ISBLANK(INDEX('Policy Characteristics'!L:L,MATCH($C588,'Policy Characteristics'!$C:$C,0))),"",INDEX('Policy Characteristics'!L:L,MATCH($C588,'Policy Characteristics'!$C:$C,0)))</f>
        <v>industry-elec-and-hydrogen.html</v>
      </c>
    </row>
    <row r="589" spans="1:18" ht="16">
      <c r="A589" s="272" t="str">
        <f>IF(ISBLANK(INDEX('Policy Characteristics'!A:A,MATCH($C589,'Policy Characteristics'!$C:$C,0))),"",INDEX('Policy Characteristics'!A:A,MATCH($C589,'Policy Characteristics'!$C:$C,0)))</f>
        <v>Industry</v>
      </c>
      <c r="B589" s="272" t="str">
        <f>IF(ISBLANK(INDEX('Policy Characteristics'!B:B,MATCH($C589,'Policy Characteristics'!$C:$C,0))),"",INDEX('Policy Characteristics'!B:B,MATCH($C589,'Policy Characteristics'!$C:$C,0)))</f>
        <v>Electrification + Hydrogen</v>
      </c>
      <c r="C589" s="274" t="str">
        <f t="shared" si="34"/>
        <v>Fraction of Industrial Fuel Use Shifted to Other Fuels</v>
      </c>
      <c r="D589" s="6" t="s">
        <v>3200</v>
      </c>
      <c r="E589" s="44" t="s">
        <v>2446</v>
      </c>
      <c r="F589" t="s">
        <v>3169</v>
      </c>
      <c r="G589" s="44" t="s">
        <v>3217</v>
      </c>
      <c r="H589" s="43">
        <v>1330</v>
      </c>
      <c r="I589" s="44" t="s">
        <v>46</v>
      </c>
      <c r="J589" s="274" t="str">
        <f>IF(ISBLANK(INDEX('Policy Characteristics'!D:D,MATCH($C589,'Policy Characteristics'!$C:$C,0))),"",INDEX('Policy Characteristics'!D:D,MATCH($C589,'Policy Characteristics'!$C:$C,0)))</f>
        <v>Electrification + Hydrogen</v>
      </c>
      <c r="K589" s="272" t="str">
        <f>IF(ISBLANK(INDEX('Policy Characteristics'!E:E,MATCH($C589,'Policy Characteristics'!$C:$C,0))),"",INDEX('Policy Characteristics'!E:E,MATCH($C589,'Policy Characteristics'!$C:$C,0)))</f>
        <v>indst fuel type shifting</v>
      </c>
      <c r="L589" s="285">
        <f>IF(ISBLANK(INDEX('Policy Characteristics'!F:F,MATCH($C589,'Policy Characteristics'!$C:$C,0))),"",INDEX('Policy Characteristics'!F:F,MATCH($C589,'Policy Characteristics'!$C:$C,0)))</f>
        <v>0</v>
      </c>
      <c r="M589" s="285">
        <f>IF(ISBLANK(INDEX('Policy Characteristics'!G:G,MATCH($C589,'Policy Characteristics'!$C:$C,0))),"",INDEX('Policy Characteristics'!G:G,MATCH($C589,'Policy Characteristics'!$C:$C,0)))</f>
        <v>1</v>
      </c>
      <c r="N589" s="285">
        <f>IF(ISBLANK(INDEX('Policy Characteristics'!H:H,MATCH($C589,'Policy Characteristics'!$C:$C,0))),"",INDEX('Policy Characteristics'!H:H,MATCH($C589,'Policy Characteristics'!$C:$C,0)))</f>
        <v>0.01</v>
      </c>
      <c r="O589" s="272" t="str">
        <f>IF(ISBLANK(INDEX('Policy Characteristics'!I:I,MATCH($C589,'Policy Characteristics'!$C:$C,0))),"",INDEX('Policy Characteristics'!I:I,MATCH($C589,'Policy Characteristics'!$C:$C,0)))</f>
        <v>% of fuel shifted</v>
      </c>
      <c r="P589" s="272" t="str">
        <f>IF(ISBLANK(INDEX('Policy Characteristics'!J:J,MATCH($C589,'Policy Characteristics'!$C:$C,0))),"",INDEX('Policy Characteristics'!J:J,MATCH($C589,'Policy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89" s="272" t="str">
        <f>IF(ISBLANK(INDEX('Policy Characteristics'!K:K,MATCH($C589,'Policy Characteristics'!$C:$C,0))),"",INDEX('Policy Characteristics'!K:K,MATCH($C589,'Policy Characteristics'!$C:$C,0)))</f>
        <v>industry-ag-main.html#fuel-switching</v>
      </c>
      <c r="R589" s="272" t="str">
        <f>IF(ISBLANK(INDEX('Policy Characteristics'!L:L,MATCH($C589,'Policy Characteristics'!$C:$C,0))),"",INDEX('Policy Characteristics'!L:L,MATCH($C589,'Policy Characteristics'!$C:$C,0)))</f>
        <v>industry-elec-and-hydrogen.html</v>
      </c>
    </row>
    <row r="590" spans="1:18" ht="16">
      <c r="A590" s="272" t="str">
        <f>IF(ISBLANK(INDEX('Policy Characteristics'!A:A,MATCH($C590,'Policy Characteristics'!$C:$C,0))),"",INDEX('Policy Characteristics'!A:A,MATCH($C590,'Policy Characteristics'!$C:$C,0)))</f>
        <v>Industry</v>
      </c>
      <c r="B590" s="272" t="str">
        <f>IF(ISBLANK(INDEX('Policy Characteristics'!B:B,MATCH($C590,'Policy Characteristics'!$C:$C,0))),"",INDEX('Policy Characteristics'!B:B,MATCH($C590,'Policy Characteristics'!$C:$C,0)))</f>
        <v>Electrification + Hydrogen</v>
      </c>
      <c r="C590" s="274" t="str">
        <f t="shared" si="34"/>
        <v>Fraction of Industrial Fuel Use Shifted to Other Fuels</v>
      </c>
      <c r="D590" s="6" t="s">
        <v>3200</v>
      </c>
      <c r="E590" s="44" t="s">
        <v>2447</v>
      </c>
      <c r="F590" t="s">
        <v>3169</v>
      </c>
      <c r="G590" s="44" t="s">
        <v>3218</v>
      </c>
      <c r="H590" s="43">
        <v>1331</v>
      </c>
      <c r="I590" s="44" t="s">
        <v>46</v>
      </c>
      <c r="J590" s="274" t="str">
        <f>IF(ISBLANK(INDEX('Policy Characteristics'!D:D,MATCH($C590,'Policy Characteristics'!$C:$C,0))),"",INDEX('Policy Characteristics'!D:D,MATCH($C590,'Policy Characteristics'!$C:$C,0)))</f>
        <v>Electrification + Hydrogen</v>
      </c>
      <c r="K590" s="272" t="str">
        <f>IF(ISBLANK(INDEX('Policy Characteristics'!E:E,MATCH($C590,'Policy Characteristics'!$C:$C,0))),"",INDEX('Policy Characteristics'!E:E,MATCH($C590,'Policy Characteristics'!$C:$C,0)))</f>
        <v>indst fuel type shifting</v>
      </c>
      <c r="L590" s="285">
        <f>IF(ISBLANK(INDEX('Policy Characteristics'!F:F,MATCH($C590,'Policy Characteristics'!$C:$C,0))),"",INDEX('Policy Characteristics'!F:F,MATCH($C590,'Policy Characteristics'!$C:$C,0)))</f>
        <v>0</v>
      </c>
      <c r="M590" s="285">
        <f>IF(ISBLANK(INDEX('Policy Characteristics'!G:G,MATCH($C590,'Policy Characteristics'!$C:$C,0))),"",INDEX('Policy Characteristics'!G:G,MATCH($C590,'Policy Characteristics'!$C:$C,0)))</f>
        <v>1</v>
      </c>
      <c r="N590" s="285">
        <f>IF(ISBLANK(INDEX('Policy Characteristics'!H:H,MATCH($C590,'Policy Characteristics'!$C:$C,0))),"",INDEX('Policy Characteristics'!H:H,MATCH($C590,'Policy Characteristics'!$C:$C,0)))</f>
        <v>0.01</v>
      </c>
      <c r="O590" s="272" t="str">
        <f>IF(ISBLANK(INDEX('Policy Characteristics'!I:I,MATCH($C590,'Policy Characteristics'!$C:$C,0))),"",INDEX('Policy Characteristics'!I:I,MATCH($C590,'Policy Characteristics'!$C:$C,0)))</f>
        <v>% of fuel shifted</v>
      </c>
      <c r="P590" s="272" t="str">
        <f>IF(ISBLANK(INDEX('Policy Characteristics'!J:J,MATCH($C590,'Policy Characteristics'!$C:$C,0))),"",INDEX('Policy Characteristics'!J:J,MATCH($C590,'Policy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0" s="272" t="str">
        <f>IF(ISBLANK(INDEX('Policy Characteristics'!K:K,MATCH($C590,'Policy Characteristics'!$C:$C,0))),"",INDEX('Policy Characteristics'!K:K,MATCH($C590,'Policy Characteristics'!$C:$C,0)))</f>
        <v>industry-ag-main.html#fuel-switching</v>
      </c>
      <c r="R590" s="272" t="str">
        <f>IF(ISBLANK(INDEX('Policy Characteristics'!L:L,MATCH($C590,'Policy Characteristics'!$C:$C,0))),"",INDEX('Policy Characteristics'!L:L,MATCH($C590,'Policy Characteristics'!$C:$C,0)))</f>
        <v>industry-elec-and-hydrogen.html</v>
      </c>
    </row>
    <row r="591" spans="1:18" ht="16">
      <c r="A591" s="272" t="str">
        <f>IF(ISBLANK(INDEX('Policy Characteristics'!A:A,MATCH($C591,'Policy Characteristics'!$C:$C,0))),"",INDEX('Policy Characteristics'!A:A,MATCH($C591,'Policy Characteristics'!$C:$C,0)))</f>
        <v>Industry</v>
      </c>
      <c r="B591" s="272" t="str">
        <f>IF(ISBLANK(INDEX('Policy Characteristics'!B:B,MATCH($C591,'Policy Characteristics'!$C:$C,0))),"",INDEX('Policy Characteristics'!B:B,MATCH($C591,'Policy Characteristics'!$C:$C,0)))</f>
        <v>Electrification + Hydrogen</v>
      </c>
      <c r="C591" s="274" t="str">
        <f t="shared" si="34"/>
        <v>Fraction of Industrial Fuel Use Shifted to Other Fuels</v>
      </c>
      <c r="D591" s="6" t="s">
        <v>3200</v>
      </c>
      <c r="E591" s="44" t="s">
        <v>2448</v>
      </c>
      <c r="F591" t="s">
        <v>3169</v>
      </c>
      <c r="G591" s="44" t="s">
        <v>3219</v>
      </c>
      <c r="H591" s="43">
        <v>1332</v>
      </c>
      <c r="I591" s="44" t="s">
        <v>46</v>
      </c>
      <c r="J591" s="274" t="str">
        <f>IF(ISBLANK(INDEX('Policy Characteristics'!D:D,MATCH($C591,'Policy Characteristics'!$C:$C,0))),"",INDEX('Policy Characteristics'!D:D,MATCH($C591,'Policy Characteristics'!$C:$C,0)))</f>
        <v>Electrification + Hydrogen</v>
      </c>
      <c r="K591" s="272" t="str">
        <f>IF(ISBLANK(INDEX('Policy Characteristics'!E:E,MATCH($C591,'Policy Characteristics'!$C:$C,0))),"",INDEX('Policy Characteristics'!E:E,MATCH($C591,'Policy Characteristics'!$C:$C,0)))</f>
        <v>indst fuel type shifting</v>
      </c>
      <c r="L591" s="285">
        <f>IF(ISBLANK(INDEX('Policy Characteristics'!F:F,MATCH($C591,'Policy Characteristics'!$C:$C,0))),"",INDEX('Policy Characteristics'!F:F,MATCH($C591,'Policy Characteristics'!$C:$C,0)))</f>
        <v>0</v>
      </c>
      <c r="M591" s="285">
        <f>IF(ISBLANK(INDEX('Policy Characteristics'!G:G,MATCH($C591,'Policy Characteristics'!$C:$C,0))),"",INDEX('Policy Characteristics'!G:G,MATCH($C591,'Policy Characteristics'!$C:$C,0)))</f>
        <v>1</v>
      </c>
      <c r="N591" s="285">
        <f>IF(ISBLANK(INDEX('Policy Characteristics'!H:H,MATCH($C591,'Policy Characteristics'!$C:$C,0))),"",INDEX('Policy Characteristics'!H:H,MATCH($C591,'Policy Characteristics'!$C:$C,0)))</f>
        <v>0.01</v>
      </c>
      <c r="O591" s="272" t="str">
        <f>IF(ISBLANK(INDEX('Policy Characteristics'!I:I,MATCH($C591,'Policy Characteristics'!$C:$C,0))),"",INDEX('Policy Characteristics'!I:I,MATCH($C591,'Policy Characteristics'!$C:$C,0)))</f>
        <v>% of fuel shifted</v>
      </c>
      <c r="P591" s="272" t="str">
        <f>IF(ISBLANK(INDEX('Policy Characteristics'!J:J,MATCH($C591,'Policy Characteristics'!$C:$C,0))),"",INDEX('Policy Characteristics'!J:J,MATCH($C591,'Policy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1" s="272" t="str">
        <f>IF(ISBLANK(INDEX('Policy Characteristics'!K:K,MATCH($C591,'Policy Characteristics'!$C:$C,0))),"",INDEX('Policy Characteristics'!K:K,MATCH($C591,'Policy Characteristics'!$C:$C,0)))</f>
        <v>industry-ag-main.html#fuel-switching</v>
      </c>
      <c r="R591" s="272" t="str">
        <f>IF(ISBLANK(INDEX('Policy Characteristics'!L:L,MATCH($C591,'Policy Characteristics'!$C:$C,0))),"",INDEX('Policy Characteristics'!L:L,MATCH($C591,'Policy Characteristics'!$C:$C,0)))</f>
        <v>industry-elec-and-hydrogen.html</v>
      </c>
    </row>
    <row r="592" spans="1:18" ht="16">
      <c r="A592" s="272" t="str">
        <f>IF(ISBLANK(INDEX('Policy Characteristics'!A:A,MATCH($C592,'Policy Characteristics'!$C:$C,0))),"",INDEX('Policy Characteristics'!A:A,MATCH($C592,'Policy Characteristics'!$C:$C,0)))</f>
        <v>Industry</v>
      </c>
      <c r="B592" s="272" t="str">
        <f>IF(ISBLANK(INDEX('Policy Characteristics'!B:B,MATCH($C592,'Policy Characteristics'!$C:$C,0))),"",INDEX('Policy Characteristics'!B:B,MATCH($C592,'Policy Characteristics'!$C:$C,0)))</f>
        <v>Electrification + Hydrogen</v>
      </c>
      <c r="C592" s="274" t="str">
        <f t="shared" si="34"/>
        <v>Fraction of Industrial Fuel Use Shifted to Other Fuels</v>
      </c>
      <c r="D592" s="6" t="s">
        <v>3200</v>
      </c>
      <c r="E592" s="44" t="s">
        <v>2449</v>
      </c>
      <c r="F592" t="s">
        <v>3169</v>
      </c>
      <c r="G592" s="44" t="s">
        <v>3220</v>
      </c>
      <c r="H592" s="43">
        <v>1333</v>
      </c>
      <c r="I592" s="44" t="s">
        <v>46</v>
      </c>
      <c r="J592" s="274" t="str">
        <f>IF(ISBLANK(INDEX('Policy Characteristics'!D:D,MATCH($C592,'Policy Characteristics'!$C:$C,0))),"",INDEX('Policy Characteristics'!D:D,MATCH($C592,'Policy Characteristics'!$C:$C,0)))</f>
        <v>Electrification + Hydrogen</v>
      </c>
      <c r="K592" s="272" t="str">
        <f>IF(ISBLANK(INDEX('Policy Characteristics'!E:E,MATCH($C592,'Policy Characteristics'!$C:$C,0))),"",INDEX('Policy Characteristics'!E:E,MATCH($C592,'Policy Characteristics'!$C:$C,0)))</f>
        <v>indst fuel type shifting</v>
      </c>
      <c r="L592" s="285">
        <f>IF(ISBLANK(INDEX('Policy Characteristics'!F:F,MATCH($C592,'Policy Characteristics'!$C:$C,0))),"",INDEX('Policy Characteristics'!F:F,MATCH($C592,'Policy Characteristics'!$C:$C,0)))</f>
        <v>0</v>
      </c>
      <c r="M592" s="285">
        <f>IF(ISBLANK(INDEX('Policy Characteristics'!G:G,MATCH($C592,'Policy Characteristics'!$C:$C,0))),"",INDEX('Policy Characteristics'!G:G,MATCH($C592,'Policy Characteristics'!$C:$C,0)))</f>
        <v>1</v>
      </c>
      <c r="N592" s="285">
        <f>IF(ISBLANK(INDEX('Policy Characteristics'!H:H,MATCH($C592,'Policy Characteristics'!$C:$C,0))),"",INDEX('Policy Characteristics'!H:H,MATCH($C592,'Policy Characteristics'!$C:$C,0)))</f>
        <v>0.01</v>
      </c>
      <c r="O592" s="272" t="str">
        <f>IF(ISBLANK(INDEX('Policy Characteristics'!I:I,MATCH($C592,'Policy Characteristics'!$C:$C,0))),"",INDEX('Policy Characteristics'!I:I,MATCH($C592,'Policy Characteristics'!$C:$C,0)))</f>
        <v>% of fuel shifted</v>
      </c>
      <c r="P592" s="272" t="str">
        <f>IF(ISBLANK(INDEX('Policy Characteristics'!J:J,MATCH($C592,'Policy Characteristics'!$C:$C,0))),"",INDEX('Policy Characteristics'!J:J,MATCH($C592,'Policy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2" s="272" t="str">
        <f>IF(ISBLANK(INDEX('Policy Characteristics'!K:K,MATCH($C592,'Policy Characteristics'!$C:$C,0))),"",INDEX('Policy Characteristics'!K:K,MATCH($C592,'Policy Characteristics'!$C:$C,0)))</f>
        <v>industry-ag-main.html#fuel-switching</v>
      </c>
      <c r="R592" s="272" t="str">
        <f>IF(ISBLANK(INDEX('Policy Characteristics'!L:L,MATCH($C592,'Policy Characteristics'!$C:$C,0))),"",INDEX('Policy Characteristics'!L:L,MATCH($C592,'Policy Characteristics'!$C:$C,0)))</f>
        <v>industry-elec-and-hydrogen.html</v>
      </c>
    </row>
    <row r="593" spans="1:18" ht="16">
      <c r="A593" s="272" t="str">
        <f>IF(ISBLANK(INDEX('Policy Characteristics'!A:A,MATCH($C593,'Policy Characteristics'!$C:$C,0))),"",INDEX('Policy Characteristics'!A:A,MATCH($C593,'Policy Characteristics'!$C:$C,0)))</f>
        <v>Industry</v>
      </c>
      <c r="B593" s="272" t="str">
        <f>IF(ISBLANK(INDEX('Policy Characteristics'!B:B,MATCH($C593,'Policy Characteristics'!$C:$C,0))),"",INDEX('Policy Characteristics'!B:B,MATCH($C593,'Policy Characteristics'!$C:$C,0)))</f>
        <v>Electrification + Hydrogen</v>
      </c>
      <c r="C593" s="274" t="str">
        <f t="shared" si="34"/>
        <v>Fraction of Industrial Fuel Use Shifted to Other Fuels</v>
      </c>
      <c r="D593" s="6" t="s">
        <v>3200</v>
      </c>
      <c r="E593" s="44" t="s">
        <v>2785</v>
      </c>
      <c r="F593" t="s">
        <v>3169</v>
      </c>
      <c r="G593" s="44" t="s">
        <v>3221</v>
      </c>
      <c r="H593" s="43">
        <v>1334</v>
      </c>
      <c r="I593" s="44" t="s">
        <v>46</v>
      </c>
      <c r="J593" s="274" t="str">
        <f>IF(ISBLANK(INDEX('Policy Characteristics'!D:D,MATCH($C593,'Policy Characteristics'!$C:$C,0))),"",INDEX('Policy Characteristics'!D:D,MATCH($C593,'Policy Characteristics'!$C:$C,0)))</f>
        <v>Electrification + Hydrogen</v>
      </c>
      <c r="K593" s="272" t="str">
        <f>IF(ISBLANK(INDEX('Policy Characteristics'!E:E,MATCH($C593,'Policy Characteristics'!$C:$C,0))),"",INDEX('Policy Characteristics'!E:E,MATCH($C593,'Policy Characteristics'!$C:$C,0)))</f>
        <v>indst fuel type shifting</v>
      </c>
      <c r="L593" s="285">
        <f>IF(ISBLANK(INDEX('Policy Characteristics'!F:F,MATCH($C593,'Policy Characteristics'!$C:$C,0))),"",INDEX('Policy Characteristics'!F:F,MATCH($C593,'Policy Characteristics'!$C:$C,0)))</f>
        <v>0</v>
      </c>
      <c r="M593" s="285">
        <f>IF(ISBLANK(INDEX('Policy Characteristics'!G:G,MATCH($C593,'Policy Characteristics'!$C:$C,0))),"",INDEX('Policy Characteristics'!G:G,MATCH($C593,'Policy Characteristics'!$C:$C,0)))</f>
        <v>1</v>
      </c>
      <c r="N593" s="285">
        <f>IF(ISBLANK(INDEX('Policy Characteristics'!H:H,MATCH($C593,'Policy Characteristics'!$C:$C,0))),"",INDEX('Policy Characteristics'!H:H,MATCH($C593,'Policy Characteristics'!$C:$C,0)))</f>
        <v>0.01</v>
      </c>
      <c r="O593" s="272" t="str">
        <f>IF(ISBLANK(INDEX('Policy Characteristics'!I:I,MATCH($C593,'Policy Characteristics'!$C:$C,0))),"",INDEX('Policy Characteristics'!I:I,MATCH($C593,'Policy Characteristics'!$C:$C,0)))</f>
        <v>% of fuel shifted</v>
      </c>
      <c r="P593" s="272" t="str">
        <f>IF(ISBLANK(INDEX('Policy Characteristics'!J:J,MATCH($C593,'Policy Characteristics'!$C:$C,0))),"",INDEX('Policy Characteristics'!J:J,MATCH($C593,'Policy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3" s="272" t="str">
        <f>IF(ISBLANK(INDEX('Policy Characteristics'!K:K,MATCH($C593,'Policy Characteristics'!$C:$C,0))),"",INDEX('Policy Characteristics'!K:K,MATCH($C593,'Policy Characteristics'!$C:$C,0)))</f>
        <v>industry-ag-main.html#fuel-switching</v>
      </c>
      <c r="R593" s="272" t="str">
        <f>IF(ISBLANK(INDEX('Policy Characteristics'!L:L,MATCH($C593,'Policy Characteristics'!$C:$C,0))),"",INDEX('Policy Characteristics'!L:L,MATCH($C593,'Policy Characteristics'!$C:$C,0)))</f>
        <v>industry-elec-and-hydrogen.html</v>
      </c>
    </row>
    <row r="594" spans="1:18" ht="16">
      <c r="A594" s="272" t="str">
        <f>IF(ISBLANK(INDEX('Policy Characteristics'!A:A,MATCH($C594,'Policy Characteristics'!$C:$C,0))),"",INDEX('Policy Characteristics'!A:A,MATCH($C594,'Policy Characteristics'!$C:$C,0)))</f>
        <v>Industry</v>
      </c>
      <c r="B594" s="272" t="str">
        <f>IF(ISBLANK(INDEX('Policy Characteristics'!B:B,MATCH($C594,'Policy Characteristics'!$C:$C,0))),"",INDEX('Policy Characteristics'!B:B,MATCH($C594,'Policy Characteristics'!$C:$C,0)))</f>
        <v>Electrification + Hydrogen</v>
      </c>
      <c r="C594" s="274" t="str">
        <f t="shared" si="34"/>
        <v>Fraction of Industrial Fuel Use Shifted to Other Fuels</v>
      </c>
      <c r="D594" s="6" t="s">
        <v>3200</v>
      </c>
      <c r="E594" s="44" t="s">
        <v>2786</v>
      </c>
      <c r="F594" t="s">
        <v>3169</v>
      </c>
      <c r="G594" s="44" t="s">
        <v>3222</v>
      </c>
      <c r="H594" s="43">
        <v>1335</v>
      </c>
      <c r="I594" s="44" t="s">
        <v>46</v>
      </c>
      <c r="J594" s="274" t="str">
        <f>IF(ISBLANK(INDEX('Policy Characteristics'!D:D,MATCH($C594,'Policy Characteristics'!$C:$C,0))),"",INDEX('Policy Characteristics'!D:D,MATCH($C594,'Policy Characteristics'!$C:$C,0)))</f>
        <v>Electrification + Hydrogen</v>
      </c>
      <c r="K594" s="272" t="str">
        <f>IF(ISBLANK(INDEX('Policy Characteristics'!E:E,MATCH($C594,'Policy Characteristics'!$C:$C,0))),"",INDEX('Policy Characteristics'!E:E,MATCH($C594,'Policy Characteristics'!$C:$C,0)))</f>
        <v>indst fuel type shifting</v>
      </c>
      <c r="L594" s="285">
        <f>IF(ISBLANK(INDEX('Policy Characteristics'!F:F,MATCH($C594,'Policy Characteristics'!$C:$C,0))),"",INDEX('Policy Characteristics'!F:F,MATCH($C594,'Policy Characteristics'!$C:$C,0)))</f>
        <v>0</v>
      </c>
      <c r="M594" s="285">
        <f>IF(ISBLANK(INDEX('Policy Characteristics'!G:G,MATCH($C594,'Policy Characteristics'!$C:$C,0))),"",INDEX('Policy Characteristics'!G:G,MATCH($C594,'Policy Characteristics'!$C:$C,0)))</f>
        <v>1</v>
      </c>
      <c r="N594" s="285">
        <f>IF(ISBLANK(INDEX('Policy Characteristics'!H:H,MATCH($C594,'Policy Characteristics'!$C:$C,0))),"",INDEX('Policy Characteristics'!H:H,MATCH($C594,'Policy Characteristics'!$C:$C,0)))</f>
        <v>0.01</v>
      </c>
      <c r="O594" s="272" t="str">
        <f>IF(ISBLANK(INDEX('Policy Characteristics'!I:I,MATCH($C594,'Policy Characteristics'!$C:$C,0))),"",INDEX('Policy Characteristics'!I:I,MATCH($C594,'Policy Characteristics'!$C:$C,0)))</f>
        <v>% of fuel shifted</v>
      </c>
      <c r="P594" s="272" t="str">
        <f>IF(ISBLANK(INDEX('Policy Characteristics'!J:J,MATCH($C594,'Policy Characteristics'!$C:$C,0))),"",INDEX('Policy Characteristics'!J:J,MATCH($C594,'Policy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4" s="272" t="str">
        <f>IF(ISBLANK(INDEX('Policy Characteristics'!K:K,MATCH($C594,'Policy Characteristics'!$C:$C,0))),"",INDEX('Policy Characteristics'!K:K,MATCH($C594,'Policy Characteristics'!$C:$C,0)))</f>
        <v>industry-ag-main.html#fuel-switching</v>
      </c>
      <c r="R594" s="272" t="str">
        <f>IF(ISBLANK(INDEX('Policy Characteristics'!L:L,MATCH($C594,'Policy Characteristics'!$C:$C,0))),"",INDEX('Policy Characteristics'!L:L,MATCH($C594,'Policy Characteristics'!$C:$C,0)))</f>
        <v>industry-elec-and-hydrogen.html</v>
      </c>
    </row>
    <row r="595" spans="1:18" ht="16">
      <c r="A595" s="272" t="str">
        <f>IF(ISBLANK(INDEX('Policy Characteristics'!A:A,MATCH($C595,'Policy Characteristics'!$C:$C,0))),"",INDEX('Policy Characteristics'!A:A,MATCH($C595,'Policy Characteristics'!$C:$C,0)))</f>
        <v>Industry</v>
      </c>
      <c r="B595" s="272" t="str">
        <f>IF(ISBLANK(INDEX('Policy Characteristics'!B:B,MATCH($C595,'Policy Characteristics'!$C:$C,0))),"",INDEX('Policy Characteristics'!B:B,MATCH($C595,'Policy Characteristics'!$C:$C,0)))</f>
        <v>Electrification + Hydrogen</v>
      </c>
      <c r="C595" s="274" t="str">
        <f t="shared" si="34"/>
        <v>Fraction of Industrial Fuel Use Shifted to Other Fuels</v>
      </c>
      <c r="D595" s="6" t="s">
        <v>3200</v>
      </c>
      <c r="E595" s="44" t="s">
        <v>2787</v>
      </c>
      <c r="F595" t="s">
        <v>3169</v>
      </c>
      <c r="G595" s="44" t="s">
        <v>3223</v>
      </c>
      <c r="H595" s="43">
        <v>1336</v>
      </c>
      <c r="I595" s="44" t="s">
        <v>46</v>
      </c>
      <c r="J595" s="274" t="str">
        <f>IF(ISBLANK(INDEX('Policy Characteristics'!D:D,MATCH($C595,'Policy Characteristics'!$C:$C,0))),"",INDEX('Policy Characteristics'!D:D,MATCH($C595,'Policy Characteristics'!$C:$C,0)))</f>
        <v>Electrification + Hydrogen</v>
      </c>
      <c r="K595" s="272" t="str">
        <f>IF(ISBLANK(INDEX('Policy Characteristics'!E:E,MATCH($C595,'Policy Characteristics'!$C:$C,0))),"",INDEX('Policy Characteristics'!E:E,MATCH($C595,'Policy Characteristics'!$C:$C,0)))</f>
        <v>indst fuel type shifting</v>
      </c>
      <c r="L595" s="285">
        <f>IF(ISBLANK(INDEX('Policy Characteristics'!F:F,MATCH($C595,'Policy Characteristics'!$C:$C,0))),"",INDEX('Policy Characteristics'!F:F,MATCH($C595,'Policy Characteristics'!$C:$C,0)))</f>
        <v>0</v>
      </c>
      <c r="M595" s="285">
        <f>IF(ISBLANK(INDEX('Policy Characteristics'!G:G,MATCH($C595,'Policy Characteristics'!$C:$C,0))),"",INDEX('Policy Characteristics'!G:G,MATCH($C595,'Policy Characteristics'!$C:$C,0)))</f>
        <v>1</v>
      </c>
      <c r="N595" s="285">
        <f>IF(ISBLANK(INDEX('Policy Characteristics'!H:H,MATCH($C595,'Policy Characteristics'!$C:$C,0))),"",INDEX('Policy Characteristics'!H:H,MATCH($C595,'Policy Characteristics'!$C:$C,0)))</f>
        <v>0.01</v>
      </c>
      <c r="O595" s="272" t="str">
        <f>IF(ISBLANK(INDEX('Policy Characteristics'!I:I,MATCH($C595,'Policy Characteristics'!$C:$C,0))),"",INDEX('Policy Characteristics'!I:I,MATCH($C595,'Policy Characteristics'!$C:$C,0)))</f>
        <v>% of fuel shifted</v>
      </c>
      <c r="P595" s="272" t="str">
        <f>IF(ISBLANK(INDEX('Policy Characteristics'!J:J,MATCH($C595,'Policy Characteristics'!$C:$C,0))),"",INDEX('Policy Characteristics'!J:J,MATCH($C595,'Policy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5" s="272" t="str">
        <f>IF(ISBLANK(INDEX('Policy Characteristics'!K:K,MATCH($C595,'Policy Characteristics'!$C:$C,0))),"",INDEX('Policy Characteristics'!K:K,MATCH($C595,'Policy Characteristics'!$C:$C,0)))</f>
        <v>industry-ag-main.html#fuel-switching</v>
      </c>
      <c r="R595" s="272" t="str">
        <f>IF(ISBLANK(INDEX('Policy Characteristics'!L:L,MATCH($C595,'Policy Characteristics'!$C:$C,0))),"",INDEX('Policy Characteristics'!L:L,MATCH($C595,'Policy Characteristics'!$C:$C,0)))</f>
        <v>industry-elec-and-hydrogen.html</v>
      </c>
    </row>
    <row r="596" spans="1:18" ht="16">
      <c r="A596" s="272" t="str">
        <f>IF(ISBLANK(INDEX('Policy Characteristics'!A:A,MATCH($C596,'Policy Characteristics'!$C:$C,0))),"",INDEX('Policy Characteristics'!A:A,MATCH($C596,'Policy Characteristics'!$C:$C,0)))</f>
        <v>Industry</v>
      </c>
      <c r="B596" s="272" t="str">
        <f>IF(ISBLANK(INDEX('Policy Characteristics'!B:B,MATCH($C596,'Policy Characteristics'!$C:$C,0))),"",INDEX('Policy Characteristics'!B:B,MATCH($C596,'Policy Characteristics'!$C:$C,0)))</f>
        <v>Electrification + Hydrogen</v>
      </c>
      <c r="C596" s="274" t="str">
        <f t="shared" si="34"/>
        <v>Fraction of Industrial Fuel Use Shifted to Other Fuels</v>
      </c>
      <c r="D596" s="6" t="s">
        <v>3200</v>
      </c>
      <c r="E596" s="44" t="s">
        <v>2784</v>
      </c>
      <c r="F596" t="s">
        <v>3169</v>
      </c>
      <c r="G596" s="44" t="s">
        <v>3224</v>
      </c>
      <c r="H596" s="43">
        <v>1337</v>
      </c>
      <c r="I596" s="44" t="s">
        <v>45</v>
      </c>
      <c r="J596" s="274" t="str">
        <f>IF(ISBLANK(INDEX('Policy Characteristics'!D:D,MATCH($C596,'Policy Characteristics'!$C:$C,0))),"",INDEX('Policy Characteristics'!D:D,MATCH($C596,'Policy Characteristics'!$C:$C,0)))</f>
        <v>Electrification + Hydrogen</v>
      </c>
      <c r="K596" s="272" t="str">
        <f>IF(ISBLANK(INDEX('Policy Characteristics'!E:E,MATCH($C596,'Policy Characteristics'!$C:$C,0))),"",INDEX('Policy Characteristics'!E:E,MATCH($C596,'Policy Characteristics'!$C:$C,0)))</f>
        <v>indst fuel type shifting</v>
      </c>
      <c r="L596" s="285">
        <f>IF(ISBLANK(INDEX('Policy Characteristics'!F:F,MATCH($C596,'Policy Characteristics'!$C:$C,0))),"",INDEX('Policy Characteristics'!F:F,MATCH($C596,'Policy Characteristics'!$C:$C,0)))</f>
        <v>0</v>
      </c>
      <c r="M596" s="285">
        <f>IF(ISBLANK(INDEX('Policy Characteristics'!G:G,MATCH($C596,'Policy Characteristics'!$C:$C,0))),"",INDEX('Policy Characteristics'!G:G,MATCH($C596,'Policy Characteristics'!$C:$C,0)))</f>
        <v>1</v>
      </c>
      <c r="N596" s="285">
        <f>IF(ISBLANK(INDEX('Policy Characteristics'!H:H,MATCH($C596,'Policy Characteristics'!$C:$C,0))),"",INDEX('Policy Characteristics'!H:H,MATCH($C596,'Policy Characteristics'!$C:$C,0)))</f>
        <v>0.01</v>
      </c>
      <c r="O596" s="272" t="str">
        <f>IF(ISBLANK(INDEX('Policy Characteristics'!I:I,MATCH($C596,'Policy Characteristics'!$C:$C,0))),"",INDEX('Policy Characteristics'!I:I,MATCH($C596,'Policy Characteristics'!$C:$C,0)))</f>
        <v>% of fuel shifted</v>
      </c>
      <c r="P596" s="272" t="str">
        <f>IF(ISBLANK(INDEX('Policy Characteristics'!J:J,MATCH($C596,'Policy Characteristics'!$C:$C,0))),"",INDEX('Policy Characteristics'!J:J,MATCH($C596,'Policy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6" s="272" t="str">
        <f>IF(ISBLANK(INDEX('Policy Characteristics'!K:K,MATCH($C596,'Policy Characteristics'!$C:$C,0))),"",INDEX('Policy Characteristics'!K:K,MATCH($C596,'Policy Characteristics'!$C:$C,0)))</f>
        <v>industry-ag-main.html#fuel-switching</v>
      </c>
      <c r="R596" s="272" t="str">
        <f>IF(ISBLANK(INDEX('Policy Characteristics'!L:L,MATCH($C596,'Policy Characteristics'!$C:$C,0))),"",INDEX('Policy Characteristics'!L:L,MATCH($C596,'Policy Characteristics'!$C:$C,0)))</f>
        <v>industry-elec-and-hydrogen.html</v>
      </c>
    </row>
    <row r="597" spans="1:18" ht="16">
      <c r="A597" s="272" t="str">
        <f>IF(ISBLANK(INDEX('Policy Characteristics'!A:A,MATCH($C597,'Policy Characteristics'!$C:$C,0))),"",INDEX('Policy Characteristics'!A:A,MATCH($C597,'Policy Characteristics'!$C:$C,0)))</f>
        <v>Industry</v>
      </c>
      <c r="B597" s="272" t="str">
        <f>IF(ISBLANK(INDEX('Policy Characteristics'!B:B,MATCH($C597,'Policy Characteristics'!$C:$C,0))),"",INDEX('Policy Characteristics'!B:B,MATCH($C597,'Policy Characteristics'!$C:$C,0)))</f>
        <v>Electrification + Hydrogen</v>
      </c>
      <c r="C597" s="274" t="str">
        <f t="shared" si="34"/>
        <v>Fraction of Industrial Fuel Use Shifted to Other Fuels</v>
      </c>
      <c r="D597" s="6" t="s">
        <v>3201</v>
      </c>
      <c r="E597" s="44" t="s">
        <v>2444</v>
      </c>
      <c r="F597" t="s">
        <v>2646</v>
      </c>
      <c r="G597" s="44" t="s">
        <v>3215</v>
      </c>
      <c r="H597" s="43">
        <v>1338</v>
      </c>
      <c r="I597" s="44" t="s">
        <v>45</v>
      </c>
      <c r="J597" s="274" t="str">
        <f>IF(ISBLANK(INDEX('Policy Characteristics'!D:D,MATCH($C597,'Policy Characteristics'!$C:$C,0))),"",INDEX('Policy Characteristics'!D:D,MATCH($C597,'Policy Characteristics'!$C:$C,0)))</f>
        <v>Electrification + Hydrogen</v>
      </c>
      <c r="K597" s="272" t="str">
        <f>IF(ISBLANK(INDEX('Policy Characteristics'!E:E,MATCH($C597,'Policy Characteristics'!$C:$C,0))),"",INDEX('Policy Characteristics'!E:E,MATCH($C597,'Policy Characteristics'!$C:$C,0)))</f>
        <v>indst fuel type shifting</v>
      </c>
      <c r="L597" s="285">
        <f>IF(ISBLANK(INDEX('Policy Characteristics'!F:F,MATCH($C597,'Policy Characteristics'!$C:$C,0))),"",INDEX('Policy Characteristics'!F:F,MATCH($C597,'Policy Characteristics'!$C:$C,0)))</f>
        <v>0</v>
      </c>
      <c r="M597" s="285">
        <f>IF(ISBLANK(INDEX('Policy Characteristics'!G:G,MATCH($C597,'Policy Characteristics'!$C:$C,0))),"",INDEX('Policy Characteristics'!G:G,MATCH($C597,'Policy Characteristics'!$C:$C,0)))</f>
        <v>1</v>
      </c>
      <c r="N597" s="285">
        <f>IF(ISBLANK(INDEX('Policy Characteristics'!H:H,MATCH($C597,'Policy Characteristics'!$C:$C,0))),"",INDEX('Policy Characteristics'!H:H,MATCH($C597,'Policy Characteristics'!$C:$C,0)))</f>
        <v>0.01</v>
      </c>
      <c r="O597" s="272" t="str">
        <f>IF(ISBLANK(INDEX('Policy Characteristics'!I:I,MATCH($C597,'Policy Characteristics'!$C:$C,0))),"",INDEX('Policy Characteristics'!I:I,MATCH($C597,'Policy Characteristics'!$C:$C,0)))</f>
        <v>% of fuel shifted</v>
      </c>
      <c r="P597" s="272" t="str">
        <f>IF(ISBLANK(INDEX('Policy Characteristics'!J:J,MATCH($C597,'Policy Characteristics'!$C:$C,0))),"",INDEX('Policy Characteristics'!J:J,MATCH($C597,'Policy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7" s="272" t="str">
        <f>IF(ISBLANK(INDEX('Policy Characteristics'!K:K,MATCH($C597,'Policy Characteristics'!$C:$C,0))),"",INDEX('Policy Characteristics'!K:K,MATCH($C597,'Policy Characteristics'!$C:$C,0)))</f>
        <v>industry-ag-main.html#fuel-switching</v>
      </c>
      <c r="R597" s="272" t="str">
        <f>IF(ISBLANK(INDEX('Policy Characteristics'!L:L,MATCH($C597,'Policy Characteristics'!$C:$C,0))),"",INDEX('Policy Characteristics'!L:L,MATCH($C597,'Policy Characteristics'!$C:$C,0)))</f>
        <v>industry-elec-and-hydrogen.html</v>
      </c>
    </row>
    <row r="598" spans="1:18" ht="16">
      <c r="A598" s="272" t="str">
        <f>IF(ISBLANK(INDEX('Policy Characteristics'!A:A,MATCH($C598,'Policy Characteristics'!$C:$C,0))),"",INDEX('Policy Characteristics'!A:A,MATCH($C598,'Policy Characteristics'!$C:$C,0)))</f>
        <v>Industry</v>
      </c>
      <c r="B598" s="272" t="str">
        <f>IF(ISBLANK(INDEX('Policy Characteristics'!B:B,MATCH($C598,'Policy Characteristics'!$C:$C,0))),"",INDEX('Policy Characteristics'!B:B,MATCH($C598,'Policy Characteristics'!$C:$C,0)))</f>
        <v>Electrification + Hydrogen</v>
      </c>
      <c r="C598" s="274" t="str">
        <f t="shared" si="34"/>
        <v>Fraction of Industrial Fuel Use Shifted to Other Fuels</v>
      </c>
      <c r="D598" s="6" t="s">
        <v>3201</v>
      </c>
      <c r="E598" s="44" t="s">
        <v>2445</v>
      </c>
      <c r="F598" t="s">
        <v>2646</v>
      </c>
      <c r="G598" s="44" t="s">
        <v>3216</v>
      </c>
      <c r="H598" s="43">
        <v>1339</v>
      </c>
      <c r="I598" s="44" t="s">
        <v>46</v>
      </c>
      <c r="J598" s="274" t="str">
        <f>IF(ISBLANK(INDEX('Policy Characteristics'!D:D,MATCH($C598,'Policy Characteristics'!$C:$C,0))),"",INDEX('Policy Characteristics'!D:D,MATCH($C598,'Policy Characteristics'!$C:$C,0)))</f>
        <v>Electrification + Hydrogen</v>
      </c>
      <c r="K598" s="272" t="str">
        <f>IF(ISBLANK(INDEX('Policy Characteristics'!E:E,MATCH($C598,'Policy Characteristics'!$C:$C,0))),"",INDEX('Policy Characteristics'!E:E,MATCH($C598,'Policy Characteristics'!$C:$C,0)))</f>
        <v>indst fuel type shifting</v>
      </c>
      <c r="L598" s="285">
        <f>IF(ISBLANK(INDEX('Policy Characteristics'!F:F,MATCH($C598,'Policy Characteristics'!$C:$C,0))),"",INDEX('Policy Characteristics'!F:F,MATCH($C598,'Policy Characteristics'!$C:$C,0)))</f>
        <v>0</v>
      </c>
      <c r="M598" s="285">
        <f>IF(ISBLANK(INDEX('Policy Characteristics'!G:G,MATCH($C598,'Policy Characteristics'!$C:$C,0))),"",INDEX('Policy Characteristics'!G:G,MATCH($C598,'Policy Characteristics'!$C:$C,0)))</f>
        <v>1</v>
      </c>
      <c r="N598" s="285">
        <f>IF(ISBLANK(INDEX('Policy Characteristics'!H:H,MATCH($C598,'Policy Characteristics'!$C:$C,0))),"",INDEX('Policy Characteristics'!H:H,MATCH($C598,'Policy Characteristics'!$C:$C,0)))</f>
        <v>0.01</v>
      </c>
      <c r="O598" s="272" t="str">
        <f>IF(ISBLANK(INDEX('Policy Characteristics'!I:I,MATCH($C598,'Policy Characteristics'!$C:$C,0))),"",INDEX('Policy Characteristics'!I:I,MATCH($C598,'Policy Characteristics'!$C:$C,0)))</f>
        <v>% of fuel shifted</v>
      </c>
      <c r="P598" s="272" t="str">
        <f>IF(ISBLANK(INDEX('Policy Characteristics'!J:J,MATCH($C598,'Policy Characteristics'!$C:$C,0))),"",INDEX('Policy Characteristics'!J:J,MATCH($C598,'Policy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8" s="272" t="str">
        <f>IF(ISBLANK(INDEX('Policy Characteristics'!K:K,MATCH($C598,'Policy Characteristics'!$C:$C,0))),"",INDEX('Policy Characteristics'!K:K,MATCH($C598,'Policy Characteristics'!$C:$C,0)))</f>
        <v>industry-ag-main.html#fuel-switching</v>
      </c>
      <c r="R598" s="272" t="str">
        <f>IF(ISBLANK(INDEX('Policy Characteristics'!L:L,MATCH($C598,'Policy Characteristics'!$C:$C,0))),"",INDEX('Policy Characteristics'!L:L,MATCH($C598,'Policy Characteristics'!$C:$C,0)))</f>
        <v>industry-elec-and-hydrogen.html</v>
      </c>
    </row>
    <row r="599" spans="1:18" ht="16">
      <c r="A599" s="272" t="str">
        <f>IF(ISBLANK(INDEX('Policy Characteristics'!A:A,MATCH($C599,'Policy Characteristics'!$C:$C,0))),"",INDEX('Policy Characteristics'!A:A,MATCH($C599,'Policy Characteristics'!$C:$C,0)))</f>
        <v>Industry</v>
      </c>
      <c r="B599" s="272" t="str">
        <f>IF(ISBLANK(INDEX('Policy Characteristics'!B:B,MATCH($C599,'Policy Characteristics'!$C:$C,0))),"",INDEX('Policy Characteristics'!B:B,MATCH($C599,'Policy Characteristics'!$C:$C,0)))</f>
        <v>Electrification + Hydrogen</v>
      </c>
      <c r="C599" s="274" t="str">
        <f t="shared" si="34"/>
        <v>Fraction of Industrial Fuel Use Shifted to Other Fuels</v>
      </c>
      <c r="D599" s="6" t="s">
        <v>3201</v>
      </c>
      <c r="E599" s="44" t="s">
        <v>2446</v>
      </c>
      <c r="F599" t="s">
        <v>2646</v>
      </c>
      <c r="G599" s="44" t="s">
        <v>3217</v>
      </c>
      <c r="H599" s="43">
        <v>1340</v>
      </c>
      <c r="I599" s="44" t="s">
        <v>46</v>
      </c>
      <c r="J599" s="274" t="str">
        <f>IF(ISBLANK(INDEX('Policy Characteristics'!D:D,MATCH($C599,'Policy Characteristics'!$C:$C,0))),"",INDEX('Policy Characteristics'!D:D,MATCH($C599,'Policy Characteristics'!$C:$C,0)))</f>
        <v>Electrification + Hydrogen</v>
      </c>
      <c r="K599" s="272" t="str">
        <f>IF(ISBLANK(INDEX('Policy Characteristics'!E:E,MATCH($C599,'Policy Characteristics'!$C:$C,0))),"",INDEX('Policy Characteristics'!E:E,MATCH($C599,'Policy Characteristics'!$C:$C,0)))</f>
        <v>indst fuel type shifting</v>
      </c>
      <c r="L599" s="285">
        <f>IF(ISBLANK(INDEX('Policy Characteristics'!F:F,MATCH($C599,'Policy Characteristics'!$C:$C,0))),"",INDEX('Policy Characteristics'!F:F,MATCH($C599,'Policy Characteristics'!$C:$C,0)))</f>
        <v>0</v>
      </c>
      <c r="M599" s="285">
        <f>IF(ISBLANK(INDEX('Policy Characteristics'!G:G,MATCH($C599,'Policy Characteristics'!$C:$C,0))),"",INDEX('Policy Characteristics'!G:G,MATCH($C599,'Policy Characteristics'!$C:$C,0)))</f>
        <v>1</v>
      </c>
      <c r="N599" s="285">
        <f>IF(ISBLANK(INDEX('Policy Characteristics'!H:H,MATCH($C599,'Policy Characteristics'!$C:$C,0))),"",INDEX('Policy Characteristics'!H:H,MATCH($C599,'Policy Characteristics'!$C:$C,0)))</f>
        <v>0.01</v>
      </c>
      <c r="O599" s="272" t="str">
        <f>IF(ISBLANK(INDEX('Policy Characteristics'!I:I,MATCH($C599,'Policy Characteristics'!$C:$C,0))),"",INDEX('Policy Characteristics'!I:I,MATCH($C599,'Policy Characteristics'!$C:$C,0)))</f>
        <v>% of fuel shifted</v>
      </c>
      <c r="P599" s="272" t="str">
        <f>IF(ISBLANK(INDEX('Policy Characteristics'!J:J,MATCH($C599,'Policy Characteristics'!$C:$C,0))),"",INDEX('Policy Characteristics'!J:J,MATCH($C599,'Policy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599" s="272" t="str">
        <f>IF(ISBLANK(INDEX('Policy Characteristics'!K:K,MATCH($C599,'Policy Characteristics'!$C:$C,0))),"",INDEX('Policy Characteristics'!K:K,MATCH($C599,'Policy Characteristics'!$C:$C,0)))</f>
        <v>industry-ag-main.html#fuel-switching</v>
      </c>
      <c r="R599" s="272" t="str">
        <f>IF(ISBLANK(INDEX('Policy Characteristics'!L:L,MATCH($C599,'Policy Characteristics'!$C:$C,0))),"",INDEX('Policy Characteristics'!L:L,MATCH($C599,'Policy Characteristics'!$C:$C,0)))</f>
        <v>industry-elec-and-hydrogen.html</v>
      </c>
    </row>
    <row r="600" spans="1:18" ht="16">
      <c r="A600" s="272" t="str">
        <f>IF(ISBLANK(INDEX('Policy Characteristics'!A:A,MATCH($C600,'Policy Characteristics'!$C:$C,0))),"",INDEX('Policy Characteristics'!A:A,MATCH($C600,'Policy Characteristics'!$C:$C,0)))</f>
        <v>Industry</v>
      </c>
      <c r="B600" s="272" t="str">
        <f>IF(ISBLANK(INDEX('Policy Characteristics'!B:B,MATCH($C600,'Policy Characteristics'!$C:$C,0))),"",INDEX('Policy Characteristics'!B:B,MATCH($C600,'Policy Characteristics'!$C:$C,0)))</f>
        <v>Electrification + Hydrogen</v>
      </c>
      <c r="C600" s="274" t="str">
        <f t="shared" si="34"/>
        <v>Fraction of Industrial Fuel Use Shifted to Other Fuels</v>
      </c>
      <c r="D600" s="6" t="s">
        <v>3201</v>
      </c>
      <c r="E600" s="44" t="s">
        <v>2447</v>
      </c>
      <c r="F600" t="s">
        <v>2646</v>
      </c>
      <c r="G600" s="44" t="s">
        <v>3218</v>
      </c>
      <c r="H600" s="43">
        <v>1341</v>
      </c>
      <c r="I600" s="44" t="s">
        <v>46</v>
      </c>
      <c r="J600" s="274" t="str">
        <f>IF(ISBLANK(INDEX('Policy Characteristics'!D:D,MATCH($C600,'Policy Characteristics'!$C:$C,0))),"",INDEX('Policy Characteristics'!D:D,MATCH($C600,'Policy Characteristics'!$C:$C,0)))</f>
        <v>Electrification + Hydrogen</v>
      </c>
      <c r="K600" s="272" t="str">
        <f>IF(ISBLANK(INDEX('Policy Characteristics'!E:E,MATCH($C600,'Policy Characteristics'!$C:$C,0))),"",INDEX('Policy Characteristics'!E:E,MATCH($C600,'Policy Characteristics'!$C:$C,0)))</f>
        <v>indst fuel type shifting</v>
      </c>
      <c r="L600" s="285">
        <f>IF(ISBLANK(INDEX('Policy Characteristics'!F:F,MATCH($C600,'Policy Characteristics'!$C:$C,0))),"",INDEX('Policy Characteristics'!F:F,MATCH($C600,'Policy Characteristics'!$C:$C,0)))</f>
        <v>0</v>
      </c>
      <c r="M600" s="285">
        <f>IF(ISBLANK(INDEX('Policy Characteristics'!G:G,MATCH($C600,'Policy Characteristics'!$C:$C,0))),"",INDEX('Policy Characteristics'!G:G,MATCH($C600,'Policy Characteristics'!$C:$C,0)))</f>
        <v>1</v>
      </c>
      <c r="N600" s="285">
        <f>IF(ISBLANK(INDEX('Policy Characteristics'!H:H,MATCH($C600,'Policy Characteristics'!$C:$C,0))),"",INDEX('Policy Characteristics'!H:H,MATCH($C600,'Policy Characteristics'!$C:$C,0)))</f>
        <v>0.01</v>
      </c>
      <c r="O600" s="272" t="str">
        <f>IF(ISBLANK(INDEX('Policy Characteristics'!I:I,MATCH($C600,'Policy Characteristics'!$C:$C,0))),"",INDEX('Policy Characteristics'!I:I,MATCH($C600,'Policy Characteristics'!$C:$C,0)))</f>
        <v>% of fuel shifted</v>
      </c>
      <c r="P600" s="272" t="str">
        <f>IF(ISBLANK(INDEX('Policy Characteristics'!J:J,MATCH($C600,'Policy Characteristics'!$C:$C,0))),"",INDEX('Policy Characteristics'!J:J,MATCH($C600,'Policy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0" s="272" t="str">
        <f>IF(ISBLANK(INDEX('Policy Characteristics'!K:K,MATCH($C600,'Policy Characteristics'!$C:$C,0))),"",INDEX('Policy Characteristics'!K:K,MATCH($C600,'Policy Characteristics'!$C:$C,0)))</f>
        <v>industry-ag-main.html#fuel-switching</v>
      </c>
      <c r="R600" s="272" t="str">
        <f>IF(ISBLANK(INDEX('Policy Characteristics'!L:L,MATCH($C600,'Policy Characteristics'!$C:$C,0))),"",INDEX('Policy Characteristics'!L:L,MATCH($C600,'Policy Characteristics'!$C:$C,0)))</f>
        <v>industry-elec-and-hydrogen.html</v>
      </c>
    </row>
    <row r="601" spans="1:18" ht="16">
      <c r="A601" s="272" t="str">
        <f>IF(ISBLANK(INDEX('Policy Characteristics'!A:A,MATCH($C601,'Policy Characteristics'!$C:$C,0))),"",INDEX('Policy Characteristics'!A:A,MATCH($C601,'Policy Characteristics'!$C:$C,0)))</f>
        <v>Industry</v>
      </c>
      <c r="B601" s="272" t="str">
        <f>IF(ISBLANK(INDEX('Policy Characteristics'!B:B,MATCH($C601,'Policy Characteristics'!$C:$C,0))),"",INDEX('Policy Characteristics'!B:B,MATCH($C601,'Policy Characteristics'!$C:$C,0)))</f>
        <v>Electrification + Hydrogen</v>
      </c>
      <c r="C601" s="274" t="str">
        <f t="shared" si="34"/>
        <v>Fraction of Industrial Fuel Use Shifted to Other Fuels</v>
      </c>
      <c r="D601" s="6" t="s">
        <v>3201</v>
      </c>
      <c r="E601" s="44" t="s">
        <v>2448</v>
      </c>
      <c r="F601" t="s">
        <v>2646</v>
      </c>
      <c r="G601" s="44" t="s">
        <v>3219</v>
      </c>
      <c r="H601" s="43">
        <v>1342</v>
      </c>
      <c r="I601" s="44" t="s">
        <v>46</v>
      </c>
      <c r="J601" s="274" t="str">
        <f>IF(ISBLANK(INDEX('Policy Characteristics'!D:D,MATCH($C601,'Policy Characteristics'!$C:$C,0))),"",INDEX('Policy Characteristics'!D:D,MATCH($C601,'Policy Characteristics'!$C:$C,0)))</f>
        <v>Electrification + Hydrogen</v>
      </c>
      <c r="K601" s="272" t="str">
        <f>IF(ISBLANK(INDEX('Policy Characteristics'!E:E,MATCH($C601,'Policy Characteristics'!$C:$C,0))),"",INDEX('Policy Characteristics'!E:E,MATCH($C601,'Policy Characteristics'!$C:$C,0)))</f>
        <v>indst fuel type shifting</v>
      </c>
      <c r="L601" s="285">
        <f>IF(ISBLANK(INDEX('Policy Characteristics'!F:F,MATCH($C601,'Policy Characteristics'!$C:$C,0))),"",INDEX('Policy Characteristics'!F:F,MATCH($C601,'Policy Characteristics'!$C:$C,0)))</f>
        <v>0</v>
      </c>
      <c r="M601" s="285">
        <f>IF(ISBLANK(INDEX('Policy Characteristics'!G:G,MATCH($C601,'Policy Characteristics'!$C:$C,0))),"",INDEX('Policy Characteristics'!G:G,MATCH($C601,'Policy Characteristics'!$C:$C,0)))</f>
        <v>1</v>
      </c>
      <c r="N601" s="285">
        <f>IF(ISBLANK(INDEX('Policy Characteristics'!H:H,MATCH($C601,'Policy Characteristics'!$C:$C,0))),"",INDEX('Policy Characteristics'!H:H,MATCH($C601,'Policy Characteristics'!$C:$C,0)))</f>
        <v>0.01</v>
      </c>
      <c r="O601" s="272" t="str">
        <f>IF(ISBLANK(INDEX('Policy Characteristics'!I:I,MATCH($C601,'Policy Characteristics'!$C:$C,0))),"",INDEX('Policy Characteristics'!I:I,MATCH($C601,'Policy Characteristics'!$C:$C,0)))</f>
        <v>% of fuel shifted</v>
      </c>
      <c r="P601" s="272" t="str">
        <f>IF(ISBLANK(INDEX('Policy Characteristics'!J:J,MATCH($C601,'Policy Characteristics'!$C:$C,0))),"",INDEX('Policy Characteristics'!J:J,MATCH($C601,'Policy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1" s="272" t="str">
        <f>IF(ISBLANK(INDEX('Policy Characteristics'!K:K,MATCH($C601,'Policy Characteristics'!$C:$C,0))),"",INDEX('Policy Characteristics'!K:K,MATCH($C601,'Policy Characteristics'!$C:$C,0)))</f>
        <v>industry-ag-main.html#fuel-switching</v>
      </c>
      <c r="R601" s="272" t="str">
        <f>IF(ISBLANK(INDEX('Policy Characteristics'!L:L,MATCH($C601,'Policy Characteristics'!$C:$C,0))),"",INDEX('Policy Characteristics'!L:L,MATCH($C601,'Policy Characteristics'!$C:$C,0)))</f>
        <v>industry-elec-and-hydrogen.html</v>
      </c>
    </row>
    <row r="602" spans="1:18" ht="16">
      <c r="A602" s="272" t="str">
        <f>IF(ISBLANK(INDEX('Policy Characteristics'!A:A,MATCH($C602,'Policy Characteristics'!$C:$C,0))),"",INDEX('Policy Characteristics'!A:A,MATCH($C602,'Policy Characteristics'!$C:$C,0)))</f>
        <v>Industry</v>
      </c>
      <c r="B602" s="272" t="str">
        <f>IF(ISBLANK(INDEX('Policy Characteristics'!B:B,MATCH($C602,'Policy Characteristics'!$C:$C,0))),"",INDEX('Policy Characteristics'!B:B,MATCH($C602,'Policy Characteristics'!$C:$C,0)))</f>
        <v>Electrification + Hydrogen</v>
      </c>
      <c r="C602" s="274" t="str">
        <f t="shared" si="34"/>
        <v>Fraction of Industrial Fuel Use Shifted to Other Fuels</v>
      </c>
      <c r="D602" s="6" t="s">
        <v>3201</v>
      </c>
      <c r="E602" s="44" t="s">
        <v>2449</v>
      </c>
      <c r="F602" t="s">
        <v>2646</v>
      </c>
      <c r="G602" s="44" t="s">
        <v>3220</v>
      </c>
      <c r="H602" s="43">
        <v>1343</v>
      </c>
      <c r="I602" s="44" t="s">
        <v>46</v>
      </c>
      <c r="J602" s="274" t="str">
        <f>IF(ISBLANK(INDEX('Policy Characteristics'!D:D,MATCH($C602,'Policy Characteristics'!$C:$C,0))),"",INDEX('Policy Characteristics'!D:D,MATCH($C602,'Policy Characteristics'!$C:$C,0)))</f>
        <v>Electrification + Hydrogen</v>
      </c>
      <c r="K602" s="272" t="str">
        <f>IF(ISBLANK(INDEX('Policy Characteristics'!E:E,MATCH($C602,'Policy Characteristics'!$C:$C,0))),"",INDEX('Policy Characteristics'!E:E,MATCH($C602,'Policy Characteristics'!$C:$C,0)))</f>
        <v>indst fuel type shifting</v>
      </c>
      <c r="L602" s="285">
        <f>IF(ISBLANK(INDEX('Policy Characteristics'!F:F,MATCH($C602,'Policy Characteristics'!$C:$C,0))),"",INDEX('Policy Characteristics'!F:F,MATCH($C602,'Policy Characteristics'!$C:$C,0)))</f>
        <v>0</v>
      </c>
      <c r="M602" s="285">
        <f>IF(ISBLANK(INDEX('Policy Characteristics'!G:G,MATCH($C602,'Policy Characteristics'!$C:$C,0))),"",INDEX('Policy Characteristics'!G:G,MATCH($C602,'Policy Characteristics'!$C:$C,0)))</f>
        <v>1</v>
      </c>
      <c r="N602" s="285">
        <f>IF(ISBLANK(INDEX('Policy Characteristics'!H:H,MATCH($C602,'Policy Characteristics'!$C:$C,0))),"",INDEX('Policy Characteristics'!H:H,MATCH($C602,'Policy Characteristics'!$C:$C,0)))</f>
        <v>0.01</v>
      </c>
      <c r="O602" s="272" t="str">
        <f>IF(ISBLANK(INDEX('Policy Characteristics'!I:I,MATCH($C602,'Policy Characteristics'!$C:$C,0))),"",INDEX('Policy Characteristics'!I:I,MATCH($C602,'Policy Characteristics'!$C:$C,0)))</f>
        <v>% of fuel shifted</v>
      </c>
      <c r="P602" s="272" t="str">
        <f>IF(ISBLANK(INDEX('Policy Characteristics'!J:J,MATCH($C602,'Policy Characteristics'!$C:$C,0))),"",INDEX('Policy Characteristics'!J:J,MATCH($C602,'Policy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2" s="272" t="str">
        <f>IF(ISBLANK(INDEX('Policy Characteristics'!K:K,MATCH($C602,'Policy Characteristics'!$C:$C,0))),"",INDEX('Policy Characteristics'!K:K,MATCH($C602,'Policy Characteristics'!$C:$C,0)))</f>
        <v>industry-ag-main.html#fuel-switching</v>
      </c>
      <c r="R602" s="272" t="str">
        <f>IF(ISBLANK(INDEX('Policy Characteristics'!L:L,MATCH($C602,'Policy Characteristics'!$C:$C,0))),"",INDEX('Policy Characteristics'!L:L,MATCH($C602,'Policy Characteristics'!$C:$C,0)))</f>
        <v>industry-elec-and-hydrogen.html</v>
      </c>
    </row>
    <row r="603" spans="1:18" ht="16">
      <c r="A603" s="272" t="str">
        <f>IF(ISBLANK(INDEX('Policy Characteristics'!A:A,MATCH($C603,'Policy Characteristics'!$C:$C,0))),"",INDEX('Policy Characteristics'!A:A,MATCH($C603,'Policy Characteristics'!$C:$C,0)))</f>
        <v>Industry</v>
      </c>
      <c r="B603" s="272" t="str">
        <f>IF(ISBLANK(INDEX('Policy Characteristics'!B:B,MATCH($C603,'Policy Characteristics'!$C:$C,0))),"",INDEX('Policy Characteristics'!B:B,MATCH($C603,'Policy Characteristics'!$C:$C,0)))</f>
        <v>Electrification + Hydrogen</v>
      </c>
      <c r="C603" s="274" t="str">
        <f t="shared" si="34"/>
        <v>Fraction of Industrial Fuel Use Shifted to Other Fuels</v>
      </c>
      <c r="D603" s="6" t="s">
        <v>3201</v>
      </c>
      <c r="E603" s="44" t="s">
        <v>2785</v>
      </c>
      <c r="F603" t="s">
        <v>2646</v>
      </c>
      <c r="G603" s="44" t="s">
        <v>3221</v>
      </c>
      <c r="H603" s="43">
        <v>1344</v>
      </c>
      <c r="I603" s="44" t="s">
        <v>46</v>
      </c>
      <c r="J603" s="274" t="str">
        <f>IF(ISBLANK(INDEX('Policy Characteristics'!D:D,MATCH($C603,'Policy Characteristics'!$C:$C,0))),"",INDEX('Policy Characteristics'!D:D,MATCH($C603,'Policy Characteristics'!$C:$C,0)))</f>
        <v>Electrification + Hydrogen</v>
      </c>
      <c r="K603" s="272" t="str">
        <f>IF(ISBLANK(INDEX('Policy Characteristics'!E:E,MATCH($C603,'Policy Characteristics'!$C:$C,0))),"",INDEX('Policy Characteristics'!E:E,MATCH($C603,'Policy Characteristics'!$C:$C,0)))</f>
        <v>indst fuel type shifting</v>
      </c>
      <c r="L603" s="285">
        <f>IF(ISBLANK(INDEX('Policy Characteristics'!F:F,MATCH($C603,'Policy Characteristics'!$C:$C,0))),"",INDEX('Policy Characteristics'!F:F,MATCH($C603,'Policy Characteristics'!$C:$C,0)))</f>
        <v>0</v>
      </c>
      <c r="M603" s="285">
        <f>IF(ISBLANK(INDEX('Policy Characteristics'!G:G,MATCH($C603,'Policy Characteristics'!$C:$C,0))),"",INDEX('Policy Characteristics'!G:G,MATCH($C603,'Policy Characteristics'!$C:$C,0)))</f>
        <v>1</v>
      </c>
      <c r="N603" s="285">
        <f>IF(ISBLANK(INDEX('Policy Characteristics'!H:H,MATCH($C603,'Policy Characteristics'!$C:$C,0))),"",INDEX('Policy Characteristics'!H:H,MATCH($C603,'Policy Characteristics'!$C:$C,0)))</f>
        <v>0.01</v>
      </c>
      <c r="O603" s="272" t="str">
        <f>IF(ISBLANK(INDEX('Policy Characteristics'!I:I,MATCH($C603,'Policy Characteristics'!$C:$C,0))),"",INDEX('Policy Characteristics'!I:I,MATCH($C603,'Policy Characteristics'!$C:$C,0)))</f>
        <v>% of fuel shifted</v>
      </c>
      <c r="P603" s="272" t="str">
        <f>IF(ISBLANK(INDEX('Policy Characteristics'!J:J,MATCH($C603,'Policy Characteristics'!$C:$C,0))),"",INDEX('Policy Characteristics'!J:J,MATCH($C603,'Policy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3" s="272" t="str">
        <f>IF(ISBLANK(INDEX('Policy Characteristics'!K:K,MATCH($C603,'Policy Characteristics'!$C:$C,0))),"",INDEX('Policy Characteristics'!K:K,MATCH($C603,'Policy Characteristics'!$C:$C,0)))</f>
        <v>industry-ag-main.html#fuel-switching</v>
      </c>
      <c r="R603" s="272" t="str">
        <f>IF(ISBLANK(INDEX('Policy Characteristics'!L:L,MATCH($C603,'Policy Characteristics'!$C:$C,0))),"",INDEX('Policy Characteristics'!L:L,MATCH($C603,'Policy Characteristics'!$C:$C,0)))</f>
        <v>industry-elec-and-hydrogen.html</v>
      </c>
    </row>
    <row r="604" spans="1:18" ht="16">
      <c r="A604" s="272" t="str">
        <f>IF(ISBLANK(INDEX('Policy Characteristics'!A:A,MATCH($C604,'Policy Characteristics'!$C:$C,0))),"",INDEX('Policy Characteristics'!A:A,MATCH($C604,'Policy Characteristics'!$C:$C,0)))</f>
        <v>Industry</v>
      </c>
      <c r="B604" s="272" t="str">
        <f>IF(ISBLANK(INDEX('Policy Characteristics'!B:B,MATCH($C604,'Policy Characteristics'!$C:$C,0))),"",INDEX('Policy Characteristics'!B:B,MATCH($C604,'Policy Characteristics'!$C:$C,0)))</f>
        <v>Electrification + Hydrogen</v>
      </c>
      <c r="C604" s="274" t="str">
        <f t="shared" si="34"/>
        <v>Fraction of Industrial Fuel Use Shifted to Other Fuels</v>
      </c>
      <c r="D604" s="6" t="s">
        <v>3201</v>
      </c>
      <c r="E604" s="44" t="s">
        <v>2786</v>
      </c>
      <c r="F604" t="s">
        <v>2646</v>
      </c>
      <c r="G604" s="44" t="s">
        <v>3222</v>
      </c>
      <c r="H604" s="43">
        <v>1345</v>
      </c>
      <c r="I604" s="44" t="s">
        <v>46</v>
      </c>
      <c r="J604" s="274" t="str">
        <f>IF(ISBLANK(INDEX('Policy Characteristics'!D:D,MATCH($C604,'Policy Characteristics'!$C:$C,0))),"",INDEX('Policy Characteristics'!D:D,MATCH($C604,'Policy Characteristics'!$C:$C,0)))</f>
        <v>Electrification + Hydrogen</v>
      </c>
      <c r="K604" s="272" t="str">
        <f>IF(ISBLANK(INDEX('Policy Characteristics'!E:E,MATCH($C604,'Policy Characteristics'!$C:$C,0))),"",INDEX('Policy Characteristics'!E:E,MATCH($C604,'Policy Characteristics'!$C:$C,0)))</f>
        <v>indst fuel type shifting</v>
      </c>
      <c r="L604" s="285">
        <f>IF(ISBLANK(INDEX('Policy Characteristics'!F:F,MATCH($C604,'Policy Characteristics'!$C:$C,0))),"",INDEX('Policy Characteristics'!F:F,MATCH($C604,'Policy Characteristics'!$C:$C,0)))</f>
        <v>0</v>
      </c>
      <c r="M604" s="285">
        <f>IF(ISBLANK(INDEX('Policy Characteristics'!G:G,MATCH($C604,'Policy Characteristics'!$C:$C,0))),"",INDEX('Policy Characteristics'!G:G,MATCH($C604,'Policy Characteristics'!$C:$C,0)))</f>
        <v>1</v>
      </c>
      <c r="N604" s="285">
        <f>IF(ISBLANK(INDEX('Policy Characteristics'!H:H,MATCH($C604,'Policy Characteristics'!$C:$C,0))),"",INDEX('Policy Characteristics'!H:H,MATCH($C604,'Policy Characteristics'!$C:$C,0)))</f>
        <v>0.01</v>
      </c>
      <c r="O604" s="272" t="str">
        <f>IF(ISBLANK(INDEX('Policy Characteristics'!I:I,MATCH($C604,'Policy Characteristics'!$C:$C,0))),"",INDEX('Policy Characteristics'!I:I,MATCH($C604,'Policy Characteristics'!$C:$C,0)))</f>
        <v>% of fuel shifted</v>
      </c>
      <c r="P604" s="272" t="str">
        <f>IF(ISBLANK(INDEX('Policy Characteristics'!J:J,MATCH($C604,'Policy Characteristics'!$C:$C,0))),"",INDEX('Policy Characteristics'!J:J,MATCH($C604,'Policy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4" s="272" t="str">
        <f>IF(ISBLANK(INDEX('Policy Characteristics'!K:K,MATCH($C604,'Policy Characteristics'!$C:$C,0))),"",INDEX('Policy Characteristics'!K:K,MATCH($C604,'Policy Characteristics'!$C:$C,0)))</f>
        <v>industry-ag-main.html#fuel-switching</v>
      </c>
      <c r="R604" s="272" t="str">
        <f>IF(ISBLANK(INDEX('Policy Characteristics'!L:L,MATCH($C604,'Policy Characteristics'!$C:$C,0))),"",INDEX('Policy Characteristics'!L:L,MATCH($C604,'Policy Characteristics'!$C:$C,0)))</f>
        <v>industry-elec-and-hydrogen.html</v>
      </c>
    </row>
    <row r="605" spans="1:18" ht="16">
      <c r="A605" s="272" t="str">
        <f>IF(ISBLANK(INDEX('Policy Characteristics'!A:A,MATCH($C605,'Policy Characteristics'!$C:$C,0))),"",INDEX('Policy Characteristics'!A:A,MATCH($C605,'Policy Characteristics'!$C:$C,0)))</f>
        <v>Industry</v>
      </c>
      <c r="B605" s="272" t="str">
        <f>IF(ISBLANK(INDEX('Policy Characteristics'!B:B,MATCH($C605,'Policy Characteristics'!$C:$C,0))),"",INDEX('Policy Characteristics'!B:B,MATCH($C605,'Policy Characteristics'!$C:$C,0)))</f>
        <v>Electrification + Hydrogen</v>
      </c>
      <c r="C605" s="274" t="str">
        <f t="shared" si="34"/>
        <v>Fraction of Industrial Fuel Use Shifted to Other Fuels</v>
      </c>
      <c r="D605" s="6" t="s">
        <v>3201</v>
      </c>
      <c r="E605" s="44" t="s">
        <v>2787</v>
      </c>
      <c r="F605" t="s">
        <v>2646</v>
      </c>
      <c r="G605" s="44" t="s">
        <v>3223</v>
      </c>
      <c r="H605" s="43">
        <v>1346</v>
      </c>
      <c r="I605" s="44" t="s">
        <v>46</v>
      </c>
      <c r="J605" s="274" t="str">
        <f>IF(ISBLANK(INDEX('Policy Characteristics'!D:D,MATCH($C605,'Policy Characteristics'!$C:$C,0))),"",INDEX('Policy Characteristics'!D:D,MATCH($C605,'Policy Characteristics'!$C:$C,0)))</f>
        <v>Electrification + Hydrogen</v>
      </c>
      <c r="K605" s="272" t="str">
        <f>IF(ISBLANK(INDEX('Policy Characteristics'!E:E,MATCH($C605,'Policy Characteristics'!$C:$C,0))),"",INDEX('Policy Characteristics'!E:E,MATCH($C605,'Policy Characteristics'!$C:$C,0)))</f>
        <v>indst fuel type shifting</v>
      </c>
      <c r="L605" s="285">
        <f>IF(ISBLANK(INDEX('Policy Characteristics'!F:F,MATCH($C605,'Policy Characteristics'!$C:$C,0))),"",INDEX('Policy Characteristics'!F:F,MATCH($C605,'Policy Characteristics'!$C:$C,0)))</f>
        <v>0</v>
      </c>
      <c r="M605" s="285">
        <f>IF(ISBLANK(INDEX('Policy Characteristics'!G:G,MATCH($C605,'Policy Characteristics'!$C:$C,0))),"",INDEX('Policy Characteristics'!G:G,MATCH($C605,'Policy Characteristics'!$C:$C,0)))</f>
        <v>1</v>
      </c>
      <c r="N605" s="285">
        <f>IF(ISBLANK(INDEX('Policy Characteristics'!H:H,MATCH($C605,'Policy Characteristics'!$C:$C,0))),"",INDEX('Policy Characteristics'!H:H,MATCH($C605,'Policy Characteristics'!$C:$C,0)))</f>
        <v>0.01</v>
      </c>
      <c r="O605" s="272" t="str">
        <f>IF(ISBLANK(INDEX('Policy Characteristics'!I:I,MATCH($C605,'Policy Characteristics'!$C:$C,0))),"",INDEX('Policy Characteristics'!I:I,MATCH($C605,'Policy Characteristics'!$C:$C,0)))</f>
        <v>% of fuel shifted</v>
      </c>
      <c r="P605" s="272" t="str">
        <f>IF(ISBLANK(INDEX('Policy Characteristics'!J:J,MATCH($C605,'Policy Characteristics'!$C:$C,0))),"",INDEX('Policy Characteristics'!J:J,MATCH($C605,'Policy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5" s="272" t="str">
        <f>IF(ISBLANK(INDEX('Policy Characteristics'!K:K,MATCH($C605,'Policy Characteristics'!$C:$C,0))),"",INDEX('Policy Characteristics'!K:K,MATCH($C605,'Policy Characteristics'!$C:$C,0)))</f>
        <v>industry-ag-main.html#fuel-switching</v>
      </c>
      <c r="R605" s="272" t="str">
        <f>IF(ISBLANK(INDEX('Policy Characteristics'!L:L,MATCH($C605,'Policy Characteristics'!$C:$C,0))),"",INDEX('Policy Characteristics'!L:L,MATCH($C605,'Policy Characteristics'!$C:$C,0)))</f>
        <v>industry-elec-and-hydrogen.html</v>
      </c>
    </row>
    <row r="606" spans="1:18" ht="16">
      <c r="A606" s="272" t="str">
        <f>IF(ISBLANK(INDEX('Policy Characteristics'!A:A,MATCH($C606,'Policy Characteristics'!$C:$C,0))),"",INDEX('Policy Characteristics'!A:A,MATCH($C606,'Policy Characteristics'!$C:$C,0)))</f>
        <v>Industry</v>
      </c>
      <c r="B606" s="272" t="str">
        <f>IF(ISBLANK(INDEX('Policy Characteristics'!B:B,MATCH($C606,'Policy Characteristics'!$C:$C,0))),"",INDEX('Policy Characteristics'!B:B,MATCH($C606,'Policy Characteristics'!$C:$C,0)))</f>
        <v>Electrification + Hydrogen</v>
      </c>
      <c r="C606" s="274" t="str">
        <f t="shared" si="34"/>
        <v>Fraction of Industrial Fuel Use Shifted to Other Fuels</v>
      </c>
      <c r="D606" s="6" t="s">
        <v>3201</v>
      </c>
      <c r="E606" s="44" t="s">
        <v>2784</v>
      </c>
      <c r="F606" t="s">
        <v>2646</v>
      </c>
      <c r="G606" s="44" t="s">
        <v>3224</v>
      </c>
      <c r="H606" s="43">
        <v>1347</v>
      </c>
      <c r="I606" s="44" t="s">
        <v>45</v>
      </c>
      <c r="J606" s="274" t="str">
        <f>IF(ISBLANK(INDEX('Policy Characteristics'!D:D,MATCH($C606,'Policy Characteristics'!$C:$C,0))),"",INDEX('Policy Characteristics'!D:D,MATCH($C606,'Policy Characteristics'!$C:$C,0)))</f>
        <v>Electrification + Hydrogen</v>
      </c>
      <c r="K606" s="272" t="str">
        <f>IF(ISBLANK(INDEX('Policy Characteristics'!E:E,MATCH($C606,'Policy Characteristics'!$C:$C,0))),"",INDEX('Policy Characteristics'!E:E,MATCH($C606,'Policy Characteristics'!$C:$C,0)))</f>
        <v>indst fuel type shifting</v>
      </c>
      <c r="L606" s="285">
        <f>IF(ISBLANK(INDEX('Policy Characteristics'!F:F,MATCH($C606,'Policy Characteristics'!$C:$C,0))),"",INDEX('Policy Characteristics'!F:F,MATCH($C606,'Policy Characteristics'!$C:$C,0)))</f>
        <v>0</v>
      </c>
      <c r="M606" s="285">
        <f>IF(ISBLANK(INDEX('Policy Characteristics'!G:G,MATCH($C606,'Policy Characteristics'!$C:$C,0))),"",INDEX('Policy Characteristics'!G:G,MATCH($C606,'Policy Characteristics'!$C:$C,0)))</f>
        <v>1</v>
      </c>
      <c r="N606" s="285">
        <f>IF(ISBLANK(INDEX('Policy Characteristics'!H:H,MATCH($C606,'Policy Characteristics'!$C:$C,0))),"",INDEX('Policy Characteristics'!H:H,MATCH($C606,'Policy Characteristics'!$C:$C,0)))</f>
        <v>0.01</v>
      </c>
      <c r="O606" s="272" t="str">
        <f>IF(ISBLANK(INDEX('Policy Characteristics'!I:I,MATCH($C606,'Policy Characteristics'!$C:$C,0))),"",INDEX('Policy Characteristics'!I:I,MATCH($C606,'Policy Characteristics'!$C:$C,0)))</f>
        <v>% of fuel shifted</v>
      </c>
      <c r="P606" s="272" t="str">
        <f>IF(ISBLANK(INDEX('Policy Characteristics'!J:J,MATCH($C606,'Policy Characteristics'!$C:$C,0))),"",INDEX('Policy Characteristics'!J:J,MATCH($C606,'Policy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6" s="272" t="str">
        <f>IF(ISBLANK(INDEX('Policy Characteristics'!K:K,MATCH($C606,'Policy Characteristics'!$C:$C,0))),"",INDEX('Policy Characteristics'!K:K,MATCH($C606,'Policy Characteristics'!$C:$C,0)))</f>
        <v>industry-ag-main.html#fuel-switching</v>
      </c>
      <c r="R606" s="272" t="str">
        <f>IF(ISBLANK(INDEX('Policy Characteristics'!L:L,MATCH($C606,'Policy Characteristics'!$C:$C,0))),"",INDEX('Policy Characteristics'!L:L,MATCH($C606,'Policy Characteristics'!$C:$C,0)))</f>
        <v>industry-elec-and-hydrogen.html</v>
      </c>
    </row>
    <row r="607" spans="1:18" ht="16">
      <c r="A607" s="272" t="str">
        <f>IF(ISBLANK(INDEX('Policy Characteristics'!A:A,MATCH($C607,'Policy Characteristics'!$C:$C,0))),"",INDEX('Policy Characteristics'!A:A,MATCH($C607,'Policy Characteristics'!$C:$C,0)))</f>
        <v>Industry</v>
      </c>
      <c r="B607" s="272" t="str">
        <f>IF(ISBLANK(INDEX('Policy Characteristics'!B:B,MATCH($C607,'Policy Characteristics'!$C:$C,0))),"",INDEX('Policy Characteristics'!B:B,MATCH($C607,'Policy Characteristics'!$C:$C,0)))</f>
        <v>Electrification + Hydrogen</v>
      </c>
      <c r="C607" s="274" t="str">
        <f t="shared" si="34"/>
        <v>Fraction of Industrial Fuel Use Shifted to Other Fuels</v>
      </c>
      <c r="D607" s="6" t="s">
        <v>3202</v>
      </c>
      <c r="E607" s="44" t="s">
        <v>2444</v>
      </c>
      <c r="F607" t="s">
        <v>3170</v>
      </c>
      <c r="G607" s="44" t="s">
        <v>3215</v>
      </c>
      <c r="H607" s="43">
        <v>1348</v>
      </c>
      <c r="I607" s="44" t="s">
        <v>45</v>
      </c>
      <c r="J607" s="274" t="str">
        <f>IF(ISBLANK(INDEX('Policy Characteristics'!D:D,MATCH($C607,'Policy Characteristics'!$C:$C,0))),"",INDEX('Policy Characteristics'!D:D,MATCH($C607,'Policy Characteristics'!$C:$C,0)))</f>
        <v>Electrification + Hydrogen</v>
      </c>
      <c r="K607" s="272" t="str">
        <f>IF(ISBLANK(INDEX('Policy Characteristics'!E:E,MATCH($C607,'Policy Characteristics'!$C:$C,0))),"",INDEX('Policy Characteristics'!E:E,MATCH($C607,'Policy Characteristics'!$C:$C,0)))</f>
        <v>indst fuel type shifting</v>
      </c>
      <c r="L607" s="285">
        <f>IF(ISBLANK(INDEX('Policy Characteristics'!F:F,MATCH($C607,'Policy Characteristics'!$C:$C,0))),"",INDEX('Policy Characteristics'!F:F,MATCH($C607,'Policy Characteristics'!$C:$C,0)))</f>
        <v>0</v>
      </c>
      <c r="M607" s="285">
        <f>IF(ISBLANK(INDEX('Policy Characteristics'!G:G,MATCH($C607,'Policy Characteristics'!$C:$C,0))),"",INDEX('Policy Characteristics'!G:G,MATCH($C607,'Policy Characteristics'!$C:$C,0)))</f>
        <v>1</v>
      </c>
      <c r="N607" s="285">
        <f>IF(ISBLANK(INDEX('Policy Characteristics'!H:H,MATCH($C607,'Policy Characteristics'!$C:$C,0))),"",INDEX('Policy Characteristics'!H:H,MATCH($C607,'Policy Characteristics'!$C:$C,0)))</f>
        <v>0.01</v>
      </c>
      <c r="O607" s="272" t="str">
        <f>IF(ISBLANK(INDEX('Policy Characteristics'!I:I,MATCH($C607,'Policy Characteristics'!$C:$C,0))),"",INDEX('Policy Characteristics'!I:I,MATCH($C607,'Policy Characteristics'!$C:$C,0)))</f>
        <v>% of fuel shifted</v>
      </c>
      <c r="P607" s="272" t="str">
        <f>IF(ISBLANK(INDEX('Policy Characteristics'!J:J,MATCH($C607,'Policy Characteristics'!$C:$C,0))),"",INDEX('Policy Characteristics'!J:J,MATCH($C607,'Policy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7" s="272" t="str">
        <f>IF(ISBLANK(INDEX('Policy Characteristics'!K:K,MATCH($C607,'Policy Characteristics'!$C:$C,0))),"",INDEX('Policy Characteristics'!K:K,MATCH($C607,'Policy Characteristics'!$C:$C,0)))</f>
        <v>industry-ag-main.html#fuel-switching</v>
      </c>
      <c r="R607" s="272" t="str">
        <f>IF(ISBLANK(INDEX('Policy Characteristics'!L:L,MATCH($C607,'Policy Characteristics'!$C:$C,0))),"",INDEX('Policy Characteristics'!L:L,MATCH($C607,'Policy Characteristics'!$C:$C,0)))</f>
        <v>industry-elec-and-hydrogen.html</v>
      </c>
    </row>
    <row r="608" spans="1:18" ht="16">
      <c r="A608" s="272" t="str">
        <f>IF(ISBLANK(INDEX('Policy Characteristics'!A:A,MATCH($C608,'Policy Characteristics'!$C:$C,0))),"",INDEX('Policy Characteristics'!A:A,MATCH($C608,'Policy Characteristics'!$C:$C,0)))</f>
        <v>Industry</v>
      </c>
      <c r="B608" s="272" t="str">
        <f>IF(ISBLANK(INDEX('Policy Characteristics'!B:B,MATCH($C608,'Policy Characteristics'!$C:$C,0))),"",INDEX('Policy Characteristics'!B:B,MATCH($C608,'Policy Characteristics'!$C:$C,0)))</f>
        <v>Electrification + Hydrogen</v>
      </c>
      <c r="C608" s="274" t="str">
        <f t="shared" si="34"/>
        <v>Fraction of Industrial Fuel Use Shifted to Other Fuels</v>
      </c>
      <c r="D608" s="6" t="s">
        <v>3202</v>
      </c>
      <c r="E608" s="44" t="s">
        <v>2445</v>
      </c>
      <c r="F608" t="s">
        <v>3170</v>
      </c>
      <c r="G608" s="44" t="s">
        <v>3216</v>
      </c>
      <c r="H608" s="43">
        <v>1349</v>
      </c>
      <c r="I608" s="44" t="s">
        <v>46</v>
      </c>
      <c r="J608" s="274" t="str">
        <f>IF(ISBLANK(INDEX('Policy Characteristics'!D:D,MATCH($C608,'Policy Characteristics'!$C:$C,0))),"",INDEX('Policy Characteristics'!D:D,MATCH($C608,'Policy Characteristics'!$C:$C,0)))</f>
        <v>Electrification + Hydrogen</v>
      </c>
      <c r="K608" s="272" t="str">
        <f>IF(ISBLANK(INDEX('Policy Characteristics'!E:E,MATCH($C608,'Policy Characteristics'!$C:$C,0))),"",INDEX('Policy Characteristics'!E:E,MATCH($C608,'Policy Characteristics'!$C:$C,0)))</f>
        <v>indst fuel type shifting</v>
      </c>
      <c r="L608" s="285">
        <f>IF(ISBLANK(INDEX('Policy Characteristics'!F:F,MATCH($C608,'Policy Characteristics'!$C:$C,0))),"",INDEX('Policy Characteristics'!F:F,MATCH($C608,'Policy Characteristics'!$C:$C,0)))</f>
        <v>0</v>
      </c>
      <c r="M608" s="285">
        <f>IF(ISBLANK(INDEX('Policy Characteristics'!G:G,MATCH($C608,'Policy Characteristics'!$C:$C,0))),"",INDEX('Policy Characteristics'!G:G,MATCH($C608,'Policy Characteristics'!$C:$C,0)))</f>
        <v>1</v>
      </c>
      <c r="N608" s="285">
        <f>IF(ISBLANK(INDEX('Policy Characteristics'!H:H,MATCH($C608,'Policy Characteristics'!$C:$C,0))),"",INDEX('Policy Characteristics'!H:H,MATCH($C608,'Policy Characteristics'!$C:$C,0)))</f>
        <v>0.01</v>
      </c>
      <c r="O608" s="272" t="str">
        <f>IF(ISBLANK(INDEX('Policy Characteristics'!I:I,MATCH($C608,'Policy Characteristics'!$C:$C,0))),"",INDEX('Policy Characteristics'!I:I,MATCH($C608,'Policy Characteristics'!$C:$C,0)))</f>
        <v>% of fuel shifted</v>
      </c>
      <c r="P608" s="272" t="str">
        <f>IF(ISBLANK(INDEX('Policy Characteristics'!J:J,MATCH($C608,'Policy Characteristics'!$C:$C,0))),"",INDEX('Policy Characteristics'!J:J,MATCH($C608,'Policy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8" s="272" t="str">
        <f>IF(ISBLANK(INDEX('Policy Characteristics'!K:K,MATCH($C608,'Policy Characteristics'!$C:$C,0))),"",INDEX('Policy Characteristics'!K:K,MATCH($C608,'Policy Characteristics'!$C:$C,0)))</f>
        <v>industry-ag-main.html#fuel-switching</v>
      </c>
      <c r="R608" s="272" t="str">
        <f>IF(ISBLANK(INDEX('Policy Characteristics'!L:L,MATCH($C608,'Policy Characteristics'!$C:$C,0))),"",INDEX('Policy Characteristics'!L:L,MATCH($C608,'Policy Characteristics'!$C:$C,0)))</f>
        <v>industry-elec-and-hydrogen.html</v>
      </c>
    </row>
    <row r="609" spans="1:18" ht="16">
      <c r="A609" s="272" t="str">
        <f>IF(ISBLANK(INDEX('Policy Characteristics'!A:A,MATCH($C609,'Policy Characteristics'!$C:$C,0))),"",INDEX('Policy Characteristics'!A:A,MATCH($C609,'Policy Characteristics'!$C:$C,0)))</f>
        <v>Industry</v>
      </c>
      <c r="B609" s="272" t="str">
        <f>IF(ISBLANK(INDEX('Policy Characteristics'!B:B,MATCH($C609,'Policy Characteristics'!$C:$C,0))),"",INDEX('Policy Characteristics'!B:B,MATCH($C609,'Policy Characteristics'!$C:$C,0)))</f>
        <v>Electrification + Hydrogen</v>
      </c>
      <c r="C609" s="274" t="str">
        <f t="shared" si="34"/>
        <v>Fraction of Industrial Fuel Use Shifted to Other Fuels</v>
      </c>
      <c r="D609" s="6" t="s">
        <v>3202</v>
      </c>
      <c r="E609" s="44" t="s">
        <v>2446</v>
      </c>
      <c r="F609" t="s">
        <v>3170</v>
      </c>
      <c r="G609" s="44" t="s">
        <v>3217</v>
      </c>
      <c r="H609" s="43">
        <v>1350</v>
      </c>
      <c r="I609" s="44" t="s">
        <v>46</v>
      </c>
      <c r="J609" s="274" t="str">
        <f>IF(ISBLANK(INDEX('Policy Characteristics'!D:D,MATCH($C609,'Policy Characteristics'!$C:$C,0))),"",INDEX('Policy Characteristics'!D:D,MATCH($C609,'Policy Characteristics'!$C:$C,0)))</f>
        <v>Electrification + Hydrogen</v>
      </c>
      <c r="K609" s="272" t="str">
        <f>IF(ISBLANK(INDEX('Policy Characteristics'!E:E,MATCH($C609,'Policy Characteristics'!$C:$C,0))),"",INDEX('Policy Characteristics'!E:E,MATCH($C609,'Policy Characteristics'!$C:$C,0)))</f>
        <v>indst fuel type shifting</v>
      </c>
      <c r="L609" s="285">
        <f>IF(ISBLANK(INDEX('Policy Characteristics'!F:F,MATCH($C609,'Policy Characteristics'!$C:$C,0))),"",INDEX('Policy Characteristics'!F:F,MATCH($C609,'Policy Characteristics'!$C:$C,0)))</f>
        <v>0</v>
      </c>
      <c r="M609" s="285">
        <f>IF(ISBLANK(INDEX('Policy Characteristics'!G:G,MATCH($C609,'Policy Characteristics'!$C:$C,0))),"",INDEX('Policy Characteristics'!G:G,MATCH($C609,'Policy Characteristics'!$C:$C,0)))</f>
        <v>1</v>
      </c>
      <c r="N609" s="285">
        <f>IF(ISBLANK(INDEX('Policy Characteristics'!H:H,MATCH($C609,'Policy Characteristics'!$C:$C,0))),"",INDEX('Policy Characteristics'!H:H,MATCH($C609,'Policy Characteristics'!$C:$C,0)))</f>
        <v>0.01</v>
      </c>
      <c r="O609" s="272" t="str">
        <f>IF(ISBLANK(INDEX('Policy Characteristics'!I:I,MATCH($C609,'Policy Characteristics'!$C:$C,0))),"",INDEX('Policy Characteristics'!I:I,MATCH($C609,'Policy Characteristics'!$C:$C,0)))</f>
        <v>% of fuel shifted</v>
      </c>
      <c r="P609" s="272" t="str">
        <f>IF(ISBLANK(INDEX('Policy Characteristics'!J:J,MATCH($C609,'Policy Characteristics'!$C:$C,0))),"",INDEX('Policy Characteristics'!J:J,MATCH($C609,'Policy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09" s="272" t="str">
        <f>IF(ISBLANK(INDEX('Policy Characteristics'!K:K,MATCH($C609,'Policy Characteristics'!$C:$C,0))),"",INDEX('Policy Characteristics'!K:K,MATCH($C609,'Policy Characteristics'!$C:$C,0)))</f>
        <v>industry-ag-main.html#fuel-switching</v>
      </c>
      <c r="R609" s="272" t="str">
        <f>IF(ISBLANK(INDEX('Policy Characteristics'!L:L,MATCH($C609,'Policy Characteristics'!$C:$C,0))),"",INDEX('Policy Characteristics'!L:L,MATCH($C609,'Policy Characteristics'!$C:$C,0)))</f>
        <v>industry-elec-and-hydrogen.html</v>
      </c>
    </row>
    <row r="610" spans="1:18" ht="16">
      <c r="A610" s="272" t="str">
        <f>IF(ISBLANK(INDEX('Policy Characteristics'!A:A,MATCH($C610,'Policy Characteristics'!$C:$C,0))),"",INDEX('Policy Characteristics'!A:A,MATCH($C610,'Policy Characteristics'!$C:$C,0)))</f>
        <v>Industry</v>
      </c>
      <c r="B610" s="272" t="str">
        <f>IF(ISBLANK(INDEX('Policy Characteristics'!B:B,MATCH($C610,'Policy Characteristics'!$C:$C,0))),"",INDEX('Policy Characteristics'!B:B,MATCH($C610,'Policy Characteristics'!$C:$C,0)))</f>
        <v>Electrification + Hydrogen</v>
      </c>
      <c r="C610" s="274" t="str">
        <f t="shared" si="34"/>
        <v>Fraction of Industrial Fuel Use Shifted to Other Fuels</v>
      </c>
      <c r="D610" s="6" t="s">
        <v>3202</v>
      </c>
      <c r="E610" s="44" t="s">
        <v>2447</v>
      </c>
      <c r="F610" t="s">
        <v>3170</v>
      </c>
      <c r="G610" s="44" t="s">
        <v>3218</v>
      </c>
      <c r="H610" s="43">
        <v>1351</v>
      </c>
      <c r="I610" s="44" t="s">
        <v>46</v>
      </c>
      <c r="J610" s="274" t="str">
        <f>IF(ISBLANK(INDEX('Policy Characteristics'!D:D,MATCH($C610,'Policy Characteristics'!$C:$C,0))),"",INDEX('Policy Characteristics'!D:D,MATCH($C610,'Policy Characteristics'!$C:$C,0)))</f>
        <v>Electrification + Hydrogen</v>
      </c>
      <c r="K610" s="272" t="str">
        <f>IF(ISBLANK(INDEX('Policy Characteristics'!E:E,MATCH($C610,'Policy Characteristics'!$C:$C,0))),"",INDEX('Policy Characteristics'!E:E,MATCH($C610,'Policy Characteristics'!$C:$C,0)))</f>
        <v>indst fuel type shifting</v>
      </c>
      <c r="L610" s="285">
        <f>IF(ISBLANK(INDEX('Policy Characteristics'!F:F,MATCH($C610,'Policy Characteristics'!$C:$C,0))),"",INDEX('Policy Characteristics'!F:F,MATCH($C610,'Policy Characteristics'!$C:$C,0)))</f>
        <v>0</v>
      </c>
      <c r="M610" s="285">
        <f>IF(ISBLANK(INDEX('Policy Characteristics'!G:G,MATCH($C610,'Policy Characteristics'!$C:$C,0))),"",INDEX('Policy Characteristics'!G:G,MATCH($C610,'Policy Characteristics'!$C:$C,0)))</f>
        <v>1</v>
      </c>
      <c r="N610" s="285">
        <f>IF(ISBLANK(INDEX('Policy Characteristics'!H:H,MATCH($C610,'Policy Characteristics'!$C:$C,0))),"",INDEX('Policy Characteristics'!H:H,MATCH($C610,'Policy Characteristics'!$C:$C,0)))</f>
        <v>0.01</v>
      </c>
      <c r="O610" s="272" t="str">
        <f>IF(ISBLANK(INDEX('Policy Characteristics'!I:I,MATCH($C610,'Policy Characteristics'!$C:$C,0))),"",INDEX('Policy Characteristics'!I:I,MATCH($C610,'Policy Characteristics'!$C:$C,0)))</f>
        <v>% of fuel shifted</v>
      </c>
      <c r="P610" s="272" t="str">
        <f>IF(ISBLANK(INDEX('Policy Characteristics'!J:J,MATCH($C610,'Policy Characteristics'!$C:$C,0))),"",INDEX('Policy Characteristics'!J:J,MATCH($C610,'Policy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0" s="272" t="str">
        <f>IF(ISBLANK(INDEX('Policy Characteristics'!K:K,MATCH($C610,'Policy Characteristics'!$C:$C,0))),"",INDEX('Policy Characteristics'!K:K,MATCH($C610,'Policy Characteristics'!$C:$C,0)))</f>
        <v>industry-ag-main.html#fuel-switching</v>
      </c>
      <c r="R610" s="272" t="str">
        <f>IF(ISBLANK(INDEX('Policy Characteristics'!L:L,MATCH($C610,'Policy Characteristics'!$C:$C,0))),"",INDEX('Policy Characteristics'!L:L,MATCH($C610,'Policy Characteristics'!$C:$C,0)))</f>
        <v>industry-elec-and-hydrogen.html</v>
      </c>
    </row>
    <row r="611" spans="1:18" ht="16">
      <c r="A611" s="272" t="str">
        <f>IF(ISBLANK(INDEX('Policy Characteristics'!A:A,MATCH($C611,'Policy Characteristics'!$C:$C,0))),"",INDEX('Policy Characteristics'!A:A,MATCH($C611,'Policy Characteristics'!$C:$C,0)))</f>
        <v>Industry</v>
      </c>
      <c r="B611" s="272" t="str">
        <f>IF(ISBLANK(INDEX('Policy Characteristics'!B:B,MATCH($C611,'Policy Characteristics'!$C:$C,0))),"",INDEX('Policy Characteristics'!B:B,MATCH($C611,'Policy Characteristics'!$C:$C,0)))</f>
        <v>Electrification + Hydrogen</v>
      </c>
      <c r="C611" s="274" t="str">
        <f t="shared" si="34"/>
        <v>Fraction of Industrial Fuel Use Shifted to Other Fuels</v>
      </c>
      <c r="D611" s="6" t="s">
        <v>3202</v>
      </c>
      <c r="E611" s="44" t="s">
        <v>2448</v>
      </c>
      <c r="F611" t="s">
        <v>3170</v>
      </c>
      <c r="G611" s="44" t="s">
        <v>3219</v>
      </c>
      <c r="H611" s="43">
        <v>1352</v>
      </c>
      <c r="I611" s="44" t="s">
        <v>46</v>
      </c>
      <c r="J611" s="274" t="str">
        <f>IF(ISBLANK(INDEX('Policy Characteristics'!D:D,MATCH($C611,'Policy Characteristics'!$C:$C,0))),"",INDEX('Policy Characteristics'!D:D,MATCH($C611,'Policy Characteristics'!$C:$C,0)))</f>
        <v>Electrification + Hydrogen</v>
      </c>
      <c r="K611" s="272" t="str">
        <f>IF(ISBLANK(INDEX('Policy Characteristics'!E:E,MATCH($C611,'Policy Characteristics'!$C:$C,0))),"",INDEX('Policy Characteristics'!E:E,MATCH($C611,'Policy Characteristics'!$C:$C,0)))</f>
        <v>indst fuel type shifting</v>
      </c>
      <c r="L611" s="285">
        <f>IF(ISBLANK(INDEX('Policy Characteristics'!F:F,MATCH($C611,'Policy Characteristics'!$C:$C,0))),"",INDEX('Policy Characteristics'!F:F,MATCH($C611,'Policy Characteristics'!$C:$C,0)))</f>
        <v>0</v>
      </c>
      <c r="M611" s="285">
        <f>IF(ISBLANK(INDEX('Policy Characteristics'!G:G,MATCH($C611,'Policy Characteristics'!$C:$C,0))),"",INDEX('Policy Characteristics'!G:G,MATCH($C611,'Policy Characteristics'!$C:$C,0)))</f>
        <v>1</v>
      </c>
      <c r="N611" s="285">
        <f>IF(ISBLANK(INDEX('Policy Characteristics'!H:H,MATCH($C611,'Policy Characteristics'!$C:$C,0))),"",INDEX('Policy Characteristics'!H:H,MATCH($C611,'Policy Characteristics'!$C:$C,0)))</f>
        <v>0.01</v>
      </c>
      <c r="O611" s="272" t="str">
        <f>IF(ISBLANK(INDEX('Policy Characteristics'!I:I,MATCH($C611,'Policy Characteristics'!$C:$C,0))),"",INDEX('Policy Characteristics'!I:I,MATCH($C611,'Policy Characteristics'!$C:$C,0)))</f>
        <v>% of fuel shifted</v>
      </c>
      <c r="P611" s="272" t="str">
        <f>IF(ISBLANK(INDEX('Policy Characteristics'!J:J,MATCH($C611,'Policy Characteristics'!$C:$C,0))),"",INDEX('Policy Characteristics'!J:J,MATCH($C611,'Policy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1" s="272" t="str">
        <f>IF(ISBLANK(INDEX('Policy Characteristics'!K:K,MATCH($C611,'Policy Characteristics'!$C:$C,0))),"",INDEX('Policy Characteristics'!K:K,MATCH($C611,'Policy Characteristics'!$C:$C,0)))</f>
        <v>industry-ag-main.html#fuel-switching</v>
      </c>
      <c r="R611" s="272" t="str">
        <f>IF(ISBLANK(INDEX('Policy Characteristics'!L:L,MATCH($C611,'Policy Characteristics'!$C:$C,0))),"",INDEX('Policy Characteristics'!L:L,MATCH($C611,'Policy Characteristics'!$C:$C,0)))</f>
        <v>industry-elec-and-hydrogen.html</v>
      </c>
    </row>
    <row r="612" spans="1:18" ht="16">
      <c r="A612" s="272" t="str">
        <f>IF(ISBLANK(INDEX('Policy Characteristics'!A:A,MATCH($C612,'Policy Characteristics'!$C:$C,0))),"",INDEX('Policy Characteristics'!A:A,MATCH($C612,'Policy Characteristics'!$C:$C,0)))</f>
        <v>Industry</v>
      </c>
      <c r="B612" s="272" t="str">
        <f>IF(ISBLANK(INDEX('Policy Characteristics'!B:B,MATCH($C612,'Policy Characteristics'!$C:$C,0))),"",INDEX('Policy Characteristics'!B:B,MATCH($C612,'Policy Characteristics'!$C:$C,0)))</f>
        <v>Electrification + Hydrogen</v>
      </c>
      <c r="C612" s="274" t="str">
        <f t="shared" ref="C612:C675" si="35">C$467</f>
        <v>Fraction of Industrial Fuel Use Shifted to Other Fuels</v>
      </c>
      <c r="D612" s="6" t="s">
        <v>3202</v>
      </c>
      <c r="E612" s="44" t="s">
        <v>2449</v>
      </c>
      <c r="F612" t="s">
        <v>3170</v>
      </c>
      <c r="G612" s="44" t="s">
        <v>3220</v>
      </c>
      <c r="H612" s="43">
        <v>1353</v>
      </c>
      <c r="I612" s="44" t="s">
        <v>46</v>
      </c>
      <c r="J612" s="274" t="str">
        <f>IF(ISBLANK(INDEX('Policy Characteristics'!D:D,MATCH($C612,'Policy Characteristics'!$C:$C,0))),"",INDEX('Policy Characteristics'!D:D,MATCH($C612,'Policy Characteristics'!$C:$C,0)))</f>
        <v>Electrification + Hydrogen</v>
      </c>
      <c r="K612" s="272" t="str">
        <f>IF(ISBLANK(INDEX('Policy Characteristics'!E:E,MATCH($C612,'Policy Characteristics'!$C:$C,0))),"",INDEX('Policy Characteristics'!E:E,MATCH($C612,'Policy Characteristics'!$C:$C,0)))</f>
        <v>indst fuel type shifting</v>
      </c>
      <c r="L612" s="285">
        <f>IF(ISBLANK(INDEX('Policy Characteristics'!F:F,MATCH($C612,'Policy Characteristics'!$C:$C,0))),"",INDEX('Policy Characteristics'!F:F,MATCH($C612,'Policy Characteristics'!$C:$C,0)))</f>
        <v>0</v>
      </c>
      <c r="M612" s="285">
        <f>IF(ISBLANK(INDEX('Policy Characteristics'!G:G,MATCH($C612,'Policy Characteristics'!$C:$C,0))),"",INDEX('Policy Characteristics'!G:G,MATCH($C612,'Policy Characteristics'!$C:$C,0)))</f>
        <v>1</v>
      </c>
      <c r="N612" s="285">
        <f>IF(ISBLANK(INDEX('Policy Characteristics'!H:H,MATCH($C612,'Policy Characteristics'!$C:$C,0))),"",INDEX('Policy Characteristics'!H:H,MATCH($C612,'Policy Characteristics'!$C:$C,0)))</f>
        <v>0.01</v>
      </c>
      <c r="O612" s="272" t="str">
        <f>IF(ISBLANK(INDEX('Policy Characteristics'!I:I,MATCH($C612,'Policy Characteristics'!$C:$C,0))),"",INDEX('Policy Characteristics'!I:I,MATCH($C612,'Policy Characteristics'!$C:$C,0)))</f>
        <v>% of fuel shifted</v>
      </c>
      <c r="P612" s="272" t="str">
        <f>IF(ISBLANK(INDEX('Policy Characteristics'!J:J,MATCH($C612,'Policy Characteristics'!$C:$C,0))),"",INDEX('Policy Characteristics'!J:J,MATCH($C612,'Policy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2" s="272" t="str">
        <f>IF(ISBLANK(INDEX('Policy Characteristics'!K:K,MATCH($C612,'Policy Characteristics'!$C:$C,0))),"",INDEX('Policy Characteristics'!K:K,MATCH($C612,'Policy Characteristics'!$C:$C,0)))</f>
        <v>industry-ag-main.html#fuel-switching</v>
      </c>
      <c r="R612" s="272" t="str">
        <f>IF(ISBLANK(INDEX('Policy Characteristics'!L:L,MATCH($C612,'Policy Characteristics'!$C:$C,0))),"",INDEX('Policy Characteristics'!L:L,MATCH($C612,'Policy Characteristics'!$C:$C,0)))</f>
        <v>industry-elec-and-hydrogen.html</v>
      </c>
    </row>
    <row r="613" spans="1:18" ht="16">
      <c r="A613" s="272" t="str">
        <f>IF(ISBLANK(INDEX('Policy Characteristics'!A:A,MATCH($C613,'Policy Characteristics'!$C:$C,0))),"",INDEX('Policy Characteristics'!A:A,MATCH($C613,'Policy Characteristics'!$C:$C,0)))</f>
        <v>Industry</v>
      </c>
      <c r="B613" s="272" t="str">
        <f>IF(ISBLANK(INDEX('Policy Characteristics'!B:B,MATCH($C613,'Policy Characteristics'!$C:$C,0))),"",INDEX('Policy Characteristics'!B:B,MATCH($C613,'Policy Characteristics'!$C:$C,0)))</f>
        <v>Electrification + Hydrogen</v>
      </c>
      <c r="C613" s="274" t="str">
        <f t="shared" si="35"/>
        <v>Fraction of Industrial Fuel Use Shifted to Other Fuels</v>
      </c>
      <c r="D613" s="6" t="s">
        <v>3202</v>
      </c>
      <c r="E613" s="44" t="s">
        <v>2785</v>
      </c>
      <c r="F613" t="s">
        <v>3170</v>
      </c>
      <c r="G613" s="44" t="s">
        <v>3221</v>
      </c>
      <c r="H613" s="43">
        <v>1354</v>
      </c>
      <c r="I613" s="44" t="s">
        <v>46</v>
      </c>
      <c r="J613" s="274" t="str">
        <f>IF(ISBLANK(INDEX('Policy Characteristics'!D:D,MATCH($C613,'Policy Characteristics'!$C:$C,0))),"",INDEX('Policy Characteristics'!D:D,MATCH($C613,'Policy Characteristics'!$C:$C,0)))</f>
        <v>Electrification + Hydrogen</v>
      </c>
      <c r="K613" s="272" t="str">
        <f>IF(ISBLANK(INDEX('Policy Characteristics'!E:E,MATCH($C613,'Policy Characteristics'!$C:$C,0))),"",INDEX('Policy Characteristics'!E:E,MATCH($C613,'Policy Characteristics'!$C:$C,0)))</f>
        <v>indst fuel type shifting</v>
      </c>
      <c r="L613" s="285">
        <f>IF(ISBLANK(INDEX('Policy Characteristics'!F:F,MATCH($C613,'Policy Characteristics'!$C:$C,0))),"",INDEX('Policy Characteristics'!F:F,MATCH($C613,'Policy Characteristics'!$C:$C,0)))</f>
        <v>0</v>
      </c>
      <c r="M613" s="285">
        <f>IF(ISBLANK(INDEX('Policy Characteristics'!G:G,MATCH($C613,'Policy Characteristics'!$C:$C,0))),"",INDEX('Policy Characteristics'!G:G,MATCH($C613,'Policy Characteristics'!$C:$C,0)))</f>
        <v>1</v>
      </c>
      <c r="N613" s="285">
        <f>IF(ISBLANK(INDEX('Policy Characteristics'!H:H,MATCH($C613,'Policy Characteristics'!$C:$C,0))),"",INDEX('Policy Characteristics'!H:H,MATCH($C613,'Policy Characteristics'!$C:$C,0)))</f>
        <v>0.01</v>
      </c>
      <c r="O613" s="272" t="str">
        <f>IF(ISBLANK(INDEX('Policy Characteristics'!I:I,MATCH($C613,'Policy Characteristics'!$C:$C,0))),"",INDEX('Policy Characteristics'!I:I,MATCH($C613,'Policy Characteristics'!$C:$C,0)))</f>
        <v>% of fuel shifted</v>
      </c>
      <c r="P613" s="272" t="str">
        <f>IF(ISBLANK(INDEX('Policy Characteristics'!J:J,MATCH($C613,'Policy Characteristics'!$C:$C,0))),"",INDEX('Policy Characteristics'!J:J,MATCH($C613,'Policy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3" s="272" t="str">
        <f>IF(ISBLANK(INDEX('Policy Characteristics'!K:K,MATCH($C613,'Policy Characteristics'!$C:$C,0))),"",INDEX('Policy Characteristics'!K:K,MATCH($C613,'Policy Characteristics'!$C:$C,0)))</f>
        <v>industry-ag-main.html#fuel-switching</v>
      </c>
      <c r="R613" s="272" t="str">
        <f>IF(ISBLANK(INDEX('Policy Characteristics'!L:L,MATCH($C613,'Policy Characteristics'!$C:$C,0))),"",INDEX('Policy Characteristics'!L:L,MATCH($C613,'Policy Characteristics'!$C:$C,0)))</f>
        <v>industry-elec-and-hydrogen.html</v>
      </c>
    </row>
    <row r="614" spans="1:18" ht="16">
      <c r="A614" s="272" t="str">
        <f>IF(ISBLANK(INDEX('Policy Characteristics'!A:A,MATCH($C614,'Policy Characteristics'!$C:$C,0))),"",INDEX('Policy Characteristics'!A:A,MATCH($C614,'Policy Characteristics'!$C:$C,0)))</f>
        <v>Industry</v>
      </c>
      <c r="B614" s="272" t="str">
        <f>IF(ISBLANK(INDEX('Policy Characteristics'!B:B,MATCH($C614,'Policy Characteristics'!$C:$C,0))),"",INDEX('Policy Characteristics'!B:B,MATCH($C614,'Policy Characteristics'!$C:$C,0)))</f>
        <v>Electrification + Hydrogen</v>
      </c>
      <c r="C614" s="274" t="str">
        <f t="shared" si="35"/>
        <v>Fraction of Industrial Fuel Use Shifted to Other Fuels</v>
      </c>
      <c r="D614" s="6" t="s">
        <v>3202</v>
      </c>
      <c r="E614" s="44" t="s">
        <v>2786</v>
      </c>
      <c r="F614" t="s">
        <v>3170</v>
      </c>
      <c r="G614" s="44" t="s">
        <v>3222</v>
      </c>
      <c r="H614" s="43">
        <v>1355</v>
      </c>
      <c r="I614" s="44" t="s">
        <v>46</v>
      </c>
      <c r="J614" s="274" t="str">
        <f>IF(ISBLANK(INDEX('Policy Characteristics'!D:D,MATCH($C614,'Policy Characteristics'!$C:$C,0))),"",INDEX('Policy Characteristics'!D:D,MATCH($C614,'Policy Characteristics'!$C:$C,0)))</f>
        <v>Electrification + Hydrogen</v>
      </c>
      <c r="K614" s="272" t="str">
        <f>IF(ISBLANK(INDEX('Policy Characteristics'!E:E,MATCH($C614,'Policy Characteristics'!$C:$C,0))),"",INDEX('Policy Characteristics'!E:E,MATCH($C614,'Policy Characteristics'!$C:$C,0)))</f>
        <v>indst fuel type shifting</v>
      </c>
      <c r="L614" s="285">
        <f>IF(ISBLANK(INDEX('Policy Characteristics'!F:F,MATCH($C614,'Policy Characteristics'!$C:$C,0))),"",INDEX('Policy Characteristics'!F:F,MATCH($C614,'Policy Characteristics'!$C:$C,0)))</f>
        <v>0</v>
      </c>
      <c r="M614" s="285">
        <f>IF(ISBLANK(INDEX('Policy Characteristics'!G:G,MATCH($C614,'Policy Characteristics'!$C:$C,0))),"",INDEX('Policy Characteristics'!G:G,MATCH($C614,'Policy Characteristics'!$C:$C,0)))</f>
        <v>1</v>
      </c>
      <c r="N614" s="285">
        <f>IF(ISBLANK(INDEX('Policy Characteristics'!H:H,MATCH($C614,'Policy Characteristics'!$C:$C,0))),"",INDEX('Policy Characteristics'!H:H,MATCH($C614,'Policy Characteristics'!$C:$C,0)))</f>
        <v>0.01</v>
      </c>
      <c r="O614" s="272" t="str">
        <f>IF(ISBLANK(INDEX('Policy Characteristics'!I:I,MATCH($C614,'Policy Characteristics'!$C:$C,0))),"",INDEX('Policy Characteristics'!I:I,MATCH($C614,'Policy Characteristics'!$C:$C,0)))</f>
        <v>% of fuel shifted</v>
      </c>
      <c r="P614" s="272" t="str">
        <f>IF(ISBLANK(INDEX('Policy Characteristics'!J:J,MATCH($C614,'Policy Characteristics'!$C:$C,0))),"",INDEX('Policy Characteristics'!J:J,MATCH($C614,'Policy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4" s="272" t="str">
        <f>IF(ISBLANK(INDEX('Policy Characteristics'!K:K,MATCH($C614,'Policy Characteristics'!$C:$C,0))),"",INDEX('Policy Characteristics'!K:K,MATCH($C614,'Policy Characteristics'!$C:$C,0)))</f>
        <v>industry-ag-main.html#fuel-switching</v>
      </c>
      <c r="R614" s="272" t="str">
        <f>IF(ISBLANK(INDEX('Policy Characteristics'!L:L,MATCH($C614,'Policy Characteristics'!$C:$C,0))),"",INDEX('Policy Characteristics'!L:L,MATCH($C614,'Policy Characteristics'!$C:$C,0)))</f>
        <v>industry-elec-and-hydrogen.html</v>
      </c>
    </row>
    <row r="615" spans="1:18" ht="16">
      <c r="A615" s="272" t="str">
        <f>IF(ISBLANK(INDEX('Policy Characteristics'!A:A,MATCH($C615,'Policy Characteristics'!$C:$C,0))),"",INDEX('Policy Characteristics'!A:A,MATCH($C615,'Policy Characteristics'!$C:$C,0)))</f>
        <v>Industry</v>
      </c>
      <c r="B615" s="272" t="str">
        <f>IF(ISBLANK(INDEX('Policy Characteristics'!B:B,MATCH($C615,'Policy Characteristics'!$C:$C,0))),"",INDEX('Policy Characteristics'!B:B,MATCH($C615,'Policy Characteristics'!$C:$C,0)))</f>
        <v>Electrification + Hydrogen</v>
      </c>
      <c r="C615" s="274" t="str">
        <f t="shared" si="35"/>
        <v>Fraction of Industrial Fuel Use Shifted to Other Fuels</v>
      </c>
      <c r="D615" s="6" t="s">
        <v>3202</v>
      </c>
      <c r="E615" s="44" t="s">
        <v>2787</v>
      </c>
      <c r="F615" t="s">
        <v>3170</v>
      </c>
      <c r="G615" s="44" t="s">
        <v>3223</v>
      </c>
      <c r="H615" s="43">
        <v>1356</v>
      </c>
      <c r="I615" s="44" t="s">
        <v>46</v>
      </c>
      <c r="J615" s="274" t="str">
        <f>IF(ISBLANK(INDEX('Policy Characteristics'!D:D,MATCH($C615,'Policy Characteristics'!$C:$C,0))),"",INDEX('Policy Characteristics'!D:D,MATCH($C615,'Policy Characteristics'!$C:$C,0)))</f>
        <v>Electrification + Hydrogen</v>
      </c>
      <c r="K615" s="272" t="str">
        <f>IF(ISBLANK(INDEX('Policy Characteristics'!E:E,MATCH($C615,'Policy Characteristics'!$C:$C,0))),"",INDEX('Policy Characteristics'!E:E,MATCH($C615,'Policy Characteristics'!$C:$C,0)))</f>
        <v>indst fuel type shifting</v>
      </c>
      <c r="L615" s="285">
        <f>IF(ISBLANK(INDEX('Policy Characteristics'!F:F,MATCH($C615,'Policy Characteristics'!$C:$C,0))),"",INDEX('Policy Characteristics'!F:F,MATCH($C615,'Policy Characteristics'!$C:$C,0)))</f>
        <v>0</v>
      </c>
      <c r="M615" s="285">
        <f>IF(ISBLANK(INDEX('Policy Characteristics'!G:G,MATCH($C615,'Policy Characteristics'!$C:$C,0))),"",INDEX('Policy Characteristics'!G:G,MATCH($C615,'Policy Characteristics'!$C:$C,0)))</f>
        <v>1</v>
      </c>
      <c r="N615" s="285">
        <f>IF(ISBLANK(INDEX('Policy Characteristics'!H:H,MATCH($C615,'Policy Characteristics'!$C:$C,0))),"",INDEX('Policy Characteristics'!H:H,MATCH($C615,'Policy Characteristics'!$C:$C,0)))</f>
        <v>0.01</v>
      </c>
      <c r="O615" s="272" t="str">
        <f>IF(ISBLANK(INDEX('Policy Characteristics'!I:I,MATCH($C615,'Policy Characteristics'!$C:$C,0))),"",INDEX('Policy Characteristics'!I:I,MATCH($C615,'Policy Characteristics'!$C:$C,0)))</f>
        <v>% of fuel shifted</v>
      </c>
      <c r="P615" s="272" t="str">
        <f>IF(ISBLANK(INDEX('Policy Characteristics'!J:J,MATCH($C615,'Policy Characteristics'!$C:$C,0))),"",INDEX('Policy Characteristics'!J:J,MATCH($C615,'Policy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5" s="272" t="str">
        <f>IF(ISBLANK(INDEX('Policy Characteristics'!K:K,MATCH($C615,'Policy Characteristics'!$C:$C,0))),"",INDEX('Policy Characteristics'!K:K,MATCH($C615,'Policy Characteristics'!$C:$C,0)))</f>
        <v>industry-ag-main.html#fuel-switching</v>
      </c>
      <c r="R615" s="272" t="str">
        <f>IF(ISBLANK(INDEX('Policy Characteristics'!L:L,MATCH($C615,'Policy Characteristics'!$C:$C,0))),"",INDEX('Policy Characteristics'!L:L,MATCH($C615,'Policy Characteristics'!$C:$C,0)))</f>
        <v>industry-elec-and-hydrogen.html</v>
      </c>
    </row>
    <row r="616" spans="1:18" ht="16">
      <c r="A616" s="272" t="str">
        <f>IF(ISBLANK(INDEX('Policy Characteristics'!A:A,MATCH($C616,'Policy Characteristics'!$C:$C,0))),"",INDEX('Policy Characteristics'!A:A,MATCH($C616,'Policy Characteristics'!$C:$C,0)))</f>
        <v>Industry</v>
      </c>
      <c r="B616" s="272" t="str">
        <f>IF(ISBLANK(INDEX('Policy Characteristics'!B:B,MATCH($C616,'Policy Characteristics'!$C:$C,0))),"",INDEX('Policy Characteristics'!B:B,MATCH($C616,'Policy Characteristics'!$C:$C,0)))</f>
        <v>Electrification + Hydrogen</v>
      </c>
      <c r="C616" s="274" t="str">
        <f t="shared" si="35"/>
        <v>Fraction of Industrial Fuel Use Shifted to Other Fuels</v>
      </c>
      <c r="D616" s="6" t="s">
        <v>3202</v>
      </c>
      <c r="E616" s="44" t="s">
        <v>2784</v>
      </c>
      <c r="F616" t="s">
        <v>3170</v>
      </c>
      <c r="G616" s="44" t="s">
        <v>3224</v>
      </c>
      <c r="H616" s="43">
        <v>1357</v>
      </c>
      <c r="I616" s="44" t="s">
        <v>45</v>
      </c>
      <c r="J616" s="274" t="str">
        <f>IF(ISBLANK(INDEX('Policy Characteristics'!D:D,MATCH($C616,'Policy Characteristics'!$C:$C,0))),"",INDEX('Policy Characteristics'!D:D,MATCH($C616,'Policy Characteristics'!$C:$C,0)))</f>
        <v>Electrification + Hydrogen</v>
      </c>
      <c r="K616" s="272" t="str">
        <f>IF(ISBLANK(INDEX('Policy Characteristics'!E:E,MATCH($C616,'Policy Characteristics'!$C:$C,0))),"",INDEX('Policy Characteristics'!E:E,MATCH($C616,'Policy Characteristics'!$C:$C,0)))</f>
        <v>indst fuel type shifting</v>
      </c>
      <c r="L616" s="285">
        <f>IF(ISBLANK(INDEX('Policy Characteristics'!F:F,MATCH($C616,'Policy Characteristics'!$C:$C,0))),"",INDEX('Policy Characteristics'!F:F,MATCH($C616,'Policy Characteristics'!$C:$C,0)))</f>
        <v>0</v>
      </c>
      <c r="M616" s="285">
        <f>IF(ISBLANK(INDEX('Policy Characteristics'!G:G,MATCH($C616,'Policy Characteristics'!$C:$C,0))),"",INDEX('Policy Characteristics'!G:G,MATCH($C616,'Policy Characteristics'!$C:$C,0)))</f>
        <v>1</v>
      </c>
      <c r="N616" s="285">
        <f>IF(ISBLANK(INDEX('Policy Characteristics'!H:H,MATCH($C616,'Policy Characteristics'!$C:$C,0))),"",INDEX('Policy Characteristics'!H:H,MATCH($C616,'Policy Characteristics'!$C:$C,0)))</f>
        <v>0.01</v>
      </c>
      <c r="O616" s="272" t="str">
        <f>IF(ISBLANK(INDEX('Policy Characteristics'!I:I,MATCH($C616,'Policy Characteristics'!$C:$C,0))),"",INDEX('Policy Characteristics'!I:I,MATCH($C616,'Policy Characteristics'!$C:$C,0)))</f>
        <v>% of fuel shifted</v>
      </c>
      <c r="P616" s="272" t="str">
        <f>IF(ISBLANK(INDEX('Policy Characteristics'!J:J,MATCH($C616,'Policy Characteristics'!$C:$C,0))),"",INDEX('Policy Characteristics'!J:J,MATCH($C616,'Policy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6" s="272" t="str">
        <f>IF(ISBLANK(INDEX('Policy Characteristics'!K:K,MATCH($C616,'Policy Characteristics'!$C:$C,0))),"",INDEX('Policy Characteristics'!K:K,MATCH($C616,'Policy Characteristics'!$C:$C,0)))</f>
        <v>industry-ag-main.html#fuel-switching</v>
      </c>
      <c r="R616" s="272" t="str">
        <f>IF(ISBLANK(INDEX('Policy Characteristics'!L:L,MATCH($C616,'Policy Characteristics'!$C:$C,0))),"",INDEX('Policy Characteristics'!L:L,MATCH($C616,'Policy Characteristics'!$C:$C,0)))</f>
        <v>industry-elec-and-hydrogen.html</v>
      </c>
    </row>
    <row r="617" spans="1:18" ht="16">
      <c r="A617" s="272" t="str">
        <f>IF(ISBLANK(INDEX('Policy Characteristics'!A:A,MATCH($C617,'Policy Characteristics'!$C:$C,0))),"",INDEX('Policy Characteristics'!A:A,MATCH($C617,'Policy Characteristics'!$C:$C,0)))</f>
        <v>Industry</v>
      </c>
      <c r="B617" s="272" t="str">
        <f>IF(ISBLANK(INDEX('Policy Characteristics'!B:B,MATCH($C617,'Policy Characteristics'!$C:$C,0))),"",INDEX('Policy Characteristics'!B:B,MATCH($C617,'Policy Characteristics'!$C:$C,0)))</f>
        <v>Electrification + Hydrogen</v>
      </c>
      <c r="C617" s="274" t="str">
        <f t="shared" si="35"/>
        <v>Fraction of Industrial Fuel Use Shifted to Other Fuels</v>
      </c>
      <c r="D617" s="6" t="s">
        <v>3203</v>
      </c>
      <c r="E617" s="44" t="s">
        <v>2444</v>
      </c>
      <c r="F617" t="s">
        <v>3171</v>
      </c>
      <c r="G617" s="44" t="s">
        <v>3215</v>
      </c>
      <c r="H617" s="43">
        <v>1358</v>
      </c>
      <c r="I617" s="44" t="s">
        <v>46</v>
      </c>
      <c r="J617" s="274" t="str">
        <f>IF(ISBLANK(INDEX('Policy Characteristics'!D:D,MATCH($C617,'Policy Characteristics'!$C:$C,0))),"",INDEX('Policy Characteristics'!D:D,MATCH($C617,'Policy Characteristics'!$C:$C,0)))</f>
        <v>Electrification + Hydrogen</v>
      </c>
      <c r="K617" s="272" t="str">
        <f>IF(ISBLANK(INDEX('Policy Characteristics'!E:E,MATCH($C617,'Policy Characteristics'!$C:$C,0))),"",INDEX('Policy Characteristics'!E:E,MATCH($C617,'Policy Characteristics'!$C:$C,0)))</f>
        <v>indst fuel type shifting</v>
      </c>
      <c r="L617" s="285">
        <f>IF(ISBLANK(INDEX('Policy Characteristics'!F:F,MATCH($C617,'Policy Characteristics'!$C:$C,0))),"",INDEX('Policy Characteristics'!F:F,MATCH($C617,'Policy Characteristics'!$C:$C,0)))</f>
        <v>0</v>
      </c>
      <c r="M617" s="285">
        <f>IF(ISBLANK(INDEX('Policy Characteristics'!G:G,MATCH($C617,'Policy Characteristics'!$C:$C,0))),"",INDEX('Policy Characteristics'!G:G,MATCH($C617,'Policy Characteristics'!$C:$C,0)))</f>
        <v>1</v>
      </c>
      <c r="N617" s="285">
        <f>IF(ISBLANK(INDEX('Policy Characteristics'!H:H,MATCH($C617,'Policy Characteristics'!$C:$C,0))),"",INDEX('Policy Characteristics'!H:H,MATCH($C617,'Policy Characteristics'!$C:$C,0)))</f>
        <v>0.01</v>
      </c>
      <c r="O617" s="272" t="str">
        <f>IF(ISBLANK(INDEX('Policy Characteristics'!I:I,MATCH($C617,'Policy Characteristics'!$C:$C,0))),"",INDEX('Policy Characteristics'!I:I,MATCH($C617,'Policy Characteristics'!$C:$C,0)))</f>
        <v>% of fuel shifted</v>
      </c>
      <c r="P617" s="272" t="str">
        <f>IF(ISBLANK(INDEX('Policy Characteristics'!J:J,MATCH($C617,'Policy Characteristics'!$C:$C,0))),"",INDEX('Policy Characteristics'!J:J,MATCH($C617,'Policy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7" s="272" t="str">
        <f>IF(ISBLANK(INDEX('Policy Characteristics'!K:K,MATCH($C617,'Policy Characteristics'!$C:$C,0))),"",INDEX('Policy Characteristics'!K:K,MATCH($C617,'Policy Characteristics'!$C:$C,0)))</f>
        <v>industry-ag-main.html#fuel-switching</v>
      </c>
      <c r="R617" s="272" t="str">
        <f>IF(ISBLANK(INDEX('Policy Characteristics'!L:L,MATCH($C617,'Policy Characteristics'!$C:$C,0))),"",INDEX('Policy Characteristics'!L:L,MATCH($C617,'Policy Characteristics'!$C:$C,0)))</f>
        <v>industry-elec-and-hydrogen.html</v>
      </c>
    </row>
    <row r="618" spans="1:18" ht="16">
      <c r="A618" s="272" t="str">
        <f>IF(ISBLANK(INDEX('Policy Characteristics'!A:A,MATCH($C618,'Policy Characteristics'!$C:$C,0))),"",INDEX('Policy Characteristics'!A:A,MATCH($C618,'Policy Characteristics'!$C:$C,0)))</f>
        <v>Industry</v>
      </c>
      <c r="B618" s="272" t="str">
        <f>IF(ISBLANK(INDEX('Policy Characteristics'!B:B,MATCH($C618,'Policy Characteristics'!$C:$C,0))),"",INDEX('Policy Characteristics'!B:B,MATCH($C618,'Policy Characteristics'!$C:$C,0)))</f>
        <v>Electrification + Hydrogen</v>
      </c>
      <c r="C618" s="274" t="str">
        <f t="shared" si="35"/>
        <v>Fraction of Industrial Fuel Use Shifted to Other Fuels</v>
      </c>
      <c r="D618" s="6" t="s">
        <v>3203</v>
      </c>
      <c r="E618" s="44" t="s">
        <v>2445</v>
      </c>
      <c r="F618" t="s">
        <v>3171</v>
      </c>
      <c r="G618" s="44" t="s">
        <v>3216</v>
      </c>
      <c r="H618" s="43">
        <v>1359</v>
      </c>
      <c r="I618" s="44" t="s">
        <v>46</v>
      </c>
      <c r="J618" s="274" t="str">
        <f>IF(ISBLANK(INDEX('Policy Characteristics'!D:D,MATCH($C618,'Policy Characteristics'!$C:$C,0))),"",INDEX('Policy Characteristics'!D:D,MATCH($C618,'Policy Characteristics'!$C:$C,0)))</f>
        <v>Electrification + Hydrogen</v>
      </c>
      <c r="K618" s="272" t="str">
        <f>IF(ISBLANK(INDEX('Policy Characteristics'!E:E,MATCH($C618,'Policy Characteristics'!$C:$C,0))),"",INDEX('Policy Characteristics'!E:E,MATCH($C618,'Policy Characteristics'!$C:$C,0)))</f>
        <v>indst fuel type shifting</v>
      </c>
      <c r="L618" s="285">
        <f>IF(ISBLANK(INDEX('Policy Characteristics'!F:F,MATCH($C618,'Policy Characteristics'!$C:$C,0))),"",INDEX('Policy Characteristics'!F:F,MATCH($C618,'Policy Characteristics'!$C:$C,0)))</f>
        <v>0</v>
      </c>
      <c r="M618" s="285">
        <f>IF(ISBLANK(INDEX('Policy Characteristics'!G:G,MATCH($C618,'Policy Characteristics'!$C:$C,0))),"",INDEX('Policy Characteristics'!G:G,MATCH($C618,'Policy Characteristics'!$C:$C,0)))</f>
        <v>1</v>
      </c>
      <c r="N618" s="285">
        <f>IF(ISBLANK(INDEX('Policy Characteristics'!H:H,MATCH($C618,'Policy Characteristics'!$C:$C,0))),"",INDEX('Policy Characteristics'!H:H,MATCH($C618,'Policy Characteristics'!$C:$C,0)))</f>
        <v>0.01</v>
      </c>
      <c r="O618" s="272" t="str">
        <f>IF(ISBLANK(INDEX('Policy Characteristics'!I:I,MATCH($C618,'Policy Characteristics'!$C:$C,0))),"",INDEX('Policy Characteristics'!I:I,MATCH($C618,'Policy Characteristics'!$C:$C,0)))</f>
        <v>% of fuel shifted</v>
      </c>
      <c r="P618" s="272" t="str">
        <f>IF(ISBLANK(INDEX('Policy Characteristics'!J:J,MATCH($C618,'Policy Characteristics'!$C:$C,0))),"",INDEX('Policy Characteristics'!J:J,MATCH($C618,'Policy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8" s="272" t="str">
        <f>IF(ISBLANK(INDEX('Policy Characteristics'!K:K,MATCH($C618,'Policy Characteristics'!$C:$C,0))),"",INDEX('Policy Characteristics'!K:K,MATCH($C618,'Policy Characteristics'!$C:$C,0)))</f>
        <v>industry-ag-main.html#fuel-switching</v>
      </c>
      <c r="R618" s="272" t="str">
        <f>IF(ISBLANK(INDEX('Policy Characteristics'!L:L,MATCH($C618,'Policy Characteristics'!$C:$C,0))),"",INDEX('Policy Characteristics'!L:L,MATCH($C618,'Policy Characteristics'!$C:$C,0)))</f>
        <v>industry-elec-and-hydrogen.html</v>
      </c>
    </row>
    <row r="619" spans="1:18" ht="16">
      <c r="A619" s="272" t="str">
        <f>IF(ISBLANK(INDEX('Policy Characteristics'!A:A,MATCH($C619,'Policy Characteristics'!$C:$C,0))),"",INDEX('Policy Characteristics'!A:A,MATCH($C619,'Policy Characteristics'!$C:$C,0)))</f>
        <v>Industry</v>
      </c>
      <c r="B619" s="272" t="str">
        <f>IF(ISBLANK(INDEX('Policy Characteristics'!B:B,MATCH($C619,'Policy Characteristics'!$C:$C,0))),"",INDEX('Policy Characteristics'!B:B,MATCH($C619,'Policy Characteristics'!$C:$C,0)))</f>
        <v>Electrification + Hydrogen</v>
      </c>
      <c r="C619" s="274" t="str">
        <f t="shared" si="35"/>
        <v>Fraction of Industrial Fuel Use Shifted to Other Fuels</v>
      </c>
      <c r="D619" s="6" t="s">
        <v>3203</v>
      </c>
      <c r="E619" s="44" t="s">
        <v>2446</v>
      </c>
      <c r="F619" t="s">
        <v>3171</v>
      </c>
      <c r="G619" s="44" t="s">
        <v>3217</v>
      </c>
      <c r="H619" s="43">
        <v>1360</v>
      </c>
      <c r="I619" s="44" t="s">
        <v>46</v>
      </c>
      <c r="J619" s="274" t="str">
        <f>IF(ISBLANK(INDEX('Policy Characteristics'!D:D,MATCH($C619,'Policy Characteristics'!$C:$C,0))),"",INDEX('Policy Characteristics'!D:D,MATCH($C619,'Policy Characteristics'!$C:$C,0)))</f>
        <v>Electrification + Hydrogen</v>
      </c>
      <c r="K619" s="272" t="str">
        <f>IF(ISBLANK(INDEX('Policy Characteristics'!E:E,MATCH($C619,'Policy Characteristics'!$C:$C,0))),"",INDEX('Policy Characteristics'!E:E,MATCH($C619,'Policy Characteristics'!$C:$C,0)))</f>
        <v>indst fuel type shifting</v>
      </c>
      <c r="L619" s="285">
        <f>IF(ISBLANK(INDEX('Policy Characteristics'!F:F,MATCH($C619,'Policy Characteristics'!$C:$C,0))),"",INDEX('Policy Characteristics'!F:F,MATCH($C619,'Policy Characteristics'!$C:$C,0)))</f>
        <v>0</v>
      </c>
      <c r="M619" s="285">
        <f>IF(ISBLANK(INDEX('Policy Characteristics'!G:G,MATCH($C619,'Policy Characteristics'!$C:$C,0))),"",INDEX('Policy Characteristics'!G:G,MATCH($C619,'Policy Characteristics'!$C:$C,0)))</f>
        <v>1</v>
      </c>
      <c r="N619" s="285">
        <f>IF(ISBLANK(INDEX('Policy Characteristics'!H:H,MATCH($C619,'Policy Characteristics'!$C:$C,0))),"",INDEX('Policy Characteristics'!H:H,MATCH($C619,'Policy Characteristics'!$C:$C,0)))</f>
        <v>0.01</v>
      </c>
      <c r="O619" s="272" t="str">
        <f>IF(ISBLANK(INDEX('Policy Characteristics'!I:I,MATCH($C619,'Policy Characteristics'!$C:$C,0))),"",INDEX('Policy Characteristics'!I:I,MATCH($C619,'Policy Characteristics'!$C:$C,0)))</f>
        <v>% of fuel shifted</v>
      </c>
      <c r="P619" s="272" t="str">
        <f>IF(ISBLANK(INDEX('Policy Characteristics'!J:J,MATCH($C619,'Policy Characteristics'!$C:$C,0))),"",INDEX('Policy Characteristics'!J:J,MATCH($C619,'Policy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19" s="272" t="str">
        <f>IF(ISBLANK(INDEX('Policy Characteristics'!K:K,MATCH($C619,'Policy Characteristics'!$C:$C,0))),"",INDEX('Policy Characteristics'!K:K,MATCH($C619,'Policy Characteristics'!$C:$C,0)))</f>
        <v>industry-ag-main.html#fuel-switching</v>
      </c>
      <c r="R619" s="272" t="str">
        <f>IF(ISBLANK(INDEX('Policy Characteristics'!L:L,MATCH($C619,'Policy Characteristics'!$C:$C,0))),"",INDEX('Policy Characteristics'!L:L,MATCH($C619,'Policy Characteristics'!$C:$C,0)))</f>
        <v>industry-elec-and-hydrogen.html</v>
      </c>
    </row>
    <row r="620" spans="1:18" ht="16">
      <c r="A620" s="272" t="str">
        <f>IF(ISBLANK(INDEX('Policy Characteristics'!A:A,MATCH($C620,'Policy Characteristics'!$C:$C,0))),"",INDEX('Policy Characteristics'!A:A,MATCH($C620,'Policy Characteristics'!$C:$C,0)))</f>
        <v>Industry</v>
      </c>
      <c r="B620" s="272" t="str">
        <f>IF(ISBLANK(INDEX('Policy Characteristics'!B:B,MATCH($C620,'Policy Characteristics'!$C:$C,0))),"",INDEX('Policy Characteristics'!B:B,MATCH($C620,'Policy Characteristics'!$C:$C,0)))</f>
        <v>Electrification + Hydrogen</v>
      </c>
      <c r="C620" s="274" t="str">
        <f t="shared" si="35"/>
        <v>Fraction of Industrial Fuel Use Shifted to Other Fuels</v>
      </c>
      <c r="D620" s="6" t="s">
        <v>3203</v>
      </c>
      <c r="E620" s="44" t="s">
        <v>2447</v>
      </c>
      <c r="F620" t="s">
        <v>3171</v>
      </c>
      <c r="G620" s="44" t="s">
        <v>3218</v>
      </c>
      <c r="H620" s="43">
        <v>1361</v>
      </c>
      <c r="I620" s="44" t="s">
        <v>46</v>
      </c>
      <c r="J620" s="274" t="str">
        <f>IF(ISBLANK(INDEX('Policy Characteristics'!D:D,MATCH($C620,'Policy Characteristics'!$C:$C,0))),"",INDEX('Policy Characteristics'!D:D,MATCH($C620,'Policy Characteristics'!$C:$C,0)))</f>
        <v>Electrification + Hydrogen</v>
      </c>
      <c r="K620" s="272" t="str">
        <f>IF(ISBLANK(INDEX('Policy Characteristics'!E:E,MATCH($C620,'Policy Characteristics'!$C:$C,0))),"",INDEX('Policy Characteristics'!E:E,MATCH($C620,'Policy Characteristics'!$C:$C,0)))</f>
        <v>indst fuel type shifting</v>
      </c>
      <c r="L620" s="285">
        <f>IF(ISBLANK(INDEX('Policy Characteristics'!F:F,MATCH($C620,'Policy Characteristics'!$C:$C,0))),"",INDEX('Policy Characteristics'!F:F,MATCH($C620,'Policy Characteristics'!$C:$C,0)))</f>
        <v>0</v>
      </c>
      <c r="M620" s="285">
        <f>IF(ISBLANK(INDEX('Policy Characteristics'!G:G,MATCH($C620,'Policy Characteristics'!$C:$C,0))),"",INDEX('Policy Characteristics'!G:G,MATCH($C620,'Policy Characteristics'!$C:$C,0)))</f>
        <v>1</v>
      </c>
      <c r="N620" s="285">
        <f>IF(ISBLANK(INDEX('Policy Characteristics'!H:H,MATCH($C620,'Policy Characteristics'!$C:$C,0))),"",INDEX('Policy Characteristics'!H:H,MATCH($C620,'Policy Characteristics'!$C:$C,0)))</f>
        <v>0.01</v>
      </c>
      <c r="O620" s="272" t="str">
        <f>IF(ISBLANK(INDEX('Policy Characteristics'!I:I,MATCH($C620,'Policy Characteristics'!$C:$C,0))),"",INDEX('Policy Characteristics'!I:I,MATCH($C620,'Policy Characteristics'!$C:$C,0)))</f>
        <v>% of fuel shifted</v>
      </c>
      <c r="P620" s="272" t="str">
        <f>IF(ISBLANK(INDEX('Policy Characteristics'!J:J,MATCH($C620,'Policy Characteristics'!$C:$C,0))),"",INDEX('Policy Characteristics'!J:J,MATCH($C620,'Policy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0" s="272" t="str">
        <f>IF(ISBLANK(INDEX('Policy Characteristics'!K:K,MATCH($C620,'Policy Characteristics'!$C:$C,0))),"",INDEX('Policy Characteristics'!K:K,MATCH($C620,'Policy Characteristics'!$C:$C,0)))</f>
        <v>industry-ag-main.html#fuel-switching</v>
      </c>
      <c r="R620" s="272" t="str">
        <f>IF(ISBLANK(INDEX('Policy Characteristics'!L:L,MATCH($C620,'Policy Characteristics'!$C:$C,0))),"",INDEX('Policy Characteristics'!L:L,MATCH($C620,'Policy Characteristics'!$C:$C,0)))</f>
        <v>industry-elec-and-hydrogen.html</v>
      </c>
    </row>
    <row r="621" spans="1:18" ht="16">
      <c r="A621" s="272" t="str">
        <f>IF(ISBLANK(INDEX('Policy Characteristics'!A:A,MATCH($C621,'Policy Characteristics'!$C:$C,0))),"",INDEX('Policy Characteristics'!A:A,MATCH($C621,'Policy Characteristics'!$C:$C,0)))</f>
        <v>Industry</v>
      </c>
      <c r="B621" s="272" t="str">
        <f>IF(ISBLANK(INDEX('Policy Characteristics'!B:B,MATCH($C621,'Policy Characteristics'!$C:$C,0))),"",INDEX('Policy Characteristics'!B:B,MATCH($C621,'Policy Characteristics'!$C:$C,0)))</f>
        <v>Electrification + Hydrogen</v>
      </c>
      <c r="C621" s="274" t="str">
        <f t="shared" si="35"/>
        <v>Fraction of Industrial Fuel Use Shifted to Other Fuels</v>
      </c>
      <c r="D621" s="6" t="s">
        <v>3203</v>
      </c>
      <c r="E621" s="44" t="s">
        <v>2448</v>
      </c>
      <c r="F621" t="s">
        <v>3171</v>
      </c>
      <c r="G621" s="44" t="s">
        <v>3219</v>
      </c>
      <c r="H621" s="43">
        <v>1362</v>
      </c>
      <c r="I621" s="44" t="s">
        <v>46</v>
      </c>
      <c r="J621" s="274" t="str">
        <f>IF(ISBLANK(INDEX('Policy Characteristics'!D:D,MATCH($C621,'Policy Characteristics'!$C:$C,0))),"",INDEX('Policy Characteristics'!D:D,MATCH($C621,'Policy Characteristics'!$C:$C,0)))</f>
        <v>Electrification + Hydrogen</v>
      </c>
      <c r="K621" s="272" t="str">
        <f>IF(ISBLANK(INDEX('Policy Characteristics'!E:E,MATCH($C621,'Policy Characteristics'!$C:$C,0))),"",INDEX('Policy Characteristics'!E:E,MATCH($C621,'Policy Characteristics'!$C:$C,0)))</f>
        <v>indst fuel type shifting</v>
      </c>
      <c r="L621" s="285">
        <f>IF(ISBLANK(INDEX('Policy Characteristics'!F:F,MATCH($C621,'Policy Characteristics'!$C:$C,0))),"",INDEX('Policy Characteristics'!F:F,MATCH($C621,'Policy Characteristics'!$C:$C,0)))</f>
        <v>0</v>
      </c>
      <c r="M621" s="285">
        <f>IF(ISBLANK(INDEX('Policy Characteristics'!G:G,MATCH($C621,'Policy Characteristics'!$C:$C,0))),"",INDEX('Policy Characteristics'!G:G,MATCH($C621,'Policy Characteristics'!$C:$C,0)))</f>
        <v>1</v>
      </c>
      <c r="N621" s="285">
        <f>IF(ISBLANK(INDEX('Policy Characteristics'!H:H,MATCH($C621,'Policy Characteristics'!$C:$C,0))),"",INDEX('Policy Characteristics'!H:H,MATCH($C621,'Policy Characteristics'!$C:$C,0)))</f>
        <v>0.01</v>
      </c>
      <c r="O621" s="272" t="str">
        <f>IF(ISBLANK(INDEX('Policy Characteristics'!I:I,MATCH($C621,'Policy Characteristics'!$C:$C,0))),"",INDEX('Policy Characteristics'!I:I,MATCH($C621,'Policy Characteristics'!$C:$C,0)))</f>
        <v>% of fuel shifted</v>
      </c>
      <c r="P621" s="272" t="str">
        <f>IF(ISBLANK(INDEX('Policy Characteristics'!J:J,MATCH($C621,'Policy Characteristics'!$C:$C,0))),"",INDEX('Policy Characteristics'!J:J,MATCH($C621,'Policy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1" s="272" t="str">
        <f>IF(ISBLANK(INDEX('Policy Characteristics'!K:K,MATCH($C621,'Policy Characteristics'!$C:$C,0))),"",INDEX('Policy Characteristics'!K:K,MATCH($C621,'Policy Characteristics'!$C:$C,0)))</f>
        <v>industry-ag-main.html#fuel-switching</v>
      </c>
      <c r="R621" s="272" t="str">
        <f>IF(ISBLANK(INDEX('Policy Characteristics'!L:L,MATCH($C621,'Policy Characteristics'!$C:$C,0))),"",INDEX('Policy Characteristics'!L:L,MATCH($C621,'Policy Characteristics'!$C:$C,0)))</f>
        <v>industry-elec-and-hydrogen.html</v>
      </c>
    </row>
    <row r="622" spans="1:18" ht="16">
      <c r="A622" s="272" t="str">
        <f>IF(ISBLANK(INDEX('Policy Characteristics'!A:A,MATCH($C622,'Policy Characteristics'!$C:$C,0))),"",INDEX('Policy Characteristics'!A:A,MATCH($C622,'Policy Characteristics'!$C:$C,0)))</f>
        <v>Industry</v>
      </c>
      <c r="B622" s="272" t="str">
        <f>IF(ISBLANK(INDEX('Policy Characteristics'!B:B,MATCH($C622,'Policy Characteristics'!$C:$C,0))),"",INDEX('Policy Characteristics'!B:B,MATCH($C622,'Policy Characteristics'!$C:$C,0)))</f>
        <v>Electrification + Hydrogen</v>
      </c>
      <c r="C622" s="274" t="str">
        <f t="shared" si="35"/>
        <v>Fraction of Industrial Fuel Use Shifted to Other Fuels</v>
      </c>
      <c r="D622" s="6" t="s">
        <v>3203</v>
      </c>
      <c r="E622" s="44" t="s">
        <v>2449</v>
      </c>
      <c r="F622" t="s">
        <v>3171</v>
      </c>
      <c r="G622" s="44" t="s">
        <v>3220</v>
      </c>
      <c r="H622" s="43">
        <v>1363</v>
      </c>
      <c r="I622" s="44" t="s">
        <v>46</v>
      </c>
      <c r="J622" s="274" t="str">
        <f>IF(ISBLANK(INDEX('Policy Characteristics'!D:D,MATCH($C622,'Policy Characteristics'!$C:$C,0))),"",INDEX('Policy Characteristics'!D:D,MATCH($C622,'Policy Characteristics'!$C:$C,0)))</f>
        <v>Electrification + Hydrogen</v>
      </c>
      <c r="K622" s="272" t="str">
        <f>IF(ISBLANK(INDEX('Policy Characteristics'!E:E,MATCH($C622,'Policy Characteristics'!$C:$C,0))),"",INDEX('Policy Characteristics'!E:E,MATCH($C622,'Policy Characteristics'!$C:$C,0)))</f>
        <v>indst fuel type shifting</v>
      </c>
      <c r="L622" s="285">
        <f>IF(ISBLANK(INDEX('Policy Characteristics'!F:F,MATCH($C622,'Policy Characteristics'!$C:$C,0))),"",INDEX('Policy Characteristics'!F:F,MATCH($C622,'Policy Characteristics'!$C:$C,0)))</f>
        <v>0</v>
      </c>
      <c r="M622" s="285">
        <f>IF(ISBLANK(INDEX('Policy Characteristics'!G:G,MATCH($C622,'Policy Characteristics'!$C:$C,0))),"",INDEX('Policy Characteristics'!G:G,MATCH($C622,'Policy Characteristics'!$C:$C,0)))</f>
        <v>1</v>
      </c>
      <c r="N622" s="285">
        <f>IF(ISBLANK(INDEX('Policy Characteristics'!H:H,MATCH($C622,'Policy Characteristics'!$C:$C,0))),"",INDEX('Policy Characteristics'!H:H,MATCH($C622,'Policy Characteristics'!$C:$C,0)))</f>
        <v>0.01</v>
      </c>
      <c r="O622" s="272" t="str">
        <f>IF(ISBLANK(INDEX('Policy Characteristics'!I:I,MATCH($C622,'Policy Characteristics'!$C:$C,0))),"",INDEX('Policy Characteristics'!I:I,MATCH($C622,'Policy Characteristics'!$C:$C,0)))</f>
        <v>% of fuel shifted</v>
      </c>
      <c r="P622" s="272" t="str">
        <f>IF(ISBLANK(INDEX('Policy Characteristics'!J:J,MATCH($C622,'Policy Characteristics'!$C:$C,0))),"",INDEX('Policy Characteristics'!J:J,MATCH($C622,'Policy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2" s="272" t="str">
        <f>IF(ISBLANK(INDEX('Policy Characteristics'!K:K,MATCH($C622,'Policy Characteristics'!$C:$C,0))),"",INDEX('Policy Characteristics'!K:K,MATCH($C622,'Policy Characteristics'!$C:$C,0)))</f>
        <v>industry-ag-main.html#fuel-switching</v>
      </c>
      <c r="R622" s="272" t="str">
        <f>IF(ISBLANK(INDEX('Policy Characteristics'!L:L,MATCH($C622,'Policy Characteristics'!$C:$C,0))),"",INDEX('Policy Characteristics'!L:L,MATCH($C622,'Policy Characteristics'!$C:$C,0)))</f>
        <v>industry-elec-and-hydrogen.html</v>
      </c>
    </row>
    <row r="623" spans="1:18" ht="16">
      <c r="A623" s="272" t="str">
        <f>IF(ISBLANK(INDEX('Policy Characteristics'!A:A,MATCH($C623,'Policy Characteristics'!$C:$C,0))),"",INDEX('Policy Characteristics'!A:A,MATCH($C623,'Policy Characteristics'!$C:$C,0)))</f>
        <v>Industry</v>
      </c>
      <c r="B623" s="272" t="str">
        <f>IF(ISBLANK(INDEX('Policy Characteristics'!B:B,MATCH($C623,'Policy Characteristics'!$C:$C,0))),"",INDEX('Policy Characteristics'!B:B,MATCH($C623,'Policy Characteristics'!$C:$C,0)))</f>
        <v>Electrification + Hydrogen</v>
      </c>
      <c r="C623" s="274" t="str">
        <f t="shared" si="35"/>
        <v>Fraction of Industrial Fuel Use Shifted to Other Fuels</v>
      </c>
      <c r="D623" s="6" t="s">
        <v>3203</v>
      </c>
      <c r="E623" s="44" t="s">
        <v>2785</v>
      </c>
      <c r="F623" t="s">
        <v>3171</v>
      </c>
      <c r="G623" s="44" t="s">
        <v>3221</v>
      </c>
      <c r="H623" s="43">
        <v>1364</v>
      </c>
      <c r="I623" s="44" t="s">
        <v>46</v>
      </c>
      <c r="J623" s="274" t="str">
        <f>IF(ISBLANK(INDEX('Policy Characteristics'!D:D,MATCH($C623,'Policy Characteristics'!$C:$C,0))),"",INDEX('Policy Characteristics'!D:D,MATCH($C623,'Policy Characteristics'!$C:$C,0)))</f>
        <v>Electrification + Hydrogen</v>
      </c>
      <c r="K623" s="272" t="str">
        <f>IF(ISBLANK(INDEX('Policy Characteristics'!E:E,MATCH($C623,'Policy Characteristics'!$C:$C,0))),"",INDEX('Policy Characteristics'!E:E,MATCH($C623,'Policy Characteristics'!$C:$C,0)))</f>
        <v>indst fuel type shifting</v>
      </c>
      <c r="L623" s="285">
        <f>IF(ISBLANK(INDEX('Policy Characteristics'!F:F,MATCH($C623,'Policy Characteristics'!$C:$C,0))),"",INDEX('Policy Characteristics'!F:F,MATCH($C623,'Policy Characteristics'!$C:$C,0)))</f>
        <v>0</v>
      </c>
      <c r="M623" s="285">
        <f>IF(ISBLANK(INDEX('Policy Characteristics'!G:G,MATCH($C623,'Policy Characteristics'!$C:$C,0))),"",INDEX('Policy Characteristics'!G:G,MATCH($C623,'Policy Characteristics'!$C:$C,0)))</f>
        <v>1</v>
      </c>
      <c r="N623" s="285">
        <f>IF(ISBLANK(INDEX('Policy Characteristics'!H:H,MATCH($C623,'Policy Characteristics'!$C:$C,0))),"",INDEX('Policy Characteristics'!H:H,MATCH($C623,'Policy Characteristics'!$C:$C,0)))</f>
        <v>0.01</v>
      </c>
      <c r="O623" s="272" t="str">
        <f>IF(ISBLANK(INDEX('Policy Characteristics'!I:I,MATCH($C623,'Policy Characteristics'!$C:$C,0))),"",INDEX('Policy Characteristics'!I:I,MATCH($C623,'Policy Characteristics'!$C:$C,0)))</f>
        <v>% of fuel shifted</v>
      </c>
      <c r="P623" s="272" t="str">
        <f>IF(ISBLANK(INDEX('Policy Characteristics'!J:J,MATCH($C623,'Policy Characteristics'!$C:$C,0))),"",INDEX('Policy Characteristics'!J:J,MATCH($C623,'Policy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3" s="272" t="str">
        <f>IF(ISBLANK(INDEX('Policy Characteristics'!K:K,MATCH($C623,'Policy Characteristics'!$C:$C,0))),"",INDEX('Policy Characteristics'!K:K,MATCH($C623,'Policy Characteristics'!$C:$C,0)))</f>
        <v>industry-ag-main.html#fuel-switching</v>
      </c>
      <c r="R623" s="272" t="str">
        <f>IF(ISBLANK(INDEX('Policy Characteristics'!L:L,MATCH($C623,'Policy Characteristics'!$C:$C,0))),"",INDEX('Policy Characteristics'!L:L,MATCH($C623,'Policy Characteristics'!$C:$C,0)))</f>
        <v>industry-elec-and-hydrogen.html</v>
      </c>
    </row>
    <row r="624" spans="1:18" ht="16">
      <c r="A624" s="272" t="str">
        <f>IF(ISBLANK(INDEX('Policy Characteristics'!A:A,MATCH($C624,'Policy Characteristics'!$C:$C,0))),"",INDEX('Policy Characteristics'!A:A,MATCH($C624,'Policy Characteristics'!$C:$C,0)))</f>
        <v>Industry</v>
      </c>
      <c r="B624" s="272" t="str">
        <f>IF(ISBLANK(INDEX('Policy Characteristics'!B:B,MATCH($C624,'Policy Characteristics'!$C:$C,0))),"",INDEX('Policy Characteristics'!B:B,MATCH($C624,'Policy Characteristics'!$C:$C,0)))</f>
        <v>Electrification + Hydrogen</v>
      </c>
      <c r="C624" s="274" t="str">
        <f t="shared" si="35"/>
        <v>Fraction of Industrial Fuel Use Shifted to Other Fuels</v>
      </c>
      <c r="D624" s="6" t="s">
        <v>3203</v>
      </c>
      <c r="E624" s="44" t="s">
        <v>2786</v>
      </c>
      <c r="F624" t="s">
        <v>3171</v>
      </c>
      <c r="G624" s="44" t="s">
        <v>3222</v>
      </c>
      <c r="H624" s="43">
        <v>1365</v>
      </c>
      <c r="I624" s="44" t="s">
        <v>46</v>
      </c>
      <c r="J624" s="274" t="str">
        <f>IF(ISBLANK(INDEX('Policy Characteristics'!D:D,MATCH($C624,'Policy Characteristics'!$C:$C,0))),"",INDEX('Policy Characteristics'!D:D,MATCH($C624,'Policy Characteristics'!$C:$C,0)))</f>
        <v>Electrification + Hydrogen</v>
      </c>
      <c r="K624" s="272" t="str">
        <f>IF(ISBLANK(INDEX('Policy Characteristics'!E:E,MATCH($C624,'Policy Characteristics'!$C:$C,0))),"",INDEX('Policy Characteristics'!E:E,MATCH($C624,'Policy Characteristics'!$C:$C,0)))</f>
        <v>indst fuel type shifting</v>
      </c>
      <c r="L624" s="285">
        <f>IF(ISBLANK(INDEX('Policy Characteristics'!F:F,MATCH($C624,'Policy Characteristics'!$C:$C,0))),"",INDEX('Policy Characteristics'!F:F,MATCH($C624,'Policy Characteristics'!$C:$C,0)))</f>
        <v>0</v>
      </c>
      <c r="M624" s="285">
        <f>IF(ISBLANK(INDEX('Policy Characteristics'!G:G,MATCH($C624,'Policy Characteristics'!$C:$C,0))),"",INDEX('Policy Characteristics'!G:G,MATCH($C624,'Policy Characteristics'!$C:$C,0)))</f>
        <v>1</v>
      </c>
      <c r="N624" s="285">
        <f>IF(ISBLANK(INDEX('Policy Characteristics'!H:H,MATCH($C624,'Policy Characteristics'!$C:$C,0))),"",INDEX('Policy Characteristics'!H:H,MATCH($C624,'Policy Characteristics'!$C:$C,0)))</f>
        <v>0.01</v>
      </c>
      <c r="O624" s="272" t="str">
        <f>IF(ISBLANK(INDEX('Policy Characteristics'!I:I,MATCH($C624,'Policy Characteristics'!$C:$C,0))),"",INDEX('Policy Characteristics'!I:I,MATCH($C624,'Policy Characteristics'!$C:$C,0)))</f>
        <v>% of fuel shifted</v>
      </c>
      <c r="P624" s="272" t="str">
        <f>IF(ISBLANK(INDEX('Policy Characteristics'!J:J,MATCH($C624,'Policy Characteristics'!$C:$C,0))),"",INDEX('Policy Characteristics'!J:J,MATCH($C624,'Policy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4" s="272" t="str">
        <f>IF(ISBLANK(INDEX('Policy Characteristics'!K:K,MATCH($C624,'Policy Characteristics'!$C:$C,0))),"",INDEX('Policy Characteristics'!K:K,MATCH($C624,'Policy Characteristics'!$C:$C,0)))</f>
        <v>industry-ag-main.html#fuel-switching</v>
      </c>
      <c r="R624" s="272" t="str">
        <f>IF(ISBLANK(INDEX('Policy Characteristics'!L:L,MATCH($C624,'Policy Characteristics'!$C:$C,0))),"",INDEX('Policy Characteristics'!L:L,MATCH($C624,'Policy Characteristics'!$C:$C,0)))</f>
        <v>industry-elec-and-hydrogen.html</v>
      </c>
    </row>
    <row r="625" spans="1:18" ht="16">
      <c r="A625" s="272" t="str">
        <f>IF(ISBLANK(INDEX('Policy Characteristics'!A:A,MATCH($C625,'Policy Characteristics'!$C:$C,0))),"",INDEX('Policy Characteristics'!A:A,MATCH($C625,'Policy Characteristics'!$C:$C,0)))</f>
        <v>Industry</v>
      </c>
      <c r="B625" s="272" t="str">
        <f>IF(ISBLANK(INDEX('Policy Characteristics'!B:B,MATCH($C625,'Policy Characteristics'!$C:$C,0))),"",INDEX('Policy Characteristics'!B:B,MATCH($C625,'Policy Characteristics'!$C:$C,0)))</f>
        <v>Electrification + Hydrogen</v>
      </c>
      <c r="C625" s="274" t="str">
        <f t="shared" si="35"/>
        <v>Fraction of Industrial Fuel Use Shifted to Other Fuels</v>
      </c>
      <c r="D625" s="6" t="s">
        <v>3203</v>
      </c>
      <c r="E625" s="44" t="s">
        <v>2787</v>
      </c>
      <c r="F625" t="s">
        <v>3171</v>
      </c>
      <c r="G625" s="44" t="s">
        <v>3223</v>
      </c>
      <c r="H625" s="43">
        <v>1366</v>
      </c>
      <c r="I625" s="44" t="s">
        <v>46</v>
      </c>
      <c r="J625" s="274" t="str">
        <f>IF(ISBLANK(INDEX('Policy Characteristics'!D:D,MATCH($C625,'Policy Characteristics'!$C:$C,0))),"",INDEX('Policy Characteristics'!D:D,MATCH($C625,'Policy Characteristics'!$C:$C,0)))</f>
        <v>Electrification + Hydrogen</v>
      </c>
      <c r="K625" s="272" t="str">
        <f>IF(ISBLANK(INDEX('Policy Characteristics'!E:E,MATCH($C625,'Policy Characteristics'!$C:$C,0))),"",INDEX('Policy Characteristics'!E:E,MATCH($C625,'Policy Characteristics'!$C:$C,0)))</f>
        <v>indst fuel type shifting</v>
      </c>
      <c r="L625" s="285">
        <f>IF(ISBLANK(INDEX('Policy Characteristics'!F:F,MATCH($C625,'Policy Characteristics'!$C:$C,0))),"",INDEX('Policy Characteristics'!F:F,MATCH($C625,'Policy Characteristics'!$C:$C,0)))</f>
        <v>0</v>
      </c>
      <c r="M625" s="285">
        <f>IF(ISBLANK(INDEX('Policy Characteristics'!G:G,MATCH($C625,'Policy Characteristics'!$C:$C,0))),"",INDEX('Policy Characteristics'!G:G,MATCH($C625,'Policy Characteristics'!$C:$C,0)))</f>
        <v>1</v>
      </c>
      <c r="N625" s="285">
        <f>IF(ISBLANK(INDEX('Policy Characteristics'!H:H,MATCH($C625,'Policy Characteristics'!$C:$C,0))),"",INDEX('Policy Characteristics'!H:H,MATCH($C625,'Policy Characteristics'!$C:$C,0)))</f>
        <v>0.01</v>
      </c>
      <c r="O625" s="272" t="str">
        <f>IF(ISBLANK(INDEX('Policy Characteristics'!I:I,MATCH($C625,'Policy Characteristics'!$C:$C,0))),"",INDEX('Policy Characteristics'!I:I,MATCH($C625,'Policy Characteristics'!$C:$C,0)))</f>
        <v>% of fuel shifted</v>
      </c>
      <c r="P625" s="272" t="str">
        <f>IF(ISBLANK(INDEX('Policy Characteristics'!J:J,MATCH($C625,'Policy Characteristics'!$C:$C,0))),"",INDEX('Policy Characteristics'!J:J,MATCH($C625,'Policy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5" s="272" t="str">
        <f>IF(ISBLANK(INDEX('Policy Characteristics'!K:K,MATCH($C625,'Policy Characteristics'!$C:$C,0))),"",INDEX('Policy Characteristics'!K:K,MATCH($C625,'Policy Characteristics'!$C:$C,0)))</f>
        <v>industry-ag-main.html#fuel-switching</v>
      </c>
      <c r="R625" s="272" t="str">
        <f>IF(ISBLANK(INDEX('Policy Characteristics'!L:L,MATCH($C625,'Policy Characteristics'!$C:$C,0))),"",INDEX('Policy Characteristics'!L:L,MATCH($C625,'Policy Characteristics'!$C:$C,0)))</f>
        <v>industry-elec-and-hydrogen.html</v>
      </c>
    </row>
    <row r="626" spans="1:18" ht="16">
      <c r="A626" s="272" t="str">
        <f>IF(ISBLANK(INDEX('Policy Characteristics'!A:A,MATCH($C626,'Policy Characteristics'!$C:$C,0))),"",INDEX('Policy Characteristics'!A:A,MATCH($C626,'Policy Characteristics'!$C:$C,0)))</f>
        <v>Industry</v>
      </c>
      <c r="B626" s="272" t="str">
        <f>IF(ISBLANK(INDEX('Policy Characteristics'!B:B,MATCH($C626,'Policy Characteristics'!$C:$C,0))),"",INDEX('Policy Characteristics'!B:B,MATCH($C626,'Policy Characteristics'!$C:$C,0)))</f>
        <v>Electrification + Hydrogen</v>
      </c>
      <c r="C626" s="274" t="str">
        <f t="shared" si="35"/>
        <v>Fraction of Industrial Fuel Use Shifted to Other Fuels</v>
      </c>
      <c r="D626" s="6" t="s">
        <v>3203</v>
      </c>
      <c r="E626" s="44" t="s">
        <v>2784</v>
      </c>
      <c r="F626" t="s">
        <v>3171</v>
      </c>
      <c r="G626" s="44" t="s">
        <v>3224</v>
      </c>
      <c r="H626" s="43">
        <v>1367</v>
      </c>
      <c r="I626" s="44" t="s">
        <v>46</v>
      </c>
      <c r="J626" s="274" t="str">
        <f>IF(ISBLANK(INDEX('Policy Characteristics'!D:D,MATCH($C626,'Policy Characteristics'!$C:$C,0))),"",INDEX('Policy Characteristics'!D:D,MATCH($C626,'Policy Characteristics'!$C:$C,0)))</f>
        <v>Electrification + Hydrogen</v>
      </c>
      <c r="K626" s="272" t="str">
        <f>IF(ISBLANK(INDEX('Policy Characteristics'!E:E,MATCH($C626,'Policy Characteristics'!$C:$C,0))),"",INDEX('Policy Characteristics'!E:E,MATCH($C626,'Policy Characteristics'!$C:$C,0)))</f>
        <v>indst fuel type shifting</v>
      </c>
      <c r="L626" s="285">
        <f>IF(ISBLANK(INDEX('Policy Characteristics'!F:F,MATCH($C626,'Policy Characteristics'!$C:$C,0))),"",INDEX('Policy Characteristics'!F:F,MATCH($C626,'Policy Characteristics'!$C:$C,0)))</f>
        <v>0</v>
      </c>
      <c r="M626" s="285">
        <f>IF(ISBLANK(INDEX('Policy Characteristics'!G:G,MATCH($C626,'Policy Characteristics'!$C:$C,0))),"",INDEX('Policy Characteristics'!G:G,MATCH($C626,'Policy Characteristics'!$C:$C,0)))</f>
        <v>1</v>
      </c>
      <c r="N626" s="285">
        <f>IF(ISBLANK(INDEX('Policy Characteristics'!H:H,MATCH($C626,'Policy Characteristics'!$C:$C,0))),"",INDEX('Policy Characteristics'!H:H,MATCH($C626,'Policy Characteristics'!$C:$C,0)))</f>
        <v>0.01</v>
      </c>
      <c r="O626" s="272" t="str">
        <f>IF(ISBLANK(INDEX('Policy Characteristics'!I:I,MATCH($C626,'Policy Characteristics'!$C:$C,0))),"",INDEX('Policy Characteristics'!I:I,MATCH($C626,'Policy Characteristics'!$C:$C,0)))</f>
        <v>% of fuel shifted</v>
      </c>
      <c r="P626" s="272" t="str">
        <f>IF(ISBLANK(INDEX('Policy Characteristics'!J:J,MATCH($C626,'Policy Characteristics'!$C:$C,0))),"",INDEX('Policy Characteristics'!J:J,MATCH($C626,'Policy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6" s="272" t="str">
        <f>IF(ISBLANK(INDEX('Policy Characteristics'!K:K,MATCH($C626,'Policy Characteristics'!$C:$C,0))),"",INDEX('Policy Characteristics'!K:K,MATCH($C626,'Policy Characteristics'!$C:$C,0)))</f>
        <v>industry-ag-main.html#fuel-switching</v>
      </c>
      <c r="R626" s="272" t="str">
        <f>IF(ISBLANK(INDEX('Policy Characteristics'!L:L,MATCH($C626,'Policy Characteristics'!$C:$C,0))),"",INDEX('Policy Characteristics'!L:L,MATCH($C626,'Policy Characteristics'!$C:$C,0)))</f>
        <v>industry-elec-and-hydrogen.html</v>
      </c>
    </row>
    <row r="627" spans="1:18" ht="16">
      <c r="A627" s="272" t="str">
        <f>IF(ISBLANK(INDEX('Policy Characteristics'!A:A,MATCH($C627,'Policy Characteristics'!$C:$C,0))),"",INDEX('Policy Characteristics'!A:A,MATCH($C627,'Policy Characteristics'!$C:$C,0)))</f>
        <v>Industry</v>
      </c>
      <c r="B627" s="272" t="str">
        <f>IF(ISBLANK(INDEX('Policy Characteristics'!B:B,MATCH($C627,'Policy Characteristics'!$C:$C,0))),"",INDEX('Policy Characteristics'!B:B,MATCH($C627,'Policy Characteristics'!$C:$C,0)))</f>
        <v>Electrification + Hydrogen</v>
      </c>
      <c r="C627" s="274" t="str">
        <f t="shared" si="35"/>
        <v>Fraction of Industrial Fuel Use Shifted to Other Fuels</v>
      </c>
      <c r="D627" s="6" t="s">
        <v>3204</v>
      </c>
      <c r="E627" s="44" t="s">
        <v>2444</v>
      </c>
      <c r="F627" t="s">
        <v>3172</v>
      </c>
      <c r="G627" s="44" t="s">
        <v>3215</v>
      </c>
      <c r="H627" s="43">
        <v>1368</v>
      </c>
      <c r="I627" s="44" t="s">
        <v>46</v>
      </c>
      <c r="J627" s="274" t="str">
        <f>IF(ISBLANK(INDEX('Policy Characteristics'!D:D,MATCH($C627,'Policy Characteristics'!$C:$C,0))),"",INDEX('Policy Characteristics'!D:D,MATCH($C627,'Policy Characteristics'!$C:$C,0)))</f>
        <v>Electrification + Hydrogen</v>
      </c>
      <c r="K627" s="272" t="str">
        <f>IF(ISBLANK(INDEX('Policy Characteristics'!E:E,MATCH($C627,'Policy Characteristics'!$C:$C,0))),"",INDEX('Policy Characteristics'!E:E,MATCH($C627,'Policy Characteristics'!$C:$C,0)))</f>
        <v>indst fuel type shifting</v>
      </c>
      <c r="L627" s="285">
        <f>IF(ISBLANK(INDEX('Policy Characteristics'!F:F,MATCH($C627,'Policy Characteristics'!$C:$C,0))),"",INDEX('Policy Characteristics'!F:F,MATCH($C627,'Policy Characteristics'!$C:$C,0)))</f>
        <v>0</v>
      </c>
      <c r="M627" s="285">
        <f>IF(ISBLANK(INDEX('Policy Characteristics'!G:G,MATCH($C627,'Policy Characteristics'!$C:$C,0))),"",INDEX('Policy Characteristics'!G:G,MATCH($C627,'Policy Characteristics'!$C:$C,0)))</f>
        <v>1</v>
      </c>
      <c r="N627" s="285">
        <f>IF(ISBLANK(INDEX('Policy Characteristics'!H:H,MATCH($C627,'Policy Characteristics'!$C:$C,0))),"",INDEX('Policy Characteristics'!H:H,MATCH($C627,'Policy Characteristics'!$C:$C,0)))</f>
        <v>0.01</v>
      </c>
      <c r="O627" s="272" t="str">
        <f>IF(ISBLANK(INDEX('Policy Characteristics'!I:I,MATCH($C627,'Policy Characteristics'!$C:$C,0))),"",INDEX('Policy Characteristics'!I:I,MATCH($C627,'Policy Characteristics'!$C:$C,0)))</f>
        <v>% of fuel shifted</v>
      </c>
      <c r="P627" s="272" t="str">
        <f>IF(ISBLANK(INDEX('Policy Characteristics'!J:J,MATCH($C627,'Policy Characteristics'!$C:$C,0))),"",INDEX('Policy Characteristics'!J:J,MATCH($C627,'Policy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7" s="272" t="str">
        <f>IF(ISBLANK(INDEX('Policy Characteristics'!K:K,MATCH($C627,'Policy Characteristics'!$C:$C,0))),"",INDEX('Policy Characteristics'!K:K,MATCH($C627,'Policy Characteristics'!$C:$C,0)))</f>
        <v>industry-ag-main.html#fuel-switching</v>
      </c>
      <c r="R627" s="272" t="str">
        <f>IF(ISBLANK(INDEX('Policy Characteristics'!L:L,MATCH($C627,'Policy Characteristics'!$C:$C,0))),"",INDEX('Policy Characteristics'!L:L,MATCH($C627,'Policy Characteristics'!$C:$C,0)))</f>
        <v>industry-elec-and-hydrogen.html</v>
      </c>
    </row>
    <row r="628" spans="1:18" ht="16">
      <c r="A628" s="272" t="str">
        <f>IF(ISBLANK(INDEX('Policy Characteristics'!A:A,MATCH($C628,'Policy Characteristics'!$C:$C,0))),"",INDEX('Policy Characteristics'!A:A,MATCH($C628,'Policy Characteristics'!$C:$C,0)))</f>
        <v>Industry</v>
      </c>
      <c r="B628" s="272" t="str">
        <f>IF(ISBLANK(INDEX('Policy Characteristics'!B:B,MATCH($C628,'Policy Characteristics'!$C:$C,0))),"",INDEX('Policy Characteristics'!B:B,MATCH($C628,'Policy Characteristics'!$C:$C,0)))</f>
        <v>Electrification + Hydrogen</v>
      </c>
      <c r="C628" s="274" t="str">
        <f t="shared" si="35"/>
        <v>Fraction of Industrial Fuel Use Shifted to Other Fuels</v>
      </c>
      <c r="D628" s="6" t="s">
        <v>3204</v>
      </c>
      <c r="E628" s="44" t="s">
        <v>2445</v>
      </c>
      <c r="F628" t="s">
        <v>3172</v>
      </c>
      <c r="G628" s="44" t="s">
        <v>3216</v>
      </c>
      <c r="H628" s="43">
        <v>1369</v>
      </c>
      <c r="I628" s="44" t="s">
        <v>46</v>
      </c>
      <c r="J628" s="274" t="str">
        <f>IF(ISBLANK(INDEX('Policy Characteristics'!D:D,MATCH($C628,'Policy Characteristics'!$C:$C,0))),"",INDEX('Policy Characteristics'!D:D,MATCH($C628,'Policy Characteristics'!$C:$C,0)))</f>
        <v>Electrification + Hydrogen</v>
      </c>
      <c r="K628" s="272" t="str">
        <f>IF(ISBLANK(INDEX('Policy Characteristics'!E:E,MATCH($C628,'Policy Characteristics'!$C:$C,0))),"",INDEX('Policy Characteristics'!E:E,MATCH($C628,'Policy Characteristics'!$C:$C,0)))</f>
        <v>indst fuel type shifting</v>
      </c>
      <c r="L628" s="285">
        <f>IF(ISBLANK(INDEX('Policy Characteristics'!F:F,MATCH($C628,'Policy Characteristics'!$C:$C,0))),"",INDEX('Policy Characteristics'!F:F,MATCH($C628,'Policy Characteristics'!$C:$C,0)))</f>
        <v>0</v>
      </c>
      <c r="M628" s="285">
        <f>IF(ISBLANK(INDEX('Policy Characteristics'!G:G,MATCH($C628,'Policy Characteristics'!$C:$C,0))),"",INDEX('Policy Characteristics'!G:G,MATCH($C628,'Policy Characteristics'!$C:$C,0)))</f>
        <v>1</v>
      </c>
      <c r="N628" s="285">
        <f>IF(ISBLANK(INDEX('Policy Characteristics'!H:H,MATCH($C628,'Policy Characteristics'!$C:$C,0))),"",INDEX('Policy Characteristics'!H:H,MATCH($C628,'Policy Characteristics'!$C:$C,0)))</f>
        <v>0.01</v>
      </c>
      <c r="O628" s="272" t="str">
        <f>IF(ISBLANK(INDEX('Policy Characteristics'!I:I,MATCH($C628,'Policy Characteristics'!$C:$C,0))),"",INDEX('Policy Characteristics'!I:I,MATCH($C628,'Policy Characteristics'!$C:$C,0)))</f>
        <v>% of fuel shifted</v>
      </c>
      <c r="P628" s="272" t="str">
        <f>IF(ISBLANK(INDEX('Policy Characteristics'!J:J,MATCH($C628,'Policy Characteristics'!$C:$C,0))),"",INDEX('Policy Characteristics'!J:J,MATCH($C628,'Policy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8" s="272" t="str">
        <f>IF(ISBLANK(INDEX('Policy Characteristics'!K:K,MATCH($C628,'Policy Characteristics'!$C:$C,0))),"",INDEX('Policy Characteristics'!K:K,MATCH($C628,'Policy Characteristics'!$C:$C,0)))</f>
        <v>industry-ag-main.html#fuel-switching</v>
      </c>
      <c r="R628" s="272" t="str">
        <f>IF(ISBLANK(INDEX('Policy Characteristics'!L:L,MATCH($C628,'Policy Characteristics'!$C:$C,0))),"",INDEX('Policy Characteristics'!L:L,MATCH($C628,'Policy Characteristics'!$C:$C,0)))</f>
        <v>industry-elec-and-hydrogen.html</v>
      </c>
    </row>
    <row r="629" spans="1:18" ht="16">
      <c r="A629" s="272" t="str">
        <f>IF(ISBLANK(INDEX('Policy Characteristics'!A:A,MATCH($C629,'Policy Characteristics'!$C:$C,0))),"",INDEX('Policy Characteristics'!A:A,MATCH($C629,'Policy Characteristics'!$C:$C,0)))</f>
        <v>Industry</v>
      </c>
      <c r="B629" s="272" t="str">
        <f>IF(ISBLANK(INDEX('Policy Characteristics'!B:B,MATCH($C629,'Policy Characteristics'!$C:$C,0))),"",INDEX('Policy Characteristics'!B:B,MATCH($C629,'Policy Characteristics'!$C:$C,0)))</f>
        <v>Electrification + Hydrogen</v>
      </c>
      <c r="C629" s="274" t="str">
        <f t="shared" si="35"/>
        <v>Fraction of Industrial Fuel Use Shifted to Other Fuels</v>
      </c>
      <c r="D629" s="6" t="s">
        <v>3204</v>
      </c>
      <c r="E629" s="44" t="s">
        <v>2446</v>
      </c>
      <c r="F629" t="s">
        <v>3172</v>
      </c>
      <c r="G629" s="44" t="s">
        <v>3217</v>
      </c>
      <c r="H629" s="43">
        <v>1370</v>
      </c>
      <c r="I629" s="44" t="s">
        <v>46</v>
      </c>
      <c r="J629" s="274" t="str">
        <f>IF(ISBLANK(INDEX('Policy Characteristics'!D:D,MATCH($C629,'Policy Characteristics'!$C:$C,0))),"",INDEX('Policy Characteristics'!D:D,MATCH($C629,'Policy Characteristics'!$C:$C,0)))</f>
        <v>Electrification + Hydrogen</v>
      </c>
      <c r="K629" s="272" t="str">
        <f>IF(ISBLANK(INDEX('Policy Characteristics'!E:E,MATCH($C629,'Policy Characteristics'!$C:$C,0))),"",INDEX('Policy Characteristics'!E:E,MATCH($C629,'Policy Characteristics'!$C:$C,0)))</f>
        <v>indst fuel type shifting</v>
      </c>
      <c r="L629" s="285">
        <f>IF(ISBLANK(INDEX('Policy Characteristics'!F:F,MATCH($C629,'Policy Characteristics'!$C:$C,0))),"",INDEX('Policy Characteristics'!F:F,MATCH($C629,'Policy Characteristics'!$C:$C,0)))</f>
        <v>0</v>
      </c>
      <c r="M629" s="285">
        <f>IF(ISBLANK(INDEX('Policy Characteristics'!G:G,MATCH($C629,'Policy Characteristics'!$C:$C,0))),"",INDEX('Policy Characteristics'!G:G,MATCH($C629,'Policy Characteristics'!$C:$C,0)))</f>
        <v>1</v>
      </c>
      <c r="N629" s="285">
        <f>IF(ISBLANK(INDEX('Policy Characteristics'!H:H,MATCH($C629,'Policy Characteristics'!$C:$C,0))),"",INDEX('Policy Characteristics'!H:H,MATCH($C629,'Policy Characteristics'!$C:$C,0)))</f>
        <v>0.01</v>
      </c>
      <c r="O629" s="272" t="str">
        <f>IF(ISBLANK(INDEX('Policy Characteristics'!I:I,MATCH($C629,'Policy Characteristics'!$C:$C,0))),"",INDEX('Policy Characteristics'!I:I,MATCH($C629,'Policy Characteristics'!$C:$C,0)))</f>
        <v>% of fuel shifted</v>
      </c>
      <c r="P629" s="272" t="str">
        <f>IF(ISBLANK(INDEX('Policy Characteristics'!J:J,MATCH($C629,'Policy Characteristics'!$C:$C,0))),"",INDEX('Policy Characteristics'!J:J,MATCH($C629,'Policy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29" s="272" t="str">
        <f>IF(ISBLANK(INDEX('Policy Characteristics'!K:K,MATCH($C629,'Policy Characteristics'!$C:$C,0))),"",INDEX('Policy Characteristics'!K:K,MATCH($C629,'Policy Characteristics'!$C:$C,0)))</f>
        <v>industry-ag-main.html#fuel-switching</v>
      </c>
      <c r="R629" s="272" t="str">
        <f>IF(ISBLANK(INDEX('Policy Characteristics'!L:L,MATCH($C629,'Policy Characteristics'!$C:$C,0))),"",INDEX('Policy Characteristics'!L:L,MATCH($C629,'Policy Characteristics'!$C:$C,0)))</f>
        <v>industry-elec-and-hydrogen.html</v>
      </c>
    </row>
    <row r="630" spans="1:18" ht="16">
      <c r="A630" s="272" t="str">
        <f>IF(ISBLANK(INDEX('Policy Characteristics'!A:A,MATCH($C630,'Policy Characteristics'!$C:$C,0))),"",INDEX('Policy Characteristics'!A:A,MATCH($C630,'Policy Characteristics'!$C:$C,0)))</f>
        <v>Industry</v>
      </c>
      <c r="B630" s="272" t="str">
        <f>IF(ISBLANK(INDEX('Policy Characteristics'!B:B,MATCH($C630,'Policy Characteristics'!$C:$C,0))),"",INDEX('Policy Characteristics'!B:B,MATCH($C630,'Policy Characteristics'!$C:$C,0)))</f>
        <v>Electrification + Hydrogen</v>
      </c>
      <c r="C630" s="274" t="str">
        <f t="shared" si="35"/>
        <v>Fraction of Industrial Fuel Use Shifted to Other Fuels</v>
      </c>
      <c r="D630" s="6" t="s">
        <v>3204</v>
      </c>
      <c r="E630" s="44" t="s">
        <v>2447</v>
      </c>
      <c r="F630" t="s">
        <v>3172</v>
      </c>
      <c r="G630" s="44" t="s">
        <v>3218</v>
      </c>
      <c r="H630" s="43">
        <v>1371</v>
      </c>
      <c r="I630" s="44" t="s">
        <v>46</v>
      </c>
      <c r="J630" s="274" t="str">
        <f>IF(ISBLANK(INDEX('Policy Characteristics'!D:D,MATCH($C630,'Policy Characteristics'!$C:$C,0))),"",INDEX('Policy Characteristics'!D:D,MATCH($C630,'Policy Characteristics'!$C:$C,0)))</f>
        <v>Electrification + Hydrogen</v>
      </c>
      <c r="K630" s="272" t="str">
        <f>IF(ISBLANK(INDEX('Policy Characteristics'!E:E,MATCH($C630,'Policy Characteristics'!$C:$C,0))),"",INDEX('Policy Characteristics'!E:E,MATCH($C630,'Policy Characteristics'!$C:$C,0)))</f>
        <v>indst fuel type shifting</v>
      </c>
      <c r="L630" s="285">
        <f>IF(ISBLANK(INDEX('Policy Characteristics'!F:F,MATCH($C630,'Policy Characteristics'!$C:$C,0))),"",INDEX('Policy Characteristics'!F:F,MATCH($C630,'Policy Characteristics'!$C:$C,0)))</f>
        <v>0</v>
      </c>
      <c r="M630" s="285">
        <f>IF(ISBLANK(INDEX('Policy Characteristics'!G:G,MATCH($C630,'Policy Characteristics'!$C:$C,0))),"",INDEX('Policy Characteristics'!G:G,MATCH($C630,'Policy Characteristics'!$C:$C,0)))</f>
        <v>1</v>
      </c>
      <c r="N630" s="285">
        <f>IF(ISBLANK(INDEX('Policy Characteristics'!H:H,MATCH($C630,'Policy Characteristics'!$C:$C,0))),"",INDEX('Policy Characteristics'!H:H,MATCH($C630,'Policy Characteristics'!$C:$C,0)))</f>
        <v>0.01</v>
      </c>
      <c r="O630" s="272" t="str">
        <f>IF(ISBLANK(INDEX('Policy Characteristics'!I:I,MATCH($C630,'Policy Characteristics'!$C:$C,0))),"",INDEX('Policy Characteristics'!I:I,MATCH($C630,'Policy Characteristics'!$C:$C,0)))</f>
        <v>% of fuel shifted</v>
      </c>
      <c r="P630" s="272" t="str">
        <f>IF(ISBLANK(INDEX('Policy Characteristics'!J:J,MATCH($C630,'Policy Characteristics'!$C:$C,0))),"",INDEX('Policy Characteristics'!J:J,MATCH($C630,'Policy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0" s="272" t="str">
        <f>IF(ISBLANK(INDEX('Policy Characteristics'!K:K,MATCH($C630,'Policy Characteristics'!$C:$C,0))),"",INDEX('Policy Characteristics'!K:K,MATCH($C630,'Policy Characteristics'!$C:$C,0)))</f>
        <v>industry-ag-main.html#fuel-switching</v>
      </c>
      <c r="R630" s="272" t="str">
        <f>IF(ISBLANK(INDEX('Policy Characteristics'!L:L,MATCH($C630,'Policy Characteristics'!$C:$C,0))),"",INDEX('Policy Characteristics'!L:L,MATCH($C630,'Policy Characteristics'!$C:$C,0)))</f>
        <v>industry-elec-and-hydrogen.html</v>
      </c>
    </row>
    <row r="631" spans="1:18" ht="16">
      <c r="A631" s="272" t="str">
        <f>IF(ISBLANK(INDEX('Policy Characteristics'!A:A,MATCH($C631,'Policy Characteristics'!$C:$C,0))),"",INDEX('Policy Characteristics'!A:A,MATCH($C631,'Policy Characteristics'!$C:$C,0)))</f>
        <v>Industry</v>
      </c>
      <c r="B631" s="272" t="str">
        <f>IF(ISBLANK(INDEX('Policy Characteristics'!B:B,MATCH($C631,'Policy Characteristics'!$C:$C,0))),"",INDEX('Policy Characteristics'!B:B,MATCH($C631,'Policy Characteristics'!$C:$C,0)))</f>
        <v>Electrification + Hydrogen</v>
      </c>
      <c r="C631" s="274" t="str">
        <f t="shared" si="35"/>
        <v>Fraction of Industrial Fuel Use Shifted to Other Fuels</v>
      </c>
      <c r="D631" s="6" t="s">
        <v>3204</v>
      </c>
      <c r="E631" s="44" t="s">
        <v>2448</v>
      </c>
      <c r="F631" t="s">
        <v>3172</v>
      </c>
      <c r="G631" s="44" t="s">
        <v>3219</v>
      </c>
      <c r="H631" s="43">
        <v>1372</v>
      </c>
      <c r="I631" s="44" t="s">
        <v>46</v>
      </c>
      <c r="J631" s="274" t="str">
        <f>IF(ISBLANK(INDEX('Policy Characteristics'!D:D,MATCH($C631,'Policy Characteristics'!$C:$C,0))),"",INDEX('Policy Characteristics'!D:D,MATCH($C631,'Policy Characteristics'!$C:$C,0)))</f>
        <v>Electrification + Hydrogen</v>
      </c>
      <c r="K631" s="272" t="str">
        <f>IF(ISBLANK(INDEX('Policy Characteristics'!E:E,MATCH($C631,'Policy Characteristics'!$C:$C,0))),"",INDEX('Policy Characteristics'!E:E,MATCH($C631,'Policy Characteristics'!$C:$C,0)))</f>
        <v>indst fuel type shifting</v>
      </c>
      <c r="L631" s="285">
        <f>IF(ISBLANK(INDEX('Policy Characteristics'!F:F,MATCH($C631,'Policy Characteristics'!$C:$C,0))),"",INDEX('Policy Characteristics'!F:F,MATCH($C631,'Policy Characteristics'!$C:$C,0)))</f>
        <v>0</v>
      </c>
      <c r="M631" s="285">
        <f>IF(ISBLANK(INDEX('Policy Characteristics'!G:G,MATCH($C631,'Policy Characteristics'!$C:$C,0))),"",INDEX('Policy Characteristics'!G:G,MATCH($C631,'Policy Characteristics'!$C:$C,0)))</f>
        <v>1</v>
      </c>
      <c r="N631" s="285">
        <f>IF(ISBLANK(INDEX('Policy Characteristics'!H:H,MATCH($C631,'Policy Characteristics'!$C:$C,0))),"",INDEX('Policy Characteristics'!H:H,MATCH($C631,'Policy Characteristics'!$C:$C,0)))</f>
        <v>0.01</v>
      </c>
      <c r="O631" s="272" t="str">
        <f>IF(ISBLANK(INDEX('Policy Characteristics'!I:I,MATCH($C631,'Policy Characteristics'!$C:$C,0))),"",INDEX('Policy Characteristics'!I:I,MATCH($C631,'Policy Characteristics'!$C:$C,0)))</f>
        <v>% of fuel shifted</v>
      </c>
      <c r="P631" s="272" t="str">
        <f>IF(ISBLANK(INDEX('Policy Characteristics'!J:J,MATCH($C631,'Policy Characteristics'!$C:$C,0))),"",INDEX('Policy Characteristics'!J:J,MATCH($C631,'Policy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1" s="272" t="str">
        <f>IF(ISBLANK(INDEX('Policy Characteristics'!K:K,MATCH($C631,'Policy Characteristics'!$C:$C,0))),"",INDEX('Policy Characteristics'!K:K,MATCH($C631,'Policy Characteristics'!$C:$C,0)))</f>
        <v>industry-ag-main.html#fuel-switching</v>
      </c>
      <c r="R631" s="272" t="str">
        <f>IF(ISBLANK(INDEX('Policy Characteristics'!L:L,MATCH($C631,'Policy Characteristics'!$C:$C,0))),"",INDEX('Policy Characteristics'!L:L,MATCH($C631,'Policy Characteristics'!$C:$C,0)))</f>
        <v>industry-elec-and-hydrogen.html</v>
      </c>
    </row>
    <row r="632" spans="1:18" ht="16">
      <c r="A632" s="272" t="str">
        <f>IF(ISBLANK(INDEX('Policy Characteristics'!A:A,MATCH($C632,'Policy Characteristics'!$C:$C,0))),"",INDEX('Policy Characteristics'!A:A,MATCH($C632,'Policy Characteristics'!$C:$C,0)))</f>
        <v>Industry</v>
      </c>
      <c r="B632" s="272" t="str">
        <f>IF(ISBLANK(INDEX('Policy Characteristics'!B:B,MATCH($C632,'Policy Characteristics'!$C:$C,0))),"",INDEX('Policy Characteristics'!B:B,MATCH($C632,'Policy Characteristics'!$C:$C,0)))</f>
        <v>Electrification + Hydrogen</v>
      </c>
      <c r="C632" s="274" t="str">
        <f t="shared" si="35"/>
        <v>Fraction of Industrial Fuel Use Shifted to Other Fuels</v>
      </c>
      <c r="D632" s="6" t="s">
        <v>3204</v>
      </c>
      <c r="E632" s="44" t="s">
        <v>2449</v>
      </c>
      <c r="F632" t="s">
        <v>3172</v>
      </c>
      <c r="G632" s="44" t="s">
        <v>3220</v>
      </c>
      <c r="H632" s="43">
        <v>1373</v>
      </c>
      <c r="I632" s="44" t="s">
        <v>46</v>
      </c>
      <c r="J632" s="274" t="str">
        <f>IF(ISBLANK(INDEX('Policy Characteristics'!D:D,MATCH($C632,'Policy Characteristics'!$C:$C,0))),"",INDEX('Policy Characteristics'!D:D,MATCH($C632,'Policy Characteristics'!$C:$C,0)))</f>
        <v>Electrification + Hydrogen</v>
      </c>
      <c r="K632" s="272" t="str">
        <f>IF(ISBLANK(INDEX('Policy Characteristics'!E:E,MATCH($C632,'Policy Characteristics'!$C:$C,0))),"",INDEX('Policy Characteristics'!E:E,MATCH($C632,'Policy Characteristics'!$C:$C,0)))</f>
        <v>indst fuel type shifting</v>
      </c>
      <c r="L632" s="285">
        <f>IF(ISBLANK(INDEX('Policy Characteristics'!F:F,MATCH($C632,'Policy Characteristics'!$C:$C,0))),"",INDEX('Policy Characteristics'!F:F,MATCH($C632,'Policy Characteristics'!$C:$C,0)))</f>
        <v>0</v>
      </c>
      <c r="M632" s="285">
        <f>IF(ISBLANK(INDEX('Policy Characteristics'!G:G,MATCH($C632,'Policy Characteristics'!$C:$C,0))),"",INDEX('Policy Characteristics'!G:G,MATCH($C632,'Policy Characteristics'!$C:$C,0)))</f>
        <v>1</v>
      </c>
      <c r="N632" s="285">
        <f>IF(ISBLANK(INDEX('Policy Characteristics'!H:H,MATCH($C632,'Policy Characteristics'!$C:$C,0))),"",INDEX('Policy Characteristics'!H:H,MATCH($C632,'Policy Characteristics'!$C:$C,0)))</f>
        <v>0.01</v>
      </c>
      <c r="O632" s="272" t="str">
        <f>IF(ISBLANK(INDEX('Policy Characteristics'!I:I,MATCH($C632,'Policy Characteristics'!$C:$C,0))),"",INDEX('Policy Characteristics'!I:I,MATCH($C632,'Policy Characteristics'!$C:$C,0)))</f>
        <v>% of fuel shifted</v>
      </c>
      <c r="P632" s="272" t="str">
        <f>IF(ISBLANK(INDEX('Policy Characteristics'!J:J,MATCH($C632,'Policy Characteristics'!$C:$C,0))),"",INDEX('Policy Characteristics'!J:J,MATCH($C632,'Policy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2" s="272" t="str">
        <f>IF(ISBLANK(INDEX('Policy Characteristics'!K:K,MATCH($C632,'Policy Characteristics'!$C:$C,0))),"",INDEX('Policy Characteristics'!K:K,MATCH($C632,'Policy Characteristics'!$C:$C,0)))</f>
        <v>industry-ag-main.html#fuel-switching</v>
      </c>
      <c r="R632" s="272" t="str">
        <f>IF(ISBLANK(INDEX('Policy Characteristics'!L:L,MATCH($C632,'Policy Characteristics'!$C:$C,0))),"",INDEX('Policy Characteristics'!L:L,MATCH($C632,'Policy Characteristics'!$C:$C,0)))</f>
        <v>industry-elec-and-hydrogen.html</v>
      </c>
    </row>
    <row r="633" spans="1:18" ht="16">
      <c r="A633" s="272" t="str">
        <f>IF(ISBLANK(INDEX('Policy Characteristics'!A:A,MATCH($C633,'Policy Characteristics'!$C:$C,0))),"",INDEX('Policy Characteristics'!A:A,MATCH($C633,'Policy Characteristics'!$C:$C,0)))</f>
        <v>Industry</v>
      </c>
      <c r="B633" s="272" t="str">
        <f>IF(ISBLANK(INDEX('Policy Characteristics'!B:B,MATCH($C633,'Policy Characteristics'!$C:$C,0))),"",INDEX('Policy Characteristics'!B:B,MATCH($C633,'Policy Characteristics'!$C:$C,0)))</f>
        <v>Electrification + Hydrogen</v>
      </c>
      <c r="C633" s="274" t="str">
        <f t="shared" si="35"/>
        <v>Fraction of Industrial Fuel Use Shifted to Other Fuels</v>
      </c>
      <c r="D633" s="6" t="s">
        <v>3204</v>
      </c>
      <c r="E633" s="44" t="s">
        <v>2785</v>
      </c>
      <c r="F633" t="s">
        <v>3172</v>
      </c>
      <c r="G633" s="44" t="s">
        <v>3221</v>
      </c>
      <c r="H633" s="43">
        <v>1374</v>
      </c>
      <c r="I633" s="44" t="s">
        <v>46</v>
      </c>
      <c r="J633" s="274" t="str">
        <f>IF(ISBLANK(INDEX('Policy Characteristics'!D:D,MATCH($C633,'Policy Characteristics'!$C:$C,0))),"",INDEX('Policy Characteristics'!D:D,MATCH($C633,'Policy Characteristics'!$C:$C,0)))</f>
        <v>Electrification + Hydrogen</v>
      </c>
      <c r="K633" s="272" t="str">
        <f>IF(ISBLANK(INDEX('Policy Characteristics'!E:E,MATCH($C633,'Policy Characteristics'!$C:$C,0))),"",INDEX('Policy Characteristics'!E:E,MATCH($C633,'Policy Characteristics'!$C:$C,0)))</f>
        <v>indst fuel type shifting</v>
      </c>
      <c r="L633" s="285">
        <f>IF(ISBLANK(INDEX('Policy Characteristics'!F:F,MATCH($C633,'Policy Characteristics'!$C:$C,0))),"",INDEX('Policy Characteristics'!F:F,MATCH($C633,'Policy Characteristics'!$C:$C,0)))</f>
        <v>0</v>
      </c>
      <c r="M633" s="285">
        <f>IF(ISBLANK(INDEX('Policy Characteristics'!G:G,MATCH($C633,'Policy Characteristics'!$C:$C,0))),"",INDEX('Policy Characteristics'!G:G,MATCH($C633,'Policy Characteristics'!$C:$C,0)))</f>
        <v>1</v>
      </c>
      <c r="N633" s="285">
        <f>IF(ISBLANK(INDEX('Policy Characteristics'!H:H,MATCH($C633,'Policy Characteristics'!$C:$C,0))),"",INDEX('Policy Characteristics'!H:H,MATCH($C633,'Policy Characteristics'!$C:$C,0)))</f>
        <v>0.01</v>
      </c>
      <c r="O633" s="272" t="str">
        <f>IF(ISBLANK(INDEX('Policy Characteristics'!I:I,MATCH($C633,'Policy Characteristics'!$C:$C,0))),"",INDEX('Policy Characteristics'!I:I,MATCH($C633,'Policy Characteristics'!$C:$C,0)))</f>
        <v>% of fuel shifted</v>
      </c>
      <c r="P633" s="272" t="str">
        <f>IF(ISBLANK(INDEX('Policy Characteristics'!J:J,MATCH($C633,'Policy Characteristics'!$C:$C,0))),"",INDEX('Policy Characteristics'!J:J,MATCH($C633,'Policy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3" s="272" t="str">
        <f>IF(ISBLANK(INDEX('Policy Characteristics'!K:K,MATCH($C633,'Policy Characteristics'!$C:$C,0))),"",INDEX('Policy Characteristics'!K:K,MATCH($C633,'Policy Characteristics'!$C:$C,0)))</f>
        <v>industry-ag-main.html#fuel-switching</v>
      </c>
      <c r="R633" s="272" t="str">
        <f>IF(ISBLANK(INDEX('Policy Characteristics'!L:L,MATCH($C633,'Policy Characteristics'!$C:$C,0))),"",INDEX('Policy Characteristics'!L:L,MATCH($C633,'Policy Characteristics'!$C:$C,0)))</f>
        <v>industry-elec-and-hydrogen.html</v>
      </c>
    </row>
    <row r="634" spans="1:18" ht="16">
      <c r="A634" s="272" t="str">
        <f>IF(ISBLANK(INDEX('Policy Characteristics'!A:A,MATCH($C634,'Policy Characteristics'!$C:$C,0))),"",INDEX('Policy Characteristics'!A:A,MATCH($C634,'Policy Characteristics'!$C:$C,0)))</f>
        <v>Industry</v>
      </c>
      <c r="B634" s="272" t="str">
        <f>IF(ISBLANK(INDEX('Policy Characteristics'!B:B,MATCH($C634,'Policy Characteristics'!$C:$C,0))),"",INDEX('Policy Characteristics'!B:B,MATCH($C634,'Policy Characteristics'!$C:$C,0)))</f>
        <v>Electrification + Hydrogen</v>
      </c>
      <c r="C634" s="274" t="str">
        <f t="shared" si="35"/>
        <v>Fraction of Industrial Fuel Use Shifted to Other Fuels</v>
      </c>
      <c r="D634" s="6" t="s">
        <v>3204</v>
      </c>
      <c r="E634" s="44" t="s">
        <v>2786</v>
      </c>
      <c r="F634" t="s">
        <v>3172</v>
      </c>
      <c r="G634" s="44" t="s">
        <v>3222</v>
      </c>
      <c r="H634" s="43">
        <v>1375</v>
      </c>
      <c r="I634" s="44" t="s">
        <v>46</v>
      </c>
      <c r="J634" s="274" t="str">
        <f>IF(ISBLANK(INDEX('Policy Characteristics'!D:D,MATCH($C634,'Policy Characteristics'!$C:$C,0))),"",INDEX('Policy Characteristics'!D:D,MATCH($C634,'Policy Characteristics'!$C:$C,0)))</f>
        <v>Electrification + Hydrogen</v>
      </c>
      <c r="K634" s="272" t="str">
        <f>IF(ISBLANK(INDEX('Policy Characteristics'!E:E,MATCH($C634,'Policy Characteristics'!$C:$C,0))),"",INDEX('Policy Characteristics'!E:E,MATCH($C634,'Policy Characteristics'!$C:$C,0)))</f>
        <v>indst fuel type shifting</v>
      </c>
      <c r="L634" s="285">
        <f>IF(ISBLANK(INDEX('Policy Characteristics'!F:F,MATCH($C634,'Policy Characteristics'!$C:$C,0))),"",INDEX('Policy Characteristics'!F:F,MATCH($C634,'Policy Characteristics'!$C:$C,0)))</f>
        <v>0</v>
      </c>
      <c r="M634" s="285">
        <f>IF(ISBLANK(INDEX('Policy Characteristics'!G:G,MATCH($C634,'Policy Characteristics'!$C:$C,0))),"",INDEX('Policy Characteristics'!G:G,MATCH($C634,'Policy Characteristics'!$C:$C,0)))</f>
        <v>1</v>
      </c>
      <c r="N634" s="285">
        <f>IF(ISBLANK(INDEX('Policy Characteristics'!H:H,MATCH($C634,'Policy Characteristics'!$C:$C,0))),"",INDEX('Policy Characteristics'!H:H,MATCH($C634,'Policy Characteristics'!$C:$C,0)))</f>
        <v>0.01</v>
      </c>
      <c r="O634" s="272" t="str">
        <f>IF(ISBLANK(INDEX('Policy Characteristics'!I:I,MATCH($C634,'Policy Characteristics'!$C:$C,0))),"",INDEX('Policy Characteristics'!I:I,MATCH($C634,'Policy Characteristics'!$C:$C,0)))</f>
        <v>% of fuel shifted</v>
      </c>
      <c r="P634" s="272" t="str">
        <f>IF(ISBLANK(INDEX('Policy Characteristics'!J:J,MATCH($C634,'Policy Characteristics'!$C:$C,0))),"",INDEX('Policy Characteristics'!J:J,MATCH($C634,'Policy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4" s="272" t="str">
        <f>IF(ISBLANK(INDEX('Policy Characteristics'!K:K,MATCH($C634,'Policy Characteristics'!$C:$C,0))),"",INDEX('Policy Characteristics'!K:K,MATCH($C634,'Policy Characteristics'!$C:$C,0)))</f>
        <v>industry-ag-main.html#fuel-switching</v>
      </c>
      <c r="R634" s="272" t="str">
        <f>IF(ISBLANK(INDEX('Policy Characteristics'!L:L,MATCH($C634,'Policy Characteristics'!$C:$C,0))),"",INDEX('Policy Characteristics'!L:L,MATCH($C634,'Policy Characteristics'!$C:$C,0)))</f>
        <v>industry-elec-and-hydrogen.html</v>
      </c>
    </row>
    <row r="635" spans="1:18" ht="16">
      <c r="A635" s="272" t="str">
        <f>IF(ISBLANK(INDEX('Policy Characteristics'!A:A,MATCH($C635,'Policy Characteristics'!$C:$C,0))),"",INDEX('Policy Characteristics'!A:A,MATCH($C635,'Policy Characteristics'!$C:$C,0)))</f>
        <v>Industry</v>
      </c>
      <c r="B635" s="272" t="str">
        <f>IF(ISBLANK(INDEX('Policy Characteristics'!B:B,MATCH($C635,'Policy Characteristics'!$C:$C,0))),"",INDEX('Policy Characteristics'!B:B,MATCH($C635,'Policy Characteristics'!$C:$C,0)))</f>
        <v>Electrification + Hydrogen</v>
      </c>
      <c r="C635" s="274" t="str">
        <f t="shared" si="35"/>
        <v>Fraction of Industrial Fuel Use Shifted to Other Fuels</v>
      </c>
      <c r="D635" s="6" t="s">
        <v>3204</v>
      </c>
      <c r="E635" s="44" t="s">
        <v>2787</v>
      </c>
      <c r="F635" t="s">
        <v>3172</v>
      </c>
      <c r="G635" s="44" t="s">
        <v>3223</v>
      </c>
      <c r="H635" s="43">
        <v>1376</v>
      </c>
      <c r="I635" s="44" t="s">
        <v>46</v>
      </c>
      <c r="J635" s="274" t="str">
        <f>IF(ISBLANK(INDEX('Policy Characteristics'!D:D,MATCH($C635,'Policy Characteristics'!$C:$C,0))),"",INDEX('Policy Characteristics'!D:D,MATCH($C635,'Policy Characteristics'!$C:$C,0)))</f>
        <v>Electrification + Hydrogen</v>
      </c>
      <c r="K635" s="272" t="str">
        <f>IF(ISBLANK(INDEX('Policy Characteristics'!E:E,MATCH($C635,'Policy Characteristics'!$C:$C,0))),"",INDEX('Policy Characteristics'!E:E,MATCH($C635,'Policy Characteristics'!$C:$C,0)))</f>
        <v>indst fuel type shifting</v>
      </c>
      <c r="L635" s="285">
        <f>IF(ISBLANK(INDEX('Policy Characteristics'!F:F,MATCH($C635,'Policy Characteristics'!$C:$C,0))),"",INDEX('Policy Characteristics'!F:F,MATCH($C635,'Policy Characteristics'!$C:$C,0)))</f>
        <v>0</v>
      </c>
      <c r="M635" s="285">
        <f>IF(ISBLANK(INDEX('Policy Characteristics'!G:G,MATCH($C635,'Policy Characteristics'!$C:$C,0))),"",INDEX('Policy Characteristics'!G:G,MATCH($C635,'Policy Characteristics'!$C:$C,0)))</f>
        <v>1</v>
      </c>
      <c r="N635" s="285">
        <f>IF(ISBLANK(INDEX('Policy Characteristics'!H:H,MATCH($C635,'Policy Characteristics'!$C:$C,0))),"",INDEX('Policy Characteristics'!H:H,MATCH($C635,'Policy Characteristics'!$C:$C,0)))</f>
        <v>0.01</v>
      </c>
      <c r="O635" s="272" t="str">
        <f>IF(ISBLANK(INDEX('Policy Characteristics'!I:I,MATCH($C635,'Policy Characteristics'!$C:$C,0))),"",INDEX('Policy Characteristics'!I:I,MATCH($C635,'Policy Characteristics'!$C:$C,0)))</f>
        <v>% of fuel shifted</v>
      </c>
      <c r="P635" s="272" t="str">
        <f>IF(ISBLANK(INDEX('Policy Characteristics'!J:J,MATCH($C635,'Policy Characteristics'!$C:$C,0))),"",INDEX('Policy Characteristics'!J:J,MATCH($C635,'Policy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5" s="272" t="str">
        <f>IF(ISBLANK(INDEX('Policy Characteristics'!K:K,MATCH($C635,'Policy Characteristics'!$C:$C,0))),"",INDEX('Policy Characteristics'!K:K,MATCH($C635,'Policy Characteristics'!$C:$C,0)))</f>
        <v>industry-ag-main.html#fuel-switching</v>
      </c>
      <c r="R635" s="272" t="str">
        <f>IF(ISBLANK(INDEX('Policy Characteristics'!L:L,MATCH($C635,'Policy Characteristics'!$C:$C,0))),"",INDEX('Policy Characteristics'!L:L,MATCH($C635,'Policy Characteristics'!$C:$C,0)))</f>
        <v>industry-elec-and-hydrogen.html</v>
      </c>
    </row>
    <row r="636" spans="1:18" ht="16">
      <c r="A636" s="272" t="str">
        <f>IF(ISBLANK(INDEX('Policy Characteristics'!A:A,MATCH($C636,'Policy Characteristics'!$C:$C,0))),"",INDEX('Policy Characteristics'!A:A,MATCH($C636,'Policy Characteristics'!$C:$C,0)))</f>
        <v>Industry</v>
      </c>
      <c r="B636" s="272" t="str">
        <f>IF(ISBLANK(INDEX('Policy Characteristics'!B:B,MATCH($C636,'Policy Characteristics'!$C:$C,0))),"",INDEX('Policy Characteristics'!B:B,MATCH($C636,'Policy Characteristics'!$C:$C,0)))</f>
        <v>Electrification + Hydrogen</v>
      </c>
      <c r="C636" s="274" t="str">
        <f t="shared" si="35"/>
        <v>Fraction of Industrial Fuel Use Shifted to Other Fuels</v>
      </c>
      <c r="D636" s="6" t="s">
        <v>3204</v>
      </c>
      <c r="E636" s="44" t="s">
        <v>2784</v>
      </c>
      <c r="F636" t="s">
        <v>3172</v>
      </c>
      <c r="G636" s="44" t="s">
        <v>3224</v>
      </c>
      <c r="H636" s="43">
        <v>1377</v>
      </c>
      <c r="I636" s="44" t="s">
        <v>46</v>
      </c>
      <c r="J636" s="274" t="str">
        <f>IF(ISBLANK(INDEX('Policy Characteristics'!D:D,MATCH($C636,'Policy Characteristics'!$C:$C,0))),"",INDEX('Policy Characteristics'!D:D,MATCH($C636,'Policy Characteristics'!$C:$C,0)))</f>
        <v>Electrification + Hydrogen</v>
      </c>
      <c r="K636" s="272" t="str">
        <f>IF(ISBLANK(INDEX('Policy Characteristics'!E:E,MATCH($C636,'Policy Characteristics'!$C:$C,0))),"",INDEX('Policy Characteristics'!E:E,MATCH($C636,'Policy Characteristics'!$C:$C,0)))</f>
        <v>indst fuel type shifting</v>
      </c>
      <c r="L636" s="285">
        <f>IF(ISBLANK(INDEX('Policy Characteristics'!F:F,MATCH($C636,'Policy Characteristics'!$C:$C,0))),"",INDEX('Policy Characteristics'!F:F,MATCH($C636,'Policy Characteristics'!$C:$C,0)))</f>
        <v>0</v>
      </c>
      <c r="M636" s="285">
        <f>IF(ISBLANK(INDEX('Policy Characteristics'!G:G,MATCH($C636,'Policy Characteristics'!$C:$C,0))),"",INDEX('Policy Characteristics'!G:G,MATCH($C636,'Policy Characteristics'!$C:$C,0)))</f>
        <v>1</v>
      </c>
      <c r="N636" s="285">
        <f>IF(ISBLANK(INDEX('Policy Characteristics'!H:H,MATCH($C636,'Policy Characteristics'!$C:$C,0))),"",INDEX('Policy Characteristics'!H:H,MATCH($C636,'Policy Characteristics'!$C:$C,0)))</f>
        <v>0.01</v>
      </c>
      <c r="O636" s="272" t="str">
        <f>IF(ISBLANK(INDEX('Policy Characteristics'!I:I,MATCH($C636,'Policy Characteristics'!$C:$C,0))),"",INDEX('Policy Characteristics'!I:I,MATCH($C636,'Policy Characteristics'!$C:$C,0)))</f>
        <v>% of fuel shifted</v>
      </c>
      <c r="P636" s="272" t="str">
        <f>IF(ISBLANK(INDEX('Policy Characteristics'!J:J,MATCH($C636,'Policy Characteristics'!$C:$C,0))),"",INDEX('Policy Characteristics'!J:J,MATCH($C636,'Policy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6" s="272" t="str">
        <f>IF(ISBLANK(INDEX('Policy Characteristics'!K:K,MATCH($C636,'Policy Characteristics'!$C:$C,0))),"",INDEX('Policy Characteristics'!K:K,MATCH($C636,'Policy Characteristics'!$C:$C,0)))</f>
        <v>industry-ag-main.html#fuel-switching</v>
      </c>
      <c r="R636" s="272" t="str">
        <f>IF(ISBLANK(INDEX('Policy Characteristics'!L:L,MATCH($C636,'Policy Characteristics'!$C:$C,0))),"",INDEX('Policy Characteristics'!L:L,MATCH($C636,'Policy Characteristics'!$C:$C,0)))</f>
        <v>industry-elec-and-hydrogen.html</v>
      </c>
    </row>
    <row r="637" spans="1:18" ht="16">
      <c r="A637" s="272" t="str">
        <f>IF(ISBLANK(INDEX('Policy Characteristics'!A:A,MATCH($C637,'Policy Characteristics'!$C:$C,0))),"",INDEX('Policy Characteristics'!A:A,MATCH($C637,'Policy Characteristics'!$C:$C,0)))</f>
        <v>Industry</v>
      </c>
      <c r="B637" s="272" t="str">
        <f>IF(ISBLANK(INDEX('Policy Characteristics'!B:B,MATCH($C637,'Policy Characteristics'!$C:$C,0))),"",INDEX('Policy Characteristics'!B:B,MATCH($C637,'Policy Characteristics'!$C:$C,0)))</f>
        <v>Electrification + Hydrogen</v>
      </c>
      <c r="C637" s="274" t="str">
        <f t="shared" si="35"/>
        <v>Fraction of Industrial Fuel Use Shifted to Other Fuels</v>
      </c>
      <c r="D637" s="6" t="s">
        <v>3205</v>
      </c>
      <c r="E637" s="44" t="s">
        <v>2444</v>
      </c>
      <c r="F637" t="s">
        <v>3173</v>
      </c>
      <c r="G637" s="44" t="s">
        <v>3215</v>
      </c>
      <c r="H637" s="43">
        <v>1378</v>
      </c>
      <c r="I637" s="44" t="s">
        <v>46</v>
      </c>
      <c r="J637" s="274" t="str">
        <f>IF(ISBLANK(INDEX('Policy Characteristics'!D:D,MATCH($C637,'Policy Characteristics'!$C:$C,0))),"",INDEX('Policy Characteristics'!D:D,MATCH($C637,'Policy Characteristics'!$C:$C,0)))</f>
        <v>Electrification + Hydrogen</v>
      </c>
      <c r="K637" s="272" t="str">
        <f>IF(ISBLANK(INDEX('Policy Characteristics'!E:E,MATCH($C637,'Policy Characteristics'!$C:$C,0))),"",INDEX('Policy Characteristics'!E:E,MATCH($C637,'Policy Characteristics'!$C:$C,0)))</f>
        <v>indst fuel type shifting</v>
      </c>
      <c r="L637" s="285">
        <f>IF(ISBLANK(INDEX('Policy Characteristics'!F:F,MATCH($C637,'Policy Characteristics'!$C:$C,0))),"",INDEX('Policy Characteristics'!F:F,MATCH($C637,'Policy Characteristics'!$C:$C,0)))</f>
        <v>0</v>
      </c>
      <c r="M637" s="285">
        <f>IF(ISBLANK(INDEX('Policy Characteristics'!G:G,MATCH($C637,'Policy Characteristics'!$C:$C,0))),"",INDEX('Policy Characteristics'!G:G,MATCH($C637,'Policy Characteristics'!$C:$C,0)))</f>
        <v>1</v>
      </c>
      <c r="N637" s="285">
        <f>IF(ISBLANK(INDEX('Policy Characteristics'!H:H,MATCH($C637,'Policy Characteristics'!$C:$C,0))),"",INDEX('Policy Characteristics'!H:H,MATCH($C637,'Policy Characteristics'!$C:$C,0)))</f>
        <v>0.01</v>
      </c>
      <c r="O637" s="272" t="str">
        <f>IF(ISBLANK(INDEX('Policy Characteristics'!I:I,MATCH($C637,'Policy Characteristics'!$C:$C,0))),"",INDEX('Policy Characteristics'!I:I,MATCH($C637,'Policy Characteristics'!$C:$C,0)))</f>
        <v>% of fuel shifted</v>
      </c>
      <c r="P637" s="272" t="str">
        <f>IF(ISBLANK(INDEX('Policy Characteristics'!J:J,MATCH($C637,'Policy Characteristics'!$C:$C,0))),"",INDEX('Policy Characteristics'!J:J,MATCH($C637,'Policy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7" s="272" t="str">
        <f>IF(ISBLANK(INDEX('Policy Characteristics'!K:K,MATCH($C637,'Policy Characteristics'!$C:$C,0))),"",INDEX('Policy Characteristics'!K:K,MATCH($C637,'Policy Characteristics'!$C:$C,0)))</f>
        <v>industry-ag-main.html#fuel-switching</v>
      </c>
      <c r="R637" s="272" t="str">
        <f>IF(ISBLANK(INDEX('Policy Characteristics'!L:L,MATCH($C637,'Policy Characteristics'!$C:$C,0))),"",INDEX('Policy Characteristics'!L:L,MATCH($C637,'Policy Characteristics'!$C:$C,0)))</f>
        <v>industry-elec-and-hydrogen.html</v>
      </c>
    </row>
    <row r="638" spans="1:18" ht="16">
      <c r="A638" s="272" t="str">
        <f>IF(ISBLANK(INDEX('Policy Characteristics'!A:A,MATCH($C638,'Policy Characteristics'!$C:$C,0))),"",INDEX('Policy Characteristics'!A:A,MATCH($C638,'Policy Characteristics'!$C:$C,0)))</f>
        <v>Industry</v>
      </c>
      <c r="B638" s="272" t="str">
        <f>IF(ISBLANK(INDEX('Policy Characteristics'!B:B,MATCH($C638,'Policy Characteristics'!$C:$C,0))),"",INDEX('Policy Characteristics'!B:B,MATCH($C638,'Policy Characteristics'!$C:$C,0)))</f>
        <v>Electrification + Hydrogen</v>
      </c>
      <c r="C638" s="274" t="str">
        <f t="shared" si="35"/>
        <v>Fraction of Industrial Fuel Use Shifted to Other Fuels</v>
      </c>
      <c r="D638" s="6" t="s">
        <v>3205</v>
      </c>
      <c r="E638" s="44" t="s">
        <v>2445</v>
      </c>
      <c r="F638" t="s">
        <v>3173</v>
      </c>
      <c r="G638" s="44" t="s">
        <v>3216</v>
      </c>
      <c r="H638" s="43">
        <v>1379</v>
      </c>
      <c r="I638" s="44" t="s">
        <v>46</v>
      </c>
      <c r="J638" s="274" t="str">
        <f>IF(ISBLANK(INDEX('Policy Characteristics'!D:D,MATCH($C638,'Policy Characteristics'!$C:$C,0))),"",INDEX('Policy Characteristics'!D:D,MATCH($C638,'Policy Characteristics'!$C:$C,0)))</f>
        <v>Electrification + Hydrogen</v>
      </c>
      <c r="K638" s="272" t="str">
        <f>IF(ISBLANK(INDEX('Policy Characteristics'!E:E,MATCH($C638,'Policy Characteristics'!$C:$C,0))),"",INDEX('Policy Characteristics'!E:E,MATCH($C638,'Policy Characteristics'!$C:$C,0)))</f>
        <v>indst fuel type shifting</v>
      </c>
      <c r="L638" s="285">
        <f>IF(ISBLANK(INDEX('Policy Characteristics'!F:F,MATCH($C638,'Policy Characteristics'!$C:$C,0))),"",INDEX('Policy Characteristics'!F:F,MATCH($C638,'Policy Characteristics'!$C:$C,0)))</f>
        <v>0</v>
      </c>
      <c r="M638" s="285">
        <f>IF(ISBLANK(INDEX('Policy Characteristics'!G:G,MATCH($C638,'Policy Characteristics'!$C:$C,0))),"",INDEX('Policy Characteristics'!G:G,MATCH($C638,'Policy Characteristics'!$C:$C,0)))</f>
        <v>1</v>
      </c>
      <c r="N638" s="285">
        <f>IF(ISBLANK(INDEX('Policy Characteristics'!H:H,MATCH($C638,'Policy Characteristics'!$C:$C,0))),"",INDEX('Policy Characteristics'!H:H,MATCH($C638,'Policy Characteristics'!$C:$C,0)))</f>
        <v>0.01</v>
      </c>
      <c r="O638" s="272" t="str">
        <f>IF(ISBLANK(INDEX('Policy Characteristics'!I:I,MATCH($C638,'Policy Characteristics'!$C:$C,0))),"",INDEX('Policy Characteristics'!I:I,MATCH($C638,'Policy Characteristics'!$C:$C,0)))</f>
        <v>% of fuel shifted</v>
      </c>
      <c r="P638" s="272" t="str">
        <f>IF(ISBLANK(INDEX('Policy Characteristics'!J:J,MATCH($C638,'Policy Characteristics'!$C:$C,0))),"",INDEX('Policy Characteristics'!J:J,MATCH($C638,'Policy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8" s="272" t="str">
        <f>IF(ISBLANK(INDEX('Policy Characteristics'!K:K,MATCH($C638,'Policy Characteristics'!$C:$C,0))),"",INDEX('Policy Characteristics'!K:K,MATCH($C638,'Policy Characteristics'!$C:$C,0)))</f>
        <v>industry-ag-main.html#fuel-switching</v>
      </c>
      <c r="R638" s="272" t="str">
        <f>IF(ISBLANK(INDEX('Policy Characteristics'!L:L,MATCH($C638,'Policy Characteristics'!$C:$C,0))),"",INDEX('Policy Characteristics'!L:L,MATCH($C638,'Policy Characteristics'!$C:$C,0)))</f>
        <v>industry-elec-and-hydrogen.html</v>
      </c>
    </row>
    <row r="639" spans="1:18" ht="16">
      <c r="A639" s="272" t="str">
        <f>IF(ISBLANK(INDEX('Policy Characteristics'!A:A,MATCH($C639,'Policy Characteristics'!$C:$C,0))),"",INDEX('Policy Characteristics'!A:A,MATCH($C639,'Policy Characteristics'!$C:$C,0)))</f>
        <v>Industry</v>
      </c>
      <c r="B639" s="272" t="str">
        <f>IF(ISBLANK(INDEX('Policy Characteristics'!B:B,MATCH($C639,'Policy Characteristics'!$C:$C,0))),"",INDEX('Policy Characteristics'!B:B,MATCH($C639,'Policy Characteristics'!$C:$C,0)))</f>
        <v>Electrification + Hydrogen</v>
      </c>
      <c r="C639" s="274" t="str">
        <f t="shared" si="35"/>
        <v>Fraction of Industrial Fuel Use Shifted to Other Fuels</v>
      </c>
      <c r="D639" s="6" t="s">
        <v>3205</v>
      </c>
      <c r="E639" s="44" t="s">
        <v>2446</v>
      </c>
      <c r="F639" t="s">
        <v>3173</v>
      </c>
      <c r="G639" s="44" t="s">
        <v>3217</v>
      </c>
      <c r="H639" s="43">
        <v>1380</v>
      </c>
      <c r="I639" s="44" t="s">
        <v>46</v>
      </c>
      <c r="J639" s="274" t="str">
        <f>IF(ISBLANK(INDEX('Policy Characteristics'!D:D,MATCH($C639,'Policy Characteristics'!$C:$C,0))),"",INDEX('Policy Characteristics'!D:D,MATCH($C639,'Policy Characteristics'!$C:$C,0)))</f>
        <v>Electrification + Hydrogen</v>
      </c>
      <c r="K639" s="272" t="str">
        <f>IF(ISBLANK(INDEX('Policy Characteristics'!E:E,MATCH($C639,'Policy Characteristics'!$C:$C,0))),"",INDEX('Policy Characteristics'!E:E,MATCH($C639,'Policy Characteristics'!$C:$C,0)))</f>
        <v>indst fuel type shifting</v>
      </c>
      <c r="L639" s="285">
        <f>IF(ISBLANK(INDEX('Policy Characteristics'!F:F,MATCH($C639,'Policy Characteristics'!$C:$C,0))),"",INDEX('Policy Characteristics'!F:F,MATCH($C639,'Policy Characteristics'!$C:$C,0)))</f>
        <v>0</v>
      </c>
      <c r="M639" s="285">
        <f>IF(ISBLANK(INDEX('Policy Characteristics'!G:G,MATCH($C639,'Policy Characteristics'!$C:$C,0))),"",INDEX('Policy Characteristics'!G:G,MATCH($C639,'Policy Characteristics'!$C:$C,0)))</f>
        <v>1</v>
      </c>
      <c r="N639" s="285">
        <f>IF(ISBLANK(INDEX('Policy Characteristics'!H:H,MATCH($C639,'Policy Characteristics'!$C:$C,0))),"",INDEX('Policy Characteristics'!H:H,MATCH($C639,'Policy Characteristics'!$C:$C,0)))</f>
        <v>0.01</v>
      </c>
      <c r="O639" s="272" t="str">
        <f>IF(ISBLANK(INDEX('Policy Characteristics'!I:I,MATCH($C639,'Policy Characteristics'!$C:$C,0))),"",INDEX('Policy Characteristics'!I:I,MATCH($C639,'Policy Characteristics'!$C:$C,0)))</f>
        <v>% of fuel shifted</v>
      </c>
      <c r="P639" s="272" t="str">
        <f>IF(ISBLANK(INDEX('Policy Characteristics'!J:J,MATCH($C639,'Policy Characteristics'!$C:$C,0))),"",INDEX('Policy Characteristics'!J:J,MATCH($C639,'Policy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39" s="272" t="str">
        <f>IF(ISBLANK(INDEX('Policy Characteristics'!K:K,MATCH($C639,'Policy Characteristics'!$C:$C,0))),"",INDEX('Policy Characteristics'!K:K,MATCH($C639,'Policy Characteristics'!$C:$C,0)))</f>
        <v>industry-ag-main.html#fuel-switching</v>
      </c>
      <c r="R639" s="272" t="str">
        <f>IF(ISBLANK(INDEX('Policy Characteristics'!L:L,MATCH($C639,'Policy Characteristics'!$C:$C,0))),"",INDEX('Policy Characteristics'!L:L,MATCH($C639,'Policy Characteristics'!$C:$C,0)))</f>
        <v>industry-elec-and-hydrogen.html</v>
      </c>
    </row>
    <row r="640" spans="1:18" ht="16">
      <c r="A640" s="272" t="str">
        <f>IF(ISBLANK(INDEX('Policy Characteristics'!A:A,MATCH($C640,'Policy Characteristics'!$C:$C,0))),"",INDEX('Policy Characteristics'!A:A,MATCH($C640,'Policy Characteristics'!$C:$C,0)))</f>
        <v>Industry</v>
      </c>
      <c r="B640" s="272" t="str">
        <f>IF(ISBLANK(INDEX('Policy Characteristics'!B:B,MATCH($C640,'Policy Characteristics'!$C:$C,0))),"",INDEX('Policy Characteristics'!B:B,MATCH($C640,'Policy Characteristics'!$C:$C,0)))</f>
        <v>Electrification + Hydrogen</v>
      </c>
      <c r="C640" s="274" t="str">
        <f t="shared" si="35"/>
        <v>Fraction of Industrial Fuel Use Shifted to Other Fuels</v>
      </c>
      <c r="D640" s="6" t="s">
        <v>3205</v>
      </c>
      <c r="E640" s="44" t="s">
        <v>2447</v>
      </c>
      <c r="F640" t="s">
        <v>3173</v>
      </c>
      <c r="G640" s="44" t="s">
        <v>3218</v>
      </c>
      <c r="H640" s="43">
        <v>1381</v>
      </c>
      <c r="I640" s="44" t="s">
        <v>46</v>
      </c>
      <c r="J640" s="274" t="str">
        <f>IF(ISBLANK(INDEX('Policy Characteristics'!D:D,MATCH($C640,'Policy Characteristics'!$C:$C,0))),"",INDEX('Policy Characteristics'!D:D,MATCH($C640,'Policy Characteristics'!$C:$C,0)))</f>
        <v>Electrification + Hydrogen</v>
      </c>
      <c r="K640" s="272" t="str">
        <f>IF(ISBLANK(INDEX('Policy Characteristics'!E:E,MATCH($C640,'Policy Characteristics'!$C:$C,0))),"",INDEX('Policy Characteristics'!E:E,MATCH($C640,'Policy Characteristics'!$C:$C,0)))</f>
        <v>indst fuel type shifting</v>
      </c>
      <c r="L640" s="285">
        <f>IF(ISBLANK(INDEX('Policy Characteristics'!F:F,MATCH($C640,'Policy Characteristics'!$C:$C,0))),"",INDEX('Policy Characteristics'!F:F,MATCH($C640,'Policy Characteristics'!$C:$C,0)))</f>
        <v>0</v>
      </c>
      <c r="M640" s="285">
        <f>IF(ISBLANK(INDEX('Policy Characteristics'!G:G,MATCH($C640,'Policy Characteristics'!$C:$C,0))),"",INDEX('Policy Characteristics'!G:G,MATCH($C640,'Policy Characteristics'!$C:$C,0)))</f>
        <v>1</v>
      </c>
      <c r="N640" s="285">
        <f>IF(ISBLANK(INDEX('Policy Characteristics'!H:H,MATCH($C640,'Policy Characteristics'!$C:$C,0))),"",INDEX('Policy Characteristics'!H:H,MATCH($C640,'Policy Characteristics'!$C:$C,0)))</f>
        <v>0.01</v>
      </c>
      <c r="O640" s="272" t="str">
        <f>IF(ISBLANK(INDEX('Policy Characteristics'!I:I,MATCH($C640,'Policy Characteristics'!$C:$C,0))),"",INDEX('Policy Characteristics'!I:I,MATCH($C640,'Policy Characteristics'!$C:$C,0)))</f>
        <v>% of fuel shifted</v>
      </c>
      <c r="P640" s="272" t="str">
        <f>IF(ISBLANK(INDEX('Policy Characteristics'!J:J,MATCH($C640,'Policy Characteristics'!$C:$C,0))),"",INDEX('Policy Characteristics'!J:J,MATCH($C640,'Policy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0" s="272" t="str">
        <f>IF(ISBLANK(INDEX('Policy Characteristics'!K:K,MATCH($C640,'Policy Characteristics'!$C:$C,0))),"",INDEX('Policy Characteristics'!K:K,MATCH($C640,'Policy Characteristics'!$C:$C,0)))</f>
        <v>industry-ag-main.html#fuel-switching</v>
      </c>
      <c r="R640" s="272" t="str">
        <f>IF(ISBLANK(INDEX('Policy Characteristics'!L:L,MATCH($C640,'Policy Characteristics'!$C:$C,0))),"",INDEX('Policy Characteristics'!L:L,MATCH($C640,'Policy Characteristics'!$C:$C,0)))</f>
        <v>industry-elec-and-hydrogen.html</v>
      </c>
    </row>
    <row r="641" spans="1:18" ht="16">
      <c r="A641" s="272" t="str">
        <f>IF(ISBLANK(INDEX('Policy Characteristics'!A:A,MATCH($C641,'Policy Characteristics'!$C:$C,0))),"",INDEX('Policy Characteristics'!A:A,MATCH($C641,'Policy Characteristics'!$C:$C,0)))</f>
        <v>Industry</v>
      </c>
      <c r="B641" s="272" t="str">
        <f>IF(ISBLANK(INDEX('Policy Characteristics'!B:B,MATCH($C641,'Policy Characteristics'!$C:$C,0))),"",INDEX('Policy Characteristics'!B:B,MATCH($C641,'Policy Characteristics'!$C:$C,0)))</f>
        <v>Electrification + Hydrogen</v>
      </c>
      <c r="C641" s="274" t="str">
        <f t="shared" si="35"/>
        <v>Fraction of Industrial Fuel Use Shifted to Other Fuels</v>
      </c>
      <c r="D641" s="6" t="s">
        <v>3205</v>
      </c>
      <c r="E641" s="44" t="s">
        <v>2448</v>
      </c>
      <c r="F641" t="s">
        <v>3173</v>
      </c>
      <c r="G641" s="44" t="s">
        <v>3219</v>
      </c>
      <c r="H641" s="43">
        <v>1382</v>
      </c>
      <c r="I641" s="44" t="s">
        <v>46</v>
      </c>
      <c r="J641" s="274" t="str">
        <f>IF(ISBLANK(INDEX('Policy Characteristics'!D:D,MATCH($C641,'Policy Characteristics'!$C:$C,0))),"",INDEX('Policy Characteristics'!D:D,MATCH($C641,'Policy Characteristics'!$C:$C,0)))</f>
        <v>Electrification + Hydrogen</v>
      </c>
      <c r="K641" s="272" t="str">
        <f>IF(ISBLANK(INDEX('Policy Characteristics'!E:E,MATCH($C641,'Policy Characteristics'!$C:$C,0))),"",INDEX('Policy Characteristics'!E:E,MATCH($C641,'Policy Characteristics'!$C:$C,0)))</f>
        <v>indst fuel type shifting</v>
      </c>
      <c r="L641" s="285">
        <f>IF(ISBLANK(INDEX('Policy Characteristics'!F:F,MATCH($C641,'Policy Characteristics'!$C:$C,0))),"",INDEX('Policy Characteristics'!F:F,MATCH($C641,'Policy Characteristics'!$C:$C,0)))</f>
        <v>0</v>
      </c>
      <c r="M641" s="285">
        <f>IF(ISBLANK(INDEX('Policy Characteristics'!G:G,MATCH($C641,'Policy Characteristics'!$C:$C,0))),"",INDEX('Policy Characteristics'!G:G,MATCH($C641,'Policy Characteristics'!$C:$C,0)))</f>
        <v>1</v>
      </c>
      <c r="N641" s="285">
        <f>IF(ISBLANK(INDEX('Policy Characteristics'!H:H,MATCH($C641,'Policy Characteristics'!$C:$C,0))),"",INDEX('Policy Characteristics'!H:H,MATCH($C641,'Policy Characteristics'!$C:$C,0)))</f>
        <v>0.01</v>
      </c>
      <c r="O641" s="272" t="str">
        <f>IF(ISBLANK(INDEX('Policy Characteristics'!I:I,MATCH($C641,'Policy Characteristics'!$C:$C,0))),"",INDEX('Policy Characteristics'!I:I,MATCH($C641,'Policy Characteristics'!$C:$C,0)))</f>
        <v>% of fuel shifted</v>
      </c>
      <c r="P641" s="272" t="str">
        <f>IF(ISBLANK(INDEX('Policy Characteristics'!J:J,MATCH($C641,'Policy Characteristics'!$C:$C,0))),"",INDEX('Policy Characteristics'!J:J,MATCH($C641,'Policy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1" s="272" t="str">
        <f>IF(ISBLANK(INDEX('Policy Characteristics'!K:K,MATCH($C641,'Policy Characteristics'!$C:$C,0))),"",INDEX('Policy Characteristics'!K:K,MATCH($C641,'Policy Characteristics'!$C:$C,0)))</f>
        <v>industry-ag-main.html#fuel-switching</v>
      </c>
      <c r="R641" s="272" t="str">
        <f>IF(ISBLANK(INDEX('Policy Characteristics'!L:L,MATCH($C641,'Policy Characteristics'!$C:$C,0))),"",INDEX('Policy Characteristics'!L:L,MATCH($C641,'Policy Characteristics'!$C:$C,0)))</f>
        <v>industry-elec-and-hydrogen.html</v>
      </c>
    </row>
    <row r="642" spans="1:18" ht="16">
      <c r="A642" s="272" t="str">
        <f>IF(ISBLANK(INDEX('Policy Characteristics'!A:A,MATCH($C642,'Policy Characteristics'!$C:$C,0))),"",INDEX('Policy Characteristics'!A:A,MATCH($C642,'Policy Characteristics'!$C:$C,0)))</f>
        <v>Industry</v>
      </c>
      <c r="B642" s="272" t="str">
        <f>IF(ISBLANK(INDEX('Policy Characteristics'!B:B,MATCH($C642,'Policy Characteristics'!$C:$C,0))),"",INDEX('Policy Characteristics'!B:B,MATCH($C642,'Policy Characteristics'!$C:$C,0)))</f>
        <v>Electrification + Hydrogen</v>
      </c>
      <c r="C642" s="274" t="str">
        <f t="shared" si="35"/>
        <v>Fraction of Industrial Fuel Use Shifted to Other Fuels</v>
      </c>
      <c r="D642" s="6" t="s">
        <v>3205</v>
      </c>
      <c r="E642" s="44" t="s">
        <v>2449</v>
      </c>
      <c r="F642" t="s">
        <v>3173</v>
      </c>
      <c r="G642" s="44" t="s">
        <v>3220</v>
      </c>
      <c r="H642" s="43">
        <v>1383</v>
      </c>
      <c r="I642" s="44" t="s">
        <v>46</v>
      </c>
      <c r="J642" s="274" t="str">
        <f>IF(ISBLANK(INDEX('Policy Characteristics'!D:D,MATCH($C642,'Policy Characteristics'!$C:$C,0))),"",INDEX('Policy Characteristics'!D:D,MATCH($C642,'Policy Characteristics'!$C:$C,0)))</f>
        <v>Electrification + Hydrogen</v>
      </c>
      <c r="K642" s="272" t="str">
        <f>IF(ISBLANK(INDEX('Policy Characteristics'!E:E,MATCH($C642,'Policy Characteristics'!$C:$C,0))),"",INDEX('Policy Characteristics'!E:E,MATCH($C642,'Policy Characteristics'!$C:$C,0)))</f>
        <v>indst fuel type shifting</v>
      </c>
      <c r="L642" s="285">
        <f>IF(ISBLANK(INDEX('Policy Characteristics'!F:F,MATCH($C642,'Policy Characteristics'!$C:$C,0))),"",INDEX('Policy Characteristics'!F:F,MATCH($C642,'Policy Characteristics'!$C:$C,0)))</f>
        <v>0</v>
      </c>
      <c r="M642" s="285">
        <f>IF(ISBLANK(INDEX('Policy Characteristics'!G:G,MATCH($C642,'Policy Characteristics'!$C:$C,0))),"",INDEX('Policy Characteristics'!G:G,MATCH($C642,'Policy Characteristics'!$C:$C,0)))</f>
        <v>1</v>
      </c>
      <c r="N642" s="285">
        <f>IF(ISBLANK(INDEX('Policy Characteristics'!H:H,MATCH($C642,'Policy Characteristics'!$C:$C,0))),"",INDEX('Policy Characteristics'!H:H,MATCH($C642,'Policy Characteristics'!$C:$C,0)))</f>
        <v>0.01</v>
      </c>
      <c r="O642" s="272" t="str">
        <f>IF(ISBLANK(INDEX('Policy Characteristics'!I:I,MATCH($C642,'Policy Characteristics'!$C:$C,0))),"",INDEX('Policy Characteristics'!I:I,MATCH($C642,'Policy Characteristics'!$C:$C,0)))</f>
        <v>% of fuel shifted</v>
      </c>
      <c r="P642" s="272" t="str">
        <f>IF(ISBLANK(INDEX('Policy Characteristics'!J:J,MATCH($C642,'Policy Characteristics'!$C:$C,0))),"",INDEX('Policy Characteristics'!J:J,MATCH($C642,'Policy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2" s="272" t="str">
        <f>IF(ISBLANK(INDEX('Policy Characteristics'!K:K,MATCH($C642,'Policy Characteristics'!$C:$C,0))),"",INDEX('Policy Characteristics'!K:K,MATCH($C642,'Policy Characteristics'!$C:$C,0)))</f>
        <v>industry-ag-main.html#fuel-switching</v>
      </c>
      <c r="R642" s="272" t="str">
        <f>IF(ISBLANK(INDEX('Policy Characteristics'!L:L,MATCH($C642,'Policy Characteristics'!$C:$C,0))),"",INDEX('Policy Characteristics'!L:L,MATCH($C642,'Policy Characteristics'!$C:$C,0)))</f>
        <v>industry-elec-and-hydrogen.html</v>
      </c>
    </row>
    <row r="643" spans="1:18" ht="16">
      <c r="A643" s="272" t="str">
        <f>IF(ISBLANK(INDEX('Policy Characteristics'!A:A,MATCH($C643,'Policy Characteristics'!$C:$C,0))),"",INDEX('Policy Characteristics'!A:A,MATCH($C643,'Policy Characteristics'!$C:$C,0)))</f>
        <v>Industry</v>
      </c>
      <c r="B643" s="272" t="str">
        <f>IF(ISBLANK(INDEX('Policy Characteristics'!B:B,MATCH($C643,'Policy Characteristics'!$C:$C,0))),"",INDEX('Policy Characteristics'!B:B,MATCH($C643,'Policy Characteristics'!$C:$C,0)))</f>
        <v>Electrification + Hydrogen</v>
      </c>
      <c r="C643" s="274" t="str">
        <f t="shared" si="35"/>
        <v>Fraction of Industrial Fuel Use Shifted to Other Fuels</v>
      </c>
      <c r="D643" s="6" t="s">
        <v>3205</v>
      </c>
      <c r="E643" s="44" t="s">
        <v>2785</v>
      </c>
      <c r="F643" t="s">
        <v>3173</v>
      </c>
      <c r="G643" s="44" t="s">
        <v>3221</v>
      </c>
      <c r="H643" s="43">
        <v>1384</v>
      </c>
      <c r="I643" s="44" t="s">
        <v>46</v>
      </c>
      <c r="J643" s="274" t="str">
        <f>IF(ISBLANK(INDEX('Policy Characteristics'!D:D,MATCH($C643,'Policy Characteristics'!$C:$C,0))),"",INDEX('Policy Characteristics'!D:D,MATCH($C643,'Policy Characteristics'!$C:$C,0)))</f>
        <v>Electrification + Hydrogen</v>
      </c>
      <c r="K643" s="272" t="str">
        <f>IF(ISBLANK(INDEX('Policy Characteristics'!E:E,MATCH($C643,'Policy Characteristics'!$C:$C,0))),"",INDEX('Policy Characteristics'!E:E,MATCH($C643,'Policy Characteristics'!$C:$C,0)))</f>
        <v>indst fuel type shifting</v>
      </c>
      <c r="L643" s="285">
        <f>IF(ISBLANK(INDEX('Policy Characteristics'!F:F,MATCH($C643,'Policy Characteristics'!$C:$C,0))),"",INDEX('Policy Characteristics'!F:F,MATCH($C643,'Policy Characteristics'!$C:$C,0)))</f>
        <v>0</v>
      </c>
      <c r="M643" s="285">
        <f>IF(ISBLANK(INDEX('Policy Characteristics'!G:G,MATCH($C643,'Policy Characteristics'!$C:$C,0))),"",INDEX('Policy Characteristics'!G:G,MATCH($C643,'Policy Characteristics'!$C:$C,0)))</f>
        <v>1</v>
      </c>
      <c r="N643" s="285">
        <f>IF(ISBLANK(INDEX('Policy Characteristics'!H:H,MATCH($C643,'Policy Characteristics'!$C:$C,0))),"",INDEX('Policy Characteristics'!H:H,MATCH($C643,'Policy Characteristics'!$C:$C,0)))</f>
        <v>0.01</v>
      </c>
      <c r="O643" s="272" t="str">
        <f>IF(ISBLANK(INDEX('Policy Characteristics'!I:I,MATCH($C643,'Policy Characteristics'!$C:$C,0))),"",INDEX('Policy Characteristics'!I:I,MATCH($C643,'Policy Characteristics'!$C:$C,0)))</f>
        <v>% of fuel shifted</v>
      </c>
      <c r="P643" s="272" t="str">
        <f>IF(ISBLANK(INDEX('Policy Characteristics'!J:J,MATCH($C643,'Policy Characteristics'!$C:$C,0))),"",INDEX('Policy Characteristics'!J:J,MATCH($C643,'Policy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3" s="272" t="str">
        <f>IF(ISBLANK(INDEX('Policy Characteristics'!K:K,MATCH($C643,'Policy Characteristics'!$C:$C,0))),"",INDEX('Policy Characteristics'!K:K,MATCH($C643,'Policy Characteristics'!$C:$C,0)))</f>
        <v>industry-ag-main.html#fuel-switching</v>
      </c>
      <c r="R643" s="272" t="str">
        <f>IF(ISBLANK(INDEX('Policy Characteristics'!L:L,MATCH($C643,'Policy Characteristics'!$C:$C,0))),"",INDEX('Policy Characteristics'!L:L,MATCH($C643,'Policy Characteristics'!$C:$C,0)))</f>
        <v>industry-elec-and-hydrogen.html</v>
      </c>
    </row>
    <row r="644" spans="1:18" ht="16">
      <c r="A644" s="272" t="str">
        <f>IF(ISBLANK(INDEX('Policy Characteristics'!A:A,MATCH($C644,'Policy Characteristics'!$C:$C,0))),"",INDEX('Policy Characteristics'!A:A,MATCH($C644,'Policy Characteristics'!$C:$C,0)))</f>
        <v>Industry</v>
      </c>
      <c r="B644" s="272" t="str">
        <f>IF(ISBLANK(INDEX('Policy Characteristics'!B:B,MATCH($C644,'Policy Characteristics'!$C:$C,0))),"",INDEX('Policy Characteristics'!B:B,MATCH($C644,'Policy Characteristics'!$C:$C,0)))</f>
        <v>Electrification + Hydrogen</v>
      </c>
      <c r="C644" s="274" t="str">
        <f t="shared" si="35"/>
        <v>Fraction of Industrial Fuel Use Shifted to Other Fuels</v>
      </c>
      <c r="D644" s="6" t="s">
        <v>3205</v>
      </c>
      <c r="E644" s="44" t="s">
        <v>2786</v>
      </c>
      <c r="F644" t="s">
        <v>3173</v>
      </c>
      <c r="G644" s="44" t="s">
        <v>3222</v>
      </c>
      <c r="H644" s="43">
        <v>1385</v>
      </c>
      <c r="I644" s="44" t="s">
        <v>46</v>
      </c>
      <c r="J644" s="274" t="str">
        <f>IF(ISBLANK(INDEX('Policy Characteristics'!D:D,MATCH($C644,'Policy Characteristics'!$C:$C,0))),"",INDEX('Policy Characteristics'!D:D,MATCH($C644,'Policy Characteristics'!$C:$C,0)))</f>
        <v>Electrification + Hydrogen</v>
      </c>
      <c r="K644" s="272" t="str">
        <f>IF(ISBLANK(INDEX('Policy Characteristics'!E:E,MATCH($C644,'Policy Characteristics'!$C:$C,0))),"",INDEX('Policy Characteristics'!E:E,MATCH($C644,'Policy Characteristics'!$C:$C,0)))</f>
        <v>indst fuel type shifting</v>
      </c>
      <c r="L644" s="285">
        <f>IF(ISBLANK(INDEX('Policy Characteristics'!F:F,MATCH($C644,'Policy Characteristics'!$C:$C,0))),"",INDEX('Policy Characteristics'!F:F,MATCH($C644,'Policy Characteristics'!$C:$C,0)))</f>
        <v>0</v>
      </c>
      <c r="M644" s="285">
        <f>IF(ISBLANK(INDEX('Policy Characteristics'!G:G,MATCH($C644,'Policy Characteristics'!$C:$C,0))),"",INDEX('Policy Characteristics'!G:G,MATCH($C644,'Policy Characteristics'!$C:$C,0)))</f>
        <v>1</v>
      </c>
      <c r="N644" s="285">
        <f>IF(ISBLANK(INDEX('Policy Characteristics'!H:H,MATCH($C644,'Policy Characteristics'!$C:$C,0))),"",INDEX('Policy Characteristics'!H:H,MATCH($C644,'Policy Characteristics'!$C:$C,0)))</f>
        <v>0.01</v>
      </c>
      <c r="O644" s="272" t="str">
        <f>IF(ISBLANK(INDEX('Policy Characteristics'!I:I,MATCH($C644,'Policy Characteristics'!$C:$C,0))),"",INDEX('Policy Characteristics'!I:I,MATCH($C644,'Policy Characteristics'!$C:$C,0)))</f>
        <v>% of fuel shifted</v>
      </c>
      <c r="P644" s="272" t="str">
        <f>IF(ISBLANK(INDEX('Policy Characteristics'!J:J,MATCH($C644,'Policy Characteristics'!$C:$C,0))),"",INDEX('Policy Characteristics'!J:J,MATCH($C644,'Policy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4" s="272" t="str">
        <f>IF(ISBLANK(INDEX('Policy Characteristics'!K:K,MATCH($C644,'Policy Characteristics'!$C:$C,0))),"",INDEX('Policy Characteristics'!K:K,MATCH($C644,'Policy Characteristics'!$C:$C,0)))</f>
        <v>industry-ag-main.html#fuel-switching</v>
      </c>
      <c r="R644" s="272" t="str">
        <f>IF(ISBLANK(INDEX('Policy Characteristics'!L:L,MATCH($C644,'Policy Characteristics'!$C:$C,0))),"",INDEX('Policy Characteristics'!L:L,MATCH($C644,'Policy Characteristics'!$C:$C,0)))</f>
        <v>industry-elec-and-hydrogen.html</v>
      </c>
    </row>
    <row r="645" spans="1:18" ht="16">
      <c r="A645" s="272" t="str">
        <f>IF(ISBLANK(INDEX('Policy Characteristics'!A:A,MATCH($C645,'Policy Characteristics'!$C:$C,0))),"",INDEX('Policy Characteristics'!A:A,MATCH($C645,'Policy Characteristics'!$C:$C,0)))</f>
        <v>Industry</v>
      </c>
      <c r="B645" s="272" t="str">
        <f>IF(ISBLANK(INDEX('Policy Characteristics'!B:B,MATCH($C645,'Policy Characteristics'!$C:$C,0))),"",INDEX('Policy Characteristics'!B:B,MATCH($C645,'Policy Characteristics'!$C:$C,0)))</f>
        <v>Electrification + Hydrogen</v>
      </c>
      <c r="C645" s="274" t="str">
        <f t="shared" si="35"/>
        <v>Fraction of Industrial Fuel Use Shifted to Other Fuels</v>
      </c>
      <c r="D645" s="6" t="s">
        <v>3205</v>
      </c>
      <c r="E645" s="44" t="s">
        <v>2787</v>
      </c>
      <c r="F645" t="s">
        <v>3173</v>
      </c>
      <c r="G645" s="44" t="s">
        <v>3223</v>
      </c>
      <c r="H645" s="43">
        <v>1386</v>
      </c>
      <c r="I645" s="44" t="s">
        <v>46</v>
      </c>
      <c r="J645" s="274" t="str">
        <f>IF(ISBLANK(INDEX('Policy Characteristics'!D:D,MATCH($C645,'Policy Characteristics'!$C:$C,0))),"",INDEX('Policy Characteristics'!D:D,MATCH($C645,'Policy Characteristics'!$C:$C,0)))</f>
        <v>Electrification + Hydrogen</v>
      </c>
      <c r="K645" s="272" t="str">
        <f>IF(ISBLANK(INDEX('Policy Characteristics'!E:E,MATCH($C645,'Policy Characteristics'!$C:$C,0))),"",INDEX('Policy Characteristics'!E:E,MATCH($C645,'Policy Characteristics'!$C:$C,0)))</f>
        <v>indst fuel type shifting</v>
      </c>
      <c r="L645" s="285">
        <f>IF(ISBLANK(INDEX('Policy Characteristics'!F:F,MATCH($C645,'Policy Characteristics'!$C:$C,0))),"",INDEX('Policy Characteristics'!F:F,MATCH($C645,'Policy Characteristics'!$C:$C,0)))</f>
        <v>0</v>
      </c>
      <c r="M645" s="285">
        <f>IF(ISBLANK(INDEX('Policy Characteristics'!G:G,MATCH($C645,'Policy Characteristics'!$C:$C,0))),"",INDEX('Policy Characteristics'!G:G,MATCH($C645,'Policy Characteristics'!$C:$C,0)))</f>
        <v>1</v>
      </c>
      <c r="N645" s="285">
        <f>IF(ISBLANK(INDEX('Policy Characteristics'!H:H,MATCH($C645,'Policy Characteristics'!$C:$C,0))),"",INDEX('Policy Characteristics'!H:H,MATCH($C645,'Policy Characteristics'!$C:$C,0)))</f>
        <v>0.01</v>
      </c>
      <c r="O645" s="272" t="str">
        <f>IF(ISBLANK(INDEX('Policy Characteristics'!I:I,MATCH($C645,'Policy Characteristics'!$C:$C,0))),"",INDEX('Policy Characteristics'!I:I,MATCH($C645,'Policy Characteristics'!$C:$C,0)))</f>
        <v>% of fuel shifted</v>
      </c>
      <c r="P645" s="272" t="str">
        <f>IF(ISBLANK(INDEX('Policy Characteristics'!J:J,MATCH($C645,'Policy Characteristics'!$C:$C,0))),"",INDEX('Policy Characteristics'!J:J,MATCH($C645,'Policy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5" s="272" t="str">
        <f>IF(ISBLANK(INDEX('Policy Characteristics'!K:K,MATCH($C645,'Policy Characteristics'!$C:$C,0))),"",INDEX('Policy Characteristics'!K:K,MATCH($C645,'Policy Characteristics'!$C:$C,0)))</f>
        <v>industry-ag-main.html#fuel-switching</v>
      </c>
      <c r="R645" s="272" t="str">
        <f>IF(ISBLANK(INDEX('Policy Characteristics'!L:L,MATCH($C645,'Policy Characteristics'!$C:$C,0))),"",INDEX('Policy Characteristics'!L:L,MATCH($C645,'Policy Characteristics'!$C:$C,0)))</f>
        <v>industry-elec-and-hydrogen.html</v>
      </c>
    </row>
    <row r="646" spans="1:18" ht="16">
      <c r="A646" s="272" t="str">
        <f>IF(ISBLANK(INDEX('Policy Characteristics'!A:A,MATCH($C646,'Policy Characteristics'!$C:$C,0))),"",INDEX('Policy Characteristics'!A:A,MATCH($C646,'Policy Characteristics'!$C:$C,0)))</f>
        <v>Industry</v>
      </c>
      <c r="B646" s="272" t="str">
        <f>IF(ISBLANK(INDEX('Policy Characteristics'!B:B,MATCH($C646,'Policy Characteristics'!$C:$C,0))),"",INDEX('Policy Characteristics'!B:B,MATCH($C646,'Policy Characteristics'!$C:$C,0)))</f>
        <v>Electrification + Hydrogen</v>
      </c>
      <c r="C646" s="274" t="str">
        <f t="shared" si="35"/>
        <v>Fraction of Industrial Fuel Use Shifted to Other Fuels</v>
      </c>
      <c r="D646" s="6" t="s">
        <v>3205</v>
      </c>
      <c r="E646" s="44" t="s">
        <v>2784</v>
      </c>
      <c r="F646" t="s">
        <v>3173</v>
      </c>
      <c r="G646" s="44" t="s">
        <v>3224</v>
      </c>
      <c r="H646" s="43">
        <v>1387</v>
      </c>
      <c r="I646" s="44" t="s">
        <v>46</v>
      </c>
      <c r="J646" s="274" t="str">
        <f>IF(ISBLANK(INDEX('Policy Characteristics'!D:D,MATCH($C646,'Policy Characteristics'!$C:$C,0))),"",INDEX('Policy Characteristics'!D:D,MATCH($C646,'Policy Characteristics'!$C:$C,0)))</f>
        <v>Electrification + Hydrogen</v>
      </c>
      <c r="K646" s="272" t="str">
        <f>IF(ISBLANK(INDEX('Policy Characteristics'!E:E,MATCH($C646,'Policy Characteristics'!$C:$C,0))),"",INDEX('Policy Characteristics'!E:E,MATCH($C646,'Policy Characteristics'!$C:$C,0)))</f>
        <v>indst fuel type shifting</v>
      </c>
      <c r="L646" s="285">
        <f>IF(ISBLANK(INDEX('Policy Characteristics'!F:F,MATCH($C646,'Policy Characteristics'!$C:$C,0))),"",INDEX('Policy Characteristics'!F:F,MATCH($C646,'Policy Characteristics'!$C:$C,0)))</f>
        <v>0</v>
      </c>
      <c r="M646" s="285">
        <f>IF(ISBLANK(INDEX('Policy Characteristics'!G:G,MATCH($C646,'Policy Characteristics'!$C:$C,0))),"",INDEX('Policy Characteristics'!G:G,MATCH($C646,'Policy Characteristics'!$C:$C,0)))</f>
        <v>1</v>
      </c>
      <c r="N646" s="285">
        <f>IF(ISBLANK(INDEX('Policy Characteristics'!H:H,MATCH($C646,'Policy Characteristics'!$C:$C,0))),"",INDEX('Policy Characteristics'!H:H,MATCH($C646,'Policy Characteristics'!$C:$C,0)))</f>
        <v>0.01</v>
      </c>
      <c r="O646" s="272" t="str">
        <f>IF(ISBLANK(INDEX('Policy Characteristics'!I:I,MATCH($C646,'Policy Characteristics'!$C:$C,0))),"",INDEX('Policy Characteristics'!I:I,MATCH($C646,'Policy Characteristics'!$C:$C,0)))</f>
        <v>% of fuel shifted</v>
      </c>
      <c r="P646" s="272" t="str">
        <f>IF(ISBLANK(INDEX('Policy Characteristics'!J:J,MATCH($C646,'Policy Characteristics'!$C:$C,0))),"",INDEX('Policy Characteristics'!J:J,MATCH($C646,'Policy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6" s="272" t="str">
        <f>IF(ISBLANK(INDEX('Policy Characteristics'!K:K,MATCH($C646,'Policy Characteristics'!$C:$C,0))),"",INDEX('Policy Characteristics'!K:K,MATCH($C646,'Policy Characteristics'!$C:$C,0)))</f>
        <v>industry-ag-main.html#fuel-switching</v>
      </c>
      <c r="R646" s="272" t="str">
        <f>IF(ISBLANK(INDEX('Policy Characteristics'!L:L,MATCH($C646,'Policy Characteristics'!$C:$C,0))),"",INDEX('Policy Characteristics'!L:L,MATCH($C646,'Policy Characteristics'!$C:$C,0)))</f>
        <v>industry-elec-and-hydrogen.html</v>
      </c>
    </row>
    <row r="647" spans="1:18" ht="16">
      <c r="A647" s="272" t="str">
        <f>IF(ISBLANK(INDEX('Policy Characteristics'!A:A,MATCH($C647,'Policy Characteristics'!$C:$C,0))),"",INDEX('Policy Characteristics'!A:A,MATCH($C647,'Policy Characteristics'!$C:$C,0)))</f>
        <v>Industry</v>
      </c>
      <c r="B647" s="272" t="str">
        <f>IF(ISBLANK(INDEX('Policy Characteristics'!B:B,MATCH($C647,'Policy Characteristics'!$C:$C,0))),"",INDEX('Policy Characteristics'!B:B,MATCH($C647,'Policy Characteristics'!$C:$C,0)))</f>
        <v>Electrification + Hydrogen</v>
      </c>
      <c r="C647" s="274" t="str">
        <f t="shared" si="35"/>
        <v>Fraction of Industrial Fuel Use Shifted to Other Fuels</v>
      </c>
      <c r="D647" s="6" t="s">
        <v>3206</v>
      </c>
      <c r="E647" s="44" t="s">
        <v>2444</v>
      </c>
      <c r="F647" t="s">
        <v>3174</v>
      </c>
      <c r="G647" s="44" t="s">
        <v>3215</v>
      </c>
      <c r="H647" s="43">
        <v>1388</v>
      </c>
      <c r="I647" s="44" t="s">
        <v>46</v>
      </c>
      <c r="J647" s="274" t="str">
        <f>IF(ISBLANK(INDEX('Policy Characteristics'!D:D,MATCH($C647,'Policy Characteristics'!$C:$C,0))),"",INDEX('Policy Characteristics'!D:D,MATCH($C647,'Policy Characteristics'!$C:$C,0)))</f>
        <v>Electrification + Hydrogen</v>
      </c>
      <c r="K647" s="272" t="str">
        <f>IF(ISBLANK(INDEX('Policy Characteristics'!E:E,MATCH($C647,'Policy Characteristics'!$C:$C,0))),"",INDEX('Policy Characteristics'!E:E,MATCH($C647,'Policy Characteristics'!$C:$C,0)))</f>
        <v>indst fuel type shifting</v>
      </c>
      <c r="L647" s="285">
        <f>IF(ISBLANK(INDEX('Policy Characteristics'!F:F,MATCH($C647,'Policy Characteristics'!$C:$C,0))),"",INDEX('Policy Characteristics'!F:F,MATCH($C647,'Policy Characteristics'!$C:$C,0)))</f>
        <v>0</v>
      </c>
      <c r="M647" s="285">
        <f>IF(ISBLANK(INDEX('Policy Characteristics'!G:G,MATCH($C647,'Policy Characteristics'!$C:$C,0))),"",INDEX('Policy Characteristics'!G:G,MATCH($C647,'Policy Characteristics'!$C:$C,0)))</f>
        <v>1</v>
      </c>
      <c r="N647" s="285">
        <f>IF(ISBLANK(INDEX('Policy Characteristics'!H:H,MATCH($C647,'Policy Characteristics'!$C:$C,0))),"",INDEX('Policy Characteristics'!H:H,MATCH($C647,'Policy Characteristics'!$C:$C,0)))</f>
        <v>0.01</v>
      </c>
      <c r="O647" s="272" t="str">
        <f>IF(ISBLANK(INDEX('Policy Characteristics'!I:I,MATCH($C647,'Policy Characteristics'!$C:$C,0))),"",INDEX('Policy Characteristics'!I:I,MATCH($C647,'Policy Characteristics'!$C:$C,0)))</f>
        <v>% of fuel shifted</v>
      </c>
      <c r="P647" s="272" t="str">
        <f>IF(ISBLANK(INDEX('Policy Characteristics'!J:J,MATCH($C647,'Policy Characteristics'!$C:$C,0))),"",INDEX('Policy Characteristics'!J:J,MATCH($C647,'Policy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7" s="272" t="str">
        <f>IF(ISBLANK(INDEX('Policy Characteristics'!K:K,MATCH($C647,'Policy Characteristics'!$C:$C,0))),"",INDEX('Policy Characteristics'!K:K,MATCH($C647,'Policy Characteristics'!$C:$C,0)))</f>
        <v>industry-ag-main.html#fuel-switching</v>
      </c>
      <c r="R647" s="272" t="str">
        <f>IF(ISBLANK(INDEX('Policy Characteristics'!L:L,MATCH($C647,'Policy Characteristics'!$C:$C,0))),"",INDEX('Policy Characteristics'!L:L,MATCH($C647,'Policy Characteristics'!$C:$C,0)))</f>
        <v>industry-elec-and-hydrogen.html</v>
      </c>
    </row>
    <row r="648" spans="1:18" ht="16">
      <c r="A648" s="272" t="str">
        <f>IF(ISBLANK(INDEX('Policy Characteristics'!A:A,MATCH($C648,'Policy Characteristics'!$C:$C,0))),"",INDEX('Policy Characteristics'!A:A,MATCH($C648,'Policy Characteristics'!$C:$C,0)))</f>
        <v>Industry</v>
      </c>
      <c r="B648" s="272" t="str">
        <f>IF(ISBLANK(INDEX('Policy Characteristics'!B:B,MATCH($C648,'Policy Characteristics'!$C:$C,0))),"",INDEX('Policy Characteristics'!B:B,MATCH($C648,'Policy Characteristics'!$C:$C,0)))</f>
        <v>Electrification + Hydrogen</v>
      </c>
      <c r="C648" s="274" t="str">
        <f t="shared" si="35"/>
        <v>Fraction of Industrial Fuel Use Shifted to Other Fuels</v>
      </c>
      <c r="D648" s="6" t="s">
        <v>3206</v>
      </c>
      <c r="E648" s="44" t="s">
        <v>2445</v>
      </c>
      <c r="F648" t="s">
        <v>3174</v>
      </c>
      <c r="G648" s="44" t="s">
        <v>3216</v>
      </c>
      <c r="H648" s="43">
        <v>1389</v>
      </c>
      <c r="I648" s="44" t="s">
        <v>46</v>
      </c>
      <c r="J648" s="274" t="str">
        <f>IF(ISBLANK(INDEX('Policy Characteristics'!D:D,MATCH($C648,'Policy Characteristics'!$C:$C,0))),"",INDEX('Policy Characteristics'!D:D,MATCH($C648,'Policy Characteristics'!$C:$C,0)))</f>
        <v>Electrification + Hydrogen</v>
      </c>
      <c r="K648" s="272" t="str">
        <f>IF(ISBLANK(INDEX('Policy Characteristics'!E:E,MATCH($C648,'Policy Characteristics'!$C:$C,0))),"",INDEX('Policy Characteristics'!E:E,MATCH($C648,'Policy Characteristics'!$C:$C,0)))</f>
        <v>indst fuel type shifting</v>
      </c>
      <c r="L648" s="285">
        <f>IF(ISBLANK(INDEX('Policy Characteristics'!F:F,MATCH($C648,'Policy Characteristics'!$C:$C,0))),"",INDEX('Policy Characteristics'!F:F,MATCH($C648,'Policy Characteristics'!$C:$C,0)))</f>
        <v>0</v>
      </c>
      <c r="M648" s="285">
        <f>IF(ISBLANK(INDEX('Policy Characteristics'!G:G,MATCH($C648,'Policy Characteristics'!$C:$C,0))),"",INDEX('Policy Characteristics'!G:G,MATCH($C648,'Policy Characteristics'!$C:$C,0)))</f>
        <v>1</v>
      </c>
      <c r="N648" s="285">
        <f>IF(ISBLANK(INDEX('Policy Characteristics'!H:H,MATCH($C648,'Policy Characteristics'!$C:$C,0))),"",INDEX('Policy Characteristics'!H:H,MATCH($C648,'Policy Characteristics'!$C:$C,0)))</f>
        <v>0.01</v>
      </c>
      <c r="O648" s="272" t="str">
        <f>IF(ISBLANK(INDEX('Policy Characteristics'!I:I,MATCH($C648,'Policy Characteristics'!$C:$C,0))),"",INDEX('Policy Characteristics'!I:I,MATCH($C648,'Policy Characteristics'!$C:$C,0)))</f>
        <v>% of fuel shifted</v>
      </c>
      <c r="P648" s="272" t="str">
        <f>IF(ISBLANK(INDEX('Policy Characteristics'!J:J,MATCH($C648,'Policy Characteristics'!$C:$C,0))),"",INDEX('Policy Characteristics'!J:J,MATCH($C648,'Policy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8" s="272" t="str">
        <f>IF(ISBLANK(INDEX('Policy Characteristics'!K:K,MATCH($C648,'Policy Characteristics'!$C:$C,0))),"",INDEX('Policy Characteristics'!K:K,MATCH($C648,'Policy Characteristics'!$C:$C,0)))</f>
        <v>industry-ag-main.html#fuel-switching</v>
      </c>
      <c r="R648" s="272" t="str">
        <f>IF(ISBLANK(INDEX('Policy Characteristics'!L:L,MATCH($C648,'Policy Characteristics'!$C:$C,0))),"",INDEX('Policy Characteristics'!L:L,MATCH($C648,'Policy Characteristics'!$C:$C,0)))</f>
        <v>industry-elec-and-hydrogen.html</v>
      </c>
    </row>
    <row r="649" spans="1:18" ht="16">
      <c r="A649" s="272" t="str">
        <f>IF(ISBLANK(INDEX('Policy Characteristics'!A:A,MATCH($C649,'Policy Characteristics'!$C:$C,0))),"",INDEX('Policy Characteristics'!A:A,MATCH($C649,'Policy Characteristics'!$C:$C,0)))</f>
        <v>Industry</v>
      </c>
      <c r="B649" s="272" t="str">
        <f>IF(ISBLANK(INDEX('Policy Characteristics'!B:B,MATCH($C649,'Policy Characteristics'!$C:$C,0))),"",INDEX('Policy Characteristics'!B:B,MATCH($C649,'Policy Characteristics'!$C:$C,0)))</f>
        <v>Electrification + Hydrogen</v>
      </c>
      <c r="C649" s="274" t="str">
        <f t="shared" si="35"/>
        <v>Fraction of Industrial Fuel Use Shifted to Other Fuels</v>
      </c>
      <c r="D649" s="6" t="s">
        <v>3206</v>
      </c>
      <c r="E649" s="44" t="s">
        <v>2446</v>
      </c>
      <c r="F649" t="s">
        <v>3174</v>
      </c>
      <c r="G649" s="44" t="s">
        <v>3217</v>
      </c>
      <c r="H649" s="43">
        <v>1390</v>
      </c>
      <c r="I649" s="44" t="s">
        <v>46</v>
      </c>
      <c r="J649" s="274" t="str">
        <f>IF(ISBLANK(INDEX('Policy Characteristics'!D:D,MATCH($C649,'Policy Characteristics'!$C:$C,0))),"",INDEX('Policy Characteristics'!D:D,MATCH($C649,'Policy Characteristics'!$C:$C,0)))</f>
        <v>Electrification + Hydrogen</v>
      </c>
      <c r="K649" s="272" t="str">
        <f>IF(ISBLANK(INDEX('Policy Characteristics'!E:E,MATCH($C649,'Policy Characteristics'!$C:$C,0))),"",INDEX('Policy Characteristics'!E:E,MATCH($C649,'Policy Characteristics'!$C:$C,0)))</f>
        <v>indst fuel type shifting</v>
      </c>
      <c r="L649" s="285">
        <f>IF(ISBLANK(INDEX('Policy Characteristics'!F:F,MATCH($C649,'Policy Characteristics'!$C:$C,0))),"",INDEX('Policy Characteristics'!F:F,MATCH($C649,'Policy Characteristics'!$C:$C,0)))</f>
        <v>0</v>
      </c>
      <c r="M649" s="285">
        <f>IF(ISBLANK(INDEX('Policy Characteristics'!G:G,MATCH($C649,'Policy Characteristics'!$C:$C,0))),"",INDEX('Policy Characteristics'!G:G,MATCH($C649,'Policy Characteristics'!$C:$C,0)))</f>
        <v>1</v>
      </c>
      <c r="N649" s="285">
        <f>IF(ISBLANK(INDEX('Policy Characteristics'!H:H,MATCH($C649,'Policy Characteristics'!$C:$C,0))),"",INDEX('Policy Characteristics'!H:H,MATCH($C649,'Policy Characteristics'!$C:$C,0)))</f>
        <v>0.01</v>
      </c>
      <c r="O649" s="272" t="str">
        <f>IF(ISBLANK(INDEX('Policy Characteristics'!I:I,MATCH($C649,'Policy Characteristics'!$C:$C,0))),"",INDEX('Policy Characteristics'!I:I,MATCH($C649,'Policy Characteristics'!$C:$C,0)))</f>
        <v>% of fuel shifted</v>
      </c>
      <c r="P649" s="272" t="str">
        <f>IF(ISBLANK(INDEX('Policy Characteristics'!J:J,MATCH($C649,'Policy Characteristics'!$C:$C,0))),"",INDEX('Policy Characteristics'!J:J,MATCH($C649,'Policy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49" s="272" t="str">
        <f>IF(ISBLANK(INDEX('Policy Characteristics'!K:K,MATCH($C649,'Policy Characteristics'!$C:$C,0))),"",INDEX('Policy Characteristics'!K:K,MATCH($C649,'Policy Characteristics'!$C:$C,0)))</f>
        <v>industry-ag-main.html#fuel-switching</v>
      </c>
      <c r="R649" s="272" t="str">
        <f>IF(ISBLANK(INDEX('Policy Characteristics'!L:L,MATCH($C649,'Policy Characteristics'!$C:$C,0))),"",INDEX('Policy Characteristics'!L:L,MATCH($C649,'Policy Characteristics'!$C:$C,0)))</f>
        <v>industry-elec-and-hydrogen.html</v>
      </c>
    </row>
    <row r="650" spans="1:18" ht="16">
      <c r="A650" s="272" t="str">
        <f>IF(ISBLANK(INDEX('Policy Characteristics'!A:A,MATCH($C650,'Policy Characteristics'!$C:$C,0))),"",INDEX('Policy Characteristics'!A:A,MATCH($C650,'Policy Characteristics'!$C:$C,0)))</f>
        <v>Industry</v>
      </c>
      <c r="B650" s="272" t="str">
        <f>IF(ISBLANK(INDEX('Policy Characteristics'!B:B,MATCH($C650,'Policy Characteristics'!$C:$C,0))),"",INDEX('Policy Characteristics'!B:B,MATCH($C650,'Policy Characteristics'!$C:$C,0)))</f>
        <v>Electrification + Hydrogen</v>
      </c>
      <c r="C650" s="274" t="str">
        <f t="shared" si="35"/>
        <v>Fraction of Industrial Fuel Use Shifted to Other Fuels</v>
      </c>
      <c r="D650" s="6" t="s">
        <v>3206</v>
      </c>
      <c r="E650" s="44" t="s">
        <v>2447</v>
      </c>
      <c r="F650" t="s">
        <v>3174</v>
      </c>
      <c r="G650" s="44" t="s">
        <v>3218</v>
      </c>
      <c r="H650" s="43">
        <v>1391</v>
      </c>
      <c r="I650" s="44" t="s">
        <v>46</v>
      </c>
      <c r="J650" s="274" t="str">
        <f>IF(ISBLANK(INDEX('Policy Characteristics'!D:D,MATCH($C650,'Policy Characteristics'!$C:$C,0))),"",INDEX('Policy Characteristics'!D:D,MATCH($C650,'Policy Characteristics'!$C:$C,0)))</f>
        <v>Electrification + Hydrogen</v>
      </c>
      <c r="K650" s="272" t="str">
        <f>IF(ISBLANK(INDEX('Policy Characteristics'!E:E,MATCH($C650,'Policy Characteristics'!$C:$C,0))),"",INDEX('Policy Characteristics'!E:E,MATCH($C650,'Policy Characteristics'!$C:$C,0)))</f>
        <v>indst fuel type shifting</v>
      </c>
      <c r="L650" s="285">
        <f>IF(ISBLANK(INDEX('Policy Characteristics'!F:F,MATCH($C650,'Policy Characteristics'!$C:$C,0))),"",INDEX('Policy Characteristics'!F:F,MATCH($C650,'Policy Characteristics'!$C:$C,0)))</f>
        <v>0</v>
      </c>
      <c r="M650" s="285">
        <f>IF(ISBLANK(INDEX('Policy Characteristics'!G:G,MATCH($C650,'Policy Characteristics'!$C:$C,0))),"",INDEX('Policy Characteristics'!G:G,MATCH($C650,'Policy Characteristics'!$C:$C,0)))</f>
        <v>1</v>
      </c>
      <c r="N650" s="285">
        <f>IF(ISBLANK(INDEX('Policy Characteristics'!H:H,MATCH($C650,'Policy Characteristics'!$C:$C,0))),"",INDEX('Policy Characteristics'!H:H,MATCH($C650,'Policy Characteristics'!$C:$C,0)))</f>
        <v>0.01</v>
      </c>
      <c r="O650" s="272" t="str">
        <f>IF(ISBLANK(INDEX('Policy Characteristics'!I:I,MATCH($C650,'Policy Characteristics'!$C:$C,0))),"",INDEX('Policy Characteristics'!I:I,MATCH($C650,'Policy Characteristics'!$C:$C,0)))</f>
        <v>% of fuel shifted</v>
      </c>
      <c r="P650" s="272" t="str">
        <f>IF(ISBLANK(INDEX('Policy Characteristics'!J:J,MATCH($C650,'Policy Characteristics'!$C:$C,0))),"",INDEX('Policy Characteristics'!J:J,MATCH($C650,'Policy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0" s="272" t="str">
        <f>IF(ISBLANK(INDEX('Policy Characteristics'!K:K,MATCH($C650,'Policy Characteristics'!$C:$C,0))),"",INDEX('Policy Characteristics'!K:K,MATCH($C650,'Policy Characteristics'!$C:$C,0)))</f>
        <v>industry-ag-main.html#fuel-switching</v>
      </c>
      <c r="R650" s="272" t="str">
        <f>IF(ISBLANK(INDEX('Policy Characteristics'!L:L,MATCH($C650,'Policy Characteristics'!$C:$C,0))),"",INDEX('Policy Characteristics'!L:L,MATCH($C650,'Policy Characteristics'!$C:$C,0)))</f>
        <v>industry-elec-and-hydrogen.html</v>
      </c>
    </row>
    <row r="651" spans="1:18" ht="16">
      <c r="A651" s="272" t="str">
        <f>IF(ISBLANK(INDEX('Policy Characteristics'!A:A,MATCH($C651,'Policy Characteristics'!$C:$C,0))),"",INDEX('Policy Characteristics'!A:A,MATCH($C651,'Policy Characteristics'!$C:$C,0)))</f>
        <v>Industry</v>
      </c>
      <c r="B651" s="272" t="str">
        <f>IF(ISBLANK(INDEX('Policy Characteristics'!B:B,MATCH($C651,'Policy Characteristics'!$C:$C,0))),"",INDEX('Policy Characteristics'!B:B,MATCH($C651,'Policy Characteristics'!$C:$C,0)))</f>
        <v>Electrification + Hydrogen</v>
      </c>
      <c r="C651" s="274" t="str">
        <f t="shared" si="35"/>
        <v>Fraction of Industrial Fuel Use Shifted to Other Fuels</v>
      </c>
      <c r="D651" s="6" t="s">
        <v>3206</v>
      </c>
      <c r="E651" s="44" t="s">
        <v>2448</v>
      </c>
      <c r="F651" t="s">
        <v>3174</v>
      </c>
      <c r="G651" s="44" t="s">
        <v>3219</v>
      </c>
      <c r="H651" s="43">
        <v>1392</v>
      </c>
      <c r="I651" s="44" t="s">
        <v>46</v>
      </c>
      <c r="J651" s="274" t="str">
        <f>IF(ISBLANK(INDEX('Policy Characteristics'!D:D,MATCH($C651,'Policy Characteristics'!$C:$C,0))),"",INDEX('Policy Characteristics'!D:D,MATCH($C651,'Policy Characteristics'!$C:$C,0)))</f>
        <v>Electrification + Hydrogen</v>
      </c>
      <c r="K651" s="272" t="str">
        <f>IF(ISBLANK(INDEX('Policy Characteristics'!E:E,MATCH($C651,'Policy Characteristics'!$C:$C,0))),"",INDEX('Policy Characteristics'!E:E,MATCH($C651,'Policy Characteristics'!$C:$C,0)))</f>
        <v>indst fuel type shifting</v>
      </c>
      <c r="L651" s="285">
        <f>IF(ISBLANK(INDEX('Policy Characteristics'!F:F,MATCH($C651,'Policy Characteristics'!$C:$C,0))),"",INDEX('Policy Characteristics'!F:F,MATCH($C651,'Policy Characteristics'!$C:$C,0)))</f>
        <v>0</v>
      </c>
      <c r="M651" s="285">
        <f>IF(ISBLANK(INDEX('Policy Characteristics'!G:G,MATCH($C651,'Policy Characteristics'!$C:$C,0))),"",INDEX('Policy Characteristics'!G:G,MATCH($C651,'Policy Characteristics'!$C:$C,0)))</f>
        <v>1</v>
      </c>
      <c r="N651" s="285">
        <f>IF(ISBLANK(INDEX('Policy Characteristics'!H:H,MATCH($C651,'Policy Characteristics'!$C:$C,0))),"",INDEX('Policy Characteristics'!H:H,MATCH($C651,'Policy Characteristics'!$C:$C,0)))</f>
        <v>0.01</v>
      </c>
      <c r="O651" s="272" t="str">
        <f>IF(ISBLANK(INDEX('Policy Characteristics'!I:I,MATCH($C651,'Policy Characteristics'!$C:$C,0))),"",INDEX('Policy Characteristics'!I:I,MATCH($C651,'Policy Characteristics'!$C:$C,0)))</f>
        <v>% of fuel shifted</v>
      </c>
      <c r="P651" s="272" t="str">
        <f>IF(ISBLANK(INDEX('Policy Characteristics'!J:J,MATCH($C651,'Policy Characteristics'!$C:$C,0))),"",INDEX('Policy Characteristics'!J:J,MATCH($C651,'Policy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1" s="272" t="str">
        <f>IF(ISBLANK(INDEX('Policy Characteristics'!K:K,MATCH($C651,'Policy Characteristics'!$C:$C,0))),"",INDEX('Policy Characteristics'!K:K,MATCH($C651,'Policy Characteristics'!$C:$C,0)))</f>
        <v>industry-ag-main.html#fuel-switching</v>
      </c>
      <c r="R651" s="272" t="str">
        <f>IF(ISBLANK(INDEX('Policy Characteristics'!L:L,MATCH($C651,'Policy Characteristics'!$C:$C,0))),"",INDEX('Policy Characteristics'!L:L,MATCH($C651,'Policy Characteristics'!$C:$C,0)))</f>
        <v>industry-elec-and-hydrogen.html</v>
      </c>
    </row>
    <row r="652" spans="1:18" ht="16">
      <c r="A652" s="272" t="str">
        <f>IF(ISBLANK(INDEX('Policy Characteristics'!A:A,MATCH($C652,'Policy Characteristics'!$C:$C,0))),"",INDEX('Policy Characteristics'!A:A,MATCH($C652,'Policy Characteristics'!$C:$C,0)))</f>
        <v>Industry</v>
      </c>
      <c r="B652" s="272" t="str">
        <f>IF(ISBLANK(INDEX('Policy Characteristics'!B:B,MATCH($C652,'Policy Characteristics'!$C:$C,0))),"",INDEX('Policy Characteristics'!B:B,MATCH($C652,'Policy Characteristics'!$C:$C,0)))</f>
        <v>Electrification + Hydrogen</v>
      </c>
      <c r="C652" s="274" t="str">
        <f t="shared" si="35"/>
        <v>Fraction of Industrial Fuel Use Shifted to Other Fuels</v>
      </c>
      <c r="D652" s="6" t="s">
        <v>3206</v>
      </c>
      <c r="E652" s="44" t="s">
        <v>2449</v>
      </c>
      <c r="F652" t="s">
        <v>3174</v>
      </c>
      <c r="G652" s="44" t="s">
        <v>3220</v>
      </c>
      <c r="H652" s="43">
        <v>1393</v>
      </c>
      <c r="I652" s="44" t="s">
        <v>46</v>
      </c>
      <c r="J652" s="274" t="str">
        <f>IF(ISBLANK(INDEX('Policy Characteristics'!D:D,MATCH($C652,'Policy Characteristics'!$C:$C,0))),"",INDEX('Policy Characteristics'!D:D,MATCH($C652,'Policy Characteristics'!$C:$C,0)))</f>
        <v>Electrification + Hydrogen</v>
      </c>
      <c r="K652" s="272" t="str">
        <f>IF(ISBLANK(INDEX('Policy Characteristics'!E:E,MATCH($C652,'Policy Characteristics'!$C:$C,0))),"",INDEX('Policy Characteristics'!E:E,MATCH($C652,'Policy Characteristics'!$C:$C,0)))</f>
        <v>indst fuel type shifting</v>
      </c>
      <c r="L652" s="285">
        <f>IF(ISBLANK(INDEX('Policy Characteristics'!F:F,MATCH($C652,'Policy Characteristics'!$C:$C,0))),"",INDEX('Policy Characteristics'!F:F,MATCH($C652,'Policy Characteristics'!$C:$C,0)))</f>
        <v>0</v>
      </c>
      <c r="M652" s="285">
        <f>IF(ISBLANK(INDEX('Policy Characteristics'!G:G,MATCH($C652,'Policy Characteristics'!$C:$C,0))),"",INDEX('Policy Characteristics'!G:G,MATCH($C652,'Policy Characteristics'!$C:$C,0)))</f>
        <v>1</v>
      </c>
      <c r="N652" s="285">
        <f>IF(ISBLANK(INDEX('Policy Characteristics'!H:H,MATCH($C652,'Policy Characteristics'!$C:$C,0))),"",INDEX('Policy Characteristics'!H:H,MATCH($C652,'Policy Characteristics'!$C:$C,0)))</f>
        <v>0.01</v>
      </c>
      <c r="O652" s="272" t="str">
        <f>IF(ISBLANK(INDEX('Policy Characteristics'!I:I,MATCH($C652,'Policy Characteristics'!$C:$C,0))),"",INDEX('Policy Characteristics'!I:I,MATCH($C652,'Policy Characteristics'!$C:$C,0)))</f>
        <v>% of fuel shifted</v>
      </c>
      <c r="P652" s="272" t="str">
        <f>IF(ISBLANK(INDEX('Policy Characteristics'!J:J,MATCH($C652,'Policy Characteristics'!$C:$C,0))),"",INDEX('Policy Characteristics'!J:J,MATCH($C652,'Policy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2" s="272" t="str">
        <f>IF(ISBLANK(INDEX('Policy Characteristics'!K:K,MATCH($C652,'Policy Characteristics'!$C:$C,0))),"",INDEX('Policy Characteristics'!K:K,MATCH($C652,'Policy Characteristics'!$C:$C,0)))</f>
        <v>industry-ag-main.html#fuel-switching</v>
      </c>
      <c r="R652" s="272" t="str">
        <f>IF(ISBLANK(INDEX('Policy Characteristics'!L:L,MATCH($C652,'Policy Characteristics'!$C:$C,0))),"",INDEX('Policy Characteristics'!L:L,MATCH($C652,'Policy Characteristics'!$C:$C,0)))</f>
        <v>industry-elec-and-hydrogen.html</v>
      </c>
    </row>
    <row r="653" spans="1:18" ht="16">
      <c r="A653" s="272" t="str">
        <f>IF(ISBLANK(INDEX('Policy Characteristics'!A:A,MATCH($C653,'Policy Characteristics'!$C:$C,0))),"",INDEX('Policy Characteristics'!A:A,MATCH($C653,'Policy Characteristics'!$C:$C,0)))</f>
        <v>Industry</v>
      </c>
      <c r="B653" s="272" t="str">
        <f>IF(ISBLANK(INDEX('Policy Characteristics'!B:B,MATCH($C653,'Policy Characteristics'!$C:$C,0))),"",INDEX('Policy Characteristics'!B:B,MATCH($C653,'Policy Characteristics'!$C:$C,0)))</f>
        <v>Electrification + Hydrogen</v>
      </c>
      <c r="C653" s="274" t="str">
        <f t="shared" si="35"/>
        <v>Fraction of Industrial Fuel Use Shifted to Other Fuels</v>
      </c>
      <c r="D653" s="6" t="s">
        <v>3206</v>
      </c>
      <c r="E653" s="44" t="s">
        <v>2785</v>
      </c>
      <c r="F653" t="s">
        <v>3174</v>
      </c>
      <c r="G653" s="44" t="s">
        <v>3221</v>
      </c>
      <c r="H653" s="43">
        <v>1394</v>
      </c>
      <c r="I653" s="44" t="s">
        <v>46</v>
      </c>
      <c r="J653" s="274" t="str">
        <f>IF(ISBLANK(INDEX('Policy Characteristics'!D:D,MATCH($C653,'Policy Characteristics'!$C:$C,0))),"",INDEX('Policy Characteristics'!D:D,MATCH($C653,'Policy Characteristics'!$C:$C,0)))</f>
        <v>Electrification + Hydrogen</v>
      </c>
      <c r="K653" s="272" t="str">
        <f>IF(ISBLANK(INDEX('Policy Characteristics'!E:E,MATCH($C653,'Policy Characteristics'!$C:$C,0))),"",INDEX('Policy Characteristics'!E:E,MATCH($C653,'Policy Characteristics'!$C:$C,0)))</f>
        <v>indst fuel type shifting</v>
      </c>
      <c r="L653" s="285">
        <f>IF(ISBLANK(INDEX('Policy Characteristics'!F:F,MATCH($C653,'Policy Characteristics'!$C:$C,0))),"",INDEX('Policy Characteristics'!F:F,MATCH($C653,'Policy Characteristics'!$C:$C,0)))</f>
        <v>0</v>
      </c>
      <c r="M653" s="285">
        <f>IF(ISBLANK(INDEX('Policy Characteristics'!G:G,MATCH($C653,'Policy Characteristics'!$C:$C,0))),"",INDEX('Policy Characteristics'!G:G,MATCH($C653,'Policy Characteristics'!$C:$C,0)))</f>
        <v>1</v>
      </c>
      <c r="N653" s="285">
        <f>IF(ISBLANK(INDEX('Policy Characteristics'!H:H,MATCH($C653,'Policy Characteristics'!$C:$C,0))),"",INDEX('Policy Characteristics'!H:H,MATCH($C653,'Policy Characteristics'!$C:$C,0)))</f>
        <v>0.01</v>
      </c>
      <c r="O653" s="272" t="str">
        <f>IF(ISBLANK(INDEX('Policy Characteristics'!I:I,MATCH($C653,'Policy Characteristics'!$C:$C,0))),"",INDEX('Policy Characteristics'!I:I,MATCH($C653,'Policy Characteristics'!$C:$C,0)))</f>
        <v>% of fuel shifted</v>
      </c>
      <c r="P653" s="272" t="str">
        <f>IF(ISBLANK(INDEX('Policy Characteristics'!J:J,MATCH($C653,'Policy Characteristics'!$C:$C,0))),"",INDEX('Policy Characteristics'!J:J,MATCH($C653,'Policy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3" s="272" t="str">
        <f>IF(ISBLANK(INDEX('Policy Characteristics'!K:K,MATCH($C653,'Policy Characteristics'!$C:$C,0))),"",INDEX('Policy Characteristics'!K:K,MATCH($C653,'Policy Characteristics'!$C:$C,0)))</f>
        <v>industry-ag-main.html#fuel-switching</v>
      </c>
      <c r="R653" s="272" t="str">
        <f>IF(ISBLANK(INDEX('Policy Characteristics'!L:L,MATCH($C653,'Policy Characteristics'!$C:$C,0))),"",INDEX('Policy Characteristics'!L:L,MATCH($C653,'Policy Characteristics'!$C:$C,0)))</f>
        <v>industry-elec-and-hydrogen.html</v>
      </c>
    </row>
    <row r="654" spans="1:18" ht="16">
      <c r="A654" s="272" t="str">
        <f>IF(ISBLANK(INDEX('Policy Characteristics'!A:A,MATCH($C654,'Policy Characteristics'!$C:$C,0))),"",INDEX('Policy Characteristics'!A:A,MATCH($C654,'Policy Characteristics'!$C:$C,0)))</f>
        <v>Industry</v>
      </c>
      <c r="B654" s="272" t="str">
        <f>IF(ISBLANK(INDEX('Policy Characteristics'!B:B,MATCH($C654,'Policy Characteristics'!$C:$C,0))),"",INDEX('Policy Characteristics'!B:B,MATCH($C654,'Policy Characteristics'!$C:$C,0)))</f>
        <v>Electrification + Hydrogen</v>
      </c>
      <c r="C654" s="274" t="str">
        <f t="shared" si="35"/>
        <v>Fraction of Industrial Fuel Use Shifted to Other Fuels</v>
      </c>
      <c r="D654" s="6" t="s">
        <v>3206</v>
      </c>
      <c r="E654" s="44" t="s">
        <v>2786</v>
      </c>
      <c r="F654" t="s">
        <v>3174</v>
      </c>
      <c r="G654" s="44" t="s">
        <v>3222</v>
      </c>
      <c r="H654" s="43">
        <v>1395</v>
      </c>
      <c r="I654" s="44" t="s">
        <v>46</v>
      </c>
      <c r="J654" s="274" t="str">
        <f>IF(ISBLANK(INDEX('Policy Characteristics'!D:D,MATCH($C654,'Policy Characteristics'!$C:$C,0))),"",INDEX('Policy Characteristics'!D:D,MATCH($C654,'Policy Characteristics'!$C:$C,0)))</f>
        <v>Electrification + Hydrogen</v>
      </c>
      <c r="K654" s="272" t="str">
        <f>IF(ISBLANK(INDEX('Policy Characteristics'!E:E,MATCH($C654,'Policy Characteristics'!$C:$C,0))),"",INDEX('Policy Characteristics'!E:E,MATCH($C654,'Policy Characteristics'!$C:$C,0)))</f>
        <v>indst fuel type shifting</v>
      </c>
      <c r="L654" s="285">
        <f>IF(ISBLANK(INDEX('Policy Characteristics'!F:F,MATCH($C654,'Policy Characteristics'!$C:$C,0))),"",INDEX('Policy Characteristics'!F:F,MATCH($C654,'Policy Characteristics'!$C:$C,0)))</f>
        <v>0</v>
      </c>
      <c r="M654" s="285">
        <f>IF(ISBLANK(INDEX('Policy Characteristics'!G:G,MATCH($C654,'Policy Characteristics'!$C:$C,0))),"",INDEX('Policy Characteristics'!G:G,MATCH($C654,'Policy Characteristics'!$C:$C,0)))</f>
        <v>1</v>
      </c>
      <c r="N654" s="285">
        <f>IF(ISBLANK(INDEX('Policy Characteristics'!H:H,MATCH($C654,'Policy Characteristics'!$C:$C,0))),"",INDEX('Policy Characteristics'!H:H,MATCH($C654,'Policy Characteristics'!$C:$C,0)))</f>
        <v>0.01</v>
      </c>
      <c r="O654" s="272" t="str">
        <f>IF(ISBLANK(INDEX('Policy Characteristics'!I:I,MATCH($C654,'Policy Characteristics'!$C:$C,0))),"",INDEX('Policy Characteristics'!I:I,MATCH($C654,'Policy Characteristics'!$C:$C,0)))</f>
        <v>% of fuel shifted</v>
      </c>
      <c r="P654" s="272" t="str">
        <f>IF(ISBLANK(INDEX('Policy Characteristics'!J:J,MATCH($C654,'Policy Characteristics'!$C:$C,0))),"",INDEX('Policy Characteristics'!J:J,MATCH($C654,'Policy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4" s="272" t="str">
        <f>IF(ISBLANK(INDEX('Policy Characteristics'!K:K,MATCH($C654,'Policy Characteristics'!$C:$C,0))),"",INDEX('Policy Characteristics'!K:K,MATCH($C654,'Policy Characteristics'!$C:$C,0)))</f>
        <v>industry-ag-main.html#fuel-switching</v>
      </c>
      <c r="R654" s="272" t="str">
        <f>IF(ISBLANK(INDEX('Policy Characteristics'!L:L,MATCH($C654,'Policy Characteristics'!$C:$C,0))),"",INDEX('Policy Characteristics'!L:L,MATCH($C654,'Policy Characteristics'!$C:$C,0)))</f>
        <v>industry-elec-and-hydrogen.html</v>
      </c>
    </row>
    <row r="655" spans="1:18" ht="16">
      <c r="A655" s="272" t="str">
        <f>IF(ISBLANK(INDEX('Policy Characteristics'!A:A,MATCH($C655,'Policy Characteristics'!$C:$C,0))),"",INDEX('Policy Characteristics'!A:A,MATCH($C655,'Policy Characteristics'!$C:$C,0)))</f>
        <v>Industry</v>
      </c>
      <c r="B655" s="272" t="str">
        <f>IF(ISBLANK(INDEX('Policy Characteristics'!B:B,MATCH($C655,'Policy Characteristics'!$C:$C,0))),"",INDEX('Policy Characteristics'!B:B,MATCH($C655,'Policy Characteristics'!$C:$C,0)))</f>
        <v>Electrification + Hydrogen</v>
      </c>
      <c r="C655" s="274" t="str">
        <f t="shared" si="35"/>
        <v>Fraction of Industrial Fuel Use Shifted to Other Fuels</v>
      </c>
      <c r="D655" s="6" t="s">
        <v>3206</v>
      </c>
      <c r="E655" s="44" t="s">
        <v>2787</v>
      </c>
      <c r="F655" t="s">
        <v>3174</v>
      </c>
      <c r="G655" s="44" t="s">
        <v>3223</v>
      </c>
      <c r="H655" s="43">
        <v>1396</v>
      </c>
      <c r="I655" s="44" t="s">
        <v>46</v>
      </c>
      <c r="J655" s="274" t="str">
        <f>IF(ISBLANK(INDEX('Policy Characteristics'!D:D,MATCH($C655,'Policy Characteristics'!$C:$C,0))),"",INDEX('Policy Characteristics'!D:D,MATCH($C655,'Policy Characteristics'!$C:$C,0)))</f>
        <v>Electrification + Hydrogen</v>
      </c>
      <c r="K655" s="272" t="str">
        <f>IF(ISBLANK(INDEX('Policy Characteristics'!E:E,MATCH($C655,'Policy Characteristics'!$C:$C,0))),"",INDEX('Policy Characteristics'!E:E,MATCH($C655,'Policy Characteristics'!$C:$C,0)))</f>
        <v>indst fuel type shifting</v>
      </c>
      <c r="L655" s="285">
        <f>IF(ISBLANK(INDEX('Policy Characteristics'!F:F,MATCH($C655,'Policy Characteristics'!$C:$C,0))),"",INDEX('Policy Characteristics'!F:F,MATCH($C655,'Policy Characteristics'!$C:$C,0)))</f>
        <v>0</v>
      </c>
      <c r="M655" s="285">
        <f>IF(ISBLANK(INDEX('Policy Characteristics'!G:G,MATCH($C655,'Policy Characteristics'!$C:$C,0))),"",INDEX('Policy Characteristics'!G:G,MATCH($C655,'Policy Characteristics'!$C:$C,0)))</f>
        <v>1</v>
      </c>
      <c r="N655" s="285">
        <f>IF(ISBLANK(INDEX('Policy Characteristics'!H:H,MATCH($C655,'Policy Characteristics'!$C:$C,0))),"",INDEX('Policy Characteristics'!H:H,MATCH($C655,'Policy Characteristics'!$C:$C,0)))</f>
        <v>0.01</v>
      </c>
      <c r="O655" s="272" t="str">
        <f>IF(ISBLANK(INDEX('Policy Characteristics'!I:I,MATCH($C655,'Policy Characteristics'!$C:$C,0))),"",INDEX('Policy Characteristics'!I:I,MATCH($C655,'Policy Characteristics'!$C:$C,0)))</f>
        <v>% of fuel shifted</v>
      </c>
      <c r="P655" s="272" t="str">
        <f>IF(ISBLANK(INDEX('Policy Characteristics'!J:J,MATCH($C655,'Policy Characteristics'!$C:$C,0))),"",INDEX('Policy Characteristics'!J:J,MATCH($C655,'Policy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5" s="272" t="str">
        <f>IF(ISBLANK(INDEX('Policy Characteristics'!K:K,MATCH($C655,'Policy Characteristics'!$C:$C,0))),"",INDEX('Policy Characteristics'!K:K,MATCH($C655,'Policy Characteristics'!$C:$C,0)))</f>
        <v>industry-ag-main.html#fuel-switching</v>
      </c>
      <c r="R655" s="272" t="str">
        <f>IF(ISBLANK(INDEX('Policy Characteristics'!L:L,MATCH($C655,'Policy Characteristics'!$C:$C,0))),"",INDEX('Policy Characteristics'!L:L,MATCH($C655,'Policy Characteristics'!$C:$C,0)))</f>
        <v>industry-elec-and-hydrogen.html</v>
      </c>
    </row>
    <row r="656" spans="1:18" ht="16">
      <c r="A656" s="272" t="str">
        <f>IF(ISBLANK(INDEX('Policy Characteristics'!A:A,MATCH($C656,'Policy Characteristics'!$C:$C,0))),"",INDEX('Policy Characteristics'!A:A,MATCH($C656,'Policy Characteristics'!$C:$C,0)))</f>
        <v>Industry</v>
      </c>
      <c r="B656" s="272" t="str">
        <f>IF(ISBLANK(INDEX('Policy Characteristics'!B:B,MATCH($C656,'Policy Characteristics'!$C:$C,0))),"",INDEX('Policy Characteristics'!B:B,MATCH($C656,'Policy Characteristics'!$C:$C,0)))</f>
        <v>Electrification + Hydrogen</v>
      </c>
      <c r="C656" s="274" t="str">
        <f t="shared" si="35"/>
        <v>Fraction of Industrial Fuel Use Shifted to Other Fuels</v>
      </c>
      <c r="D656" s="6" t="s">
        <v>3206</v>
      </c>
      <c r="E656" s="44" t="s">
        <v>2784</v>
      </c>
      <c r="F656" t="s">
        <v>3174</v>
      </c>
      <c r="G656" s="44" t="s">
        <v>3224</v>
      </c>
      <c r="H656" s="43">
        <v>1397</v>
      </c>
      <c r="I656" s="44" t="s">
        <v>46</v>
      </c>
      <c r="J656" s="274" t="str">
        <f>IF(ISBLANK(INDEX('Policy Characteristics'!D:D,MATCH($C656,'Policy Characteristics'!$C:$C,0))),"",INDEX('Policy Characteristics'!D:D,MATCH($C656,'Policy Characteristics'!$C:$C,0)))</f>
        <v>Electrification + Hydrogen</v>
      </c>
      <c r="K656" s="272" t="str">
        <f>IF(ISBLANK(INDEX('Policy Characteristics'!E:E,MATCH($C656,'Policy Characteristics'!$C:$C,0))),"",INDEX('Policy Characteristics'!E:E,MATCH($C656,'Policy Characteristics'!$C:$C,0)))</f>
        <v>indst fuel type shifting</v>
      </c>
      <c r="L656" s="285">
        <f>IF(ISBLANK(INDEX('Policy Characteristics'!F:F,MATCH($C656,'Policy Characteristics'!$C:$C,0))),"",INDEX('Policy Characteristics'!F:F,MATCH($C656,'Policy Characteristics'!$C:$C,0)))</f>
        <v>0</v>
      </c>
      <c r="M656" s="285">
        <f>IF(ISBLANK(INDEX('Policy Characteristics'!G:G,MATCH($C656,'Policy Characteristics'!$C:$C,0))),"",INDEX('Policy Characteristics'!G:G,MATCH($C656,'Policy Characteristics'!$C:$C,0)))</f>
        <v>1</v>
      </c>
      <c r="N656" s="285">
        <f>IF(ISBLANK(INDEX('Policy Characteristics'!H:H,MATCH($C656,'Policy Characteristics'!$C:$C,0))),"",INDEX('Policy Characteristics'!H:H,MATCH($C656,'Policy Characteristics'!$C:$C,0)))</f>
        <v>0.01</v>
      </c>
      <c r="O656" s="272" t="str">
        <f>IF(ISBLANK(INDEX('Policy Characteristics'!I:I,MATCH($C656,'Policy Characteristics'!$C:$C,0))),"",INDEX('Policy Characteristics'!I:I,MATCH($C656,'Policy Characteristics'!$C:$C,0)))</f>
        <v>% of fuel shifted</v>
      </c>
      <c r="P656" s="272" t="str">
        <f>IF(ISBLANK(INDEX('Policy Characteristics'!J:J,MATCH($C656,'Policy Characteristics'!$C:$C,0))),"",INDEX('Policy Characteristics'!J:J,MATCH($C656,'Policy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6" s="272" t="str">
        <f>IF(ISBLANK(INDEX('Policy Characteristics'!K:K,MATCH($C656,'Policy Characteristics'!$C:$C,0))),"",INDEX('Policy Characteristics'!K:K,MATCH($C656,'Policy Characteristics'!$C:$C,0)))</f>
        <v>industry-ag-main.html#fuel-switching</v>
      </c>
      <c r="R656" s="272" t="str">
        <f>IF(ISBLANK(INDEX('Policy Characteristics'!L:L,MATCH($C656,'Policy Characteristics'!$C:$C,0))),"",INDEX('Policy Characteristics'!L:L,MATCH($C656,'Policy Characteristics'!$C:$C,0)))</f>
        <v>industry-elec-and-hydrogen.html</v>
      </c>
    </row>
    <row r="657" spans="1:18" ht="16">
      <c r="A657" s="272" t="str">
        <f>IF(ISBLANK(INDEX('Policy Characteristics'!A:A,MATCH($C657,'Policy Characteristics'!$C:$C,0))),"",INDEX('Policy Characteristics'!A:A,MATCH($C657,'Policy Characteristics'!$C:$C,0)))</f>
        <v>Industry</v>
      </c>
      <c r="B657" s="272" t="str">
        <f>IF(ISBLANK(INDEX('Policy Characteristics'!B:B,MATCH($C657,'Policy Characteristics'!$C:$C,0))),"",INDEX('Policy Characteristics'!B:B,MATCH($C657,'Policy Characteristics'!$C:$C,0)))</f>
        <v>Electrification + Hydrogen</v>
      </c>
      <c r="C657" s="274" t="str">
        <f t="shared" si="35"/>
        <v>Fraction of Industrial Fuel Use Shifted to Other Fuels</v>
      </c>
      <c r="D657" s="6" t="s">
        <v>3207</v>
      </c>
      <c r="E657" s="44" t="s">
        <v>2444</v>
      </c>
      <c r="F657" t="s">
        <v>3175</v>
      </c>
      <c r="G657" s="44" t="s">
        <v>3215</v>
      </c>
      <c r="H657" s="43">
        <v>1398</v>
      </c>
      <c r="I657" s="44" t="s">
        <v>45</v>
      </c>
      <c r="J657" s="274" t="str">
        <f>IF(ISBLANK(INDEX('Policy Characteristics'!D:D,MATCH($C657,'Policy Characteristics'!$C:$C,0))),"",INDEX('Policy Characteristics'!D:D,MATCH($C657,'Policy Characteristics'!$C:$C,0)))</f>
        <v>Electrification + Hydrogen</v>
      </c>
      <c r="K657" s="272" t="str">
        <f>IF(ISBLANK(INDEX('Policy Characteristics'!E:E,MATCH($C657,'Policy Characteristics'!$C:$C,0))),"",INDEX('Policy Characteristics'!E:E,MATCH($C657,'Policy Characteristics'!$C:$C,0)))</f>
        <v>indst fuel type shifting</v>
      </c>
      <c r="L657" s="285">
        <f>IF(ISBLANK(INDEX('Policy Characteristics'!F:F,MATCH($C657,'Policy Characteristics'!$C:$C,0))),"",INDEX('Policy Characteristics'!F:F,MATCH($C657,'Policy Characteristics'!$C:$C,0)))</f>
        <v>0</v>
      </c>
      <c r="M657" s="285">
        <f>IF(ISBLANK(INDEX('Policy Characteristics'!G:G,MATCH($C657,'Policy Characteristics'!$C:$C,0))),"",INDEX('Policy Characteristics'!G:G,MATCH($C657,'Policy Characteristics'!$C:$C,0)))</f>
        <v>1</v>
      </c>
      <c r="N657" s="285">
        <f>IF(ISBLANK(INDEX('Policy Characteristics'!H:H,MATCH($C657,'Policy Characteristics'!$C:$C,0))),"",INDEX('Policy Characteristics'!H:H,MATCH($C657,'Policy Characteristics'!$C:$C,0)))</f>
        <v>0.01</v>
      </c>
      <c r="O657" s="272" t="str">
        <f>IF(ISBLANK(INDEX('Policy Characteristics'!I:I,MATCH($C657,'Policy Characteristics'!$C:$C,0))),"",INDEX('Policy Characteristics'!I:I,MATCH($C657,'Policy Characteristics'!$C:$C,0)))</f>
        <v>% of fuel shifted</v>
      </c>
      <c r="P657" s="272" t="str">
        <f>IF(ISBLANK(INDEX('Policy Characteristics'!J:J,MATCH($C657,'Policy Characteristics'!$C:$C,0))),"",INDEX('Policy Characteristics'!J:J,MATCH($C657,'Policy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7" s="272" t="str">
        <f>IF(ISBLANK(INDEX('Policy Characteristics'!K:K,MATCH($C657,'Policy Characteristics'!$C:$C,0))),"",INDEX('Policy Characteristics'!K:K,MATCH($C657,'Policy Characteristics'!$C:$C,0)))</f>
        <v>industry-ag-main.html#fuel-switching</v>
      </c>
      <c r="R657" s="272" t="str">
        <f>IF(ISBLANK(INDEX('Policy Characteristics'!L:L,MATCH($C657,'Policy Characteristics'!$C:$C,0))),"",INDEX('Policy Characteristics'!L:L,MATCH($C657,'Policy Characteristics'!$C:$C,0)))</f>
        <v>industry-elec-and-hydrogen.html</v>
      </c>
    </row>
    <row r="658" spans="1:18" ht="16">
      <c r="A658" s="272" t="str">
        <f>IF(ISBLANK(INDEX('Policy Characteristics'!A:A,MATCH($C658,'Policy Characteristics'!$C:$C,0))),"",INDEX('Policy Characteristics'!A:A,MATCH($C658,'Policy Characteristics'!$C:$C,0)))</f>
        <v>Industry</v>
      </c>
      <c r="B658" s="272" t="str">
        <f>IF(ISBLANK(INDEX('Policy Characteristics'!B:B,MATCH($C658,'Policy Characteristics'!$C:$C,0))),"",INDEX('Policy Characteristics'!B:B,MATCH($C658,'Policy Characteristics'!$C:$C,0)))</f>
        <v>Electrification + Hydrogen</v>
      </c>
      <c r="C658" s="274" t="str">
        <f t="shared" si="35"/>
        <v>Fraction of Industrial Fuel Use Shifted to Other Fuels</v>
      </c>
      <c r="D658" s="6" t="s">
        <v>3207</v>
      </c>
      <c r="E658" s="44" t="s">
        <v>2445</v>
      </c>
      <c r="F658" t="s">
        <v>3175</v>
      </c>
      <c r="G658" s="44" t="s">
        <v>3216</v>
      </c>
      <c r="H658" s="43">
        <v>1399</v>
      </c>
      <c r="I658" s="44" t="s">
        <v>46</v>
      </c>
      <c r="J658" s="274" t="str">
        <f>IF(ISBLANK(INDEX('Policy Characteristics'!D:D,MATCH($C658,'Policy Characteristics'!$C:$C,0))),"",INDEX('Policy Characteristics'!D:D,MATCH($C658,'Policy Characteristics'!$C:$C,0)))</f>
        <v>Electrification + Hydrogen</v>
      </c>
      <c r="K658" s="272" t="str">
        <f>IF(ISBLANK(INDEX('Policy Characteristics'!E:E,MATCH($C658,'Policy Characteristics'!$C:$C,0))),"",INDEX('Policy Characteristics'!E:E,MATCH($C658,'Policy Characteristics'!$C:$C,0)))</f>
        <v>indst fuel type shifting</v>
      </c>
      <c r="L658" s="285">
        <f>IF(ISBLANK(INDEX('Policy Characteristics'!F:F,MATCH($C658,'Policy Characteristics'!$C:$C,0))),"",INDEX('Policy Characteristics'!F:F,MATCH($C658,'Policy Characteristics'!$C:$C,0)))</f>
        <v>0</v>
      </c>
      <c r="M658" s="285">
        <f>IF(ISBLANK(INDEX('Policy Characteristics'!G:G,MATCH($C658,'Policy Characteristics'!$C:$C,0))),"",INDEX('Policy Characteristics'!G:G,MATCH($C658,'Policy Characteristics'!$C:$C,0)))</f>
        <v>1</v>
      </c>
      <c r="N658" s="285">
        <f>IF(ISBLANK(INDEX('Policy Characteristics'!H:H,MATCH($C658,'Policy Characteristics'!$C:$C,0))),"",INDEX('Policy Characteristics'!H:H,MATCH($C658,'Policy Characteristics'!$C:$C,0)))</f>
        <v>0.01</v>
      </c>
      <c r="O658" s="272" t="str">
        <f>IF(ISBLANK(INDEX('Policy Characteristics'!I:I,MATCH($C658,'Policy Characteristics'!$C:$C,0))),"",INDEX('Policy Characteristics'!I:I,MATCH($C658,'Policy Characteristics'!$C:$C,0)))</f>
        <v>% of fuel shifted</v>
      </c>
      <c r="P658" s="272" t="str">
        <f>IF(ISBLANK(INDEX('Policy Characteristics'!J:J,MATCH($C658,'Policy Characteristics'!$C:$C,0))),"",INDEX('Policy Characteristics'!J:J,MATCH($C658,'Policy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8" s="272" t="str">
        <f>IF(ISBLANK(INDEX('Policy Characteristics'!K:K,MATCH($C658,'Policy Characteristics'!$C:$C,0))),"",INDEX('Policy Characteristics'!K:K,MATCH($C658,'Policy Characteristics'!$C:$C,0)))</f>
        <v>industry-ag-main.html#fuel-switching</v>
      </c>
      <c r="R658" s="272" t="str">
        <f>IF(ISBLANK(INDEX('Policy Characteristics'!L:L,MATCH($C658,'Policy Characteristics'!$C:$C,0))),"",INDEX('Policy Characteristics'!L:L,MATCH($C658,'Policy Characteristics'!$C:$C,0)))</f>
        <v>industry-elec-and-hydrogen.html</v>
      </c>
    </row>
    <row r="659" spans="1:18" ht="16">
      <c r="A659" s="272" t="str">
        <f>IF(ISBLANK(INDEX('Policy Characteristics'!A:A,MATCH($C659,'Policy Characteristics'!$C:$C,0))),"",INDEX('Policy Characteristics'!A:A,MATCH($C659,'Policy Characteristics'!$C:$C,0)))</f>
        <v>Industry</v>
      </c>
      <c r="B659" s="272" t="str">
        <f>IF(ISBLANK(INDEX('Policy Characteristics'!B:B,MATCH($C659,'Policy Characteristics'!$C:$C,0))),"",INDEX('Policy Characteristics'!B:B,MATCH($C659,'Policy Characteristics'!$C:$C,0)))</f>
        <v>Electrification + Hydrogen</v>
      </c>
      <c r="C659" s="274" t="str">
        <f t="shared" si="35"/>
        <v>Fraction of Industrial Fuel Use Shifted to Other Fuels</v>
      </c>
      <c r="D659" s="6" t="s">
        <v>3207</v>
      </c>
      <c r="E659" s="44" t="s">
        <v>2446</v>
      </c>
      <c r="F659" t="s">
        <v>3175</v>
      </c>
      <c r="G659" s="44" t="s">
        <v>3217</v>
      </c>
      <c r="H659" s="43">
        <v>1400</v>
      </c>
      <c r="I659" s="44" t="s">
        <v>46</v>
      </c>
      <c r="J659" s="274" t="str">
        <f>IF(ISBLANK(INDEX('Policy Characteristics'!D:D,MATCH($C659,'Policy Characteristics'!$C:$C,0))),"",INDEX('Policy Characteristics'!D:D,MATCH($C659,'Policy Characteristics'!$C:$C,0)))</f>
        <v>Electrification + Hydrogen</v>
      </c>
      <c r="K659" s="272" t="str">
        <f>IF(ISBLANK(INDEX('Policy Characteristics'!E:E,MATCH($C659,'Policy Characteristics'!$C:$C,0))),"",INDEX('Policy Characteristics'!E:E,MATCH($C659,'Policy Characteristics'!$C:$C,0)))</f>
        <v>indst fuel type shifting</v>
      </c>
      <c r="L659" s="285">
        <f>IF(ISBLANK(INDEX('Policy Characteristics'!F:F,MATCH($C659,'Policy Characteristics'!$C:$C,0))),"",INDEX('Policy Characteristics'!F:F,MATCH($C659,'Policy Characteristics'!$C:$C,0)))</f>
        <v>0</v>
      </c>
      <c r="M659" s="285">
        <f>IF(ISBLANK(INDEX('Policy Characteristics'!G:G,MATCH($C659,'Policy Characteristics'!$C:$C,0))),"",INDEX('Policy Characteristics'!G:G,MATCH($C659,'Policy Characteristics'!$C:$C,0)))</f>
        <v>1</v>
      </c>
      <c r="N659" s="285">
        <f>IF(ISBLANK(INDEX('Policy Characteristics'!H:H,MATCH($C659,'Policy Characteristics'!$C:$C,0))),"",INDEX('Policy Characteristics'!H:H,MATCH($C659,'Policy Characteristics'!$C:$C,0)))</f>
        <v>0.01</v>
      </c>
      <c r="O659" s="272" t="str">
        <f>IF(ISBLANK(INDEX('Policy Characteristics'!I:I,MATCH($C659,'Policy Characteristics'!$C:$C,0))),"",INDEX('Policy Characteristics'!I:I,MATCH($C659,'Policy Characteristics'!$C:$C,0)))</f>
        <v>% of fuel shifted</v>
      </c>
      <c r="P659" s="272" t="str">
        <f>IF(ISBLANK(INDEX('Policy Characteristics'!J:J,MATCH($C659,'Policy Characteristics'!$C:$C,0))),"",INDEX('Policy Characteristics'!J:J,MATCH($C659,'Policy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59" s="272" t="str">
        <f>IF(ISBLANK(INDEX('Policy Characteristics'!K:K,MATCH($C659,'Policy Characteristics'!$C:$C,0))),"",INDEX('Policy Characteristics'!K:K,MATCH($C659,'Policy Characteristics'!$C:$C,0)))</f>
        <v>industry-ag-main.html#fuel-switching</v>
      </c>
      <c r="R659" s="272" t="str">
        <f>IF(ISBLANK(INDEX('Policy Characteristics'!L:L,MATCH($C659,'Policy Characteristics'!$C:$C,0))),"",INDEX('Policy Characteristics'!L:L,MATCH($C659,'Policy Characteristics'!$C:$C,0)))</f>
        <v>industry-elec-and-hydrogen.html</v>
      </c>
    </row>
    <row r="660" spans="1:18" ht="16">
      <c r="A660" s="272" t="str">
        <f>IF(ISBLANK(INDEX('Policy Characteristics'!A:A,MATCH($C660,'Policy Characteristics'!$C:$C,0))),"",INDEX('Policy Characteristics'!A:A,MATCH($C660,'Policy Characteristics'!$C:$C,0)))</f>
        <v>Industry</v>
      </c>
      <c r="B660" s="272" t="str">
        <f>IF(ISBLANK(INDEX('Policy Characteristics'!B:B,MATCH($C660,'Policy Characteristics'!$C:$C,0))),"",INDEX('Policy Characteristics'!B:B,MATCH($C660,'Policy Characteristics'!$C:$C,0)))</f>
        <v>Electrification + Hydrogen</v>
      </c>
      <c r="C660" s="274" t="str">
        <f t="shared" si="35"/>
        <v>Fraction of Industrial Fuel Use Shifted to Other Fuels</v>
      </c>
      <c r="D660" s="6" t="s">
        <v>3207</v>
      </c>
      <c r="E660" s="44" t="s">
        <v>2447</v>
      </c>
      <c r="F660" t="s">
        <v>3175</v>
      </c>
      <c r="G660" s="44" t="s">
        <v>3218</v>
      </c>
      <c r="H660" s="43">
        <v>1401</v>
      </c>
      <c r="I660" s="44" t="s">
        <v>46</v>
      </c>
      <c r="J660" s="274" t="str">
        <f>IF(ISBLANK(INDEX('Policy Characteristics'!D:D,MATCH($C660,'Policy Characteristics'!$C:$C,0))),"",INDEX('Policy Characteristics'!D:D,MATCH($C660,'Policy Characteristics'!$C:$C,0)))</f>
        <v>Electrification + Hydrogen</v>
      </c>
      <c r="K660" s="272" t="str">
        <f>IF(ISBLANK(INDEX('Policy Characteristics'!E:E,MATCH($C660,'Policy Characteristics'!$C:$C,0))),"",INDEX('Policy Characteristics'!E:E,MATCH($C660,'Policy Characteristics'!$C:$C,0)))</f>
        <v>indst fuel type shifting</v>
      </c>
      <c r="L660" s="285">
        <f>IF(ISBLANK(INDEX('Policy Characteristics'!F:F,MATCH($C660,'Policy Characteristics'!$C:$C,0))),"",INDEX('Policy Characteristics'!F:F,MATCH($C660,'Policy Characteristics'!$C:$C,0)))</f>
        <v>0</v>
      </c>
      <c r="M660" s="285">
        <f>IF(ISBLANK(INDEX('Policy Characteristics'!G:G,MATCH($C660,'Policy Characteristics'!$C:$C,0))),"",INDEX('Policy Characteristics'!G:G,MATCH($C660,'Policy Characteristics'!$C:$C,0)))</f>
        <v>1</v>
      </c>
      <c r="N660" s="285">
        <f>IF(ISBLANK(INDEX('Policy Characteristics'!H:H,MATCH($C660,'Policy Characteristics'!$C:$C,0))),"",INDEX('Policy Characteristics'!H:H,MATCH($C660,'Policy Characteristics'!$C:$C,0)))</f>
        <v>0.01</v>
      </c>
      <c r="O660" s="272" t="str">
        <f>IF(ISBLANK(INDEX('Policy Characteristics'!I:I,MATCH($C660,'Policy Characteristics'!$C:$C,0))),"",INDEX('Policy Characteristics'!I:I,MATCH($C660,'Policy Characteristics'!$C:$C,0)))</f>
        <v>% of fuel shifted</v>
      </c>
      <c r="P660" s="272"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0" s="272" t="str">
        <f>IF(ISBLANK(INDEX('Policy Characteristics'!K:K,MATCH($C660,'Policy Characteristics'!$C:$C,0))),"",INDEX('Policy Characteristics'!K:K,MATCH($C660,'Policy Characteristics'!$C:$C,0)))</f>
        <v>industry-ag-main.html#fuel-switching</v>
      </c>
      <c r="R660" s="272" t="str">
        <f>IF(ISBLANK(INDEX('Policy Characteristics'!L:L,MATCH($C660,'Policy Characteristics'!$C:$C,0))),"",INDEX('Policy Characteristics'!L:L,MATCH($C660,'Policy Characteristics'!$C:$C,0)))</f>
        <v>industry-elec-and-hydrogen.html</v>
      </c>
    </row>
    <row r="661" spans="1:18" ht="16">
      <c r="A661" s="272" t="str">
        <f>IF(ISBLANK(INDEX('Policy Characteristics'!A:A,MATCH($C661,'Policy Characteristics'!$C:$C,0))),"",INDEX('Policy Characteristics'!A:A,MATCH($C661,'Policy Characteristics'!$C:$C,0)))</f>
        <v>Industry</v>
      </c>
      <c r="B661" s="272" t="str">
        <f>IF(ISBLANK(INDEX('Policy Characteristics'!B:B,MATCH($C661,'Policy Characteristics'!$C:$C,0))),"",INDEX('Policy Characteristics'!B:B,MATCH($C661,'Policy Characteristics'!$C:$C,0)))</f>
        <v>Electrification + Hydrogen</v>
      </c>
      <c r="C661" s="274" t="str">
        <f t="shared" si="35"/>
        <v>Fraction of Industrial Fuel Use Shifted to Other Fuels</v>
      </c>
      <c r="D661" s="6" t="s">
        <v>3207</v>
      </c>
      <c r="E661" s="44" t="s">
        <v>2448</v>
      </c>
      <c r="F661" t="s">
        <v>3175</v>
      </c>
      <c r="G661" s="44" t="s">
        <v>3219</v>
      </c>
      <c r="H661" s="43">
        <v>1402</v>
      </c>
      <c r="I661" s="44" t="s">
        <v>46</v>
      </c>
      <c r="J661" s="274" t="str">
        <f>IF(ISBLANK(INDEX('Policy Characteristics'!D:D,MATCH($C661,'Policy Characteristics'!$C:$C,0))),"",INDEX('Policy Characteristics'!D:D,MATCH($C661,'Policy Characteristics'!$C:$C,0)))</f>
        <v>Electrification + Hydrogen</v>
      </c>
      <c r="K661" s="272" t="str">
        <f>IF(ISBLANK(INDEX('Policy Characteristics'!E:E,MATCH($C661,'Policy Characteristics'!$C:$C,0))),"",INDEX('Policy Characteristics'!E:E,MATCH($C661,'Policy Characteristics'!$C:$C,0)))</f>
        <v>indst fuel type shifting</v>
      </c>
      <c r="L661" s="285">
        <f>IF(ISBLANK(INDEX('Policy Characteristics'!F:F,MATCH($C661,'Policy Characteristics'!$C:$C,0))),"",INDEX('Policy Characteristics'!F:F,MATCH($C661,'Policy Characteristics'!$C:$C,0)))</f>
        <v>0</v>
      </c>
      <c r="M661" s="285">
        <f>IF(ISBLANK(INDEX('Policy Characteristics'!G:G,MATCH($C661,'Policy Characteristics'!$C:$C,0))),"",INDEX('Policy Characteristics'!G:G,MATCH($C661,'Policy Characteristics'!$C:$C,0)))</f>
        <v>1</v>
      </c>
      <c r="N661" s="285">
        <f>IF(ISBLANK(INDEX('Policy Characteristics'!H:H,MATCH($C661,'Policy Characteristics'!$C:$C,0))),"",INDEX('Policy Characteristics'!H:H,MATCH($C661,'Policy Characteristics'!$C:$C,0)))</f>
        <v>0.01</v>
      </c>
      <c r="O661" s="272" t="str">
        <f>IF(ISBLANK(INDEX('Policy Characteristics'!I:I,MATCH($C661,'Policy Characteristics'!$C:$C,0))),"",INDEX('Policy Characteristics'!I:I,MATCH($C661,'Policy Characteristics'!$C:$C,0)))</f>
        <v>% of fuel shifted</v>
      </c>
      <c r="P661" s="272"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1" s="272" t="str">
        <f>IF(ISBLANK(INDEX('Policy Characteristics'!K:K,MATCH($C661,'Policy Characteristics'!$C:$C,0))),"",INDEX('Policy Characteristics'!K:K,MATCH($C661,'Policy Characteristics'!$C:$C,0)))</f>
        <v>industry-ag-main.html#fuel-switching</v>
      </c>
      <c r="R661" s="272" t="str">
        <f>IF(ISBLANK(INDEX('Policy Characteristics'!L:L,MATCH($C661,'Policy Characteristics'!$C:$C,0))),"",INDEX('Policy Characteristics'!L:L,MATCH($C661,'Policy Characteristics'!$C:$C,0)))</f>
        <v>industry-elec-and-hydrogen.html</v>
      </c>
    </row>
    <row r="662" spans="1:18" ht="16">
      <c r="A662" s="272" t="str">
        <f>IF(ISBLANK(INDEX('Policy Characteristics'!A:A,MATCH($C662,'Policy Characteristics'!$C:$C,0))),"",INDEX('Policy Characteristics'!A:A,MATCH($C662,'Policy Characteristics'!$C:$C,0)))</f>
        <v>Industry</v>
      </c>
      <c r="B662" s="272" t="str">
        <f>IF(ISBLANK(INDEX('Policy Characteristics'!B:B,MATCH($C662,'Policy Characteristics'!$C:$C,0))),"",INDEX('Policy Characteristics'!B:B,MATCH($C662,'Policy Characteristics'!$C:$C,0)))</f>
        <v>Electrification + Hydrogen</v>
      </c>
      <c r="C662" s="274" t="str">
        <f t="shared" si="35"/>
        <v>Fraction of Industrial Fuel Use Shifted to Other Fuels</v>
      </c>
      <c r="D662" s="6" t="s">
        <v>3207</v>
      </c>
      <c r="E662" s="44" t="s">
        <v>2449</v>
      </c>
      <c r="F662" t="s">
        <v>3175</v>
      </c>
      <c r="G662" s="44" t="s">
        <v>3220</v>
      </c>
      <c r="H662" s="43">
        <v>1403</v>
      </c>
      <c r="I662" s="44" t="s">
        <v>46</v>
      </c>
      <c r="J662" s="274" t="str">
        <f>IF(ISBLANK(INDEX('Policy Characteristics'!D:D,MATCH($C662,'Policy Characteristics'!$C:$C,0))),"",INDEX('Policy Characteristics'!D:D,MATCH($C662,'Policy Characteristics'!$C:$C,0)))</f>
        <v>Electrification + Hydrogen</v>
      </c>
      <c r="K662" s="272" t="str">
        <f>IF(ISBLANK(INDEX('Policy Characteristics'!E:E,MATCH($C662,'Policy Characteristics'!$C:$C,0))),"",INDEX('Policy Characteristics'!E:E,MATCH($C662,'Policy Characteristics'!$C:$C,0)))</f>
        <v>indst fuel type shifting</v>
      </c>
      <c r="L662" s="285">
        <f>IF(ISBLANK(INDEX('Policy Characteristics'!F:F,MATCH($C662,'Policy Characteristics'!$C:$C,0))),"",INDEX('Policy Characteristics'!F:F,MATCH($C662,'Policy Characteristics'!$C:$C,0)))</f>
        <v>0</v>
      </c>
      <c r="M662" s="285">
        <f>IF(ISBLANK(INDEX('Policy Characteristics'!G:G,MATCH($C662,'Policy Characteristics'!$C:$C,0))),"",INDEX('Policy Characteristics'!G:G,MATCH($C662,'Policy Characteristics'!$C:$C,0)))</f>
        <v>1</v>
      </c>
      <c r="N662" s="285">
        <f>IF(ISBLANK(INDEX('Policy Characteristics'!H:H,MATCH($C662,'Policy Characteristics'!$C:$C,0))),"",INDEX('Policy Characteristics'!H:H,MATCH($C662,'Policy Characteristics'!$C:$C,0)))</f>
        <v>0.01</v>
      </c>
      <c r="O662" s="272" t="str">
        <f>IF(ISBLANK(INDEX('Policy Characteristics'!I:I,MATCH($C662,'Policy Characteristics'!$C:$C,0))),"",INDEX('Policy Characteristics'!I:I,MATCH($C662,'Policy Characteristics'!$C:$C,0)))</f>
        <v>% of fuel shifted</v>
      </c>
      <c r="P662" s="272"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2" s="272" t="str">
        <f>IF(ISBLANK(INDEX('Policy Characteristics'!K:K,MATCH($C662,'Policy Characteristics'!$C:$C,0))),"",INDEX('Policy Characteristics'!K:K,MATCH($C662,'Policy Characteristics'!$C:$C,0)))</f>
        <v>industry-ag-main.html#fuel-switching</v>
      </c>
      <c r="R662" s="272" t="str">
        <f>IF(ISBLANK(INDEX('Policy Characteristics'!L:L,MATCH($C662,'Policy Characteristics'!$C:$C,0))),"",INDEX('Policy Characteristics'!L:L,MATCH($C662,'Policy Characteristics'!$C:$C,0)))</f>
        <v>industry-elec-and-hydrogen.html</v>
      </c>
    </row>
    <row r="663" spans="1:18" ht="16">
      <c r="A663" s="272" t="str">
        <f>IF(ISBLANK(INDEX('Policy Characteristics'!A:A,MATCH($C663,'Policy Characteristics'!$C:$C,0))),"",INDEX('Policy Characteristics'!A:A,MATCH($C663,'Policy Characteristics'!$C:$C,0)))</f>
        <v>Industry</v>
      </c>
      <c r="B663" s="272" t="str">
        <f>IF(ISBLANK(INDEX('Policy Characteristics'!B:B,MATCH($C663,'Policy Characteristics'!$C:$C,0))),"",INDEX('Policy Characteristics'!B:B,MATCH($C663,'Policy Characteristics'!$C:$C,0)))</f>
        <v>Electrification + Hydrogen</v>
      </c>
      <c r="C663" s="274" t="str">
        <f t="shared" si="35"/>
        <v>Fraction of Industrial Fuel Use Shifted to Other Fuels</v>
      </c>
      <c r="D663" s="6" t="s">
        <v>3207</v>
      </c>
      <c r="E663" s="44" t="s">
        <v>2785</v>
      </c>
      <c r="F663" t="s">
        <v>3175</v>
      </c>
      <c r="G663" s="44" t="s">
        <v>3221</v>
      </c>
      <c r="H663" s="43">
        <v>1404</v>
      </c>
      <c r="I663" s="44" t="s">
        <v>46</v>
      </c>
      <c r="J663" s="274" t="str">
        <f>IF(ISBLANK(INDEX('Policy Characteristics'!D:D,MATCH($C663,'Policy Characteristics'!$C:$C,0))),"",INDEX('Policy Characteristics'!D:D,MATCH($C663,'Policy Characteristics'!$C:$C,0)))</f>
        <v>Electrification + Hydrogen</v>
      </c>
      <c r="K663" s="272" t="str">
        <f>IF(ISBLANK(INDEX('Policy Characteristics'!E:E,MATCH($C663,'Policy Characteristics'!$C:$C,0))),"",INDEX('Policy Characteristics'!E:E,MATCH($C663,'Policy Characteristics'!$C:$C,0)))</f>
        <v>indst fuel type shifting</v>
      </c>
      <c r="L663" s="285">
        <f>IF(ISBLANK(INDEX('Policy Characteristics'!F:F,MATCH($C663,'Policy Characteristics'!$C:$C,0))),"",INDEX('Policy Characteristics'!F:F,MATCH($C663,'Policy Characteristics'!$C:$C,0)))</f>
        <v>0</v>
      </c>
      <c r="M663" s="285">
        <f>IF(ISBLANK(INDEX('Policy Characteristics'!G:G,MATCH($C663,'Policy Characteristics'!$C:$C,0))),"",INDEX('Policy Characteristics'!G:G,MATCH($C663,'Policy Characteristics'!$C:$C,0)))</f>
        <v>1</v>
      </c>
      <c r="N663" s="285">
        <f>IF(ISBLANK(INDEX('Policy Characteristics'!H:H,MATCH($C663,'Policy Characteristics'!$C:$C,0))),"",INDEX('Policy Characteristics'!H:H,MATCH($C663,'Policy Characteristics'!$C:$C,0)))</f>
        <v>0.01</v>
      </c>
      <c r="O663" s="272" t="str">
        <f>IF(ISBLANK(INDEX('Policy Characteristics'!I:I,MATCH($C663,'Policy Characteristics'!$C:$C,0))),"",INDEX('Policy Characteristics'!I:I,MATCH($C663,'Policy Characteristics'!$C:$C,0)))</f>
        <v>% of fuel shifted</v>
      </c>
      <c r="P663" s="272"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3" s="272" t="str">
        <f>IF(ISBLANK(INDEX('Policy Characteristics'!K:K,MATCH($C663,'Policy Characteristics'!$C:$C,0))),"",INDEX('Policy Characteristics'!K:K,MATCH($C663,'Policy Characteristics'!$C:$C,0)))</f>
        <v>industry-ag-main.html#fuel-switching</v>
      </c>
      <c r="R663" s="272" t="str">
        <f>IF(ISBLANK(INDEX('Policy Characteristics'!L:L,MATCH($C663,'Policy Characteristics'!$C:$C,0))),"",INDEX('Policy Characteristics'!L:L,MATCH($C663,'Policy Characteristics'!$C:$C,0)))</f>
        <v>industry-elec-and-hydrogen.html</v>
      </c>
    </row>
    <row r="664" spans="1:18" ht="16">
      <c r="A664" s="272" t="str">
        <f>IF(ISBLANK(INDEX('Policy Characteristics'!A:A,MATCH($C664,'Policy Characteristics'!$C:$C,0))),"",INDEX('Policy Characteristics'!A:A,MATCH($C664,'Policy Characteristics'!$C:$C,0)))</f>
        <v>Industry</v>
      </c>
      <c r="B664" s="272" t="str">
        <f>IF(ISBLANK(INDEX('Policy Characteristics'!B:B,MATCH($C664,'Policy Characteristics'!$C:$C,0))),"",INDEX('Policy Characteristics'!B:B,MATCH($C664,'Policy Characteristics'!$C:$C,0)))</f>
        <v>Electrification + Hydrogen</v>
      </c>
      <c r="C664" s="274" t="str">
        <f t="shared" si="35"/>
        <v>Fraction of Industrial Fuel Use Shifted to Other Fuels</v>
      </c>
      <c r="D664" s="6" t="s">
        <v>3207</v>
      </c>
      <c r="E664" s="44" t="s">
        <v>2786</v>
      </c>
      <c r="F664" t="s">
        <v>3175</v>
      </c>
      <c r="G664" s="44" t="s">
        <v>3222</v>
      </c>
      <c r="H664" s="43">
        <v>1405</v>
      </c>
      <c r="I664" s="44" t="s">
        <v>46</v>
      </c>
      <c r="J664" s="274" t="str">
        <f>IF(ISBLANK(INDEX('Policy Characteristics'!D:D,MATCH($C664,'Policy Characteristics'!$C:$C,0))),"",INDEX('Policy Characteristics'!D:D,MATCH($C664,'Policy Characteristics'!$C:$C,0)))</f>
        <v>Electrification + Hydrogen</v>
      </c>
      <c r="K664" s="272" t="str">
        <f>IF(ISBLANK(INDEX('Policy Characteristics'!E:E,MATCH($C664,'Policy Characteristics'!$C:$C,0))),"",INDEX('Policy Characteristics'!E:E,MATCH($C664,'Policy Characteristics'!$C:$C,0)))</f>
        <v>indst fuel type shifting</v>
      </c>
      <c r="L664" s="285">
        <f>IF(ISBLANK(INDEX('Policy Characteristics'!F:F,MATCH($C664,'Policy Characteristics'!$C:$C,0))),"",INDEX('Policy Characteristics'!F:F,MATCH($C664,'Policy Characteristics'!$C:$C,0)))</f>
        <v>0</v>
      </c>
      <c r="M664" s="285">
        <f>IF(ISBLANK(INDEX('Policy Characteristics'!G:G,MATCH($C664,'Policy Characteristics'!$C:$C,0))),"",INDEX('Policy Characteristics'!G:G,MATCH($C664,'Policy Characteristics'!$C:$C,0)))</f>
        <v>1</v>
      </c>
      <c r="N664" s="285">
        <f>IF(ISBLANK(INDEX('Policy Characteristics'!H:H,MATCH($C664,'Policy Characteristics'!$C:$C,0))),"",INDEX('Policy Characteristics'!H:H,MATCH($C664,'Policy Characteristics'!$C:$C,0)))</f>
        <v>0.01</v>
      </c>
      <c r="O664" s="272" t="str">
        <f>IF(ISBLANK(INDEX('Policy Characteristics'!I:I,MATCH($C664,'Policy Characteristics'!$C:$C,0))),"",INDEX('Policy Characteristics'!I:I,MATCH($C664,'Policy Characteristics'!$C:$C,0)))</f>
        <v>% of fuel shifted</v>
      </c>
      <c r="P664" s="272"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4" s="272" t="str">
        <f>IF(ISBLANK(INDEX('Policy Characteristics'!K:K,MATCH($C664,'Policy Characteristics'!$C:$C,0))),"",INDEX('Policy Characteristics'!K:K,MATCH($C664,'Policy Characteristics'!$C:$C,0)))</f>
        <v>industry-ag-main.html#fuel-switching</v>
      </c>
      <c r="R664" s="272" t="str">
        <f>IF(ISBLANK(INDEX('Policy Characteristics'!L:L,MATCH($C664,'Policy Characteristics'!$C:$C,0))),"",INDEX('Policy Characteristics'!L:L,MATCH($C664,'Policy Characteristics'!$C:$C,0)))</f>
        <v>industry-elec-and-hydrogen.html</v>
      </c>
    </row>
    <row r="665" spans="1:18" ht="16">
      <c r="A665" s="272" t="str">
        <f>IF(ISBLANK(INDEX('Policy Characteristics'!A:A,MATCH($C665,'Policy Characteristics'!$C:$C,0))),"",INDEX('Policy Characteristics'!A:A,MATCH($C665,'Policy Characteristics'!$C:$C,0)))</f>
        <v>Industry</v>
      </c>
      <c r="B665" s="272" t="str">
        <f>IF(ISBLANK(INDEX('Policy Characteristics'!B:B,MATCH($C665,'Policy Characteristics'!$C:$C,0))),"",INDEX('Policy Characteristics'!B:B,MATCH($C665,'Policy Characteristics'!$C:$C,0)))</f>
        <v>Electrification + Hydrogen</v>
      </c>
      <c r="C665" s="274" t="str">
        <f t="shared" si="35"/>
        <v>Fraction of Industrial Fuel Use Shifted to Other Fuels</v>
      </c>
      <c r="D665" s="6" t="s">
        <v>3207</v>
      </c>
      <c r="E665" s="44" t="s">
        <v>2787</v>
      </c>
      <c r="F665" t="s">
        <v>3175</v>
      </c>
      <c r="G665" s="44" t="s">
        <v>3223</v>
      </c>
      <c r="H665" s="43">
        <v>1406</v>
      </c>
      <c r="I665" s="44" t="s">
        <v>46</v>
      </c>
      <c r="J665" s="274" t="str">
        <f>IF(ISBLANK(INDEX('Policy Characteristics'!D:D,MATCH($C665,'Policy Characteristics'!$C:$C,0))),"",INDEX('Policy Characteristics'!D:D,MATCH($C665,'Policy Characteristics'!$C:$C,0)))</f>
        <v>Electrification + Hydrogen</v>
      </c>
      <c r="K665" s="272" t="str">
        <f>IF(ISBLANK(INDEX('Policy Characteristics'!E:E,MATCH($C665,'Policy Characteristics'!$C:$C,0))),"",INDEX('Policy Characteristics'!E:E,MATCH($C665,'Policy Characteristics'!$C:$C,0)))</f>
        <v>indst fuel type shifting</v>
      </c>
      <c r="L665" s="285">
        <f>IF(ISBLANK(INDEX('Policy Characteristics'!F:F,MATCH($C665,'Policy Characteristics'!$C:$C,0))),"",INDEX('Policy Characteristics'!F:F,MATCH($C665,'Policy Characteristics'!$C:$C,0)))</f>
        <v>0</v>
      </c>
      <c r="M665" s="285">
        <f>IF(ISBLANK(INDEX('Policy Characteristics'!G:G,MATCH($C665,'Policy Characteristics'!$C:$C,0))),"",INDEX('Policy Characteristics'!G:G,MATCH($C665,'Policy Characteristics'!$C:$C,0)))</f>
        <v>1</v>
      </c>
      <c r="N665" s="285">
        <f>IF(ISBLANK(INDEX('Policy Characteristics'!H:H,MATCH($C665,'Policy Characteristics'!$C:$C,0))),"",INDEX('Policy Characteristics'!H:H,MATCH($C665,'Policy Characteristics'!$C:$C,0)))</f>
        <v>0.01</v>
      </c>
      <c r="O665" s="272" t="str">
        <f>IF(ISBLANK(INDEX('Policy Characteristics'!I:I,MATCH($C665,'Policy Characteristics'!$C:$C,0))),"",INDEX('Policy Characteristics'!I:I,MATCH($C665,'Policy Characteristics'!$C:$C,0)))</f>
        <v>% of fuel shifted</v>
      </c>
      <c r="P665" s="272"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5" s="272" t="str">
        <f>IF(ISBLANK(INDEX('Policy Characteristics'!K:K,MATCH($C665,'Policy Characteristics'!$C:$C,0))),"",INDEX('Policy Characteristics'!K:K,MATCH($C665,'Policy Characteristics'!$C:$C,0)))</f>
        <v>industry-ag-main.html#fuel-switching</v>
      </c>
      <c r="R665" s="272" t="str">
        <f>IF(ISBLANK(INDEX('Policy Characteristics'!L:L,MATCH($C665,'Policy Characteristics'!$C:$C,0))),"",INDEX('Policy Characteristics'!L:L,MATCH($C665,'Policy Characteristics'!$C:$C,0)))</f>
        <v>industry-elec-and-hydrogen.html</v>
      </c>
    </row>
    <row r="666" spans="1:18" ht="16">
      <c r="A666" s="272" t="str">
        <f>IF(ISBLANK(INDEX('Policy Characteristics'!A:A,MATCH($C666,'Policy Characteristics'!$C:$C,0))),"",INDEX('Policy Characteristics'!A:A,MATCH($C666,'Policy Characteristics'!$C:$C,0)))</f>
        <v>Industry</v>
      </c>
      <c r="B666" s="272" t="str">
        <f>IF(ISBLANK(INDEX('Policy Characteristics'!B:B,MATCH($C666,'Policy Characteristics'!$C:$C,0))),"",INDEX('Policy Characteristics'!B:B,MATCH($C666,'Policy Characteristics'!$C:$C,0)))</f>
        <v>Electrification + Hydrogen</v>
      </c>
      <c r="C666" s="274" t="str">
        <f t="shared" si="35"/>
        <v>Fraction of Industrial Fuel Use Shifted to Other Fuels</v>
      </c>
      <c r="D666" s="6" t="s">
        <v>3207</v>
      </c>
      <c r="E666" s="44" t="s">
        <v>2784</v>
      </c>
      <c r="F666" t="s">
        <v>3175</v>
      </c>
      <c r="G666" s="44" t="s">
        <v>3224</v>
      </c>
      <c r="H666" s="43">
        <v>1407</v>
      </c>
      <c r="I666" s="44" t="s">
        <v>45</v>
      </c>
      <c r="J666" s="274" t="str">
        <f>IF(ISBLANK(INDEX('Policy Characteristics'!D:D,MATCH($C666,'Policy Characteristics'!$C:$C,0))),"",INDEX('Policy Characteristics'!D:D,MATCH($C666,'Policy Characteristics'!$C:$C,0)))</f>
        <v>Electrification + Hydrogen</v>
      </c>
      <c r="K666" s="272" t="str">
        <f>IF(ISBLANK(INDEX('Policy Characteristics'!E:E,MATCH($C666,'Policy Characteristics'!$C:$C,0))),"",INDEX('Policy Characteristics'!E:E,MATCH($C666,'Policy Characteristics'!$C:$C,0)))</f>
        <v>indst fuel type shifting</v>
      </c>
      <c r="L666" s="285">
        <f>IF(ISBLANK(INDEX('Policy Characteristics'!F:F,MATCH($C666,'Policy Characteristics'!$C:$C,0))),"",INDEX('Policy Characteristics'!F:F,MATCH($C666,'Policy Characteristics'!$C:$C,0)))</f>
        <v>0</v>
      </c>
      <c r="M666" s="285">
        <f>IF(ISBLANK(INDEX('Policy Characteristics'!G:G,MATCH($C666,'Policy Characteristics'!$C:$C,0))),"",INDEX('Policy Characteristics'!G:G,MATCH($C666,'Policy Characteristics'!$C:$C,0)))</f>
        <v>1</v>
      </c>
      <c r="N666" s="285">
        <f>IF(ISBLANK(INDEX('Policy Characteristics'!H:H,MATCH($C666,'Policy Characteristics'!$C:$C,0))),"",INDEX('Policy Characteristics'!H:H,MATCH($C666,'Policy Characteristics'!$C:$C,0)))</f>
        <v>0.01</v>
      </c>
      <c r="O666" s="272" t="str">
        <f>IF(ISBLANK(INDEX('Policy Characteristics'!I:I,MATCH($C666,'Policy Characteristics'!$C:$C,0))),"",INDEX('Policy Characteristics'!I:I,MATCH($C666,'Policy Characteristics'!$C:$C,0)))</f>
        <v>% of fuel shifted</v>
      </c>
      <c r="P666" s="272"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6" s="272" t="str">
        <f>IF(ISBLANK(INDEX('Policy Characteristics'!K:K,MATCH($C666,'Policy Characteristics'!$C:$C,0))),"",INDEX('Policy Characteristics'!K:K,MATCH($C666,'Policy Characteristics'!$C:$C,0)))</f>
        <v>industry-ag-main.html#fuel-switching</v>
      </c>
      <c r="R666" s="272" t="str">
        <f>IF(ISBLANK(INDEX('Policy Characteristics'!L:L,MATCH($C666,'Policy Characteristics'!$C:$C,0))),"",INDEX('Policy Characteristics'!L:L,MATCH($C666,'Policy Characteristics'!$C:$C,0)))</f>
        <v>industry-elec-and-hydrogen.html</v>
      </c>
    </row>
    <row r="667" spans="1:18" ht="16">
      <c r="A667" s="272" t="str">
        <f>IF(ISBLANK(INDEX('Policy Characteristics'!A:A,MATCH($C667,'Policy Characteristics'!$C:$C,0))),"",INDEX('Policy Characteristics'!A:A,MATCH($C667,'Policy Characteristics'!$C:$C,0)))</f>
        <v>Industry</v>
      </c>
      <c r="B667" s="272" t="str">
        <f>IF(ISBLANK(INDEX('Policy Characteristics'!B:B,MATCH($C667,'Policy Characteristics'!$C:$C,0))),"",INDEX('Policy Characteristics'!B:B,MATCH($C667,'Policy Characteristics'!$C:$C,0)))</f>
        <v>Electrification + Hydrogen</v>
      </c>
      <c r="C667" s="274" t="str">
        <f t="shared" si="35"/>
        <v>Fraction of Industrial Fuel Use Shifted to Other Fuels</v>
      </c>
      <c r="D667" s="6" t="s">
        <v>3208</v>
      </c>
      <c r="E667" s="44" t="s">
        <v>2444</v>
      </c>
      <c r="F667" t="s">
        <v>3176</v>
      </c>
      <c r="G667" s="44" t="s">
        <v>3215</v>
      </c>
      <c r="H667" s="43">
        <v>1408</v>
      </c>
      <c r="I667" s="44" t="s">
        <v>46</v>
      </c>
      <c r="J667" s="274" t="str">
        <f>IF(ISBLANK(INDEX('Policy Characteristics'!D:D,MATCH($C667,'Policy Characteristics'!$C:$C,0))),"",INDEX('Policy Characteristics'!D:D,MATCH($C667,'Policy Characteristics'!$C:$C,0)))</f>
        <v>Electrification + Hydrogen</v>
      </c>
      <c r="K667" s="272" t="str">
        <f>IF(ISBLANK(INDEX('Policy Characteristics'!E:E,MATCH($C667,'Policy Characteristics'!$C:$C,0))),"",INDEX('Policy Characteristics'!E:E,MATCH($C667,'Policy Characteristics'!$C:$C,0)))</f>
        <v>indst fuel type shifting</v>
      </c>
      <c r="L667" s="285">
        <f>IF(ISBLANK(INDEX('Policy Characteristics'!F:F,MATCH($C667,'Policy Characteristics'!$C:$C,0))),"",INDEX('Policy Characteristics'!F:F,MATCH($C667,'Policy Characteristics'!$C:$C,0)))</f>
        <v>0</v>
      </c>
      <c r="M667" s="285">
        <f>IF(ISBLANK(INDEX('Policy Characteristics'!G:G,MATCH($C667,'Policy Characteristics'!$C:$C,0))),"",INDEX('Policy Characteristics'!G:G,MATCH($C667,'Policy Characteristics'!$C:$C,0)))</f>
        <v>1</v>
      </c>
      <c r="N667" s="285">
        <f>IF(ISBLANK(INDEX('Policy Characteristics'!H:H,MATCH($C667,'Policy Characteristics'!$C:$C,0))),"",INDEX('Policy Characteristics'!H:H,MATCH($C667,'Policy Characteristics'!$C:$C,0)))</f>
        <v>0.01</v>
      </c>
      <c r="O667" s="272" t="str">
        <f>IF(ISBLANK(INDEX('Policy Characteristics'!I:I,MATCH($C667,'Policy Characteristics'!$C:$C,0))),"",INDEX('Policy Characteristics'!I:I,MATCH($C667,'Policy Characteristics'!$C:$C,0)))</f>
        <v>% of fuel shifted</v>
      </c>
      <c r="P667" s="272"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7" s="272" t="str">
        <f>IF(ISBLANK(INDEX('Policy Characteristics'!K:K,MATCH($C667,'Policy Characteristics'!$C:$C,0))),"",INDEX('Policy Characteristics'!K:K,MATCH($C667,'Policy Characteristics'!$C:$C,0)))</f>
        <v>industry-ag-main.html#fuel-switching</v>
      </c>
      <c r="R667" s="272" t="str">
        <f>IF(ISBLANK(INDEX('Policy Characteristics'!L:L,MATCH($C667,'Policy Characteristics'!$C:$C,0))),"",INDEX('Policy Characteristics'!L:L,MATCH($C667,'Policy Characteristics'!$C:$C,0)))</f>
        <v>industry-elec-and-hydrogen.html</v>
      </c>
    </row>
    <row r="668" spans="1:18" ht="16">
      <c r="A668" s="272" t="str">
        <f>IF(ISBLANK(INDEX('Policy Characteristics'!A:A,MATCH($C668,'Policy Characteristics'!$C:$C,0))),"",INDEX('Policy Characteristics'!A:A,MATCH($C668,'Policy Characteristics'!$C:$C,0)))</f>
        <v>Industry</v>
      </c>
      <c r="B668" s="272" t="str">
        <f>IF(ISBLANK(INDEX('Policy Characteristics'!B:B,MATCH($C668,'Policy Characteristics'!$C:$C,0))),"",INDEX('Policy Characteristics'!B:B,MATCH($C668,'Policy Characteristics'!$C:$C,0)))</f>
        <v>Electrification + Hydrogen</v>
      </c>
      <c r="C668" s="274" t="str">
        <f t="shared" si="35"/>
        <v>Fraction of Industrial Fuel Use Shifted to Other Fuels</v>
      </c>
      <c r="D668" s="6" t="s">
        <v>3208</v>
      </c>
      <c r="E668" s="44" t="s">
        <v>2445</v>
      </c>
      <c r="F668" t="s">
        <v>3176</v>
      </c>
      <c r="G668" s="44" t="s">
        <v>3216</v>
      </c>
      <c r="H668" s="43">
        <v>1409</v>
      </c>
      <c r="I668" s="44" t="s">
        <v>46</v>
      </c>
      <c r="J668" s="274" t="str">
        <f>IF(ISBLANK(INDEX('Policy Characteristics'!D:D,MATCH($C668,'Policy Characteristics'!$C:$C,0))),"",INDEX('Policy Characteristics'!D:D,MATCH($C668,'Policy Characteristics'!$C:$C,0)))</f>
        <v>Electrification + Hydrogen</v>
      </c>
      <c r="K668" s="272" t="str">
        <f>IF(ISBLANK(INDEX('Policy Characteristics'!E:E,MATCH($C668,'Policy Characteristics'!$C:$C,0))),"",INDEX('Policy Characteristics'!E:E,MATCH($C668,'Policy Characteristics'!$C:$C,0)))</f>
        <v>indst fuel type shifting</v>
      </c>
      <c r="L668" s="285">
        <f>IF(ISBLANK(INDEX('Policy Characteristics'!F:F,MATCH($C668,'Policy Characteristics'!$C:$C,0))),"",INDEX('Policy Characteristics'!F:F,MATCH($C668,'Policy Characteristics'!$C:$C,0)))</f>
        <v>0</v>
      </c>
      <c r="M668" s="285">
        <f>IF(ISBLANK(INDEX('Policy Characteristics'!G:G,MATCH($C668,'Policy Characteristics'!$C:$C,0))),"",INDEX('Policy Characteristics'!G:G,MATCH($C668,'Policy Characteristics'!$C:$C,0)))</f>
        <v>1</v>
      </c>
      <c r="N668" s="285">
        <f>IF(ISBLANK(INDEX('Policy Characteristics'!H:H,MATCH($C668,'Policy Characteristics'!$C:$C,0))),"",INDEX('Policy Characteristics'!H:H,MATCH($C668,'Policy Characteristics'!$C:$C,0)))</f>
        <v>0.01</v>
      </c>
      <c r="O668" s="272" t="str">
        <f>IF(ISBLANK(INDEX('Policy Characteristics'!I:I,MATCH($C668,'Policy Characteristics'!$C:$C,0))),"",INDEX('Policy Characteristics'!I:I,MATCH($C668,'Policy Characteristics'!$C:$C,0)))</f>
        <v>% of fuel shifted</v>
      </c>
      <c r="P668" s="272"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8" s="272" t="str">
        <f>IF(ISBLANK(INDEX('Policy Characteristics'!K:K,MATCH($C668,'Policy Characteristics'!$C:$C,0))),"",INDEX('Policy Characteristics'!K:K,MATCH($C668,'Policy Characteristics'!$C:$C,0)))</f>
        <v>industry-ag-main.html#fuel-switching</v>
      </c>
      <c r="R668" s="272" t="str">
        <f>IF(ISBLANK(INDEX('Policy Characteristics'!L:L,MATCH($C668,'Policy Characteristics'!$C:$C,0))),"",INDEX('Policy Characteristics'!L:L,MATCH($C668,'Policy Characteristics'!$C:$C,0)))</f>
        <v>industry-elec-and-hydrogen.html</v>
      </c>
    </row>
    <row r="669" spans="1:18" ht="16">
      <c r="A669" s="272" t="str">
        <f>IF(ISBLANK(INDEX('Policy Characteristics'!A:A,MATCH($C669,'Policy Characteristics'!$C:$C,0))),"",INDEX('Policy Characteristics'!A:A,MATCH($C669,'Policy Characteristics'!$C:$C,0)))</f>
        <v>Industry</v>
      </c>
      <c r="B669" s="272" t="str">
        <f>IF(ISBLANK(INDEX('Policy Characteristics'!B:B,MATCH($C669,'Policy Characteristics'!$C:$C,0))),"",INDEX('Policy Characteristics'!B:B,MATCH($C669,'Policy Characteristics'!$C:$C,0)))</f>
        <v>Electrification + Hydrogen</v>
      </c>
      <c r="C669" s="274" t="str">
        <f t="shared" si="35"/>
        <v>Fraction of Industrial Fuel Use Shifted to Other Fuels</v>
      </c>
      <c r="D669" s="6" t="s">
        <v>3208</v>
      </c>
      <c r="E669" s="44" t="s">
        <v>2446</v>
      </c>
      <c r="F669" t="s">
        <v>3176</v>
      </c>
      <c r="G669" s="44" t="s">
        <v>3217</v>
      </c>
      <c r="H669" s="43">
        <v>1410</v>
      </c>
      <c r="I669" s="44" t="s">
        <v>46</v>
      </c>
      <c r="J669" s="274" t="str">
        <f>IF(ISBLANK(INDEX('Policy Characteristics'!D:D,MATCH($C669,'Policy Characteristics'!$C:$C,0))),"",INDEX('Policy Characteristics'!D:D,MATCH($C669,'Policy Characteristics'!$C:$C,0)))</f>
        <v>Electrification + Hydrogen</v>
      </c>
      <c r="K669" s="272" t="str">
        <f>IF(ISBLANK(INDEX('Policy Characteristics'!E:E,MATCH($C669,'Policy Characteristics'!$C:$C,0))),"",INDEX('Policy Characteristics'!E:E,MATCH($C669,'Policy Characteristics'!$C:$C,0)))</f>
        <v>indst fuel type shifting</v>
      </c>
      <c r="L669" s="285">
        <f>IF(ISBLANK(INDEX('Policy Characteristics'!F:F,MATCH($C669,'Policy Characteristics'!$C:$C,0))),"",INDEX('Policy Characteristics'!F:F,MATCH($C669,'Policy Characteristics'!$C:$C,0)))</f>
        <v>0</v>
      </c>
      <c r="M669" s="285">
        <f>IF(ISBLANK(INDEX('Policy Characteristics'!G:G,MATCH($C669,'Policy Characteristics'!$C:$C,0))),"",INDEX('Policy Characteristics'!G:G,MATCH($C669,'Policy Characteristics'!$C:$C,0)))</f>
        <v>1</v>
      </c>
      <c r="N669" s="285">
        <f>IF(ISBLANK(INDEX('Policy Characteristics'!H:H,MATCH($C669,'Policy Characteristics'!$C:$C,0))),"",INDEX('Policy Characteristics'!H:H,MATCH($C669,'Policy Characteristics'!$C:$C,0)))</f>
        <v>0.01</v>
      </c>
      <c r="O669" s="272" t="str">
        <f>IF(ISBLANK(INDEX('Policy Characteristics'!I:I,MATCH($C669,'Policy Characteristics'!$C:$C,0))),"",INDEX('Policy Characteristics'!I:I,MATCH($C669,'Policy Characteristics'!$C:$C,0)))</f>
        <v>% of fuel shifted</v>
      </c>
      <c r="P669" s="272"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69" s="272" t="str">
        <f>IF(ISBLANK(INDEX('Policy Characteristics'!K:K,MATCH($C669,'Policy Characteristics'!$C:$C,0))),"",INDEX('Policy Characteristics'!K:K,MATCH($C669,'Policy Characteristics'!$C:$C,0)))</f>
        <v>industry-ag-main.html#fuel-switching</v>
      </c>
      <c r="R669" s="272" t="str">
        <f>IF(ISBLANK(INDEX('Policy Characteristics'!L:L,MATCH($C669,'Policy Characteristics'!$C:$C,0))),"",INDEX('Policy Characteristics'!L:L,MATCH($C669,'Policy Characteristics'!$C:$C,0)))</f>
        <v>industry-elec-and-hydrogen.html</v>
      </c>
    </row>
    <row r="670" spans="1:18" ht="16">
      <c r="A670" s="272" t="str">
        <f>IF(ISBLANK(INDEX('Policy Characteristics'!A:A,MATCH($C670,'Policy Characteristics'!$C:$C,0))),"",INDEX('Policy Characteristics'!A:A,MATCH($C670,'Policy Characteristics'!$C:$C,0)))</f>
        <v>Industry</v>
      </c>
      <c r="B670" s="272" t="str">
        <f>IF(ISBLANK(INDEX('Policy Characteristics'!B:B,MATCH($C670,'Policy Characteristics'!$C:$C,0))),"",INDEX('Policy Characteristics'!B:B,MATCH($C670,'Policy Characteristics'!$C:$C,0)))</f>
        <v>Electrification + Hydrogen</v>
      </c>
      <c r="C670" s="274" t="str">
        <f t="shared" si="35"/>
        <v>Fraction of Industrial Fuel Use Shifted to Other Fuels</v>
      </c>
      <c r="D670" s="6" t="s">
        <v>3208</v>
      </c>
      <c r="E670" s="44" t="s">
        <v>2447</v>
      </c>
      <c r="F670" t="s">
        <v>3176</v>
      </c>
      <c r="G670" s="44" t="s">
        <v>3218</v>
      </c>
      <c r="H670" s="43">
        <v>1411</v>
      </c>
      <c r="I670" s="44" t="s">
        <v>46</v>
      </c>
      <c r="J670" s="274" t="str">
        <f>IF(ISBLANK(INDEX('Policy Characteristics'!D:D,MATCH($C670,'Policy Characteristics'!$C:$C,0))),"",INDEX('Policy Characteristics'!D:D,MATCH($C670,'Policy Characteristics'!$C:$C,0)))</f>
        <v>Electrification + Hydrogen</v>
      </c>
      <c r="K670" s="272" t="str">
        <f>IF(ISBLANK(INDEX('Policy Characteristics'!E:E,MATCH($C670,'Policy Characteristics'!$C:$C,0))),"",INDEX('Policy Characteristics'!E:E,MATCH($C670,'Policy Characteristics'!$C:$C,0)))</f>
        <v>indst fuel type shifting</v>
      </c>
      <c r="L670" s="285">
        <f>IF(ISBLANK(INDEX('Policy Characteristics'!F:F,MATCH($C670,'Policy Characteristics'!$C:$C,0))),"",INDEX('Policy Characteristics'!F:F,MATCH($C670,'Policy Characteristics'!$C:$C,0)))</f>
        <v>0</v>
      </c>
      <c r="M670" s="285">
        <f>IF(ISBLANK(INDEX('Policy Characteristics'!G:G,MATCH($C670,'Policy Characteristics'!$C:$C,0))),"",INDEX('Policy Characteristics'!G:G,MATCH($C670,'Policy Characteristics'!$C:$C,0)))</f>
        <v>1</v>
      </c>
      <c r="N670" s="285">
        <f>IF(ISBLANK(INDEX('Policy Characteristics'!H:H,MATCH($C670,'Policy Characteristics'!$C:$C,0))),"",INDEX('Policy Characteristics'!H:H,MATCH($C670,'Policy Characteristics'!$C:$C,0)))</f>
        <v>0.01</v>
      </c>
      <c r="O670" s="272" t="str">
        <f>IF(ISBLANK(INDEX('Policy Characteristics'!I:I,MATCH($C670,'Policy Characteristics'!$C:$C,0))),"",INDEX('Policy Characteristics'!I:I,MATCH($C670,'Policy Characteristics'!$C:$C,0)))</f>
        <v>% of fuel shifted</v>
      </c>
      <c r="P670" s="272"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0" s="272" t="str">
        <f>IF(ISBLANK(INDEX('Policy Characteristics'!K:K,MATCH($C670,'Policy Characteristics'!$C:$C,0))),"",INDEX('Policy Characteristics'!K:K,MATCH($C670,'Policy Characteristics'!$C:$C,0)))</f>
        <v>industry-ag-main.html#fuel-switching</v>
      </c>
      <c r="R670" s="272" t="str">
        <f>IF(ISBLANK(INDEX('Policy Characteristics'!L:L,MATCH($C670,'Policy Characteristics'!$C:$C,0))),"",INDEX('Policy Characteristics'!L:L,MATCH($C670,'Policy Characteristics'!$C:$C,0)))</f>
        <v>industry-elec-and-hydrogen.html</v>
      </c>
    </row>
    <row r="671" spans="1:18" ht="16">
      <c r="A671" s="272" t="str">
        <f>IF(ISBLANK(INDEX('Policy Characteristics'!A:A,MATCH($C671,'Policy Characteristics'!$C:$C,0))),"",INDEX('Policy Characteristics'!A:A,MATCH($C671,'Policy Characteristics'!$C:$C,0)))</f>
        <v>Industry</v>
      </c>
      <c r="B671" s="272" t="str">
        <f>IF(ISBLANK(INDEX('Policy Characteristics'!B:B,MATCH($C671,'Policy Characteristics'!$C:$C,0))),"",INDEX('Policy Characteristics'!B:B,MATCH($C671,'Policy Characteristics'!$C:$C,0)))</f>
        <v>Electrification + Hydrogen</v>
      </c>
      <c r="C671" s="274" t="str">
        <f t="shared" si="35"/>
        <v>Fraction of Industrial Fuel Use Shifted to Other Fuels</v>
      </c>
      <c r="D671" s="6" t="s">
        <v>3208</v>
      </c>
      <c r="E671" s="44" t="s">
        <v>2448</v>
      </c>
      <c r="F671" t="s">
        <v>3176</v>
      </c>
      <c r="G671" s="44" t="s">
        <v>3219</v>
      </c>
      <c r="H671" s="43">
        <v>1412</v>
      </c>
      <c r="I671" s="44" t="s">
        <v>46</v>
      </c>
      <c r="J671" s="274" t="str">
        <f>IF(ISBLANK(INDEX('Policy Characteristics'!D:D,MATCH($C671,'Policy Characteristics'!$C:$C,0))),"",INDEX('Policy Characteristics'!D:D,MATCH($C671,'Policy Characteristics'!$C:$C,0)))</f>
        <v>Electrification + Hydrogen</v>
      </c>
      <c r="K671" s="272" t="str">
        <f>IF(ISBLANK(INDEX('Policy Characteristics'!E:E,MATCH($C671,'Policy Characteristics'!$C:$C,0))),"",INDEX('Policy Characteristics'!E:E,MATCH($C671,'Policy Characteristics'!$C:$C,0)))</f>
        <v>indst fuel type shifting</v>
      </c>
      <c r="L671" s="285">
        <f>IF(ISBLANK(INDEX('Policy Characteristics'!F:F,MATCH($C671,'Policy Characteristics'!$C:$C,0))),"",INDEX('Policy Characteristics'!F:F,MATCH($C671,'Policy Characteristics'!$C:$C,0)))</f>
        <v>0</v>
      </c>
      <c r="M671" s="285">
        <f>IF(ISBLANK(INDEX('Policy Characteristics'!G:G,MATCH($C671,'Policy Characteristics'!$C:$C,0))),"",INDEX('Policy Characteristics'!G:G,MATCH($C671,'Policy Characteristics'!$C:$C,0)))</f>
        <v>1</v>
      </c>
      <c r="N671" s="285">
        <f>IF(ISBLANK(INDEX('Policy Characteristics'!H:H,MATCH($C671,'Policy Characteristics'!$C:$C,0))),"",INDEX('Policy Characteristics'!H:H,MATCH($C671,'Policy Characteristics'!$C:$C,0)))</f>
        <v>0.01</v>
      </c>
      <c r="O671" s="272" t="str">
        <f>IF(ISBLANK(INDEX('Policy Characteristics'!I:I,MATCH($C671,'Policy Characteristics'!$C:$C,0))),"",INDEX('Policy Characteristics'!I:I,MATCH($C671,'Policy Characteristics'!$C:$C,0)))</f>
        <v>% of fuel shifted</v>
      </c>
      <c r="P671" s="272"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1" s="272" t="str">
        <f>IF(ISBLANK(INDEX('Policy Characteristics'!K:K,MATCH($C671,'Policy Characteristics'!$C:$C,0))),"",INDEX('Policy Characteristics'!K:K,MATCH($C671,'Policy Characteristics'!$C:$C,0)))</f>
        <v>industry-ag-main.html#fuel-switching</v>
      </c>
      <c r="R671" s="272" t="str">
        <f>IF(ISBLANK(INDEX('Policy Characteristics'!L:L,MATCH($C671,'Policy Characteristics'!$C:$C,0))),"",INDEX('Policy Characteristics'!L:L,MATCH($C671,'Policy Characteristics'!$C:$C,0)))</f>
        <v>industry-elec-and-hydrogen.html</v>
      </c>
    </row>
    <row r="672" spans="1:18" ht="16">
      <c r="A672" s="272" t="str">
        <f>IF(ISBLANK(INDEX('Policy Characteristics'!A:A,MATCH($C672,'Policy Characteristics'!$C:$C,0))),"",INDEX('Policy Characteristics'!A:A,MATCH($C672,'Policy Characteristics'!$C:$C,0)))</f>
        <v>Industry</v>
      </c>
      <c r="B672" s="272" t="str">
        <f>IF(ISBLANK(INDEX('Policy Characteristics'!B:B,MATCH($C672,'Policy Characteristics'!$C:$C,0))),"",INDEX('Policy Characteristics'!B:B,MATCH($C672,'Policy Characteristics'!$C:$C,0)))</f>
        <v>Electrification + Hydrogen</v>
      </c>
      <c r="C672" s="274" t="str">
        <f t="shared" si="35"/>
        <v>Fraction of Industrial Fuel Use Shifted to Other Fuels</v>
      </c>
      <c r="D672" s="6" t="s">
        <v>3208</v>
      </c>
      <c r="E672" s="44" t="s">
        <v>2449</v>
      </c>
      <c r="F672" t="s">
        <v>3176</v>
      </c>
      <c r="G672" s="44" t="s">
        <v>3220</v>
      </c>
      <c r="H672" s="43">
        <v>1413</v>
      </c>
      <c r="I672" s="44" t="s">
        <v>46</v>
      </c>
      <c r="J672" s="274" t="str">
        <f>IF(ISBLANK(INDEX('Policy Characteristics'!D:D,MATCH($C672,'Policy Characteristics'!$C:$C,0))),"",INDEX('Policy Characteristics'!D:D,MATCH($C672,'Policy Characteristics'!$C:$C,0)))</f>
        <v>Electrification + Hydrogen</v>
      </c>
      <c r="K672" s="272" t="str">
        <f>IF(ISBLANK(INDEX('Policy Characteristics'!E:E,MATCH($C672,'Policy Characteristics'!$C:$C,0))),"",INDEX('Policy Characteristics'!E:E,MATCH($C672,'Policy Characteristics'!$C:$C,0)))</f>
        <v>indst fuel type shifting</v>
      </c>
      <c r="L672" s="285">
        <f>IF(ISBLANK(INDEX('Policy Characteristics'!F:F,MATCH($C672,'Policy Characteristics'!$C:$C,0))),"",INDEX('Policy Characteristics'!F:F,MATCH($C672,'Policy Characteristics'!$C:$C,0)))</f>
        <v>0</v>
      </c>
      <c r="M672" s="285">
        <f>IF(ISBLANK(INDEX('Policy Characteristics'!G:G,MATCH($C672,'Policy Characteristics'!$C:$C,0))),"",INDEX('Policy Characteristics'!G:G,MATCH($C672,'Policy Characteristics'!$C:$C,0)))</f>
        <v>1</v>
      </c>
      <c r="N672" s="285">
        <f>IF(ISBLANK(INDEX('Policy Characteristics'!H:H,MATCH($C672,'Policy Characteristics'!$C:$C,0))),"",INDEX('Policy Characteristics'!H:H,MATCH($C672,'Policy Characteristics'!$C:$C,0)))</f>
        <v>0.01</v>
      </c>
      <c r="O672" s="272" t="str">
        <f>IF(ISBLANK(INDEX('Policy Characteristics'!I:I,MATCH($C672,'Policy Characteristics'!$C:$C,0))),"",INDEX('Policy Characteristics'!I:I,MATCH($C672,'Policy Characteristics'!$C:$C,0)))</f>
        <v>% of fuel shifted</v>
      </c>
      <c r="P672" s="272"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2" s="272" t="str">
        <f>IF(ISBLANK(INDEX('Policy Characteristics'!K:K,MATCH($C672,'Policy Characteristics'!$C:$C,0))),"",INDEX('Policy Characteristics'!K:K,MATCH($C672,'Policy Characteristics'!$C:$C,0)))</f>
        <v>industry-ag-main.html#fuel-switching</v>
      </c>
      <c r="R672" s="272" t="str">
        <f>IF(ISBLANK(INDEX('Policy Characteristics'!L:L,MATCH($C672,'Policy Characteristics'!$C:$C,0))),"",INDEX('Policy Characteristics'!L:L,MATCH($C672,'Policy Characteristics'!$C:$C,0)))</f>
        <v>industry-elec-and-hydrogen.html</v>
      </c>
    </row>
    <row r="673" spans="1:18" ht="16">
      <c r="A673" s="272" t="str">
        <f>IF(ISBLANK(INDEX('Policy Characteristics'!A:A,MATCH($C673,'Policy Characteristics'!$C:$C,0))),"",INDEX('Policy Characteristics'!A:A,MATCH($C673,'Policy Characteristics'!$C:$C,0)))</f>
        <v>Industry</v>
      </c>
      <c r="B673" s="272" t="str">
        <f>IF(ISBLANK(INDEX('Policy Characteristics'!B:B,MATCH($C673,'Policy Characteristics'!$C:$C,0))),"",INDEX('Policy Characteristics'!B:B,MATCH($C673,'Policy Characteristics'!$C:$C,0)))</f>
        <v>Electrification + Hydrogen</v>
      </c>
      <c r="C673" s="274" t="str">
        <f t="shared" si="35"/>
        <v>Fraction of Industrial Fuel Use Shifted to Other Fuels</v>
      </c>
      <c r="D673" s="6" t="s">
        <v>3208</v>
      </c>
      <c r="E673" s="44" t="s">
        <v>2785</v>
      </c>
      <c r="F673" t="s">
        <v>3176</v>
      </c>
      <c r="G673" s="44" t="s">
        <v>3221</v>
      </c>
      <c r="H673" s="43">
        <v>1414</v>
      </c>
      <c r="I673" s="44" t="s">
        <v>46</v>
      </c>
      <c r="J673" s="274" t="str">
        <f>IF(ISBLANK(INDEX('Policy Characteristics'!D:D,MATCH($C673,'Policy Characteristics'!$C:$C,0))),"",INDEX('Policy Characteristics'!D:D,MATCH($C673,'Policy Characteristics'!$C:$C,0)))</f>
        <v>Electrification + Hydrogen</v>
      </c>
      <c r="K673" s="272" t="str">
        <f>IF(ISBLANK(INDEX('Policy Characteristics'!E:E,MATCH($C673,'Policy Characteristics'!$C:$C,0))),"",INDEX('Policy Characteristics'!E:E,MATCH($C673,'Policy Characteristics'!$C:$C,0)))</f>
        <v>indst fuel type shifting</v>
      </c>
      <c r="L673" s="285">
        <f>IF(ISBLANK(INDEX('Policy Characteristics'!F:F,MATCH($C673,'Policy Characteristics'!$C:$C,0))),"",INDEX('Policy Characteristics'!F:F,MATCH($C673,'Policy Characteristics'!$C:$C,0)))</f>
        <v>0</v>
      </c>
      <c r="M673" s="285">
        <f>IF(ISBLANK(INDEX('Policy Characteristics'!G:G,MATCH($C673,'Policy Characteristics'!$C:$C,0))),"",INDEX('Policy Characteristics'!G:G,MATCH($C673,'Policy Characteristics'!$C:$C,0)))</f>
        <v>1</v>
      </c>
      <c r="N673" s="285">
        <f>IF(ISBLANK(INDEX('Policy Characteristics'!H:H,MATCH($C673,'Policy Characteristics'!$C:$C,0))),"",INDEX('Policy Characteristics'!H:H,MATCH($C673,'Policy Characteristics'!$C:$C,0)))</f>
        <v>0.01</v>
      </c>
      <c r="O673" s="272" t="str">
        <f>IF(ISBLANK(INDEX('Policy Characteristics'!I:I,MATCH($C673,'Policy Characteristics'!$C:$C,0))),"",INDEX('Policy Characteristics'!I:I,MATCH($C673,'Policy Characteristics'!$C:$C,0)))</f>
        <v>% of fuel shifted</v>
      </c>
      <c r="P673" s="272"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3" s="272" t="str">
        <f>IF(ISBLANK(INDEX('Policy Characteristics'!K:K,MATCH($C673,'Policy Characteristics'!$C:$C,0))),"",INDEX('Policy Characteristics'!K:K,MATCH($C673,'Policy Characteristics'!$C:$C,0)))</f>
        <v>industry-ag-main.html#fuel-switching</v>
      </c>
      <c r="R673" s="272" t="str">
        <f>IF(ISBLANK(INDEX('Policy Characteristics'!L:L,MATCH($C673,'Policy Characteristics'!$C:$C,0))),"",INDEX('Policy Characteristics'!L:L,MATCH($C673,'Policy Characteristics'!$C:$C,0)))</f>
        <v>industry-elec-and-hydrogen.html</v>
      </c>
    </row>
    <row r="674" spans="1:18" ht="16">
      <c r="A674" s="272" t="str">
        <f>IF(ISBLANK(INDEX('Policy Characteristics'!A:A,MATCH($C674,'Policy Characteristics'!$C:$C,0))),"",INDEX('Policy Characteristics'!A:A,MATCH($C674,'Policy Characteristics'!$C:$C,0)))</f>
        <v>Industry</v>
      </c>
      <c r="B674" s="272" t="str">
        <f>IF(ISBLANK(INDEX('Policy Characteristics'!B:B,MATCH($C674,'Policy Characteristics'!$C:$C,0))),"",INDEX('Policy Characteristics'!B:B,MATCH($C674,'Policy Characteristics'!$C:$C,0)))</f>
        <v>Electrification + Hydrogen</v>
      </c>
      <c r="C674" s="274" t="str">
        <f t="shared" si="35"/>
        <v>Fraction of Industrial Fuel Use Shifted to Other Fuels</v>
      </c>
      <c r="D674" s="6" t="s">
        <v>3208</v>
      </c>
      <c r="E674" s="44" t="s">
        <v>2786</v>
      </c>
      <c r="F674" t="s">
        <v>3176</v>
      </c>
      <c r="G674" s="44" t="s">
        <v>3222</v>
      </c>
      <c r="H674" s="43">
        <v>1415</v>
      </c>
      <c r="I674" s="44" t="s">
        <v>46</v>
      </c>
      <c r="J674" s="274" t="str">
        <f>IF(ISBLANK(INDEX('Policy Characteristics'!D:D,MATCH($C674,'Policy Characteristics'!$C:$C,0))),"",INDEX('Policy Characteristics'!D:D,MATCH($C674,'Policy Characteristics'!$C:$C,0)))</f>
        <v>Electrification + Hydrogen</v>
      </c>
      <c r="K674" s="272" t="str">
        <f>IF(ISBLANK(INDEX('Policy Characteristics'!E:E,MATCH($C674,'Policy Characteristics'!$C:$C,0))),"",INDEX('Policy Characteristics'!E:E,MATCH($C674,'Policy Characteristics'!$C:$C,0)))</f>
        <v>indst fuel type shifting</v>
      </c>
      <c r="L674" s="285">
        <f>IF(ISBLANK(INDEX('Policy Characteristics'!F:F,MATCH($C674,'Policy Characteristics'!$C:$C,0))),"",INDEX('Policy Characteristics'!F:F,MATCH($C674,'Policy Characteristics'!$C:$C,0)))</f>
        <v>0</v>
      </c>
      <c r="M674" s="285">
        <f>IF(ISBLANK(INDEX('Policy Characteristics'!G:G,MATCH($C674,'Policy Characteristics'!$C:$C,0))),"",INDEX('Policy Characteristics'!G:G,MATCH($C674,'Policy Characteristics'!$C:$C,0)))</f>
        <v>1</v>
      </c>
      <c r="N674" s="285">
        <f>IF(ISBLANK(INDEX('Policy Characteristics'!H:H,MATCH($C674,'Policy Characteristics'!$C:$C,0))),"",INDEX('Policy Characteristics'!H:H,MATCH($C674,'Policy Characteristics'!$C:$C,0)))</f>
        <v>0.01</v>
      </c>
      <c r="O674" s="272" t="str">
        <f>IF(ISBLANK(INDEX('Policy Characteristics'!I:I,MATCH($C674,'Policy Characteristics'!$C:$C,0))),"",INDEX('Policy Characteristics'!I:I,MATCH($C674,'Policy Characteristics'!$C:$C,0)))</f>
        <v>% of fuel shifted</v>
      </c>
      <c r="P674" s="272"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4" s="272" t="str">
        <f>IF(ISBLANK(INDEX('Policy Characteristics'!K:K,MATCH($C674,'Policy Characteristics'!$C:$C,0))),"",INDEX('Policy Characteristics'!K:K,MATCH($C674,'Policy Characteristics'!$C:$C,0)))</f>
        <v>industry-ag-main.html#fuel-switching</v>
      </c>
      <c r="R674" s="272" t="str">
        <f>IF(ISBLANK(INDEX('Policy Characteristics'!L:L,MATCH($C674,'Policy Characteristics'!$C:$C,0))),"",INDEX('Policy Characteristics'!L:L,MATCH($C674,'Policy Characteristics'!$C:$C,0)))</f>
        <v>industry-elec-and-hydrogen.html</v>
      </c>
    </row>
    <row r="675" spans="1:18" ht="16">
      <c r="A675" s="272" t="str">
        <f>IF(ISBLANK(INDEX('Policy Characteristics'!A:A,MATCH($C675,'Policy Characteristics'!$C:$C,0))),"",INDEX('Policy Characteristics'!A:A,MATCH($C675,'Policy Characteristics'!$C:$C,0)))</f>
        <v>Industry</v>
      </c>
      <c r="B675" s="272" t="str">
        <f>IF(ISBLANK(INDEX('Policy Characteristics'!B:B,MATCH($C675,'Policy Characteristics'!$C:$C,0))),"",INDEX('Policy Characteristics'!B:B,MATCH($C675,'Policy Characteristics'!$C:$C,0)))</f>
        <v>Electrification + Hydrogen</v>
      </c>
      <c r="C675" s="274" t="str">
        <f t="shared" si="35"/>
        <v>Fraction of Industrial Fuel Use Shifted to Other Fuels</v>
      </c>
      <c r="D675" s="6" t="s">
        <v>3208</v>
      </c>
      <c r="E675" s="44" t="s">
        <v>2787</v>
      </c>
      <c r="F675" t="s">
        <v>3176</v>
      </c>
      <c r="G675" s="44" t="s">
        <v>3223</v>
      </c>
      <c r="H675" s="43">
        <v>1416</v>
      </c>
      <c r="I675" s="44" t="s">
        <v>46</v>
      </c>
      <c r="J675" s="274" t="str">
        <f>IF(ISBLANK(INDEX('Policy Characteristics'!D:D,MATCH($C675,'Policy Characteristics'!$C:$C,0))),"",INDEX('Policy Characteristics'!D:D,MATCH($C675,'Policy Characteristics'!$C:$C,0)))</f>
        <v>Electrification + Hydrogen</v>
      </c>
      <c r="K675" s="272" t="str">
        <f>IF(ISBLANK(INDEX('Policy Characteristics'!E:E,MATCH($C675,'Policy Characteristics'!$C:$C,0))),"",INDEX('Policy Characteristics'!E:E,MATCH($C675,'Policy Characteristics'!$C:$C,0)))</f>
        <v>indst fuel type shifting</v>
      </c>
      <c r="L675" s="285">
        <f>IF(ISBLANK(INDEX('Policy Characteristics'!F:F,MATCH($C675,'Policy Characteristics'!$C:$C,0))),"",INDEX('Policy Characteristics'!F:F,MATCH($C675,'Policy Characteristics'!$C:$C,0)))</f>
        <v>0</v>
      </c>
      <c r="M675" s="285">
        <f>IF(ISBLANK(INDEX('Policy Characteristics'!G:G,MATCH($C675,'Policy Characteristics'!$C:$C,0))),"",INDEX('Policy Characteristics'!G:G,MATCH($C675,'Policy Characteristics'!$C:$C,0)))</f>
        <v>1</v>
      </c>
      <c r="N675" s="285">
        <f>IF(ISBLANK(INDEX('Policy Characteristics'!H:H,MATCH($C675,'Policy Characteristics'!$C:$C,0))),"",INDEX('Policy Characteristics'!H:H,MATCH($C675,'Policy Characteristics'!$C:$C,0)))</f>
        <v>0.01</v>
      </c>
      <c r="O675" s="272" t="str">
        <f>IF(ISBLANK(INDEX('Policy Characteristics'!I:I,MATCH($C675,'Policy Characteristics'!$C:$C,0))),"",INDEX('Policy Characteristics'!I:I,MATCH($C675,'Policy Characteristics'!$C:$C,0)))</f>
        <v>% of fuel shifted</v>
      </c>
      <c r="P675" s="272"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5" s="272" t="str">
        <f>IF(ISBLANK(INDEX('Policy Characteristics'!K:K,MATCH($C675,'Policy Characteristics'!$C:$C,0))),"",INDEX('Policy Characteristics'!K:K,MATCH($C675,'Policy Characteristics'!$C:$C,0)))</f>
        <v>industry-ag-main.html#fuel-switching</v>
      </c>
      <c r="R675" s="272" t="str">
        <f>IF(ISBLANK(INDEX('Policy Characteristics'!L:L,MATCH($C675,'Policy Characteristics'!$C:$C,0))),"",INDEX('Policy Characteristics'!L:L,MATCH($C675,'Policy Characteristics'!$C:$C,0)))</f>
        <v>industry-elec-and-hydrogen.html</v>
      </c>
    </row>
    <row r="676" spans="1:18" ht="16">
      <c r="A676" s="272" t="str">
        <f>IF(ISBLANK(INDEX('Policy Characteristics'!A:A,MATCH($C676,'Policy Characteristics'!$C:$C,0))),"",INDEX('Policy Characteristics'!A:A,MATCH($C676,'Policy Characteristics'!$C:$C,0)))</f>
        <v>Industry</v>
      </c>
      <c r="B676" s="272" t="str">
        <f>IF(ISBLANK(INDEX('Policy Characteristics'!B:B,MATCH($C676,'Policy Characteristics'!$C:$C,0))),"",INDEX('Policy Characteristics'!B:B,MATCH($C676,'Policy Characteristics'!$C:$C,0)))</f>
        <v>Electrification + Hydrogen</v>
      </c>
      <c r="C676" s="274" t="str">
        <f t="shared" ref="C676:C716" si="36">C$467</f>
        <v>Fraction of Industrial Fuel Use Shifted to Other Fuels</v>
      </c>
      <c r="D676" s="6" t="s">
        <v>3208</v>
      </c>
      <c r="E676" s="44" t="s">
        <v>2784</v>
      </c>
      <c r="F676" t="s">
        <v>3176</v>
      </c>
      <c r="G676" s="44" t="s">
        <v>3224</v>
      </c>
      <c r="H676" s="43">
        <v>1417</v>
      </c>
      <c r="I676" s="44" t="s">
        <v>46</v>
      </c>
      <c r="J676" s="274" t="str">
        <f>IF(ISBLANK(INDEX('Policy Characteristics'!D:D,MATCH($C676,'Policy Characteristics'!$C:$C,0))),"",INDEX('Policy Characteristics'!D:D,MATCH($C676,'Policy Characteristics'!$C:$C,0)))</f>
        <v>Electrification + Hydrogen</v>
      </c>
      <c r="K676" s="272" t="str">
        <f>IF(ISBLANK(INDEX('Policy Characteristics'!E:E,MATCH($C676,'Policy Characteristics'!$C:$C,0))),"",INDEX('Policy Characteristics'!E:E,MATCH($C676,'Policy Characteristics'!$C:$C,0)))</f>
        <v>indst fuel type shifting</v>
      </c>
      <c r="L676" s="285">
        <f>IF(ISBLANK(INDEX('Policy Characteristics'!F:F,MATCH($C676,'Policy Characteristics'!$C:$C,0))),"",INDEX('Policy Characteristics'!F:F,MATCH($C676,'Policy Characteristics'!$C:$C,0)))</f>
        <v>0</v>
      </c>
      <c r="M676" s="285">
        <f>IF(ISBLANK(INDEX('Policy Characteristics'!G:G,MATCH($C676,'Policy Characteristics'!$C:$C,0))),"",INDEX('Policy Characteristics'!G:G,MATCH($C676,'Policy Characteristics'!$C:$C,0)))</f>
        <v>1</v>
      </c>
      <c r="N676" s="285">
        <f>IF(ISBLANK(INDEX('Policy Characteristics'!H:H,MATCH($C676,'Policy Characteristics'!$C:$C,0))),"",INDEX('Policy Characteristics'!H:H,MATCH($C676,'Policy Characteristics'!$C:$C,0)))</f>
        <v>0.01</v>
      </c>
      <c r="O676" s="272" t="str">
        <f>IF(ISBLANK(INDEX('Policy Characteristics'!I:I,MATCH($C676,'Policy Characteristics'!$C:$C,0))),"",INDEX('Policy Characteristics'!I:I,MATCH($C676,'Policy Characteristics'!$C:$C,0)))</f>
        <v>% of fuel shifted</v>
      </c>
      <c r="P676" s="272"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6" s="272" t="str">
        <f>IF(ISBLANK(INDEX('Policy Characteristics'!K:K,MATCH($C676,'Policy Characteristics'!$C:$C,0))),"",INDEX('Policy Characteristics'!K:K,MATCH($C676,'Policy Characteristics'!$C:$C,0)))</f>
        <v>industry-ag-main.html#fuel-switching</v>
      </c>
      <c r="R676" s="272" t="str">
        <f>IF(ISBLANK(INDEX('Policy Characteristics'!L:L,MATCH($C676,'Policy Characteristics'!$C:$C,0))),"",INDEX('Policy Characteristics'!L:L,MATCH($C676,'Policy Characteristics'!$C:$C,0)))</f>
        <v>industry-elec-and-hydrogen.html</v>
      </c>
    </row>
    <row r="677" spans="1:18" ht="16">
      <c r="A677" s="272" t="str">
        <f>IF(ISBLANK(INDEX('Policy Characteristics'!A:A,MATCH($C677,'Policy Characteristics'!$C:$C,0))),"",INDEX('Policy Characteristics'!A:A,MATCH($C677,'Policy Characteristics'!$C:$C,0)))</f>
        <v>Industry</v>
      </c>
      <c r="B677" s="272" t="str">
        <f>IF(ISBLANK(INDEX('Policy Characteristics'!B:B,MATCH($C677,'Policy Characteristics'!$C:$C,0))),"",INDEX('Policy Characteristics'!B:B,MATCH($C677,'Policy Characteristics'!$C:$C,0)))</f>
        <v>Electrification + Hydrogen</v>
      </c>
      <c r="C677" s="274" t="str">
        <f t="shared" si="36"/>
        <v>Fraction of Industrial Fuel Use Shifted to Other Fuels</v>
      </c>
      <c r="D677" s="6" t="s">
        <v>3209</v>
      </c>
      <c r="E677" s="44" t="s">
        <v>2444</v>
      </c>
      <c r="F677" t="s">
        <v>3177</v>
      </c>
      <c r="G677" s="44" t="s">
        <v>3215</v>
      </c>
      <c r="H677" s="43">
        <v>1418</v>
      </c>
      <c r="I677" s="44" t="s">
        <v>45</v>
      </c>
      <c r="J677" s="274" t="str">
        <f>IF(ISBLANK(INDEX('Policy Characteristics'!D:D,MATCH($C677,'Policy Characteristics'!$C:$C,0))),"",INDEX('Policy Characteristics'!D:D,MATCH($C677,'Policy Characteristics'!$C:$C,0)))</f>
        <v>Electrification + Hydrogen</v>
      </c>
      <c r="K677" s="272" t="str">
        <f>IF(ISBLANK(INDEX('Policy Characteristics'!E:E,MATCH($C677,'Policy Characteristics'!$C:$C,0))),"",INDEX('Policy Characteristics'!E:E,MATCH($C677,'Policy Characteristics'!$C:$C,0)))</f>
        <v>indst fuel type shifting</v>
      </c>
      <c r="L677" s="285">
        <f>IF(ISBLANK(INDEX('Policy Characteristics'!F:F,MATCH($C677,'Policy Characteristics'!$C:$C,0))),"",INDEX('Policy Characteristics'!F:F,MATCH($C677,'Policy Characteristics'!$C:$C,0)))</f>
        <v>0</v>
      </c>
      <c r="M677" s="285">
        <f>IF(ISBLANK(INDEX('Policy Characteristics'!G:G,MATCH($C677,'Policy Characteristics'!$C:$C,0))),"",INDEX('Policy Characteristics'!G:G,MATCH($C677,'Policy Characteristics'!$C:$C,0)))</f>
        <v>1</v>
      </c>
      <c r="N677" s="285">
        <f>IF(ISBLANK(INDEX('Policy Characteristics'!H:H,MATCH($C677,'Policy Characteristics'!$C:$C,0))),"",INDEX('Policy Characteristics'!H:H,MATCH($C677,'Policy Characteristics'!$C:$C,0)))</f>
        <v>0.01</v>
      </c>
      <c r="O677" s="272" t="str">
        <f>IF(ISBLANK(INDEX('Policy Characteristics'!I:I,MATCH($C677,'Policy Characteristics'!$C:$C,0))),"",INDEX('Policy Characteristics'!I:I,MATCH($C677,'Policy Characteristics'!$C:$C,0)))</f>
        <v>% of fuel shifted</v>
      </c>
      <c r="P677" s="272"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7" s="272" t="str">
        <f>IF(ISBLANK(INDEX('Policy Characteristics'!K:K,MATCH($C677,'Policy Characteristics'!$C:$C,0))),"",INDEX('Policy Characteristics'!K:K,MATCH($C677,'Policy Characteristics'!$C:$C,0)))</f>
        <v>industry-ag-main.html#fuel-switching</v>
      </c>
      <c r="R677" s="272" t="str">
        <f>IF(ISBLANK(INDEX('Policy Characteristics'!L:L,MATCH($C677,'Policy Characteristics'!$C:$C,0))),"",INDEX('Policy Characteristics'!L:L,MATCH($C677,'Policy Characteristics'!$C:$C,0)))</f>
        <v>industry-elec-and-hydrogen.html</v>
      </c>
    </row>
    <row r="678" spans="1:18" ht="16">
      <c r="A678" s="272" t="str">
        <f>IF(ISBLANK(INDEX('Policy Characteristics'!A:A,MATCH($C678,'Policy Characteristics'!$C:$C,0))),"",INDEX('Policy Characteristics'!A:A,MATCH($C678,'Policy Characteristics'!$C:$C,0)))</f>
        <v>Industry</v>
      </c>
      <c r="B678" s="272" t="str">
        <f>IF(ISBLANK(INDEX('Policy Characteristics'!B:B,MATCH($C678,'Policy Characteristics'!$C:$C,0))),"",INDEX('Policy Characteristics'!B:B,MATCH($C678,'Policy Characteristics'!$C:$C,0)))</f>
        <v>Electrification + Hydrogen</v>
      </c>
      <c r="C678" s="274" t="str">
        <f t="shared" si="36"/>
        <v>Fraction of Industrial Fuel Use Shifted to Other Fuels</v>
      </c>
      <c r="D678" s="6" t="s">
        <v>3209</v>
      </c>
      <c r="E678" s="44" t="s">
        <v>2445</v>
      </c>
      <c r="F678" t="s">
        <v>3177</v>
      </c>
      <c r="G678" s="44" t="s">
        <v>3216</v>
      </c>
      <c r="H678" s="43">
        <v>1419</v>
      </c>
      <c r="I678" s="44" t="s">
        <v>46</v>
      </c>
      <c r="J678" s="274" t="str">
        <f>IF(ISBLANK(INDEX('Policy Characteristics'!D:D,MATCH($C678,'Policy Characteristics'!$C:$C,0))),"",INDEX('Policy Characteristics'!D:D,MATCH($C678,'Policy Characteristics'!$C:$C,0)))</f>
        <v>Electrification + Hydrogen</v>
      </c>
      <c r="K678" s="272" t="str">
        <f>IF(ISBLANK(INDEX('Policy Characteristics'!E:E,MATCH($C678,'Policy Characteristics'!$C:$C,0))),"",INDEX('Policy Characteristics'!E:E,MATCH($C678,'Policy Characteristics'!$C:$C,0)))</f>
        <v>indst fuel type shifting</v>
      </c>
      <c r="L678" s="285">
        <f>IF(ISBLANK(INDEX('Policy Characteristics'!F:F,MATCH($C678,'Policy Characteristics'!$C:$C,0))),"",INDEX('Policy Characteristics'!F:F,MATCH($C678,'Policy Characteristics'!$C:$C,0)))</f>
        <v>0</v>
      </c>
      <c r="M678" s="285">
        <f>IF(ISBLANK(INDEX('Policy Characteristics'!G:G,MATCH($C678,'Policy Characteristics'!$C:$C,0))),"",INDEX('Policy Characteristics'!G:G,MATCH($C678,'Policy Characteristics'!$C:$C,0)))</f>
        <v>1</v>
      </c>
      <c r="N678" s="285">
        <f>IF(ISBLANK(INDEX('Policy Characteristics'!H:H,MATCH($C678,'Policy Characteristics'!$C:$C,0))),"",INDEX('Policy Characteristics'!H:H,MATCH($C678,'Policy Characteristics'!$C:$C,0)))</f>
        <v>0.01</v>
      </c>
      <c r="O678" s="272" t="str">
        <f>IF(ISBLANK(INDEX('Policy Characteristics'!I:I,MATCH($C678,'Policy Characteristics'!$C:$C,0))),"",INDEX('Policy Characteristics'!I:I,MATCH($C678,'Policy Characteristics'!$C:$C,0)))</f>
        <v>% of fuel shifted</v>
      </c>
      <c r="P678" s="272"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8" s="272" t="str">
        <f>IF(ISBLANK(INDEX('Policy Characteristics'!K:K,MATCH($C678,'Policy Characteristics'!$C:$C,0))),"",INDEX('Policy Characteristics'!K:K,MATCH($C678,'Policy Characteristics'!$C:$C,0)))</f>
        <v>industry-ag-main.html#fuel-switching</v>
      </c>
      <c r="R678" s="272" t="str">
        <f>IF(ISBLANK(INDEX('Policy Characteristics'!L:L,MATCH($C678,'Policy Characteristics'!$C:$C,0))),"",INDEX('Policy Characteristics'!L:L,MATCH($C678,'Policy Characteristics'!$C:$C,0)))</f>
        <v>industry-elec-and-hydrogen.html</v>
      </c>
    </row>
    <row r="679" spans="1:18" ht="16">
      <c r="A679" s="272" t="str">
        <f>IF(ISBLANK(INDEX('Policy Characteristics'!A:A,MATCH($C679,'Policy Characteristics'!$C:$C,0))),"",INDEX('Policy Characteristics'!A:A,MATCH($C679,'Policy Characteristics'!$C:$C,0)))</f>
        <v>Industry</v>
      </c>
      <c r="B679" s="272" t="str">
        <f>IF(ISBLANK(INDEX('Policy Characteristics'!B:B,MATCH($C679,'Policy Characteristics'!$C:$C,0))),"",INDEX('Policy Characteristics'!B:B,MATCH($C679,'Policy Characteristics'!$C:$C,0)))</f>
        <v>Electrification + Hydrogen</v>
      </c>
      <c r="C679" s="274" t="str">
        <f t="shared" si="36"/>
        <v>Fraction of Industrial Fuel Use Shifted to Other Fuels</v>
      </c>
      <c r="D679" s="6" t="s">
        <v>3209</v>
      </c>
      <c r="E679" s="44" t="s">
        <v>2446</v>
      </c>
      <c r="F679" t="s">
        <v>3177</v>
      </c>
      <c r="G679" s="44" t="s">
        <v>3217</v>
      </c>
      <c r="H679" s="43">
        <v>1420</v>
      </c>
      <c r="I679" s="44" t="s">
        <v>46</v>
      </c>
      <c r="J679" s="274" t="str">
        <f>IF(ISBLANK(INDEX('Policy Characteristics'!D:D,MATCH($C679,'Policy Characteristics'!$C:$C,0))),"",INDEX('Policy Characteristics'!D:D,MATCH($C679,'Policy Characteristics'!$C:$C,0)))</f>
        <v>Electrification + Hydrogen</v>
      </c>
      <c r="K679" s="272" t="str">
        <f>IF(ISBLANK(INDEX('Policy Characteristics'!E:E,MATCH($C679,'Policy Characteristics'!$C:$C,0))),"",INDEX('Policy Characteristics'!E:E,MATCH($C679,'Policy Characteristics'!$C:$C,0)))</f>
        <v>indst fuel type shifting</v>
      </c>
      <c r="L679" s="285">
        <f>IF(ISBLANK(INDEX('Policy Characteristics'!F:F,MATCH($C679,'Policy Characteristics'!$C:$C,0))),"",INDEX('Policy Characteristics'!F:F,MATCH($C679,'Policy Characteristics'!$C:$C,0)))</f>
        <v>0</v>
      </c>
      <c r="M679" s="285">
        <f>IF(ISBLANK(INDEX('Policy Characteristics'!G:G,MATCH($C679,'Policy Characteristics'!$C:$C,0))),"",INDEX('Policy Characteristics'!G:G,MATCH($C679,'Policy Characteristics'!$C:$C,0)))</f>
        <v>1</v>
      </c>
      <c r="N679" s="285">
        <f>IF(ISBLANK(INDEX('Policy Characteristics'!H:H,MATCH($C679,'Policy Characteristics'!$C:$C,0))),"",INDEX('Policy Characteristics'!H:H,MATCH($C679,'Policy Characteristics'!$C:$C,0)))</f>
        <v>0.01</v>
      </c>
      <c r="O679" s="272" t="str">
        <f>IF(ISBLANK(INDEX('Policy Characteristics'!I:I,MATCH($C679,'Policy Characteristics'!$C:$C,0))),"",INDEX('Policy Characteristics'!I:I,MATCH($C679,'Policy Characteristics'!$C:$C,0)))</f>
        <v>% of fuel shifted</v>
      </c>
      <c r="P679" s="272"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79" s="272" t="str">
        <f>IF(ISBLANK(INDEX('Policy Characteristics'!K:K,MATCH($C679,'Policy Characteristics'!$C:$C,0))),"",INDEX('Policy Characteristics'!K:K,MATCH($C679,'Policy Characteristics'!$C:$C,0)))</f>
        <v>industry-ag-main.html#fuel-switching</v>
      </c>
      <c r="R679" s="272" t="str">
        <f>IF(ISBLANK(INDEX('Policy Characteristics'!L:L,MATCH($C679,'Policy Characteristics'!$C:$C,0))),"",INDEX('Policy Characteristics'!L:L,MATCH($C679,'Policy Characteristics'!$C:$C,0)))</f>
        <v>industry-elec-and-hydrogen.html</v>
      </c>
    </row>
    <row r="680" spans="1:18" ht="16">
      <c r="A680" s="272" t="str">
        <f>IF(ISBLANK(INDEX('Policy Characteristics'!A:A,MATCH($C680,'Policy Characteristics'!$C:$C,0))),"",INDEX('Policy Characteristics'!A:A,MATCH($C680,'Policy Characteristics'!$C:$C,0)))</f>
        <v>Industry</v>
      </c>
      <c r="B680" s="272" t="str">
        <f>IF(ISBLANK(INDEX('Policy Characteristics'!B:B,MATCH($C680,'Policy Characteristics'!$C:$C,0))),"",INDEX('Policy Characteristics'!B:B,MATCH($C680,'Policy Characteristics'!$C:$C,0)))</f>
        <v>Electrification + Hydrogen</v>
      </c>
      <c r="C680" s="274" t="str">
        <f t="shared" si="36"/>
        <v>Fraction of Industrial Fuel Use Shifted to Other Fuels</v>
      </c>
      <c r="D680" s="6" t="s">
        <v>3209</v>
      </c>
      <c r="E680" s="44" t="s">
        <v>2447</v>
      </c>
      <c r="F680" t="s">
        <v>3177</v>
      </c>
      <c r="G680" s="44" t="s">
        <v>3218</v>
      </c>
      <c r="H680" s="43">
        <v>1421</v>
      </c>
      <c r="I680" s="44" t="s">
        <v>46</v>
      </c>
      <c r="J680" s="274" t="str">
        <f>IF(ISBLANK(INDEX('Policy Characteristics'!D:D,MATCH($C680,'Policy Characteristics'!$C:$C,0))),"",INDEX('Policy Characteristics'!D:D,MATCH($C680,'Policy Characteristics'!$C:$C,0)))</f>
        <v>Electrification + Hydrogen</v>
      </c>
      <c r="K680" s="272" t="str">
        <f>IF(ISBLANK(INDEX('Policy Characteristics'!E:E,MATCH($C680,'Policy Characteristics'!$C:$C,0))),"",INDEX('Policy Characteristics'!E:E,MATCH($C680,'Policy Characteristics'!$C:$C,0)))</f>
        <v>indst fuel type shifting</v>
      </c>
      <c r="L680" s="285">
        <f>IF(ISBLANK(INDEX('Policy Characteristics'!F:F,MATCH($C680,'Policy Characteristics'!$C:$C,0))),"",INDEX('Policy Characteristics'!F:F,MATCH($C680,'Policy Characteristics'!$C:$C,0)))</f>
        <v>0</v>
      </c>
      <c r="M680" s="285">
        <f>IF(ISBLANK(INDEX('Policy Characteristics'!G:G,MATCH($C680,'Policy Characteristics'!$C:$C,0))),"",INDEX('Policy Characteristics'!G:G,MATCH($C680,'Policy Characteristics'!$C:$C,0)))</f>
        <v>1</v>
      </c>
      <c r="N680" s="285">
        <f>IF(ISBLANK(INDEX('Policy Characteristics'!H:H,MATCH($C680,'Policy Characteristics'!$C:$C,0))),"",INDEX('Policy Characteristics'!H:H,MATCH($C680,'Policy Characteristics'!$C:$C,0)))</f>
        <v>0.01</v>
      </c>
      <c r="O680" s="272" t="str">
        <f>IF(ISBLANK(INDEX('Policy Characteristics'!I:I,MATCH($C680,'Policy Characteristics'!$C:$C,0))),"",INDEX('Policy Characteristics'!I:I,MATCH($C680,'Policy Characteristics'!$C:$C,0)))</f>
        <v>% of fuel shifted</v>
      </c>
      <c r="P680" s="272"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0" s="272" t="str">
        <f>IF(ISBLANK(INDEX('Policy Characteristics'!K:K,MATCH($C680,'Policy Characteristics'!$C:$C,0))),"",INDEX('Policy Characteristics'!K:K,MATCH($C680,'Policy Characteristics'!$C:$C,0)))</f>
        <v>industry-ag-main.html#fuel-switching</v>
      </c>
      <c r="R680" s="272" t="str">
        <f>IF(ISBLANK(INDEX('Policy Characteristics'!L:L,MATCH($C680,'Policy Characteristics'!$C:$C,0))),"",INDEX('Policy Characteristics'!L:L,MATCH($C680,'Policy Characteristics'!$C:$C,0)))</f>
        <v>industry-elec-and-hydrogen.html</v>
      </c>
    </row>
    <row r="681" spans="1:18" ht="16">
      <c r="A681" s="272" t="str">
        <f>IF(ISBLANK(INDEX('Policy Characteristics'!A:A,MATCH($C681,'Policy Characteristics'!$C:$C,0))),"",INDEX('Policy Characteristics'!A:A,MATCH($C681,'Policy Characteristics'!$C:$C,0)))</f>
        <v>Industry</v>
      </c>
      <c r="B681" s="272" t="str">
        <f>IF(ISBLANK(INDEX('Policy Characteristics'!B:B,MATCH($C681,'Policy Characteristics'!$C:$C,0))),"",INDEX('Policy Characteristics'!B:B,MATCH($C681,'Policy Characteristics'!$C:$C,0)))</f>
        <v>Electrification + Hydrogen</v>
      </c>
      <c r="C681" s="274" t="str">
        <f t="shared" si="36"/>
        <v>Fraction of Industrial Fuel Use Shifted to Other Fuels</v>
      </c>
      <c r="D681" s="6" t="s">
        <v>3209</v>
      </c>
      <c r="E681" s="44" t="s">
        <v>2448</v>
      </c>
      <c r="F681" t="s">
        <v>3177</v>
      </c>
      <c r="G681" s="44" t="s">
        <v>3219</v>
      </c>
      <c r="H681" s="43">
        <v>1422</v>
      </c>
      <c r="I681" s="44" t="s">
        <v>46</v>
      </c>
      <c r="J681" s="274" t="str">
        <f>IF(ISBLANK(INDEX('Policy Characteristics'!D:D,MATCH($C681,'Policy Characteristics'!$C:$C,0))),"",INDEX('Policy Characteristics'!D:D,MATCH($C681,'Policy Characteristics'!$C:$C,0)))</f>
        <v>Electrification + Hydrogen</v>
      </c>
      <c r="K681" s="272" t="str">
        <f>IF(ISBLANK(INDEX('Policy Characteristics'!E:E,MATCH($C681,'Policy Characteristics'!$C:$C,0))),"",INDEX('Policy Characteristics'!E:E,MATCH($C681,'Policy Characteristics'!$C:$C,0)))</f>
        <v>indst fuel type shifting</v>
      </c>
      <c r="L681" s="285">
        <f>IF(ISBLANK(INDEX('Policy Characteristics'!F:F,MATCH($C681,'Policy Characteristics'!$C:$C,0))),"",INDEX('Policy Characteristics'!F:F,MATCH($C681,'Policy Characteristics'!$C:$C,0)))</f>
        <v>0</v>
      </c>
      <c r="M681" s="285">
        <f>IF(ISBLANK(INDEX('Policy Characteristics'!G:G,MATCH($C681,'Policy Characteristics'!$C:$C,0))),"",INDEX('Policy Characteristics'!G:G,MATCH($C681,'Policy Characteristics'!$C:$C,0)))</f>
        <v>1</v>
      </c>
      <c r="N681" s="285">
        <f>IF(ISBLANK(INDEX('Policy Characteristics'!H:H,MATCH($C681,'Policy Characteristics'!$C:$C,0))),"",INDEX('Policy Characteristics'!H:H,MATCH($C681,'Policy Characteristics'!$C:$C,0)))</f>
        <v>0.01</v>
      </c>
      <c r="O681" s="272" t="str">
        <f>IF(ISBLANK(INDEX('Policy Characteristics'!I:I,MATCH($C681,'Policy Characteristics'!$C:$C,0))),"",INDEX('Policy Characteristics'!I:I,MATCH($C681,'Policy Characteristics'!$C:$C,0)))</f>
        <v>% of fuel shifted</v>
      </c>
      <c r="P681" s="272"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1" s="272" t="str">
        <f>IF(ISBLANK(INDEX('Policy Characteristics'!K:K,MATCH($C681,'Policy Characteristics'!$C:$C,0))),"",INDEX('Policy Characteristics'!K:K,MATCH($C681,'Policy Characteristics'!$C:$C,0)))</f>
        <v>industry-ag-main.html#fuel-switching</v>
      </c>
      <c r="R681" s="272" t="str">
        <f>IF(ISBLANK(INDEX('Policy Characteristics'!L:L,MATCH($C681,'Policy Characteristics'!$C:$C,0))),"",INDEX('Policy Characteristics'!L:L,MATCH($C681,'Policy Characteristics'!$C:$C,0)))</f>
        <v>industry-elec-and-hydrogen.html</v>
      </c>
    </row>
    <row r="682" spans="1:18" ht="16">
      <c r="A682" s="272" t="str">
        <f>IF(ISBLANK(INDEX('Policy Characteristics'!A:A,MATCH($C682,'Policy Characteristics'!$C:$C,0))),"",INDEX('Policy Characteristics'!A:A,MATCH($C682,'Policy Characteristics'!$C:$C,0)))</f>
        <v>Industry</v>
      </c>
      <c r="B682" s="272" t="str">
        <f>IF(ISBLANK(INDEX('Policy Characteristics'!B:B,MATCH($C682,'Policy Characteristics'!$C:$C,0))),"",INDEX('Policy Characteristics'!B:B,MATCH($C682,'Policy Characteristics'!$C:$C,0)))</f>
        <v>Electrification + Hydrogen</v>
      </c>
      <c r="C682" s="274" t="str">
        <f t="shared" si="36"/>
        <v>Fraction of Industrial Fuel Use Shifted to Other Fuels</v>
      </c>
      <c r="D682" s="6" t="s">
        <v>3209</v>
      </c>
      <c r="E682" s="44" t="s">
        <v>2449</v>
      </c>
      <c r="F682" t="s">
        <v>3177</v>
      </c>
      <c r="G682" s="44" t="s">
        <v>3220</v>
      </c>
      <c r="H682" s="43">
        <v>1423</v>
      </c>
      <c r="I682" s="44" t="s">
        <v>46</v>
      </c>
      <c r="J682" s="274" t="str">
        <f>IF(ISBLANK(INDEX('Policy Characteristics'!D:D,MATCH($C682,'Policy Characteristics'!$C:$C,0))),"",INDEX('Policy Characteristics'!D:D,MATCH($C682,'Policy Characteristics'!$C:$C,0)))</f>
        <v>Electrification + Hydrogen</v>
      </c>
      <c r="K682" s="272" t="str">
        <f>IF(ISBLANK(INDEX('Policy Characteristics'!E:E,MATCH($C682,'Policy Characteristics'!$C:$C,0))),"",INDEX('Policy Characteristics'!E:E,MATCH($C682,'Policy Characteristics'!$C:$C,0)))</f>
        <v>indst fuel type shifting</v>
      </c>
      <c r="L682" s="285">
        <f>IF(ISBLANK(INDEX('Policy Characteristics'!F:F,MATCH($C682,'Policy Characteristics'!$C:$C,0))),"",INDEX('Policy Characteristics'!F:F,MATCH($C682,'Policy Characteristics'!$C:$C,0)))</f>
        <v>0</v>
      </c>
      <c r="M682" s="285">
        <f>IF(ISBLANK(INDEX('Policy Characteristics'!G:G,MATCH($C682,'Policy Characteristics'!$C:$C,0))),"",INDEX('Policy Characteristics'!G:G,MATCH($C682,'Policy Characteristics'!$C:$C,0)))</f>
        <v>1</v>
      </c>
      <c r="N682" s="285">
        <f>IF(ISBLANK(INDEX('Policy Characteristics'!H:H,MATCH($C682,'Policy Characteristics'!$C:$C,0))),"",INDEX('Policy Characteristics'!H:H,MATCH($C682,'Policy Characteristics'!$C:$C,0)))</f>
        <v>0.01</v>
      </c>
      <c r="O682" s="272" t="str">
        <f>IF(ISBLANK(INDEX('Policy Characteristics'!I:I,MATCH($C682,'Policy Characteristics'!$C:$C,0))),"",INDEX('Policy Characteristics'!I:I,MATCH($C682,'Policy Characteristics'!$C:$C,0)))</f>
        <v>% of fuel shifted</v>
      </c>
      <c r="P682" s="272"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2" s="272" t="str">
        <f>IF(ISBLANK(INDEX('Policy Characteristics'!K:K,MATCH($C682,'Policy Characteristics'!$C:$C,0))),"",INDEX('Policy Characteristics'!K:K,MATCH($C682,'Policy Characteristics'!$C:$C,0)))</f>
        <v>industry-ag-main.html#fuel-switching</v>
      </c>
      <c r="R682" s="272" t="str">
        <f>IF(ISBLANK(INDEX('Policy Characteristics'!L:L,MATCH($C682,'Policy Characteristics'!$C:$C,0))),"",INDEX('Policy Characteristics'!L:L,MATCH($C682,'Policy Characteristics'!$C:$C,0)))</f>
        <v>industry-elec-and-hydrogen.html</v>
      </c>
    </row>
    <row r="683" spans="1:18" ht="16">
      <c r="A683" s="272" t="str">
        <f>IF(ISBLANK(INDEX('Policy Characteristics'!A:A,MATCH($C683,'Policy Characteristics'!$C:$C,0))),"",INDEX('Policy Characteristics'!A:A,MATCH($C683,'Policy Characteristics'!$C:$C,0)))</f>
        <v>Industry</v>
      </c>
      <c r="B683" s="272" t="str">
        <f>IF(ISBLANK(INDEX('Policy Characteristics'!B:B,MATCH($C683,'Policy Characteristics'!$C:$C,0))),"",INDEX('Policy Characteristics'!B:B,MATCH($C683,'Policy Characteristics'!$C:$C,0)))</f>
        <v>Electrification + Hydrogen</v>
      </c>
      <c r="C683" s="274" t="str">
        <f t="shared" si="36"/>
        <v>Fraction of Industrial Fuel Use Shifted to Other Fuels</v>
      </c>
      <c r="D683" s="6" t="s">
        <v>3209</v>
      </c>
      <c r="E683" s="44" t="s">
        <v>2785</v>
      </c>
      <c r="F683" t="s">
        <v>3177</v>
      </c>
      <c r="G683" s="44" t="s">
        <v>3221</v>
      </c>
      <c r="H683" s="43">
        <v>1424</v>
      </c>
      <c r="I683" s="44" t="s">
        <v>46</v>
      </c>
      <c r="J683" s="274" t="str">
        <f>IF(ISBLANK(INDEX('Policy Characteristics'!D:D,MATCH($C683,'Policy Characteristics'!$C:$C,0))),"",INDEX('Policy Characteristics'!D:D,MATCH($C683,'Policy Characteristics'!$C:$C,0)))</f>
        <v>Electrification + Hydrogen</v>
      </c>
      <c r="K683" s="272" t="str">
        <f>IF(ISBLANK(INDEX('Policy Characteristics'!E:E,MATCH($C683,'Policy Characteristics'!$C:$C,0))),"",INDEX('Policy Characteristics'!E:E,MATCH($C683,'Policy Characteristics'!$C:$C,0)))</f>
        <v>indst fuel type shifting</v>
      </c>
      <c r="L683" s="285">
        <f>IF(ISBLANK(INDEX('Policy Characteristics'!F:F,MATCH($C683,'Policy Characteristics'!$C:$C,0))),"",INDEX('Policy Characteristics'!F:F,MATCH($C683,'Policy Characteristics'!$C:$C,0)))</f>
        <v>0</v>
      </c>
      <c r="M683" s="285">
        <f>IF(ISBLANK(INDEX('Policy Characteristics'!G:G,MATCH($C683,'Policy Characteristics'!$C:$C,0))),"",INDEX('Policy Characteristics'!G:G,MATCH($C683,'Policy Characteristics'!$C:$C,0)))</f>
        <v>1</v>
      </c>
      <c r="N683" s="285">
        <f>IF(ISBLANK(INDEX('Policy Characteristics'!H:H,MATCH($C683,'Policy Characteristics'!$C:$C,0))),"",INDEX('Policy Characteristics'!H:H,MATCH($C683,'Policy Characteristics'!$C:$C,0)))</f>
        <v>0.01</v>
      </c>
      <c r="O683" s="272" t="str">
        <f>IF(ISBLANK(INDEX('Policy Characteristics'!I:I,MATCH($C683,'Policy Characteristics'!$C:$C,0))),"",INDEX('Policy Characteristics'!I:I,MATCH($C683,'Policy Characteristics'!$C:$C,0)))</f>
        <v>% of fuel shifted</v>
      </c>
      <c r="P683" s="272"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3" s="272" t="str">
        <f>IF(ISBLANK(INDEX('Policy Characteristics'!K:K,MATCH($C683,'Policy Characteristics'!$C:$C,0))),"",INDEX('Policy Characteristics'!K:K,MATCH($C683,'Policy Characteristics'!$C:$C,0)))</f>
        <v>industry-ag-main.html#fuel-switching</v>
      </c>
      <c r="R683" s="272" t="str">
        <f>IF(ISBLANK(INDEX('Policy Characteristics'!L:L,MATCH($C683,'Policy Characteristics'!$C:$C,0))),"",INDEX('Policy Characteristics'!L:L,MATCH($C683,'Policy Characteristics'!$C:$C,0)))</f>
        <v>industry-elec-and-hydrogen.html</v>
      </c>
    </row>
    <row r="684" spans="1:18" ht="16">
      <c r="A684" s="272" t="str">
        <f>IF(ISBLANK(INDEX('Policy Characteristics'!A:A,MATCH($C684,'Policy Characteristics'!$C:$C,0))),"",INDEX('Policy Characteristics'!A:A,MATCH($C684,'Policy Characteristics'!$C:$C,0)))</f>
        <v>Industry</v>
      </c>
      <c r="B684" s="272" t="str">
        <f>IF(ISBLANK(INDEX('Policy Characteristics'!B:B,MATCH($C684,'Policy Characteristics'!$C:$C,0))),"",INDEX('Policy Characteristics'!B:B,MATCH($C684,'Policy Characteristics'!$C:$C,0)))</f>
        <v>Electrification + Hydrogen</v>
      </c>
      <c r="C684" s="274" t="str">
        <f t="shared" si="36"/>
        <v>Fraction of Industrial Fuel Use Shifted to Other Fuels</v>
      </c>
      <c r="D684" s="6" t="s">
        <v>3209</v>
      </c>
      <c r="E684" s="44" t="s">
        <v>2786</v>
      </c>
      <c r="F684" t="s">
        <v>3177</v>
      </c>
      <c r="G684" s="44" t="s">
        <v>3222</v>
      </c>
      <c r="H684" s="43">
        <v>1425</v>
      </c>
      <c r="I684" s="44" t="s">
        <v>46</v>
      </c>
      <c r="J684" s="274" t="str">
        <f>IF(ISBLANK(INDEX('Policy Characteristics'!D:D,MATCH($C684,'Policy Characteristics'!$C:$C,0))),"",INDEX('Policy Characteristics'!D:D,MATCH($C684,'Policy Characteristics'!$C:$C,0)))</f>
        <v>Electrification + Hydrogen</v>
      </c>
      <c r="K684" s="272" t="str">
        <f>IF(ISBLANK(INDEX('Policy Characteristics'!E:E,MATCH($C684,'Policy Characteristics'!$C:$C,0))),"",INDEX('Policy Characteristics'!E:E,MATCH($C684,'Policy Characteristics'!$C:$C,0)))</f>
        <v>indst fuel type shifting</v>
      </c>
      <c r="L684" s="285">
        <f>IF(ISBLANK(INDEX('Policy Characteristics'!F:F,MATCH($C684,'Policy Characteristics'!$C:$C,0))),"",INDEX('Policy Characteristics'!F:F,MATCH($C684,'Policy Characteristics'!$C:$C,0)))</f>
        <v>0</v>
      </c>
      <c r="M684" s="285">
        <f>IF(ISBLANK(INDEX('Policy Characteristics'!G:G,MATCH($C684,'Policy Characteristics'!$C:$C,0))),"",INDEX('Policy Characteristics'!G:G,MATCH($C684,'Policy Characteristics'!$C:$C,0)))</f>
        <v>1</v>
      </c>
      <c r="N684" s="285">
        <f>IF(ISBLANK(INDEX('Policy Characteristics'!H:H,MATCH($C684,'Policy Characteristics'!$C:$C,0))),"",INDEX('Policy Characteristics'!H:H,MATCH($C684,'Policy Characteristics'!$C:$C,0)))</f>
        <v>0.01</v>
      </c>
      <c r="O684" s="272" t="str">
        <f>IF(ISBLANK(INDEX('Policy Characteristics'!I:I,MATCH($C684,'Policy Characteristics'!$C:$C,0))),"",INDEX('Policy Characteristics'!I:I,MATCH($C684,'Policy Characteristics'!$C:$C,0)))</f>
        <v>% of fuel shifted</v>
      </c>
      <c r="P684" s="272"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4" s="272" t="str">
        <f>IF(ISBLANK(INDEX('Policy Characteristics'!K:K,MATCH($C684,'Policy Characteristics'!$C:$C,0))),"",INDEX('Policy Characteristics'!K:K,MATCH($C684,'Policy Characteristics'!$C:$C,0)))</f>
        <v>industry-ag-main.html#fuel-switching</v>
      </c>
      <c r="R684" s="272" t="str">
        <f>IF(ISBLANK(INDEX('Policy Characteristics'!L:L,MATCH($C684,'Policy Characteristics'!$C:$C,0))),"",INDEX('Policy Characteristics'!L:L,MATCH($C684,'Policy Characteristics'!$C:$C,0)))</f>
        <v>industry-elec-and-hydrogen.html</v>
      </c>
    </row>
    <row r="685" spans="1:18" ht="16">
      <c r="A685" s="272" t="str">
        <f>IF(ISBLANK(INDEX('Policy Characteristics'!A:A,MATCH($C685,'Policy Characteristics'!$C:$C,0))),"",INDEX('Policy Characteristics'!A:A,MATCH($C685,'Policy Characteristics'!$C:$C,0)))</f>
        <v>Industry</v>
      </c>
      <c r="B685" s="272" t="str">
        <f>IF(ISBLANK(INDEX('Policy Characteristics'!B:B,MATCH($C685,'Policy Characteristics'!$C:$C,0))),"",INDEX('Policy Characteristics'!B:B,MATCH($C685,'Policy Characteristics'!$C:$C,0)))</f>
        <v>Electrification + Hydrogen</v>
      </c>
      <c r="C685" s="274" t="str">
        <f t="shared" si="36"/>
        <v>Fraction of Industrial Fuel Use Shifted to Other Fuels</v>
      </c>
      <c r="D685" s="6" t="s">
        <v>3209</v>
      </c>
      <c r="E685" s="44" t="s">
        <v>2787</v>
      </c>
      <c r="F685" t="s">
        <v>3177</v>
      </c>
      <c r="G685" s="44" t="s">
        <v>3223</v>
      </c>
      <c r="H685" s="43">
        <v>1426</v>
      </c>
      <c r="I685" s="44" t="s">
        <v>46</v>
      </c>
      <c r="J685" s="274" t="str">
        <f>IF(ISBLANK(INDEX('Policy Characteristics'!D:D,MATCH($C685,'Policy Characteristics'!$C:$C,0))),"",INDEX('Policy Characteristics'!D:D,MATCH($C685,'Policy Characteristics'!$C:$C,0)))</f>
        <v>Electrification + Hydrogen</v>
      </c>
      <c r="K685" s="272" t="str">
        <f>IF(ISBLANK(INDEX('Policy Characteristics'!E:E,MATCH($C685,'Policy Characteristics'!$C:$C,0))),"",INDEX('Policy Characteristics'!E:E,MATCH($C685,'Policy Characteristics'!$C:$C,0)))</f>
        <v>indst fuel type shifting</v>
      </c>
      <c r="L685" s="285">
        <f>IF(ISBLANK(INDEX('Policy Characteristics'!F:F,MATCH($C685,'Policy Characteristics'!$C:$C,0))),"",INDEX('Policy Characteristics'!F:F,MATCH($C685,'Policy Characteristics'!$C:$C,0)))</f>
        <v>0</v>
      </c>
      <c r="M685" s="285">
        <f>IF(ISBLANK(INDEX('Policy Characteristics'!G:G,MATCH($C685,'Policy Characteristics'!$C:$C,0))),"",INDEX('Policy Characteristics'!G:G,MATCH($C685,'Policy Characteristics'!$C:$C,0)))</f>
        <v>1</v>
      </c>
      <c r="N685" s="285">
        <f>IF(ISBLANK(INDEX('Policy Characteristics'!H:H,MATCH($C685,'Policy Characteristics'!$C:$C,0))),"",INDEX('Policy Characteristics'!H:H,MATCH($C685,'Policy Characteristics'!$C:$C,0)))</f>
        <v>0.01</v>
      </c>
      <c r="O685" s="272" t="str">
        <f>IF(ISBLANK(INDEX('Policy Characteristics'!I:I,MATCH($C685,'Policy Characteristics'!$C:$C,0))),"",INDEX('Policy Characteristics'!I:I,MATCH($C685,'Policy Characteristics'!$C:$C,0)))</f>
        <v>% of fuel shifted</v>
      </c>
      <c r="P685" s="272"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5" s="272" t="str">
        <f>IF(ISBLANK(INDEX('Policy Characteristics'!K:K,MATCH($C685,'Policy Characteristics'!$C:$C,0))),"",INDEX('Policy Characteristics'!K:K,MATCH($C685,'Policy Characteristics'!$C:$C,0)))</f>
        <v>industry-ag-main.html#fuel-switching</v>
      </c>
      <c r="R685" s="272" t="str">
        <f>IF(ISBLANK(INDEX('Policy Characteristics'!L:L,MATCH($C685,'Policy Characteristics'!$C:$C,0))),"",INDEX('Policy Characteristics'!L:L,MATCH($C685,'Policy Characteristics'!$C:$C,0)))</f>
        <v>industry-elec-and-hydrogen.html</v>
      </c>
    </row>
    <row r="686" spans="1:18" ht="16">
      <c r="A686" s="272" t="str">
        <f>IF(ISBLANK(INDEX('Policy Characteristics'!A:A,MATCH($C686,'Policy Characteristics'!$C:$C,0))),"",INDEX('Policy Characteristics'!A:A,MATCH($C686,'Policy Characteristics'!$C:$C,0)))</f>
        <v>Industry</v>
      </c>
      <c r="B686" s="272" t="str">
        <f>IF(ISBLANK(INDEX('Policy Characteristics'!B:B,MATCH($C686,'Policy Characteristics'!$C:$C,0))),"",INDEX('Policy Characteristics'!B:B,MATCH($C686,'Policy Characteristics'!$C:$C,0)))</f>
        <v>Electrification + Hydrogen</v>
      </c>
      <c r="C686" s="274" t="str">
        <f t="shared" si="36"/>
        <v>Fraction of Industrial Fuel Use Shifted to Other Fuels</v>
      </c>
      <c r="D686" s="6" t="s">
        <v>3209</v>
      </c>
      <c r="E686" s="44" t="s">
        <v>2784</v>
      </c>
      <c r="F686" t="s">
        <v>3177</v>
      </c>
      <c r="G686" s="44" t="s">
        <v>3224</v>
      </c>
      <c r="H686" s="43">
        <v>1427</v>
      </c>
      <c r="I686" s="44" t="s">
        <v>45</v>
      </c>
      <c r="J686" s="274" t="str">
        <f>IF(ISBLANK(INDEX('Policy Characteristics'!D:D,MATCH($C686,'Policy Characteristics'!$C:$C,0))),"",INDEX('Policy Characteristics'!D:D,MATCH($C686,'Policy Characteristics'!$C:$C,0)))</f>
        <v>Electrification + Hydrogen</v>
      </c>
      <c r="K686" s="272" t="str">
        <f>IF(ISBLANK(INDEX('Policy Characteristics'!E:E,MATCH($C686,'Policy Characteristics'!$C:$C,0))),"",INDEX('Policy Characteristics'!E:E,MATCH($C686,'Policy Characteristics'!$C:$C,0)))</f>
        <v>indst fuel type shifting</v>
      </c>
      <c r="L686" s="285">
        <f>IF(ISBLANK(INDEX('Policy Characteristics'!F:F,MATCH($C686,'Policy Characteristics'!$C:$C,0))),"",INDEX('Policy Characteristics'!F:F,MATCH($C686,'Policy Characteristics'!$C:$C,0)))</f>
        <v>0</v>
      </c>
      <c r="M686" s="285">
        <f>IF(ISBLANK(INDEX('Policy Characteristics'!G:G,MATCH($C686,'Policy Characteristics'!$C:$C,0))),"",INDEX('Policy Characteristics'!G:G,MATCH($C686,'Policy Characteristics'!$C:$C,0)))</f>
        <v>1</v>
      </c>
      <c r="N686" s="285">
        <f>IF(ISBLANK(INDEX('Policy Characteristics'!H:H,MATCH($C686,'Policy Characteristics'!$C:$C,0))),"",INDEX('Policy Characteristics'!H:H,MATCH($C686,'Policy Characteristics'!$C:$C,0)))</f>
        <v>0.01</v>
      </c>
      <c r="O686" s="272" t="str">
        <f>IF(ISBLANK(INDEX('Policy Characteristics'!I:I,MATCH($C686,'Policy Characteristics'!$C:$C,0))),"",INDEX('Policy Characteristics'!I:I,MATCH($C686,'Policy Characteristics'!$C:$C,0)))</f>
        <v>% of fuel shifted</v>
      </c>
      <c r="P686" s="272"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6" s="272" t="str">
        <f>IF(ISBLANK(INDEX('Policy Characteristics'!K:K,MATCH($C686,'Policy Characteristics'!$C:$C,0))),"",INDEX('Policy Characteristics'!K:K,MATCH($C686,'Policy Characteristics'!$C:$C,0)))</f>
        <v>industry-ag-main.html#fuel-switching</v>
      </c>
      <c r="R686" s="272" t="str">
        <f>IF(ISBLANK(INDEX('Policy Characteristics'!L:L,MATCH($C686,'Policy Characteristics'!$C:$C,0))),"",INDEX('Policy Characteristics'!L:L,MATCH($C686,'Policy Characteristics'!$C:$C,0)))</f>
        <v>industry-elec-and-hydrogen.html</v>
      </c>
    </row>
    <row r="687" spans="1:18" ht="16">
      <c r="A687" s="272" t="str">
        <f>IF(ISBLANK(INDEX('Policy Characteristics'!A:A,MATCH($C687,'Policy Characteristics'!$C:$C,0))),"",INDEX('Policy Characteristics'!A:A,MATCH($C687,'Policy Characteristics'!$C:$C,0)))</f>
        <v>Industry</v>
      </c>
      <c r="B687" s="272" t="str">
        <f>IF(ISBLANK(INDEX('Policy Characteristics'!B:B,MATCH($C687,'Policy Characteristics'!$C:$C,0))),"",INDEX('Policy Characteristics'!B:B,MATCH($C687,'Policy Characteristics'!$C:$C,0)))</f>
        <v>Electrification + Hydrogen</v>
      </c>
      <c r="C687" s="274" t="str">
        <f t="shared" si="36"/>
        <v>Fraction of Industrial Fuel Use Shifted to Other Fuels</v>
      </c>
      <c r="D687" s="6" t="s">
        <v>3210</v>
      </c>
      <c r="E687" s="44" t="s">
        <v>2444</v>
      </c>
      <c r="F687" t="s">
        <v>3178</v>
      </c>
      <c r="G687" s="44" t="s">
        <v>3215</v>
      </c>
      <c r="H687" s="43">
        <v>1428</v>
      </c>
      <c r="I687" s="44" t="s">
        <v>45</v>
      </c>
      <c r="J687" s="274" t="str">
        <f>IF(ISBLANK(INDEX('Policy Characteristics'!D:D,MATCH($C687,'Policy Characteristics'!$C:$C,0))),"",INDEX('Policy Characteristics'!D:D,MATCH($C687,'Policy Characteristics'!$C:$C,0)))</f>
        <v>Electrification + Hydrogen</v>
      </c>
      <c r="K687" s="272" t="str">
        <f>IF(ISBLANK(INDEX('Policy Characteristics'!E:E,MATCH($C687,'Policy Characteristics'!$C:$C,0))),"",INDEX('Policy Characteristics'!E:E,MATCH($C687,'Policy Characteristics'!$C:$C,0)))</f>
        <v>indst fuel type shifting</v>
      </c>
      <c r="L687" s="285">
        <f>IF(ISBLANK(INDEX('Policy Characteristics'!F:F,MATCH($C687,'Policy Characteristics'!$C:$C,0))),"",INDEX('Policy Characteristics'!F:F,MATCH($C687,'Policy Characteristics'!$C:$C,0)))</f>
        <v>0</v>
      </c>
      <c r="M687" s="285">
        <f>IF(ISBLANK(INDEX('Policy Characteristics'!G:G,MATCH($C687,'Policy Characteristics'!$C:$C,0))),"",INDEX('Policy Characteristics'!G:G,MATCH($C687,'Policy Characteristics'!$C:$C,0)))</f>
        <v>1</v>
      </c>
      <c r="N687" s="285">
        <f>IF(ISBLANK(INDEX('Policy Characteristics'!H:H,MATCH($C687,'Policy Characteristics'!$C:$C,0))),"",INDEX('Policy Characteristics'!H:H,MATCH($C687,'Policy Characteristics'!$C:$C,0)))</f>
        <v>0.01</v>
      </c>
      <c r="O687" s="272" t="str">
        <f>IF(ISBLANK(INDEX('Policy Characteristics'!I:I,MATCH($C687,'Policy Characteristics'!$C:$C,0))),"",INDEX('Policy Characteristics'!I:I,MATCH($C687,'Policy Characteristics'!$C:$C,0)))</f>
        <v>% of fuel shifted</v>
      </c>
      <c r="P687" s="272"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7" s="272" t="str">
        <f>IF(ISBLANK(INDEX('Policy Characteristics'!K:K,MATCH($C687,'Policy Characteristics'!$C:$C,0))),"",INDEX('Policy Characteristics'!K:K,MATCH($C687,'Policy Characteristics'!$C:$C,0)))</f>
        <v>industry-ag-main.html#fuel-switching</v>
      </c>
      <c r="R687" s="272" t="str">
        <f>IF(ISBLANK(INDEX('Policy Characteristics'!L:L,MATCH($C687,'Policy Characteristics'!$C:$C,0))),"",INDEX('Policy Characteristics'!L:L,MATCH($C687,'Policy Characteristics'!$C:$C,0)))</f>
        <v>industry-elec-and-hydrogen.html</v>
      </c>
    </row>
    <row r="688" spans="1:18" ht="16">
      <c r="A688" s="272" t="str">
        <f>IF(ISBLANK(INDEX('Policy Characteristics'!A:A,MATCH($C688,'Policy Characteristics'!$C:$C,0))),"",INDEX('Policy Characteristics'!A:A,MATCH($C688,'Policy Characteristics'!$C:$C,0)))</f>
        <v>Industry</v>
      </c>
      <c r="B688" s="272" t="str">
        <f>IF(ISBLANK(INDEX('Policy Characteristics'!B:B,MATCH($C688,'Policy Characteristics'!$C:$C,0))),"",INDEX('Policy Characteristics'!B:B,MATCH($C688,'Policy Characteristics'!$C:$C,0)))</f>
        <v>Electrification + Hydrogen</v>
      </c>
      <c r="C688" s="274" t="str">
        <f t="shared" si="36"/>
        <v>Fraction of Industrial Fuel Use Shifted to Other Fuels</v>
      </c>
      <c r="D688" s="6" t="s">
        <v>3210</v>
      </c>
      <c r="E688" s="44" t="s">
        <v>2445</v>
      </c>
      <c r="F688" t="s">
        <v>3178</v>
      </c>
      <c r="G688" s="44" t="s">
        <v>3216</v>
      </c>
      <c r="H688" s="43">
        <v>1429</v>
      </c>
      <c r="I688" s="44" t="s">
        <v>46</v>
      </c>
      <c r="J688" s="274" t="str">
        <f>IF(ISBLANK(INDEX('Policy Characteristics'!D:D,MATCH($C688,'Policy Characteristics'!$C:$C,0))),"",INDEX('Policy Characteristics'!D:D,MATCH($C688,'Policy Characteristics'!$C:$C,0)))</f>
        <v>Electrification + Hydrogen</v>
      </c>
      <c r="K688" s="272" t="str">
        <f>IF(ISBLANK(INDEX('Policy Characteristics'!E:E,MATCH($C688,'Policy Characteristics'!$C:$C,0))),"",INDEX('Policy Characteristics'!E:E,MATCH($C688,'Policy Characteristics'!$C:$C,0)))</f>
        <v>indst fuel type shifting</v>
      </c>
      <c r="L688" s="285">
        <f>IF(ISBLANK(INDEX('Policy Characteristics'!F:F,MATCH($C688,'Policy Characteristics'!$C:$C,0))),"",INDEX('Policy Characteristics'!F:F,MATCH($C688,'Policy Characteristics'!$C:$C,0)))</f>
        <v>0</v>
      </c>
      <c r="M688" s="285">
        <f>IF(ISBLANK(INDEX('Policy Characteristics'!G:G,MATCH($C688,'Policy Characteristics'!$C:$C,0))),"",INDEX('Policy Characteristics'!G:G,MATCH($C688,'Policy Characteristics'!$C:$C,0)))</f>
        <v>1</v>
      </c>
      <c r="N688" s="285">
        <f>IF(ISBLANK(INDEX('Policy Characteristics'!H:H,MATCH($C688,'Policy Characteristics'!$C:$C,0))),"",INDEX('Policy Characteristics'!H:H,MATCH($C688,'Policy Characteristics'!$C:$C,0)))</f>
        <v>0.01</v>
      </c>
      <c r="O688" s="272" t="str">
        <f>IF(ISBLANK(INDEX('Policy Characteristics'!I:I,MATCH($C688,'Policy Characteristics'!$C:$C,0))),"",INDEX('Policy Characteristics'!I:I,MATCH($C688,'Policy Characteristics'!$C:$C,0)))</f>
        <v>% of fuel shifted</v>
      </c>
      <c r="P688" s="272"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8" s="272" t="str">
        <f>IF(ISBLANK(INDEX('Policy Characteristics'!K:K,MATCH($C688,'Policy Characteristics'!$C:$C,0))),"",INDEX('Policy Characteristics'!K:K,MATCH($C688,'Policy Characteristics'!$C:$C,0)))</f>
        <v>industry-ag-main.html#fuel-switching</v>
      </c>
      <c r="R688" s="272" t="str">
        <f>IF(ISBLANK(INDEX('Policy Characteristics'!L:L,MATCH($C688,'Policy Characteristics'!$C:$C,0))),"",INDEX('Policy Characteristics'!L:L,MATCH($C688,'Policy Characteristics'!$C:$C,0)))</f>
        <v>industry-elec-and-hydrogen.html</v>
      </c>
    </row>
    <row r="689" spans="1:18" ht="16">
      <c r="A689" s="272" t="str">
        <f>IF(ISBLANK(INDEX('Policy Characteristics'!A:A,MATCH($C689,'Policy Characteristics'!$C:$C,0))),"",INDEX('Policy Characteristics'!A:A,MATCH($C689,'Policy Characteristics'!$C:$C,0)))</f>
        <v>Industry</v>
      </c>
      <c r="B689" s="272" t="str">
        <f>IF(ISBLANK(INDEX('Policy Characteristics'!B:B,MATCH($C689,'Policy Characteristics'!$C:$C,0))),"",INDEX('Policy Characteristics'!B:B,MATCH($C689,'Policy Characteristics'!$C:$C,0)))</f>
        <v>Electrification + Hydrogen</v>
      </c>
      <c r="C689" s="274" t="str">
        <f t="shared" si="36"/>
        <v>Fraction of Industrial Fuel Use Shifted to Other Fuels</v>
      </c>
      <c r="D689" s="6" t="s">
        <v>3210</v>
      </c>
      <c r="E689" s="44" t="s">
        <v>2446</v>
      </c>
      <c r="F689" t="s">
        <v>3178</v>
      </c>
      <c r="G689" s="44" t="s">
        <v>3217</v>
      </c>
      <c r="H689" s="43">
        <v>1430</v>
      </c>
      <c r="I689" s="44" t="s">
        <v>46</v>
      </c>
      <c r="J689" s="274" t="str">
        <f>IF(ISBLANK(INDEX('Policy Characteristics'!D:D,MATCH($C689,'Policy Characteristics'!$C:$C,0))),"",INDEX('Policy Characteristics'!D:D,MATCH($C689,'Policy Characteristics'!$C:$C,0)))</f>
        <v>Electrification + Hydrogen</v>
      </c>
      <c r="K689" s="272" t="str">
        <f>IF(ISBLANK(INDEX('Policy Characteristics'!E:E,MATCH($C689,'Policy Characteristics'!$C:$C,0))),"",INDEX('Policy Characteristics'!E:E,MATCH($C689,'Policy Characteristics'!$C:$C,0)))</f>
        <v>indst fuel type shifting</v>
      </c>
      <c r="L689" s="285">
        <f>IF(ISBLANK(INDEX('Policy Characteristics'!F:F,MATCH($C689,'Policy Characteristics'!$C:$C,0))),"",INDEX('Policy Characteristics'!F:F,MATCH($C689,'Policy Characteristics'!$C:$C,0)))</f>
        <v>0</v>
      </c>
      <c r="M689" s="285">
        <f>IF(ISBLANK(INDEX('Policy Characteristics'!G:G,MATCH($C689,'Policy Characteristics'!$C:$C,0))),"",INDEX('Policy Characteristics'!G:G,MATCH($C689,'Policy Characteristics'!$C:$C,0)))</f>
        <v>1</v>
      </c>
      <c r="N689" s="285">
        <f>IF(ISBLANK(INDEX('Policy Characteristics'!H:H,MATCH($C689,'Policy Characteristics'!$C:$C,0))),"",INDEX('Policy Characteristics'!H:H,MATCH($C689,'Policy Characteristics'!$C:$C,0)))</f>
        <v>0.01</v>
      </c>
      <c r="O689" s="272" t="str">
        <f>IF(ISBLANK(INDEX('Policy Characteristics'!I:I,MATCH($C689,'Policy Characteristics'!$C:$C,0))),"",INDEX('Policy Characteristics'!I:I,MATCH($C689,'Policy Characteristics'!$C:$C,0)))</f>
        <v>% of fuel shifted</v>
      </c>
      <c r="P689" s="272"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89" s="272" t="str">
        <f>IF(ISBLANK(INDEX('Policy Characteristics'!K:K,MATCH($C689,'Policy Characteristics'!$C:$C,0))),"",INDEX('Policy Characteristics'!K:K,MATCH($C689,'Policy Characteristics'!$C:$C,0)))</f>
        <v>industry-ag-main.html#fuel-switching</v>
      </c>
      <c r="R689" s="272" t="str">
        <f>IF(ISBLANK(INDEX('Policy Characteristics'!L:L,MATCH($C689,'Policy Characteristics'!$C:$C,0))),"",INDEX('Policy Characteristics'!L:L,MATCH($C689,'Policy Characteristics'!$C:$C,0)))</f>
        <v>industry-elec-and-hydrogen.html</v>
      </c>
    </row>
    <row r="690" spans="1:18" ht="16">
      <c r="A690" s="272" t="str">
        <f>IF(ISBLANK(INDEX('Policy Characteristics'!A:A,MATCH($C690,'Policy Characteristics'!$C:$C,0))),"",INDEX('Policy Characteristics'!A:A,MATCH($C690,'Policy Characteristics'!$C:$C,0)))</f>
        <v>Industry</v>
      </c>
      <c r="B690" s="272" t="str">
        <f>IF(ISBLANK(INDEX('Policy Characteristics'!B:B,MATCH($C690,'Policy Characteristics'!$C:$C,0))),"",INDEX('Policy Characteristics'!B:B,MATCH($C690,'Policy Characteristics'!$C:$C,0)))</f>
        <v>Electrification + Hydrogen</v>
      </c>
      <c r="C690" s="274" t="str">
        <f t="shared" si="36"/>
        <v>Fraction of Industrial Fuel Use Shifted to Other Fuels</v>
      </c>
      <c r="D690" s="6" t="s">
        <v>3210</v>
      </c>
      <c r="E690" s="44" t="s">
        <v>2447</v>
      </c>
      <c r="F690" t="s">
        <v>3178</v>
      </c>
      <c r="G690" s="44" t="s">
        <v>3218</v>
      </c>
      <c r="H690" s="43">
        <v>1431</v>
      </c>
      <c r="I690" s="44" t="s">
        <v>46</v>
      </c>
      <c r="J690" s="274" t="str">
        <f>IF(ISBLANK(INDEX('Policy Characteristics'!D:D,MATCH($C690,'Policy Characteristics'!$C:$C,0))),"",INDEX('Policy Characteristics'!D:D,MATCH($C690,'Policy Characteristics'!$C:$C,0)))</f>
        <v>Electrification + Hydrogen</v>
      </c>
      <c r="K690" s="272" t="str">
        <f>IF(ISBLANK(INDEX('Policy Characteristics'!E:E,MATCH($C690,'Policy Characteristics'!$C:$C,0))),"",INDEX('Policy Characteristics'!E:E,MATCH($C690,'Policy Characteristics'!$C:$C,0)))</f>
        <v>indst fuel type shifting</v>
      </c>
      <c r="L690" s="285">
        <f>IF(ISBLANK(INDEX('Policy Characteristics'!F:F,MATCH($C690,'Policy Characteristics'!$C:$C,0))),"",INDEX('Policy Characteristics'!F:F,MATCH($C690,'Policy Characteristics'!$C:$C,0)))</f>
        <v>0</v>
      </c>
      <c r="M690" s="285">
        <f>IF(ISBLANK(INDEX('Policy Characteristics'!G:G,MATCH($C690,'Policy Characteristics'!$C:$C,0))),"",INDEX('Policy Characteristics'!G:G,MATCH($C690,'Policy Characteristics'!$C:$C,0)))</f>
        <v>1</v>
      </c>
      <c r="N690" s="285">
        <f>IF(ISBLANK(INDEX('Policy Characteristics'!H:H,MATCH($C690,'Policy Characteristics'!$C:$C,0))),"",INDEX('Policy Characteristics'!H:H,MATCH($C690,'Policy Characteristics'!$C:$C,0)))</f>
        <v>0.01</v>
      </c>
      <c r="O690" s="272" t="str">
        <f>IF(ISBLANK(INDEX('Policy Characteristics'!I:I,MATCH($C690,'Policy Characteristics'!$C:$C,0))),"",INDEX('Policy Characteristics'!I:I,MATCH($C690,'Policy Characteristics'!$C:$C,0)))</f>
        <v>% of fuel shifted</v>
      </c>
      <c r="P690" s="272"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0" s="272" t="str">
        <f>IF(ISBLANK(INDEX('Policy Characteristics'!K:K,MATCH($C690,'Policy Characteristics'!$C:$C,0))),"",INDEX('Policy Characteristics'!K:K,MATCH($C690,'Policy Characteristics'!$C:$C,0)))</f>
        <v>industry-ag-main.html#fuel-switching</v>
      </c>
      <c r="R690" s="272" t="str">
        <f>IF(ISBLANK(INDEX('Policy Characteristics'!L:L,MATCH($C690,'Policy Characteristics'!$C:$C,0))),"",INDEX('Policy Characteristics'!L:L,MATCH($C690,'Policy Characteristics'!$C:$C,0)))</f>
        <v>industry-elec-and-hydrogen.html</v>
      </c>
    </row>
    <row r="691" spans="1:18" ht="16">
      <c r="A691" s="272" t="str">
        <f>IF(ISBLANK(INDEX('Policy Characteristics'!A:A,MATCH($C691,'Policy Characteristics'!$C:$C,0))),"",INDEX('Policy Characteristics'!A:A,MATCH($C691,'Policy Characteristics'!$C:$C,0)))</f>
        <v>Industry</v>
      </c>
      <c r="B691" s="272" t="str">
        <f>IF(ISBLANK(INDEX('Policy Characteristics'!B:B,MATCH($C691,'Policy Characteristics'!$C:$C,0))),"",INDEX('Policy Characteristics'!B:B,MATCH($C691,'Policy Characteristics'!$C:$C,0)))</f>
        <v>Electrification + Hydrogen</v>
      </c>
      <c r="C691" s="274" t="str">
        <f t="shared" si="36"/>
        <v>Fraction of Industrial Fuel Use Shifted to Other Fuels</v>
      </c>
      <c r="D691" s="6" t="s">
        <v>3210</v>
      </c>
      <c r="E691" s="44" t="s">
        <v>2448</v>
      </c>
      <c r="F691" t="s">
        <v>3178</v>
      </c>
      <c r="G691" s="44" t="s">
        <v>3219</v>
      </c>
      <c r="H691" s="43">
        <v>1432</v>
      </c>
      <c r="I691" s="44" t="s">
        <v>46</v>
      </c>
      <c r="J691" s="274" t="str">
        <f>IF(ISBLANK(INDEX('Policy Characteristics'!D:D,MATCH($C691,'Policy Characteristics'!$C:$C,0))),"",INDEX('Policy Characteristics'!D:D,MATCH($C691,'Policy Characteristics'!$C:$C,0)))</f>
        <v>Electrification + Hydrogen</v>
      </c>
      <c r="K691" s="272" t="str">
        <f>IF(ISBLANK(INDEX('Policy Characteristics'!E:E,MATCH($C691,'Policy Characteristics'!$C:$C,0))),"",INDEX('Policy Characteristics'!E:E,MATCH($C691,'Policy Characteristics'!$C:$C,0)))</f>
        <v>indst fuel type shifting</v>
      </c>
      <c r="L691" s="285">
        <f>IF(ISBLANK(INDEX('Policy Characteristics'!F:F,MATCH($C691,'Policy Characteristics'!$C:$C,0))),"",INDEX('Policy Characteristics'!F:F,MATCH($C691,'Policy Characteristics'!$C:$C,0)))</f>
        <v>0</v>
      </c>
      <c r="M691" s="285">
        <f>IF(ISBLANK(INDEX('Policy Characteristics'!G:G,MATCH($C691,'Policy Characteristics'!$C:$C,0))),"",INDEX('Policy Characteristics'!G:G,MATCH($C691,'Policy Characteristics'!$C:$C,0)))</f>
        <v>1</v>
      </c>
      <c r="N691" s="285">
        <f>IF(ISBLANK(INDEX('Policy Characteristics'!H:H,MATCH($C691,'Policy Characteristics'!$C:$C,0))),"",INDEX('Policy Characteristics'!H:H,MATCH($C691,'Policy Characteristics'!$C:$C,0)))</f>
        <v>0.01</v>
      </c>
      <c r="O691" s="272" t="str">
        <f>IF(ISBLANK(INDEX('Policy Characteristics'!I:I,MATCH($C691,'Policy Characteristics'!$C:$C,0))),"",INDEX('Policy Characteristics'!I:I,MATCH($C691,'Policy Characteristics'!$C:$C,0)))</f>
        <v>% of fuel shifted</v>
      </c>
      <c r="P691" s="272"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1" s="272" t="str">
        <f>IF(ISBLANK(INDEX('Policy Characteristics'!K:K,MATCH($C691,'Policy Characteristics'!$C:$C,0))),"",INDEX('Policy Characteristics'!K:K,MATCH($C691,'Policy Characteristics'!$C:$C,0)))</f>
        <v>industry-ag-main.html#fuel-switching</v>
      </c>
      <c r="R691" s="272" t="str">
        <f>IF(ISBLANK(INDEX('Policy Characteristics'!L:L,MATCH($C691,'Policy Characteristics'!$C:$C,0))),"",INDEX('Policy Characteristics'!L:L,MATCH($C691,'Policy Characteristics'!$C:$C,0)))</f>
        <v>industry-elec-and-hydrogen.html</v>
      </c>
    </row>
    <row r="692" spans="1:18" ht="16">
      <c r="A692" s="272" t="str">
        <f>IF(ISBLANK(INDEX('Policy Characteristics'!A:A,MATCH($C692,'Policy Characteristics'!$C:$C,0))),"",INDEX('Policy Characteristics'!A:A,MATCH($C692,'Policy Characteristics'!$C:$C,0)))</f>
        <v>Industry</v>
      </c>
      <c r="B692" s="272" t="str">
        <f>IF(ISBLANK(INDEX('Policy Characteristics'!B:B,MATCH($C692,'Policy Characteristics'!$C:$C,0))),"",INDEX('Policy Characteristics'!B:B,MATCH($C692,'Policy Characteristics'!$C:$C,0)))</f>
        <v>Electrification + Hydrogen</v>
      </c>
      <c r="C692" s="274" t="str">
        <f t="shared" si="36"/>
        <v>Fraction of Industrial Fuel Use Shifted to Other Fuels</v>
      </c>
      <c r="D692" s="6" t="s">
        <v>3210</v>
      </c>
      <c r="E692" s="44" t="s">
        <v>2449</v>
      </c>
      <c r="F692" t="s">
        <v>3178</v>
      </c>
      <c r="G692" s="44" t="s">
        <v>3220</v>
      </c>
      <c r="H692" s="43">
        <v>1433</v>
      </c>
      <c r="I692" s="44" t="s">
        <v>46</v>
      </c>
      <c r="J692" s="274" t="str">
        <f>IF(ISBLANK(INDEX('Policy Characteristics'!D:D,MATCH($C692,'Policy Characteristics'!$C:$C,0))),"",INDEX('Policy Characteristics'!D:D,MATCH($C692,'Policy Characteristics'!$C:$C,0)))</f>
        <v>Electrification + Hydrogen</v>
      </c>
      <c r="K692" s="272" t="str">
        <f>IF(ISBLANK(INDEX('Policy Characteristics'!E:E,MATCH($C692,'Policy Characteristics'!$C:$C,0))),"",INDEX('Policy Characteristics'!E:E,MATCH($C692,'Policy Characteristics'!$C:$C,0)))</f>
        <v>indst fuel type shifting</v>
      </c>
      <c r="L692" s="285">
        <f>IF(ISBLANK(INDEX('Policy Characteristics'!F:F,MATCH($C692,'Policy Characteristics'!$C:$C,0))),"",INDEX('Policy Characteristics'!F:F,MATCH($C692,'Policy Characteristics'!$C:$C,0)))</f>
        <v>0</v>
      </c>
      <c r="M692" s="285">
        <f>IF(ISBLANK(INDEX('Policy Characteristics'!G:G,MATCH($C692,'Policy Characteristics'!$C:$C,0))),"",INDEX('Policy Characteristics'!G:G,MATCH($C692,'Policy Characteristics'!$C:$C,0)))</f>
        <v>1</v>
      </c>
      <c r="N692" s="285">
        <f>IF(ISBLANK(INDEX('Policy Characteristics'!H:H,MATCH($C692,'Policy Characteristics'!$C:$C,0))),"",INDEX('Policy Characteristics'!H:H,MATCH($C692,'Policy Characteristics'!$C:$C,0)))</f>
        <v>0.01</v>
      </c>
      <c r="O692" s="272" t="str">
        <f>IF(ISBLANK(INDEX('Policy Characteristics'!I:I,MATCH($C692,'Policy Characteristics'!$C:$C,0))),"",INDEX('Policy Characteristics'!I:I,MATCH($C692,'Policy Characteristics'!$C:$C,0)))</f>
        <v>% of fuel shifted</v>
      </c>
      <c r="P692" s="272"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2" s="272" t="str">
        <f>IF(ISBLANK(INDEX('Policy Characteristics'!K:K,MATCH($C692,'Policy Characteristics'!$C:$C,0))),"",INDEX('Policy Characteristics'!K:K,MATCH($C692,'Policy Characteristics'!$C:$C,0)))</f>
        <v>industry-ag-main.html#fuel-switching</v>
      </c>
      <c r="R692" s="272" t="str">
        <f>IF(ISBLANK(INDEX('Policy Characteristics'!L:L,MATCH($C692,'Policy Characteristics'!$C:$C,0))),"",INDEX('Policy Characteristics'!L:L,MATCH($C692,'Policy Characteristics'!$C:$C,0)))</f>
        <v>industry-elec-and-hydrogen.html</v>
      </c>
    </row>
    <row r="693" spans="1:18" ht="16">
      <c r="A693" s="272" t="str">
        <f>IF(ISBLANK(INDEX('Policy Characteristics'!A:A,MATCH($C693,'Policy Characteristics'!$C:$C,0))),"",INDEX('Policy Characteristics'!A:A,MATCH($C693,'Policy Characteristics'!$C:$C,0)))</f>
        <v>Industry</v>
      </c>
      <c r="B693" s="272" t="str">
        <f>IF(ISBLANK(INDEX('Policy Characteristics'!B:B,MATCH($C693,'Policy Characteristics'!$C:$C,0))),"",INDEX('Policy Characteristics'!B:B,MATCH($C693,'Policy Characteristics'!$C:$C,0)))</f>
        <v>Electrification + Hydrogen</v>
      </c>
      <c r="C693" s="274" t="str">
        <f t="shared" si="36"/>
        <v>Fraction of Industrial Fuel Use Shifted to Other Fuels</v>
      </c>
      <c r="D693" s="6" t="s">
        <v>3210</v>
      </c>
      <c r="E693" s="44" t="s">
        <v>2785</v>
      </c>
      <c r="F693" t="s">
        <v>3178</v>
      </c>
      <c r="G693" s="44" t="s">
        <v>3221</v>
      </c>
      <c r="H693" s="43">
        <v>1434</v>
      </c>
      <c r="I693" s="44" t="s">
        <v>46</v>
      </c>
      <c r="J693" s="274" t="str">
        <f>IF(ISBLANK(INDEX('Policy Characteristics'!D:D,MATCH($C693,'Policy Characteristics'!$C:$C,0))),"",INDEX('Policy Characteristics'!D:D,MATCH($C693,'Policy Characteristics'!$C:$C,0)))</f>
        <v>Electrification + Hydrogen</v>
      </c>
      <c r="K693" s="272" t="str">
        <f>IF(ISBLANK(INDEX('Policy Characteristics'!E:E,MATCH($C693,'Policy Characteristics'!$C:$C,0))),"",INDEX('Policy Characteristics'!E:E,MATCH($C693,'Policy Characteristics'!$C:$C,0)))</f>
        <v>indst fuel type shifting</v>
      </c>
      <c r="L693" s="285">
        <f>IF(ISBLANK(INDEX('Policy Characteristics'!F:F,MATCH($C693,'Policy Characteristics'!$C:$C,0))),"",INDEX('Policy Characteristics'!F:F,MATCH($C693,'Policy Characteristics'!$C:$C,0)))</f>
        <v>0</v>
      </c>
      <c r="M693" s="285">
        <f>IF(ISBLANK(INDEX('Policy Characteristics'!G:G,MATCH($C693,'Policy Characteristics'!$C:$C,0))),"",INDEX('Policy Characteristics'!G:G,MATCH($C693,'Policy Characteristics'!$C:$C,0)))</f>
        <v>1</v>
      </c>
      <c r="N693" s="285">
        <f>IF(ISBLANK(INDEX('Policy Characteristics'!H:H,MATCH($C693,'Policy Characteristics'!$C:$C,0))),"",INDEX('Policy Characteristics'!H:H,MATCH($C693,'Policy Characteristics'!$C:$C,0)))</f>
        <v>0.01</v>
      </c>
      <c r="O693" s="272" t="str">
        <f>IF(ISBLANK(INDEX('Policy Characteristics'!I:I,MATCH($C693,'Policy Characteristics'!$C:$C,0))),"",INDEX('Policy Characteristics'!I:I,MATCH($C693,'Policy Characteristics'!$C:$C,0)))</f>
        <v>% of fuel shifted</v>
      </c>
      <c r="P693" s="272"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3" s="272" t="str">
        <f>IF(ISBLANK(INDEX('Policy Characteristics'!K:K,MATCH($C693,'Policy Characteristics'!$C:$C,0))),"",INDEX('Policy Characteristics'!K:K,MATCH($C693,'Policy Characteristics'!$C:$C,0)))</f>
        <v>industry-ag-main.html#fuel-switching</v>
      </c>
      <c r="R693" s="272" t="str">
        <f>IF(ISBLANK(INDEX('Policy Characteristics'!L:L,MATCH($C693,'Policy Characteristics'!$C:$C,0))),"",INDEX('Policy Characteristics'!L:L,MATCH($C693,'Policy Characteristics'!$C:$C,0)))</f>
        <v>industry-elec-and-hydrogen.html</v>
      </c>
    </row>
    <row r="694" spans="1:18" ht="16">
      <c r="A694" s="272" t="str">
        <f>IF(ISBLANK(INDEX('Policy Characteristics'!A:A,MATCH($C694,'Policy Characteristics'!$C:$C,0))),"",INDEX('Policy Characteristics'!A:A,MATCH($C694,'Policy Characteristics'!$C:$C,0)))</f>
        <v>Industry</v>
      </c>
      <c r="B694" s="272" t="str">
        <f>IF(ISBLANK(INDEX('Policy Characteristics'!B:B,MATCH($C694,'Policy Characteristics'!$C:$C,0))),"",INDEX('Policy Characteristics'!B:B,MATCH($C694,'Policy Characteristics'!$C:$C,0)))</f>
        <v>Electrification + Hydrogen</v>
      </c>
      <c r="C694" s="274" t="str">
        <f t="shared" si="36"/>
        <v>Fraction of Industrial Fuel Use Shifted to Other Fuels</v>
      </c>
      <c r="D694" s="6" t="s">
        <v>3210</v>
      </c>
      <c r="E694" s="44" t="s">
        <v>2786</v>
      </c>
      <c r="F694" t="s">
        <v>3178</v>
      </c>
      <c r="G694" s="44" t="s">
        <v>3222</v>
      </c>
      <c r="H694" s="43">
        <v>1435</v>
      </c>
      <c r="I694" s="44" t="s">
        <v>46</v>
      </c>
      <c r="J694" s="274" t="str">
        <f>IF(ISBLANK(INDEX('Policy Characteristics'!D:D,MATCH($C694,'Policy Characteristics'!$C:$C,0))),"",INDEX('Policy Characteristics'!D:D,MATCH($C694,'Policy Characteristics'!$C:$C,0)))</f>
        <v>Electrification + Hydrogen</v>
      </c>
      <c r="K694" s="272" t="str">
        <f>IF(ISBLANK(INDEX('Policy Characteristics'!E:E,MATCH($C694,'Policy Characteristics'!$C:$C,0))),"",INDEX('Policy Characteristics'!E:E,MATCH($C694,'Policy Characteristics'!$C:$C,0)))</f>
        <v>indst fuel type shifting</v>
      </c>
      <c r="L694" s="285">
        <f>IF(ISBLANK(INDEX('Policy Characteristics'!F:F,MATCH($C694,'Policy Characteristics'!$C:$C,0))),"",INDEX('Policy Characteristics'!F:F,MATCH($C694,'Policy Characteristics'!$C:$C,0)))</f>
        <v>0</v>
      </c>
      <c r="M694" s="285">
        <f>IF(ISBLANK(INDEX('Policy Characteristics'!G:G,MATCH($C694,'Policy Characteristics'!$C:$C,0))),"",INDEX('Policy Characteristics'!G:G,MATCH($C694,'Policy Characteristics'!$C:$C,0)))</f>
        <v>1</v>
      </c>
      <c r="N694" s="285">
        <f>IF(ISBLANK(INDEX('Policy Characteristics'!H:H,MATCH($C694,'Policy Characteristics'!$C:$C,0))),"",INDEX('Policy Characteristics'!H:H,MATCH($C694,'Policy Characteristics'!$C:$C,0)))</f>
        <v>0.01</v>
      </c>
      <c r="O694" s="272" t="str">
        <f>IF(ISBLANK(INDEX('Policy Characteristics'!I:I,MATCH($C694,'Policy Characteristics'!$C:$C,0))),"",INDEX('Policy Characteristics'!I:I,MATCH($C694,'Policy Characteristics'!$C:$C,0)))</f>
        <v>% of fuel shifted</v>
      </c>
      <c r="P694" s="272"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4" s="272" t="str">
        <f>IF(ISBLANK(INDEX('Policy Characteristics'!K:K,MATCH($C694,'Policy Characteristics'!$C:$C,0))),"",INDEX('Policy Characteristics'!K:K,MATCH($C694,'Policy Characteristics'!$C:$C,0)))</f>
        <v>industry-ag-main.html#fuel-switching</v>
      </c>
      <c r="R694" s="272" t="str">
        <f>IF(ISBLANK(INDEX('Policy Characteristics'!L:L,MATCH($C694,'Policy Characteristics'!$C:$C,0))),"",INDEX('Policy Characteristics'!L:L,MATCH($C694,'Policy Characteristics'!$C:$C,0)))</f>
        <v>industry-elec-and-hydrogen.html</v>
      </c>
    </row>
    <row r="695" spans="1:18" ht="16">
      <c r="A695" s="272" t="str">
        <f>IF(ISBLANK(INDEX('Policy Characteristics'!A:A,MATCH($C695,'Policy Characteristics'!$C:$C,0))),"",INDEX('Policy Characteristics'!A:A,MATCH($C695,'Policy Characteristics'!$C:$C,0)))</f>
        <v>Industry</v>
      </c>
      <c r="B695" s="272" t="str">
        <f>IF(ISBLANK(INDEX('Policy Characteristics'!B:B,MATCH($C695,'Policy Characteristics'!$C:$C,0))),"",INDEX('Policy Characteristics'!B:B,MATCH($C695,'Policy Characteristics'!$C:$C,0)))</f>
        <v>Electrification + Hydrogen</v>
      </c>
      <c r="C695" s="274" t="str">
        <f t="shared" si="36"/>
        <v>Fraction of Industrial Fuel Use Shifted to Other Fuels</v>
      </c>
      <c r="D695" s="6" t="s">
        <v>3210</v>
      </c>
      <c r="E695" s="44" t="s">
        <v>2787</v>
      </c>
      <c r="F695" t="s">
        <v>3178</v>
      </c>
      <c r="G695" s="44" t="s">
        <v>3223</v>
      </c>
      <c r="H695" s="43">
        <v>1436</v>
      </c>
      <c r="I695" s="44" t="s">
        <v>46</v>
      </c>
      <c r="J695" s="274" t="str">
        <f>IF(ISBLANK(INDEX('Policy Characteristics'!D:D,MATCH($C695,'Policy Characteristics'!$C:$C,0))),"",INDEX('Policy Characteristics'!D:D,MATCH($C695,'Policy Characteristics'!$C:$C,0)))</f>
        <v>Electrification + Hydrogen</v>
      </c>
      <c r="K695" s="272" t="str">
        <f>IF(ISBLANK(INDEX('Policy Characteristics'!E:E,MATCH($C695,'Policy Characteristics'!$C:$C,0))),"",INDEX('Policy Characteristics'!E:E,MATCH($C695,'Policy Characteristics'!$C:$C,0)))</f>
        <v>indst fuel type shifting</v>
      </c>
      <c r="L695" s="285">
        <f>IF(ISBLANK(INDEX('Policy Characteristics'!F:F,MATCH($C695,'Policy Characteristics'!$C:$C,0))),"",INDEX('Policy Characteristics'!F:F,MATCH($C695,'Policy Characteristics'!$C:$C,0)))</f>
        <v>0</v>
      </c>
      <c r="M695" s="285">
        <f>IF(ISBLANK(INDEX('Policy Characteristics'!G:G,MATCH($C695,'Policy Characteristics'!$C:$C,0))),"",INDEX('Policy Characteristics'!G:G,MATCH($C695,'Policy Characteristics'!$C:$C,0)))</f>
        <v>1</v>
      </c>
      <c r="N695" s="285">
        <f>IF(ISBLANK(INDEX('Policy Characteristics'!H:H,MATCH($C695,'Policy Characteristics'!$C:$C,0))),"",INDEX('Policy Characteristics'!H:H,MATCH($C695,'Policy Characteristics'!$C:$C,0)))</f>
        <v>0.01</v>
      </c>
      <c r="O695" s="272" t="str">
        <f>IF(ISBLANK(INDEX('Policy Characteristics'!I:I,MATCH($C695,'Policy Characteristics'!$C:$C,0))),"",INDEX('Policy Characteristics'!I:I,MATCH($C695,'Policy Characteristics'!$C:$C,0)))</f>
        <v>% of fuel shifted</v>
      </c>
      <c r="P695" s="272"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5" s="272" t="str">
        <f>IF(ISBLANK(INDEX('Policy Characteristics'!K:K,MATCH($C695,'Policy Characteristics'!$C:$C,0))),"",INDEX('Policy Characteristics'!K:K,MATCH($C695,'Policy Characteristics'!$C:$C,0)))</f>
        <v>industry-ag-main.html#fuel-switching</v>
      </c>
      <c r="R695" s="272" t="str">
        <f>IF(ISBLANK(INDEX('Policy Characteristics'!L:L,MATCH($C695,'Policy Characteristics'!$C:$C,0))),"",INDEX('Policy Characteristics'!L:L,MATCH($C695,'Policy Characteristics'!$C:$C,0)))</f>
        <v>industry-elec-and-hydrogen.html</v>
      </c>
    </row>
    <row r="696" spans="1:18" ht="16">
      <c r="A696" s="272" t="str">
        <f>IF(ISBLANK(INDEX('Policy Characteristics'!A:A,MATCH($C696,'Policy Characteristics'!$C:$C,0))),"",INDEX('Policy Characteristics'!A:A,MATCH($C696,'Policy Characteristics'!$C:$C,0)))</f>
        <v>Industry</v>
      </c>
      <c r="B696" s="272" t="str">
        <f>IF(ISBLANK(INDEX('Policy Characteristics'!B:B,MATCH($C696,'Policy Characteristics'!$C:$C,0))),"",INDEX('Policy Characteristics'!B:B,MATCH($C696,'Policy Characteristics'!$C:$C,0)))</f>
        <v>Electrification + Hydrogen</v>
      </c>
      <c r="C696" s="274" t="str">
        <f t="shared" si="36"/>
        <v>Fraction of Industrial Fuel Use Shifted to Other Fuels</v>
      </c>
      <c r="D696" s="6" t="s">
        <v>3210</v>
      </c>
      <c r="E696" s="44" t="s">
        <v>2784</v>
      </c>
      <c r="F696" t="s">
        <v>3178</v>
      </c>
      <c r="G696" s="44" t="s">
        <v>3224</v>
      </c>
      <c r="H696" s="43">
        <v>1437</v>
      </c>
      <c r="I696" s="44" t="s">
        <v>45</v>
      </c>
      <c r="J696" s="274" t="str">
        <f>IF(ISBLANK(INDEX('Policy Characteristics'!D:D,MATCH($C696,'Policy Characteristics'!$C:$C,0))),"",INDEX('Policy Characteristics'!D:D,MATCH($C696,'Policy Characteristics'!$C:$C,0)))</f>
        <v>Electrification + Hydrogen</v>
      </c>
      <c r="K696" s="272" t="str">
        <f>IF(ISBLANK(INDEX('Policy Characteristics'!E:E,MATCH($C696,'Policy Characteristics'!$C:$C,0))),"",INDEX('Policy Characteristics'!E:E,MATCH($C696,'Policy Characteristics'!$C:$C,0)))</f>
        <v>indst fuel type shifting</v>
      </c>
      <c r="L696" s="285">
        <f>IF(ISBLANK(INDEX('Policy Characteristics'!F:F,MATCH($C696,'Policy Characteristics'!$C:$C,0))),"",INDEX('Policy Characteristics'!F:F,MATCH($C696,'Policy Characteristics'!$C:$C,0)))</f>
        <v>0</v>
      </c>
      <c r="M696" s="285">
        <f>IF(ISBLANK(INDEX('Policy Characteristics'!G:G,MATCH($C696,'Policy Characteristics'!$C:$C,0))),"",INDEX('Policy Characteristics'!G:G,MATCH($C696,'Policy Characteristics'!$C:$C,0)))</f>
        <v>1</v>
      </c>
      <c r="N696" s="285">
        <f>IF(ISBLANK(INDEX('Policy Characteristics'!H:H,MATCH($C696,'Policy Characteristics'!$C:$C,0))),"",INDEX('Policy Characteristics'!H:H,MATCH($C696,'Policy Characteristics'!$C:$C,0)))</f>
        <v>0.01</v>
      </c>
      <c r="O696" s="272" t="str">
        <f>IF(ISBLANK(INDEX('Policy Characteristics'!I:I,MATCH($C696,'Policy Characteristics'!$C:$C,0))),"",INDEX('Policy Characteristics'!I:I,MATCH($C696,'Policy Characteristics'!$C:$C,0)))</f>
        <v>% of fuel shifted</v>
      </c>
      <c r="P696" s="272"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6" s="272" t="str">
        <f>IF(ISBLANK(INDEX('Policy Characteristics'!K:K,MATCH($C696,'Policy Characteristics'!$C:$C,0))),"",INDEX('Policy Characteristics'!K:K,MATCH($C696,'Policy Characteristics'!$C:$C,0)))</f>
        <v>industry-ag-main.html#fuel-switching</v>
      </c>
      <c r="R696" s="272" t="str">
        <f>IF(ISBLANK(INDEX('Policy Characteristics'!L:L,MATCH($C696,'Policy Characteristics'!$C:$C,0))),"",INDEX('Policy Characteristics'!L:L,MATCH($C696,'Policy Characteristics'!$C:$C,0)))</f>
        <v>industry-elec-and-hydrogen.html</v>
      </c>
    </row>
    <row r="697" spans="1:18" ht="16">
      <c r="A697" s="272" t="str">
        <f>IF(ISBLANK(INDEX('Policy Characteristics'!A:A,MATCH($C697,'Policy Characteristics'!$C:$C,0))),"",INDEX('Policy Characteristics'!A:A,MATCH($C697,'Policy Characteristics'!$C:$C,0)))</f>
        <v>Industry</v>
      </c>
      <c r="B697" s="272" t="str">
        <f>IF(ISBLANK(INDEX('Policy Characteristics'!B:B,MATCH($C697,'Policy Characteristics'!$C:$C,0))),"",INDEX('Policy Characteristics'!B:B,MATCH($C697,'Policy Characteristics'!$C:$C,0)))</f>
        <v>Electrification + Hydrogen</v>
      </c>
      <c r="C697" s="274" t="str">
        <f t="shared" si="36"/>
        <v>Fraction of Industrial Fuel Use Shifted to Other Fuels</v>
      </c>
      <c r="D697" s="6" t="s">
        <v>3211</v>
      </c>
      <c r="E697" s="44" t="s">
        <v>2444</v>
      </c>
      <c r="F697" t="s">
        <v>3214</v>
      </c>
      <c r="G697" s="44" t="s">
        <v>3215</v>
      </c>
      <c r="H697" s="43">
        <v>1438</v>
      </c>
      <c r="I697" s="44" t="s">
        <v>46</v>
      </c>
      <c r="J697" s="274" t="str">
        <f>IF(ISBLANK(INDEX('Policy Characteristics'!D:D,MATCH($C697,'Policy Characteristics'!$C:$C,0))),"",INDEX('Policy Characteristics'!D:D,MATCH($C697,'Policy Characteristics'!$C:$C,0)))</f>
        <v>Electrification + Hydrogen</v>
      </c>
      <c r="K697" s="272" t="str">
        <f>IF(ISBLANK(INDEX('Policy Characteristics'!E:E,MATCH($C697,'Policy Characteristics'!$C:$C,0))),"",INDEX('Policy Characteristics'!E:E,MATCH($C697,'Policy Characteristics'!$C:$C,0)))</f>
        <v>indst fuel type shifting</v>
      </c>
      <c r="L697" s="285">
        <f>IF(ISBLANK(INDEX('Policy Characteristics'!F:F,MATCH($C697,'Policy Characteristics'!$C:$C,0))),"",INDEX('Policy Characteristics'!F:F,MATCH($C697,'Policy Characteristics'!$C:$C,0)))</f>
        <v>0</v>
      </c>
      <c r="M697" s="285">
        <f>IF(ISBLANK(INDEX('Policy Characteristics'!G:G,MATCH($C697,'Policy Characteristics'!$C:$C,0))),"",INDEX('Policy Characteristics'!G:G,MATCH($C697,'Policy Characteristics'!$C:$C,0)))</f>
        <v>1</v>
      </c>
      <c r="N697" s="285">
        <f>IF(ISBLANK(INDEX('Policy Characteristics'!H:H,MATCH($C697,'Policy Characteristics'!$C:$C,0))),"",INDEX('Policy Characteristics'!H:H,MATCH($C697,'Policy Characteristics'!$C:$C,0)))</f>
        <v>0.01</v>
      </c>
      <c r="O697" s="272" t="str">
        <f>IF(ISBLANK(INDEX('Policy Characteristics'!I:I,MATCH($C697,'Policy Characteristics'!$C:$C,0))),"",INDEX('Policy Characteristics'!I:I,MATCH($C697,'Policy Characteristics'!$C:$C,0)))</f>
        <v>% of fuel shifted</v>
      </c>
      <c r="P697" s="272"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7" s="272" t="str">
        <f>IF(ISBLANK(INDEX('Policy Characteristics'!K:K,MATCH($C697,'Policy Characteristics'!$C:$C,0))),"",INDEX('Policy Characteristics'!K:K,MATCH($C697,'Policy Characteristics'!$C:$C,0)))</f>
        <v>industry-ag-main.html#fuel-switching</v>
      </c>
      <c r="R697" s="272" t="str">
        <f>IF(ISBLANK(INDEX('Policy Characteristics'!L:L,MATCH($C697,'Policy Characteristics'!$C:$C,0))),"",INDEX('Policy Characteristics'!L:L,MATCH($C697,'Policy Characteristics'!$C:$C,0)))</f>
        <v>industry-elec-and-hydrogen.html</v>
      </c>
    </row>
    <row r="698" spans="1:18" ht="16">
      <c r="A698" s="272" t="str">
        <f>IF(ISBLANK(INDEX('Policy Characteristics'!A:A,MATCH($C698,'Policy Characteristics'!$C:$C,0))),"",INDEX('Policy Characteristics'!A:A,MATCH($C698,'Policy Characteristics'!$C:$C,0)))</f>
        <v>Industry</v>
      </c>
      <c r="B698" s="272" t="str">
        <f>IF(ISBLANK(INDEX('Policy Characteristics'!B:B,MATCH($C698,'Policy Characteristics'!$C:$C,0))),"",INDEX('Policy Characteristics'!B:B,MATCH($C698,'Policy Characteristics'!$C:$C,0)))</f>
        <v>Electrification + Hydrogen</v>
      </c>
      <c r="C698" s="274" t="str">
        <f t="shared" si="36"/>
        <v>Fraction of Industrial Fuel Use Shifted to Other Fuels</v>
      </c>
      <c r="D698" s="6" t="s">
        <v>3211</v>
      </c>
      <c r="E698" s="44" t="s">
        <v>2445</v>
      </c>
      <c r="F698" t="s">
        <v>3214</v>
      </c>
      <c r="G698" s="44" t="s">
        <v>3216</v>
      </c>
      <c r="H698" s="43">
        <v>1439</v>
      </c>
      <c r="I698" s="44" t="s">
        <v>46</v>
      </c>
      <c r="J698" s="274" t="str">
        <f>IF(ISBLANK(INDEX('Policy Characteristics'!D:D,MATCH($C698,'Policy Characteristics'!$C:$C,0))),"",INDEX('Policy Characteristics'!D:D,MATCH($C698,'Policy Characteristics'!$C:$C,0)))</f>
        <v>Electrification + Hydrogen</v>
      </c>
      <c r="K698" s="272" t="str">
        <f>IF(ISBLANK(INDEX('Policy Characteristics'!E:E,MATCH($C698,'Policy Characteristics'!$C:$C,0))),"",INDEX('Policy Characteristics'!E:E,MATCH($C698,'Policy Characteristics'!$C:$C,0)))</f>
        <v>indst fuel type shifting</v>
      </c>
      <c r="L698" s="285">
        <f>IF(ISBLANK(INDEX('Policy Characteristics'!F:F,MATCH($C698,'Policy Characteristics'!$C:$C,0))),"",INDEX('Policy Characteristics'!F:F,MATCH($C698,'Policy Characteristics'!$C:$C,0)))</f>
        <v>0</v>
      </c>
      <c r="M698" s="285">
        <f>IF(ISBLANK(INDEX('Policy Characteristics'!G:G,MATCH($C698,'Policy Characteristics'!$C:$C,0))),"",INDEX('Policy Characteristics'!G:G,MATCH($C698,'Policy Characteristics'!$C:$C,0)))</f>
        <v>1</v>
      </c>
      <c r="N698" s="285">
        <f>IF(ISBLANK(INDEX('Policy Characteristics'!H:H,MATCH($C698,'Policy Characteristics'!$C:$C,0))),"",INDEX('Policy Characteristics'!H:H,MATCH($C698,'Policy Characteristics'!$C:$C,0)))</f>
        <v>0.01</v>
      </c>
      <c r="O698" s="272" t="str">
        <f>IF(ISBLANK(INDEX('Policy Characteristics'!I:I,MATCH($C698,'Policy Characteristics'!$C:$C,0))),"",INDEX('Policy Characteristics'!I:I,MATCH($C698,'Policy Characteristics'!$C:$C,0)))</f>
        <v>% of fuel shifted</v>
      </c>
      <c r="P698" s="272"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8" s="272" t="str">
        <f>IF(ISBLANK(INDEX('Policy Characteristics'!K:K,MATCH($C698,'Policy Characteristics'!$C:$C,0))),"",INDEX('Policy Characteristics'!K:K,MATCH($C698,'Policy Characteristics'!$C:$C,0)))</f>
        <v>industry-ag-main.html#fuel-switching</v>
      </c>
      <c r="R698" s="272" t="str">
        <f>IF(ISBLANK(INDEX('Policy Characteristics'!L:L,MATCH($C698,'Policy Characteristics'!$C:$C,0))),"",INDEX('Policy Characteristics'!L:L,MATCH($C698,'Policy Characteristics'!$C:$C,0)))</f>
        <v>industry-elec-and-hydrogen.html</v>
      </c>
    </row>
    <row r="699" spans="1:18" ht="16">
      <c r="A699" s="272" t="str">
        <f>IF(ISBLANK(INDEX('Policy Characteristics'!A:A,MATCH($C699,'Policy Characteristics'!$C:$C,0))),"",INDEX('Policy Characteristics'!A:A,MATCH($C699,'Policy Characteristics'!$C:$C,0)))</f>
        <v>Industry</v>
      </c>
      <c r="B699" s="272" t="str">
        <f>IF(ISBLANK(INDEX('Policy Characteristics'!B:B,MATCH($C699,'Policy Characteristics'!$C:$C,0))),"",INDEX('Policy Characteristics'!B:B,MATCH($C699,'Policy Characteristics'!$C:$C,0)))</f>
        <v>Electrification + Hydrogen</v>
      </c>
      <c r="C699" s="274" t="str">
        <f t="shared" si="36"/>
        <v>Fraction of Industrial Fuel Use Shifted to Other Fuels</v>
      </c>
      <c r="D699" s="6" t="s">
        <v>3211</v>
      </c>
      <c r="E699" s="44" t="s">
        <v>2446</v>
      </c>
      <c r="F699" t="s">
        <v>3214</v>
      </c>
      <c r="G699" s="44" t="s">
        <v>3217</v>
      </c>
      <c r="H699" s="43">
        <v>1440</v>
      </c>
      <c r="I699" s="44" t="s">
        <v>46</v>
      </c>
      <c r="J699" s="274" t="str">
        <f>IF(ISBLANK(INDEX('Policy Characteristics'!D:D,MATCH($C699,'Policy Characteristics'!$C:$C,0))),"",INDEX('Policy Characteristics'!D:D,MATCH($C699,'Policy Characteristics'!$C:$C,0)))</f>
        <v>Electrification + Hydrogen</v>
      </c>
      <c r="K699" s="272" t="str">
        <f>IF(ISBLANK(INDEX('Policy Characteristics'!E:E,MATCH($C699,'Policy Characteristics'!$C:$C,0))),"",INDEX('Policy Characteristics'!E:E,MATCH($C699,'Policy Characteristics'!$C:$C,0)))</f>
        <v>indst fuel type shifting</v>
      </c>
      <c r="L699" s="285">
        <f>IF(ISBLANK(INDEX('Policy Characteristics'!F:F,MATCH($C699,'Policy Characteristics'!$C:$C,0))),"",INDEX('Policy Characteristics'!F:F,MATCH($C699,'Policy Characteristics'!$C:$C,0)))</f>
        <v>0</v>
      </c>
      <c r="M699" s="285">
        <f>IF(ISBLANK(INDEX('Policy Characteristics'!G:G,MATCH($C699,'Policy Characteristics'!$C:$C,0))),"",INDEX('Policy Characteristics'!G:G,MATCH($C699,'Policy Characteristics'!$C:$C,0)))</f>
        <v>1</v>
      </c>
      <c r="N699" s="285">
        <f>IF(ISBLANK(INDEX('Policy Characteristics'!H:H,MATCH($C699,'Policy Characteristics'!$C:$C,0))),"",INDEX('Policy Characteristics'!H:H,MATCH($C699,'Policy Characteristics'!$C:$C,0)))</f>
        <v>0.01</v>
      </c>
      <c r="O699" s="272" t="str">
        <f>IF(ISBLANK(INDEX('Policy Characteristics'!I:I,MATCH($C699,'Policy Characteristics'!$C:$C,0))),"",INDEX('Policy Characteristics'!I:I,MATCH($C699,'Policy Characteristics'!$C:$C,0)))</f>
        <v>% of fuel shifted</v>
      </c>
      <c r="P699" s="272"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699" s="272" t="str">
        <f>IF(ISBLANK(INDEX('Policy Characteristics'!K:K,MATCH($C699,'Policy Characteristics'!$C:$C,0))),"",INDEX('Policy Characteristics'!K:K,MATCH($C699,'Policy Characteristics'!$C:$C,0)))</f>
        <v>industry-ag-main.html#fuel-switching</v>
      </c>
      <c r="R699" s="272" t="str">
        <f>IF(ISBLANK(INDEX('Policy Characteristics'!L:L,MATCH($C699,'Policy Characteristics'!$C:$C,0))),"",INDEX('Policy Characteristics'!L:L,MATCH($C699,'Policy Characteristics'!$C:$C,0)))</f>
        <v>industry-elec-and-hydrogen.html</v>
      </c>
    </row>
    <row r="700" spans="1:18" ht="16">
      <c r="A700" s="272" t="str">
        <f>IF(ISBLANK(INDEX('Policy Characteristics'!A:A,MATCH($C700,'Policy Characteristics'!$C:$C,0))),"",INDEX('Policy Characteristics'!A:A,MATCH($C700,'Policy Characteristics'!$C:$C,0)))</f>
        <v>Industry</v>
      </c>
      <c r="B700" s="272" t="str">
        <f>IF(ISBLANK(INDEX('Policy Characteristics'!B:B,MATCH($C700,'Policy Characteristics'!$C:$C,0))),"",INDEX('Policy Characteristics'!B:B,MATCH($C700,'Policy Characteristics'!$C:$C,0)))</f>
        <v>Electrification + Hydrogen</v>
      </c>
      <c r="C700" s="274" t="str">
        <f t="shared" si="36"/>
        <v>Fraction of Industrial Fuel Use Shifted to Other Fuels</v>
      </c>
      <c r="D700" s="6" t="s">
        <v>3211</v>
      </c>
      <c r="E700" s="44" t="s">
        <v>2447</v>
      </c>
      <c r="F700" t="s">
        <v>3214</v>
      </c>
      <c r="G700" s="44" t="s">
        <v>3218</v>
      </c>
      <c r="H700" s="43">
        <v>1441</v>
      </c>
      <c r="I700" s="44" t="s">
        <v>46</v>
      </c>
      <c r="J700" s="274" t="str">
        <f>IF(ISBLANK(INDEX('Policy Characteristics'!D:D,MATCH($C700,'Policy Characteristics'!$C:$C,0))),"",INDEX('Policy Characteristics'!D:D,MATCH($C700,'Policy Characteristics'!$C:$C,0)))</f>
        <v>Electrification + Hydrogen</v>
      </c>
      <c r="K700" s="272" t="str">
        <f>IF(ISBLANK(INDEX('Policy Characteristics'!E:E,MATCH($C700,'Policy Characteristics'!$C:$C,0))),"",INDEX('Policy Characteristics'!E:E,MATCH($C700,'Policy Characteristics'!$C:$C,0)))</f>
        <v>indst fuel type shifting</v>
      </c>
      <c r="L700" s="285">
        <f>IF(ISBLANK(INDEX('Policy Characteristics'!F:F,MATCH($C700,'Policy Characteristics'!$C:$C,0))),"",INDEX('Policy Characteristics'!F:F,MATCH($C700,'Policy Characteristics'!$C:$C,0)))</f>
        <v>0</v>
      </c>
      <c r="M700" s="285">
        <f>IF(ISBLANK(INDEX('Policy Characteristics'!G:G,MATCH($C700,'Policy Characteristics'!$C:$C,0))),"",INDEX('Policy Characteristics'!G:G,MATCH($C700,'Policy Characteristics'!$C:$C,0)))</f>
        <v>1</v>
      </c>
      <c r="N700" s="285">
        <f>IF(ISBLANK(INDEX('Policy Characteristics'!H:H,MATCH($C700,'Policy Characteristics'!$C:$C,0))),"",INDEX('Policy Characteristics'!H:H,MATCH($C700,'Policy Characteristics'!$C:$C,0)))</f>
        <v>0.01</v>
      </c>
      <c r="O700" s="272" t="str">
        <f>IF(ISBLANK(INDEX('Policy Characteristics'!I:I,MATCH($C700,'Policy Characteristics'!$C:$C,0))),"",INDEX('Policy Characteristics'!I:I,MATCH($C700,'Policy Characteristics'!$C:$C,0)))</f>
        <v>% of fuel shifted</v>
      </c>
      <c r="P700" s="272"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0" s="272" t="str">
        <f>IF(ISBLANK(INDEX('Policy Characteristics'!K:K,MATCH($C700,'Policy Characteristics'!$C:$C,0))),"",INDEX('Policy Characteristics'!K:K,MATCH($C700,'Policy Characteristics'!$C:$C,0)))</f>
        <v>industry-ag-main.html#fuel-switching</v>
      </c>
      <c r="R700" s="272" t="str">
        <f>IF(ISBLANK(INDEX('Policy Characteristics'!L:L,MATCH($C700,'Policy Characteristics'!$C:$C,0))),"",INDEX('Policy Characteristics'!L:L,MATCH($C700,'Policy Characteristics'!$C:$C,0)))</f>
        <v>industry-elec-and-hydrogen.html</v>
      </c>
    </row>
    <row r="701" spans="1:18" ht="16">
      <c r="A701" s="272" t="str">
        <f>IF(ISBLANK(INDEX('Policy Characteristics'!A:A,MATCH($C701,'Policy Characteristics'!$C:$C,0))),"",INDEX('Policy Characteristics'!A:A,MATCH($C701,'Policy Characteristics'!$C:$C,0)))</f>
        <v>Industry</v>
      </c>
      <c r="B701" s="272" t="str">
        <f>IF(ISBLANK(INDEX('Policy Characteristics'!B:B,MATCH($C701,'Policy Characteristics'!$C:$C,0))),"",INDEX('Policy Characteristics'!B:B,MATCH($C701,'Policy Characteristics'!$C:$C,0)))</f>
        <v>Electrification + Hydrogen</v>
      </c>
      <c r="C701" s="274" t="str">
        <f t="shared" si="36"/>
        <v>Fraction of Industrial Fuel Use Shifted to Other Fuels</v>
      </c>
      <c r="D701" s="6" t="s">
        <v>3211</v>
      </c>
      <c r="E701" s="44" t="s">
        <v>2448</v>
      </c>
      <c r="F701" t="s">
        <v>3214</v>
      </c>
      <c r="G701" s="44" t="s">
        <v>3219</v>
      </c>
      <c r="H701" s="43">
        <v>1442</v>
      </c>
      <c r="I701" s="44" t="s">
        <v>46</v>
      </c>
      <c r="J701" s="274" t="str">
        <f>IF(ISBLANK(INDEX('Policy Characteristics'!D:D,MATCH($C701,'Policy Characteristics'!$C:$C,0))),"",INDEX('Policy Characteristics'!D:D,MATCH($C701,'Policy Characteristics'!$C:$C,0)))</f>
        <v>Electrification + Hydrogen</v>
      </c>
      <c r="K701" s="272" t="str">
        <f>IF(ISBLANK(INDEX('Policy Characteristics'!E:E,MATCH($C701,'Policy Characteristics'!$C:$C,0))),"",INDEX('Policy Characteristics'!E:E,MATCH($C701,'Policy Characteristics'!$C:$C,0)))</f>
        <v>indst fuel type shifting</v>
      </c>
      <c r="L701" s="285">
        <f>IF(ISBLANK(INDEX('Policy Characteristics'!F:F,MATCH($C701,'Policy Characteristics'!$C:$C,0))),"",INDEX('Policy Characteristics'!F:F,MATCH($C701,'Policy Characteristics'!$C:$C,0)))</f>
        <v>0</v>
      </c>
      <c r="M701" s="285">
        <f>IF(ISBLANK(INDEX('Policy Characteristics'!G:G,MATCH($C701,'Policy Characteristics'!$C:$C,0))),"",INDEX('Policy Characteristics'!G:G,MATCH($C701,'Policy Characteristics'!$C:$C,0)))</f>
        <v>1</v>
      </c>
      <c r="N701" s="285">
        <f>IF(ISBLANK(INDEX('Policy Characteristics'!H:H,MATCH($C701,'Policy Characteristics'!$C:$C,0))),"",INDEX('Policy Characteristics'!H:H,MATCH($C701,'Policy Characteristics'!$C:$C,0)))</f>
        <v>0.01</v>
      </c>
      <c r="O701" s="272" t="str">
        <f>IF(ISBLANK(INDEX('Policy Characteristics'!I:I,MATCH($C701,'Policy Characteristics'!$C:$C,0))),"",INDEX('Policy Characteristics'!I:I,MATCH($C701,'Policy Characteristics'!$C:$C,0)))</f>
        <v>% of fuel shifted</v>
      </c>
      <c r="P701" s="272"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1" s="272" t="str">
        <f>IF(ISBLANK(INDEX('Policy Characteristics'!K:K,MATCH($C701,'Policy Characteristics'!$C:$C,0))),"",INDEX('Policy Characteristics'!K:K,MATCH($C701,'Policy Characteristics'!$C:$C,0)))</f>
        <v>industry-ag-main.html#fuel-switching</v>
      </c>
      <c r="R701" s="272" t="str">
        <f>IF(ISBLANK(INDEX('Policy Characteristics'!L:L,MATCH($C701,'Policy Characteristics'!$C:$C,0))),"",INDEX('Policy Characteristics'!L:L,MATCH($C701,'Policy Characteristics'!$C:$C,0)))</f>
        <v>industry-elec-and-hydrogen.html</v>
      </c>
    </row>
    <row r="702" spans="1:18" ht="16">
      <c r="A702" s="272" t="str">
        <f>IF(ISBLANK(INDEX('Policy Characteristics'!A:A,MATCH($C702,'Policy Characteristics'!$C:$C,0))),"",INDEX('Policy Characteristics'!A:A,MATCH($C702,'Policy Characteristics'!$C:$C,0)))</f>
        <v>Industry</v>
      </c>
      <c r="B702" s="272" t="str">
        <f>IF(ISBLANK(INDEX('Policy Characteristics'!B:B,MATCH($C702,'Policy Characteristics'!$C:$C,0))),"",INDEX('Policy Characteristics'!B:B,MATCH($C702,'Policy Characteristics'!$C:$C,0)))</f>
        <v>Electrification + Hydrogen</v>
      </c>
      <c r="C702" s="274" t="str">
        <f t="shared" si="36"/>
        <v>Fraction of Industrial Fuel Use Shifted to Other Fuels</v>
      </c>
      <c r="D702" s="6" t="s">
        <v>3211</v>
      </c>
      <c r="E702" s="44" t="s">
        <v>2449</v>
      </c>
      <c r="F702" t="s">
        <v>3214</v>
      </c>
      <c r="G702" s="44" t="s">
        <v>3220</v>
      </c>
      <c r="H702" s="43">
        <v>1443</v>
      </c>
      <c r="I702" s="44" t="s">
        <v>46</v>
      </c>
      <c r="J702" s="274" t="str">
        <f>IF(ISBLANK(INDEX('Policy Characteristics'!D:D,MATCH($C702,'Policy Characteristics'!$C:$C,0))),"",INDEX('Policy Characteristics'!D:D,MATCH($C702,'Policy Characteristics'!$C:$C,0)))</f>
        <v>Electrification + Hydrogen</v>
      </c>
      <c r="K702" s="272" t="str">
        <f>IF(ISBLANK(INDEX('Policy Characteristics'!E:E,MATCH($C702,'Policy Characteristics'!$C:$C,0))),"",INDEX('Policy Characteristics'!E:E,MATCH($C702,'Policy Characteristics'!$C:$C,0)))</f>
        <v>indst fuel type shifting</v>
      </c>
      <c r="L702" s="285">
        <f>IF(ISBLANK(INDEX('Policy Characteristics'!F:F,MATCH($C702,'Policy Characteristics'!$C:$C,0))),"",INDEX('Policy Characteristics'!F:F,MATCH($C702,'Policy Characteristics'!$C:$C,0)))</f>
        <v>0</v>
      </c>
      <c r="M702" s="285">
        <f>IF(ISBLANK(INDEX('Policy Characteristics'!G:G,MATCH($C702,'Policy Characteristics'!$C:$C,0))),"",INDEX('Policy Characteristics'!G:G,MATCH($C702,'Policy Characteristics'!$C:$C,0)))</f>
        <v>1</v>
      </c>
      <c r="N702" s="285">
        <f>IF(ISBLANK(INDEX('Policy Characteristics'!H:H,MATCH($C702,'Policy Characteristics'!$C:$C,0))),"",INDEX('Policy Characteristics'!H:H,MATCH($C702,'Policy Characteristics'!$C:$C,0)))</f>
        <v>0.01</v>
      </c>
      <c r="O702" s="272" t="str">
        <f>IF(ISBLANK(INDEX('Policy Characteristics'!I:I,MATCH($C702,'Policy Characteristics'!$C:$C,0))),"",INDEX('Policy Characteristics'!I:I,MATCH($C702,'Policy Characteristics'!$C:$C,0)))</f>
        <v>% of fuel shifted</v>
      </c>
      <c r="P702" s="272"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2" s="272" t="str">
        <f>IF(ISBLANK(INDEX('Policy Characteristics'!K:K,MATCH($C702,'Policy Characteristics'!$C:$C,0))),"",INDEX('Policy Characteristics'!K:K,MATCH($C702,'Policy Characteristics'!$C:$C,0)))</f>
        <v>industry-ag-main.html#fuel-switching</v>
      </c>
      <c r="R702" s="272" t="str">
        <f>IF(ISBLANK(INDEX('Policy Characteristics'!L:L,MATCH($C702,'Policy Characteristics'!$C:$C,0))),"",INDEX('Policy Characteristics'!L:L,MATCH($C702,'Policy Characteristics'!$C:$C,0)))</f>
        <v>industry-elec-and-hydrogen.html</v>
      </c>
    </row>
    <row r="703" spans="1:18" ht="16">
      <c r="A703" s="272" t="str">
        <f>IF(ISBLANK(INDEX('Policy Characteristics'!A:A,MATCH($C703,'Policy Characteristics'!$C:$C,0))),"",INDEX('Policy Characteristics'!A:A,MATCH($C703,'Policy Characteristics'!$C:$C,0)))</f>
        <v>Industry</v>
      </c>
      <c r="B703" s="272" t="str">
        <f>IF(ISBLANK(INDEX('Policy Characteristics'!B:B,MATCH($C703,'Policy Characteristics'!$C:$C,0))),"",INDEX('Policy Characteristics'!B:B,MATCH($C703,'Policy Characteristics'!$C:$C,0)))</f>
        <v>Electrification + Hydrogen</v>
      </c>
      <c r="C703" s="274" t="str">
        <f t="shared" si="36"/>
        <v>Fraction of Industrial Fuel Use Shifted to Other Fuels</v>
      </c>
      <c r="D703" s="6" t="s">
        <v>3211</v>
      </c>
      <c r="E703" s="44" t="s">
        <v>2785</v>
      </c>
      <c r="F703" t="s">
        <v>3214</v>
      </c>
      <c r="G703" s="44" t="s">
        <v>3221</v>
      </c>
      <c r="H703" s="43">
        <v>1444</v>
      </c>
      <c r="I703" s="44" t="s">
        <v>46</v>
      </c>
      <c r="J703" s="274" t="str">
        <f>IF(ISBLANK(INDEX('Policy Characteristics'!D:D,MATCH($C703,'Policy Characteristics'!$C:$C,0))),"",INDEX('Policy Characteristics'!D:D,MATCH($C703,'Policy Characteristics'!$C:$C,0)))</f>
        <v>Electrification + Hydrogen</v>
      </c>
      <c r="K703" s="272" t="str">
        <f>IF(ISBLANK(INDEX('Policy Characteristics'!E:E,MATCH($C703,'Policy Characteristics'!$C:$C,0))),"",INDEX('Policy Characteristics'!E:E,MATCH($C703,'Policy Characteristics'!$C:$C,0)))</f>
        <v>indst fuel type shifting</v>
      </c>
      <c r="L703" s="285">
        <f>IF(ISBLANK(INDEX('Policy Characteristics'!F:F,MATCH($C703,'Policy Characteristics'!$C:$C,0))),"",INDEX('Policy Characteristics'!F:F,MATCH($C703,'Policy Characteristics'!$C:$C,0)))</f>
        <v>0</v>
      </c>
      <c r="M703" s="285">
        <f>IF(ISBLANK(INDEX('Policy Characteristics'!G:G,MATCH($C703,'Policy Characteristics'!$C:$C,0))),"",INDEX('Policy Characteristics'!G:G,MATCH($C703,'Policy Characteristics'!$C:$C,0)))</f>
        <v>1</v>
      </c>
      <c r="N703" s="285">
        <f>IF(ISBLANK(INDEX('Policy Characteristics'!H:H,MATCH($C703,'Policy Characteristics'!$C:$C,0))),"",INDEX('Policy Characteristics'!H:H,MATCH($C703,'Policy Characteristics'!$C:$C,0)))</f>
        <v>0.01</v>
      </c>
      <c r="O703" s="272" t="str">
        <f>IF(ISBLANK(INDEX('Policy Characteristics'!I:I,MATCH($C703,'Policy Characteristics'!$C:$C,0))),"",INDEX('Policy Characteristics'!I:I,MATCH($C703,'Policy Characteristics'!$C:$C,0)))</f>
        <v>% of fuel shifted</v>
      </c>
      <c r="P703" s="272"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3" s="272" t="str">
        <f>IF(ISBLANK(INDEX('Policy Characteristics'!K:K,MATCH($C703,'Policy Characteristics'!$C:$C,0))),"",INDEX('Policy Characteristics'!K:K,MATCH($C703,'Policy Characteristics'!$C:$C,0)))</f>
        <v>industry-ag-main.html#fuel-switching</v>
      </c>
      <c r="R703" s="272" t="str">
        <f>IF(ISBLANK(INDEX('Policy Characteristics'!L:L,MATCH($C703,'Policy Characteristics'!$C:$C,0))),"",INDEX('Policy Characteristics'!L:L,MATCH($C703,'Policy Characteristics'!$C:$C,0)))</f>
        <v>industry-elec-and-hydrogen.html</v>
      </c>
    </row>
    <row r="704" spans="1:18" ht="16">
      <c r="A704" s="272" t="str">
        <f>IF(ISBLANK(INDEX('Policy Characteristics'!A:A,MATCH($C704,'Policy Characteristics'!$C:$C,0))),"",INDEX('Policy Characteristics'!A:A,MATCH($C704,'Policy Characteristics'!$C:$C,0)))</f>
        <v>Industry</v>
      </c>
      <c r="B704" s="272" t="str">
        <f>IF(ISBLANK(INDEX('Policy Characteristics'!B:B,MATCH($C704,'Policy Characteristics'!$C:$C,0))),"",INDEX('Policy Characteristics'!B:B,MATCH($C704,'Policy Characteristics'!$C:$C,0)))</f>
        <v>Electrification + Hydrogen</v>
      </c>
      <c r="C704" s="274" t="str">
        <f t="shared" si="36"/>
        <v>Fraction of Industrial Fuel Use Shifted to Other Fuels</v>
      </c>
      <c r="D704" s="6" t="s">
        <v>3211</v>
      </c>
      <c r="E704" s="44" t="s">
        <v>2786</v>
      </c>
      <c r="F704" t="s">
        <v>3214</v>
      </c>
      <c r="G704" s="44" t="s">
        <v>3222</v>
      </c>
      <c r="H704" s="43">
        <v>1445</v>
      </c>
      <c r="I704" s="44" t="s">
        <v>46</v>
      </c>
      <c r="J704" s="274" t="str">
        <f>IF(ISBLANK(INDEX('Policy Characteristics'!D:D,MATCH($C704,'Policy Characteristics'!$C:$C,0))),"",INDEX('Policy Characteristics'!D:D,MATCH($C704,'Policy Characteristics'!$C:$C,0)))</f>
        <v>Electrification + Hydrogen</v>
      </c>
      <c r="K704" s="272" t="str">
        <f>IF(ISBLANK(INDEX('Policy Characteristics'!E:E,MATCH($C704,'Policy Characteristics'!$C:$C,0))),"",INDEX('Policy Characteristics'!E:E,MATCH($C704,'Policy Characteristics'!$C:$C,0)))</f>
        <v>indst fuel type shifting</v>
      </c>
      <c r="L704" s="285">
        <f>IF(ISBLANK(INDEX('Policy Characteristics'!F:F,MATCH($C704,'Policy Characteristics'!$C:$C,0))),"",INDEX('Policy Characteristics'!F:F,MATCH($C704,'Policy Characteristics'!$C:$C,0)))</f>
        <v>0</v>
      </c>
      <c r="M704" s="285">
        <f>IF(ISBLANK(INDEX('Policy Characteristics'!G:G,MATCH($C704,'Policy Characteristics'!$C:$C,0))),"",INDEX('Policy Characteristics'!G:G,MATCH($C704,'Policy Characteristics'!$C:$C,0)))</f>
        <v>1</v>
      </c>
      <c r="N704" s="285">
        <f>IF(ISBLANK(INDEX('Policy Characteristics'!H:H,MATCH($C704,'Policy Characteristics'!$C:$C,0))),"",INDEX('Policy Characteristics'!H:H,MATCH($C704,'Policy Characteristics'!$C:$C,0)))</f>
        <v>0.01</v>
      </c>
      <c r="O704" s="272" t="str">
        <f>IF(ISBLANK(INDEX('Policy Characteristics'!I:I,MATCH($C704,'Policy Characteristics'!$C:$C,0))),"",INDEX('Policy Characteristics'!I:I,MATCH($C704,'Policy Characteristics'!$C:$C,0)))</f>
        <v>% of fuel shifted</v>
      </c>
      <c r="P704" s="272"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4" s="272" t="str">
        <f>IF(ISBLANK(INDEX('Policy Characteristics'!K:K,MATCH($C704,'Policy Characteristics'!$C:$C,0))),"",INDEX('Policy Characteristics'!K:K,MATCH($C704,'Policy Characteristics'!$C:$C,0)))</f>
        <v>industry-ag-main.html#fuel-switching</v>
      </c>
      <c r="R704" s="272" t="str">
        <f>IF(ISBLANK(INDEX('Policy Characteristics'!L:L,MATCH($C704,'Policy Characteristics'!$C:$C,0))),"",INDEX('Policy Characteristics'!L:L,MATCH($C704,'Policy Characteristics'!$C:$C,0)))</f>
        <v>industry-elec-and-hydrogen.html</v>
      </c>
    </row>
    <row r="705" spans="1:18" ht="16">
      <c r="A705" s="272" t="str">
        <f>IF(ISBLANK(INDEX('Policy Characteristics'!A:A,MATCH($C705,'Policy Characteristics'!$C:$C,0))),"",INDEX('Policy Characteristics'!A:A,MATCH($C705,'Policy Characteristics'!$C:$C,0)))</f>
        <v>Industry</v>
      </c>
      <c r="B705" s="272" t="str">
        <f>IF(ISBLANK(INDEX('Policy Characteristics'!B:B,MATCH($C705,'Policy Characteristics'!$C:$C,0))),"",INDEX('Policy Characteristics'!B:B,MATCH($C705,'Policy Characteristics'!$C:$C,0)))</f>
        <v>Electrification + Hydrogen</v>
      </c>
      <c r="C705" s="274" t="str">
        <f t="shared" si="36"/>
        <v>Fraction of Industrial Fuel Use Shifted to Other Fuels</v>
      </c>
      <c r="D705" s="6" t="s">
        <v>3211</v>
      </c>
      <c r="E705" s="44" t="s">
        <v>2787</v>
      </c>
      <c r="F705" t="s">
        <v>3214</v>
      </c>
      <c r="G705" s="44" t="s">
        <v>3223</v>
      </c>
      <c r="H705" s="43">
        <v>1446</v>
      </c>
      <c r="I705" s="44" t="s">
        <v>46</v>
      </c>
      <c r="J705" s="274" t="str">
        <f>IF(ISBLANK(INDEX('Policy Characteristics'!D:D,MATCH($C705,'Policy Characteristics'!$C:$C,0))),"",INDEX('Policy Characteristics'!D:D,MATCH($C705,'Policy Characteristics'!$C:$C,0)))</f>
        <v>Electrification + Hydrogen</v>
      </c>
      <c r="K705" s="272" t="str">
        <f>IF(ISBLANK(INDEX('Policy Characteristics'!E:E,MATCH($C705,'Policy Characteristics'!$C:$C,0))),"",INDEX('Policy Characteristics'!E:E,MATCH($C705,'Policy Characteristics'!$C:$C,0)))</f>
        <v>indst fuel type shifting</v>
      </c>
      <c r="L705" s="285">
        <f>IF(ISBLANK(INDEX('Policy Characteristics'!F:F,MATCH($C705,'Policy Characteristics'!$C:$C,0))),"",INDEX('Policy Characteristics'!F:F,MATCH($C705,'Policy Characteristics'!$C:$C,0)))</f>
        <v>0</v>
      </c>
      <c r="M705" s="285">
        <f>IF(ISBLANK(INDEX('Policy Characteristics'!G:G,MATCH($C705,'Policy Characteristics'!$C:$C,0))),"",INDEX('Policy Characteristics'!G:G,MATCH($C705,'Policy Characteristics'!$C:$C,0)))</f>
        <v>1</v>
      </c>
      <c r="N705" s="285">
        <f>IF(ISBLANK(INDEX('Policy Characteristics'!H:H,MATCH($C705,'Policy Characteristics'!$C:$C,0))),"",INDEX('Policy Characteristics'!H:H,MATCH($C705,'Policy Characteristics'!$C:$C,0)))</f>
        <v>0.01</v>
      </c>
      <c r="O705" s="272" t="str">
        <f>IF(ISBLANK(INDEX('Policy Characteristics'!I:I,MATCH($C705,'Policy Characteristics'!$C:$C,0))),"",INDEX('Policy Characteristics'!I:I,MATCH($C705,'Policy Characteristics'!$C:$C,0)))</f>
        <v>% of fuel shifted</v>
      </c>
      <c r="P705" s="272"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5" s="272" t="str">
        <f>IF(ISBLANK(INDEX('Policy Characteristics'!K:K,MATCH($C705,'Policy Characteristics'!$C:$C,0))),"",INDEX('Policy Characteristics'!K:K,MATCH($C705,'Policy Characteristics'!$C:$C,0)))</f>
        <v>industry-ag-main.html#fuel-switching</v>
      </c>
      <c r="R705" s="272" t="str">
        <f>IF(ISBLANK(INDEX('Policy Characteristics'!L:L,MATCH($C705,'Policy Characteristics'!$C:$C,0))),"",INDEX('Policy Characteristics'!L:L,MATCH($C705,'Policy Characteristics'!$C:$C,0)))</f>
        <v>industry-elec-and-hydrogen.html</v>
      </c>
    </row>
    <row r="706" spans="1:18" ht="16">
      <c r="A706" s="272" t="str">
        <f>IF(ISBLANK(INDEX('Policy Characteristics'!A:A,MATCH($C706,'Policy Characteristics'!$C:$C,0))),"",INDEX('Policy Characteristics'!A:A,MATCH($C706,'Policy Characteristics'!$C:$C,0)))</f>
        <v>Industry</v>
      </c>
      <c r="B706" s="272" t="str">
        <f>IF(ISBLANK(INDEX('Policy Characteristics'!B:B,MATCH($C706,'Policy Characteristics'!$C:$C,0))),"",INDEX('Policy Characteristics'!B:B,MATCH($C706,'Policy Characteristics'!$C:$C,0)))</f>
        <v>Electrification + Hydrogen</v>
      </c>
      <c r="C706" s="274" t="str">
        <f t="shared" si="36"/>
        <v>Fraction of Industrial Fuel Use Shifted to Other Fuels</v>
      </c>
      <c r="D706" s="6" t="s">
        <v>3211</v>
      </c>
      <c r="E706" s="44" t="s">
        <v>2784</v>
      </c>
      <c r="F706" t="s">
        <v>3214</v>
      </c>
      <c r="G706" s="44" t="s">
        <v>3224</v>
      </c>
      <c r="H706" s="43">
        <v>1447</v>
      </c>
      <c r="I706" s="44" t="s">
        <v>46</v>
      </c>
      <c r="J706" s="274" t="str">
        <f>IF(ISBLANK(INDEX('Policy Characteristics'!D:D,MATCH($C706,'Policy Characteristics'!$C:$C,0))),"",INDEX('Policy Characteristics'!D:D,MATCH($C706,'Policy Characteristics'!$C:$C,0)))</f>
        <v>Electrification + Hydrogen</v>
      </c>
      <c r="K706" s="272" t="str">
        <f>IF(ISBLANK(INDEX('Policy Characteristics'!E:E,MATCH($C706,'Policy Characteristics'!$C:$C,0))),"",INDEX('Policy Characteristics'!E:E,MATCH($C706,'Policy Characteristics'!$C:$C,0)))</f>
        <v>indst fuel type shifting</v>
      </c>
      <c r="L706" s="285">
        <f>IF(ISBLANK(INDEX('Policy Characteristics'!F:F,MATCH($C706,'Policy Characteristics'!$C:$C,0))),"",INDEX('Policy Characteristics'!F:F,MATCH($C706,'Policy Characteristics'!$C:$C,0)))</f>
        <v>0</v>
      </c>
      <c r="M706" s="285">
        <f>IF(ISBLANK(INDEX('Policy Characteristics'!G:G,MATCH($C706,'Policy Characteristics'!$C:$C,0))),"",INDEX('Policy Characteristics'!G:G,MATCH($C706,'Policy Characteristics'!$C:$C,0)))</f>
        <v>1</v>
      </c>
      <c r="N706" s="285">
        <f>IF(ISBLANK(INDEX('Policy Characteristics'!H:H,MATCH($C706,'Policy Characteristics'!$C:$C,0))),"",INDEX('Policy Characteristics'!H:H,MATCH($C706,'Policy Characteristics'!$C:$C,0)))</f>
        <v>0.01</v>
      </c>
      <c r="O706" s="272" t="str">
        <f>IF(ISBLANK(INDEX('Policy Characteristics'!I:I,MATCH($C706,'Policy Characteristics'!$C:$C,0))),"",INDEX('Policy Characteristics'!I:I,MATCH($C706,'Policy Characteristics'!$C:$C,0)))</f>
        <v>% of fuel shifted</v>
      </c>
      <c r="P706" s="272"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6" s="272" t="str">
        <f>IF(ISBLANK(INDEX('Policy Characteristics'!K:K,MATCH($C706,'Policy Characteristics'!$C:$C,0))),"",INDEX('Policy Characteristics'!K:K,MATCH($C706,'Policy Characteristics'!$C:$C,0)))</f>
        <v>industry-ag-main.html#fuel-switching</v>
      </c>
      <c r="R706" s="272" t="str">
        <f>IF(ISBLANK(INDEX('Policy Characteristics'!L:L,MATCH($C706,'Policy Characteristics'!$C:$C,0))),"",INDEX('Policy Characteristics'!L:L,MATCH($C706,'Policy Characteristics'!$C:$C,0)))</f>
        <v>industry-elec-and-hydrogen.html</v>
      </c>
    </row>
    <row r="707" spans="1:18" ht="16">
      <c r="A707" s="272" t="str">
        <f>IF(ISBLANK(INDEX('Policy Characteristics'!A:A,MATCH($C707,'Policy Characteristics'!$C:$C,0))),"",INDEX('Policy Characteristics'!A:A,MATCH($C707,'Policy Characteristics'!$C:$C,0)))</f>
        <v>Industry</v>
      </c>
      <c r="B707" s="272" t="str">
        <f>IF(ISBLANK(INDEX('Policy Characteristics'!B:B,MATCH($C707,'Policy Characteristics'!$C:$C,0))),"",INDEX('Policy Characteristics'!B:B,MATCH($C707,'Policy Characteristics'!$C:$C,0)))</f>
        <v>Electrification + Hydrogen</v>
      </c>
      <c r="C707" s="274" t="str">
        <f t="shared" si="36"/>
        <v>Fraction of Industrial Fuel Use Shifted to Other Fuels</v>
      </c>
      <c r="D707" s="6" t="s">
        <v>3212</v>
      </c>
      <c r="E707" s="44" t="s">
        <v>2444</v>
      </c>
      <c r="F707" t="s">
        <v>3179</v>
      </c>
      <c r="G707" s="44" t="s">
        <v>3215</v>
      </c>
      <c r="H707" s="43">
        <v>1448</v>
      </c>
      <c r="I707" s="44" t="s">
        <v>45</v>
      </c>
      <c r="J707" s="274" t="str">
        <f>IF(ISBLANK(INDEX('Policy Characteristics'!D:D,MATCH($C707,'Policy Characteristics'!$C:$C,0))),"",INDEX('Policy Characteristics'!D:D,MATCH($C707,'Policy Characteristics'!$C:$C,0)))</f>
        <v>Electrification + Hydrogen</v>
      </c>
      <c r="K707" s="272" t="str">
        <f>IF(ISBLANK(INDEX('Policy Characteristics'!E:E,MATCH($C707,'Policy Characteristics'!$C:$C,0))),"",INDEX('Policy Characteristics'!E:E,MATCH($C707,'Policy Characteristics'!$C:$C,0)))</f>
        <v>indst fuel type shifting</v>
      </c>
      <c r="L707" s="285">
        <f>IF(ISBLANK(INDEX('Policy Characteristics'!F:F,MATCH($C707,'Policy Characteristics'!$C:$C,0))),"",INDEX('Policy Characteristics'!F:F,MATCH($C707,'Policy Characteristics'!$C:$C,0)))</f>
        <v>0</v>
      </c>
      <c r="M707" s="285">
        <f>IF(ISBLANK(INDEX('Policy Characteristics'!G:G,MATCH($C707,'Policy Characteristics'!$C:$C,0))),"",INDEX('Policy Characteristics'!G:G,MATCH($C707,'Policy Characteristics'!$C:$C,0)))</f>
        <v>1</v>
      </c>
      <c r="N707" s="285">
        <f>IF(ISBLANK(INDEX('Policy Characteristics'!H:H,MATCH($C707,'Policy Characteristics'!$C:$C,0))),"",INDEX('Policy Characteristics'!H:H,MATCH($C707,'Policy Characteristics'!$C:$C,0)))</f>
        <v>0.01</v>
      </c>
      <c r="O707" s="272" t="str">
        <f>IF(ISBLANK(INDEX('Policy Characteristics'!I:I,MATCH($C707,'Policy Characteristics'!$C:$C,0))),"",INDEX('Policy Characteristics'!I:I,MATCH($C707,'Policy Characteristics'!$C:$C,0)))</f>
        <v>% of fuel shifted</v>
      </c>
      <c r="P707" s="272"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7" s="272" t="str">
        <f>IF(ISBLANK(INDEX('Policy Characteristics'!K:K,MATCH($C707,'Policy Characteristics'!$C:$C,0))),"",INDEX('Policy Characteristics'!K:K,MATCH($C707,'Policy Characteristics'!$C:$C,0)))</f>
        <v>industry-ag-main.html#fuel-switching</v>
      </c>
      <c r="R707" s="272" t="str">
        <f>IF(ISBLANK(INDEX('Policy Characteristics'!L:L,MATCH($C707,'Policy Characteristics'!$C:$C,0))),"",INDEX('Policy Characteristics'!L:L,MATCH($C707,'Policy Characteristics'!$C:$C,0)))</f>
        <v>industry-elec-and-hydrogen.html</v>
      </c>
    </row>
    <row r="708" spans="1:18" ht="16">
      <c r="A708" s="272" t="str">
        <f>IF(ISBLANK(INDEX('Policy Characteristics'!A:A,MATCH($C708,'Policy Characteristics'!$C:$C,0))),"",INDEX('Policy Characteristics'!A:A,MATCH($C708,'Policy Characteristics'!$C:$C,0)))</f>
        <v>Industry</v>
      </c>
      <c r="B708" s="272" t="str">
        <f>IF(ISBLANK(INDEX('Policy Characteristics'!B:B,MATCH($C708,'Policy Characteristics'!$C:$C,0))),"",INDEX('Policy Characteristics'!B:B,MATCH($C708,'Policy Characteristics'!$C:$C,0)))</f>
        <v>Electrification + Hydrogen</v>
      </c>
      <c r="C708" s="274" t="str">
        <f t="shared" si="36"/>
        <v>Fraction of Industrial Fuel Use Shifted to Other Fuels</v>
      </c>
      <c r="D708" s="6" t="s">
        <v>3212</v>
      </c>
      <c r="E708" s="44" t="s">
        <v>2445</v>
      </c>
      <c r="F708" t="s">
        <v>3179</v>
      </c>
      <c r="G708" s="44" t="s">
        <v>3216</v>
      </c>
      <c r="H708" s="43">
        <v>1449</v>
      </c>
      <c r="I708" s="44" t="s">
        <v>46</v>
      </c>
      <c r="J708" s="274" t="str">
        <f>IF(ISBLANK(INDEX('Policy Characteristics'!D:D,MATCH($C708,'Policy Characteristics'!$C:$C,0))),"",INDEX('Policy Characteristics'!D:D,MATCH($C708,'Policy Characteristics'!$C:$C,0)))</f>
        <v>Electrification + Hydrogen</v>
      </c>
      <c r="K708" s="272" t="str">
        <f>IF(ISBLANK(INDEX('Policy Characteristics'!E:E,MATCH($C708,'Policy Characteristics'!$C:$C,0))),"",INDEX('Policy Characteristics'!E:E,MATCH($C708,'Policy Characteristics'!$C:$C,0)))</f>
        <v>indst fuel type shifting</v>
      </c>
      <c r="L708" s="285">
        <f>IF(ISBLANK(INDEX('Policy Characteristics'!F:F,MATCH($C708,'Policy Characteristics'!$C:$C,0))),"",INDEX('Policy Characteristics'!F:F,MATCH($C708,'Policy Characteristics'!$C:$C,0)))</f>
        <v>0</v>
      </c>
      <c r="M708" s="285">
        <f>IF(ISBLANK(INDEX('Policy Characteristics'!G:G,MATCH($C708,'Policy Characteristics'!$C:$C,0))),"",INDEX('Policy Characteristics'!G:G,MATCH($C708,'Policy Characteristics'!$C:$C,0)))</f>
        <v>1</v>
      </c>
      <c r="N708" s="285">
        <f>IF(ISBLANK(INDEX('Policy Characteristics'!H:H,MATCH($C708,'Policy Characteristics'!$C:$C,0))),"",INDEX('Policy Characteristics'!H:H,MATCH($C708,'Policy Characteristics'!$C:$C,0)))</f>
        <v>0.01</v>
      </c>
      <c r="O708" s="272" t="str">
        <f>IF(ISBLANK(INDEX('Policy Characteristics'!I:I,MATCH($C708,'Policy Characteristics'!$C:$C,0))),"",INDEX('Policy Characteristics'!I:I,MATCH($C708,'Policy Characteristics'!$C:$C,0)))</f>
        <v>% of fuel shifted</v>
      </c>
      <c r="P708" s="272"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8" s="272" t="str">
        <f>IF(ISBLANK(INDEX('Policy Characteristics'!K:K,MATCH($C708,'Policy Characteristics'!$C:$C,0))),"",INDEX('Policy Characteristics'!K:K,MATCH($C708,'Policy Characteristics'!$C:$C,0)))</f>
        <v>industry-ag-main.html#fuel-switching</v>
      </c>
      <c r="R708" s="272" t="str">
        <f>IF(ISBLANK(INDEX('Policy Characteristics'!L:L,MATCH($C708,'Policy Characteristics'!$C:$C,0))),"",INDEX('Policy Characteristics'!L:L,MATCH($C708,'Policy Characteristics'!$C:$C,0)))</f>
        <v>industry-elec-and-hydrogen.html</v>
      </c>
    </row>
    <row r="709" spans="1:18" ht="16">
      <c r="A709" s="272" t="str">
        <f>IF(ISBLANK(INDEX('Policy Characteristics'!A:A,MATCH($C709,'Policy Characteristics'!$C:$C,0))),"",INDEX('Policy Characteristics'!A:A,MATCH($C709,'Policy Characteristics'!$C:$C,0)))</f>
        <v>Industry</v>
      </c>
      <c r="B709" s="272" t="str">
        <f>IF(ISBLANK(INDEX('Policy Characteristics'!B:B,MATCH($C709,'Policy Characteristics'!$C:$C,0))),"",INDEX('Policy Characteristics'!B:B,MATCH($C709,'Policy Characteristics'!$C:$C,0)))</f>
        <v>Electrification + Hydrogen</v>
      </c>
      <c r="C709" s="274" t="str">
        <f t="shared" si="36"/>
        <v>Fraction of Industrial Fuel Use Shifted to Other Fuels</v>
      </c>
      <c r="D709" s="6" t="s">
        <v>3212</v>
      </c>
      <c r="E709" s="44" t="s">
        <v>2446</v>
      </c>
      <c r="F709" t="s">
        <v>3179</v>
      </c>
      <c r="G709" s="44" t="s">
        <v>3217</v>
      </c>
      <c r="H709" s="43">
        <v>1450</v>
      </c>
      <c r="I709" s="44" t="s">
        <v>46</v>
      </c>
      <c r="J709" s="274" t="str">
        <f>IF(ISBLANK(INDEX('Policy Characteristics'!D:D,MATCH($C709,'Policy Characteristics'!$C:$C,0))),"",INDEX('Policy Characteristics'!D:D,MATCH($C709,'Policy Characteristics'!$C:$C,0)))</f>
        <v>Electrification + Hydrogen</v>
      </c>
      <c r="K709" s="272" t="str">
        <f>IF(ISBLANK(INDEX('Policy Characteristics'!E:E,MATCH($C709,'Policy Characteristics'!$C:$C,0))),"",INDEX('Policy Characteristics'!E:E,MATCH($C709,'Policy Characteristics'!$C:$C,0)))</f>
        <v>indst fuel type shifting</v>
      </c>
      <c r="L709" s="285">
        <f>IF(ISBLANK(INDEX('Policy Characteristics'!F:F,MATCH($C709,'Policy Characteristics'!$C:$C,0))),"",INDEX('Policy Characteristics'!F:F,MATCH($C709,'Policy Characteristics'!$C:$C,0)))</f>
        <v>0</v>
      </c>
      <c r="M709" s="285">
        <f>IF(ISBLANK(INDEX('Policy Characteristics'!G:G,MATCH($C709,'Policy Characteristics'!$C:$C,0))),"",INDEX('Policy Characteristics'!G:G,MATCH($C709,'Policy Characteristics'!$C:$C,0)))</f>
        <v>1</v>
      </c>
      <c r="N709" s="285">
        <f>IF(ISBLANK(INDEX('Policy Characteristics'!H:H,MATCH($C709,'Policy Characteristics'!$C:$C,0))),"",INDEX('Policy Characteristics'!H:H,MATCH($C709,'Policy Characteristics'!$C:$C,0)))</f>
        <v>0.01</v>
      </c>
      <c r="O709" s="272" t="str">
        <f>IF(ISBLANK(INDEX('Policy Characteristics'!I:I,MATCH($C709,'Policy Characteristics'!$C:$C,0))),"",INDEX('Policy Characteristics'!I:I,MATCH($C709,'Policy Characteristics'!$C:$C,0)))</f>
        <v>% of fuel shifted</v>
      </c>
      <c r="P709" s="272"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09" s="272" t="str">
        <f>IF(ISBLANK(INDEX('Policy Characteristics'!K:K,MATCH($C709,'Policy Characteristics'!$C:$C,0))),"",INDEX('Policy Characteristics'!K:K,MATCH($C709,'Policy Characteristics'!$C:$C,0)))</f>
        <v>industry-ag-main.html#fuel-switching</v>
      </c>
      <c r="R709" s="272" t="str">
        <f>IF(ISBLANK(INDEX('Policy Characteristics'!L:L,MATCH($C709,'Policy Characteristics'!$C:$C,0))),"",INDEX('Policy Characteristics'!L:L,MATCH($C709,'Policy Characteristics'!$C:$C,0)))</f>
        <v>industry-elec-and-hydrogen.html</v>
      </c>
    </row>
    <row r="710" spans="1:18" ht="16">
      <c r="A710" s="272" t="str">
        <f>IF(ISBLANK(INDEX('Policy Characteristics'!A:A,MATCH($C710,'Policy Characteristics'!$C:$C,0))),"",INDEX('Policy Characteristics'!A:A,MATCH($C710,'Policy Characteristics'!$C:$C,0)))</f>
        <v>Industry</v>
      </c>
      <c r="B710" s="272" t="str">
        <f>IF(ISBLANK(INDEX('Policy Characteristics'!B:B,MATCH($C710,'Policy Characteristics'!$C:$C,0))),"",INDEX('Policy Characteristics'!B:B,MATCH($C710,'Policy Characteristics'!$C:$C,0)))</f>
        <v>Electrification + Hydrogen</v>
      </c>
      <c r="C710" s="274" t="str">
        <f t="shared" si="36"/>
        <v>Fraction of Industrial Fuel Use Shifted to Other Fuels</v>
      </c>
      <c r="D710" s="6" t="s">
        <v>3212</v>
      </c>
      <c r="E710" s="44" t="s">
        <v>2447</v>
      </c>
      <c r="F710" t="s">
        <v>3179</v>
      </c>
      <c r="G710" s="44" t="s">
        <v>3218</v>
      </c>
      <c r="H710" s="43">
        <v>1451</v>
      </c>
      <c r="I710" s="44" t="s">
        <v>46</v>
      </c>
      <c r="J710" s="274" t="str">
        <f>IF(ISBLANK(INDEX('Policy Characteristics'!D:D,MATCH($C710,'Policy Characteristics'!$C:$C,0))),"",INDEX('Policy Characteristics'!D:D,MATCH($C710,'Policy Characteristics'!$C:$C,0)))</f>
        <v>Electrification + Hydrogen</v>
      </c>
      <c r="K710" s="272" t="str">
        <f>IF(ISBLANK(INDEX('Policy Characteristics'!E:E,MATCH($C710,'Policy Characteristics'!$C:$C,0))),"",INDEX('Policy Characteristics'!E:E,MATCH($C710,'Policy Characteristics'!$C:$C,0)))</f>
        <v>indst fuel type shifting</v>
      </c>
      <c r="L710" s="285">
        <f>IF(ISBLANK(INDEX('Policy Characteristics'!F:F,MATCH($C710,'Policy Characteristics'!$C:$C,0))),"",INDEX('Policy Characteristics'!F:F,MATCH($C710,'Policy Characteristics'!$C:$C,0)))</f>
        <v>0</v>
      </c>
      <c r="M710" s="285">
        <f>IF(ISBLANK(INDEX('Policy Characteristics'!G:G,MATCH($C710,'Policy Characteristics'!$C:$C,0))),"",INDEX('Policy Characteristics'!G:G,MATCH($C710,'Policy Characteristics'!$C:$C,0)))</f>
        <v>1</v>
      </c>
      <c r="N710" s="285">
        <f>IF(ISBLANK(INDEX('Policy Characteristics'!H:H,MATCH($C710,'Policy Characteristics'!$C:$C,0))),"",INDEX('Policy Characteristics'!H:H,MATCH($C710,'Policy Characteristics'!$C:$C,0)))</f>
        <v>0.01</v>
      </c>
      <c r="O710" s="272" t="str">
        <f>IF(ISBLANK(INDEX('Policy Characteristics'!I:I,MATCH($C710,'Policy Characteristics'!$C:$C,0))),"",INDEX('Policy Characteristics'!I:I,MATCH($C710,'Policy Characteristics'!$C:$C,0)))</f>
        <v>% of fuel shifted</v>
      </c>
      <c r="P710" s="272"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0" s="272" t="str">
        <f>IF(ISBLANK(INDEX('Policy Characteristics'!K:K,MATCH($C710,'Policy Characteristics'!$C:$C,0))),"",INDEX('Policy Characteristics'!K:K,MATCH($C710,'Policy Characteristics'!$C:$C,0)))</f>
        <v>industry-ag-main.html#fuel-switching</v>
      </c>
      <c r="R710" s="272" t="str">
        <f>IF(ISBLANK(INDEX('Policy Characteristics'!L:L,MATCH($C710,'Policy Characteristics'!$C:$C,0))),"",INDEX('Policy Characteristics'!L:L,MATCH($C710,'Policy Characteristics'!$C:$C,0)))</f>
        <v>industry-elec-and-hydrogen.html</v>
      </c>
    </row>
    <row r="711" spans="1:18" ht="16">
      <c r="A711" s="272" t="str">
        <f>IF(ISBLANK(INDEX('Policy Characteristics'!A:A,MATCH($C711,'Policy Characteristics'!$C:$C,0))),"",INDEX('Policy Characteristics'!A:A,MATCH($C711,'Policy Characteristics'!$C:$C,0)))</f>
        <v>Industry</v>
      </c>
      <c r="B711" s="272" t="str">
        <f>IF(ISBLANK(INDEX('Policy Characteristics'!B:B,MATCH($C711,'Policy Characteristics'!$C:$C,0))),"",INDEX('Policy Characteristics'!B:B,MATCH($C711,'Policy Characteristics'!$C:$C,0)))</f>
        <v>Electrification + Hydrogen</v>
      </c>
      <c r="C711" s="274" t="str">
        <f t="shared" si="36"/>
        <v>Fraction of Industrial Fuel Use Shifted to Other Fuels</v>
      </c>
      <c r="D711" s="6" t="s">
        <v>3212</v>
      </c>
      <c r="E711" s="44" t="s">
        <v>2448</v>
      </c>
      <c r="F711" t="s">
        <v>3179</v>
      </c>
      <c r="G711" s="44" t="s">
        <v>3219</v>
      </c>
      <c r="H711" s="43">
        <v>1452</v>
      </c>
      <c r="I711" s="44" t="s">
        <v>46</v>
      </c>
      <c r="J711" s="274" t="str">
        <f>IF(ISBLANK(INDEX('Policy Characteristics'!D:D,MATCH($C711,'Policy Characteristics'!$C:$C,0))),"",INDEX('Policy Characteristics'!D:D,MATCH($C711,'Policy Characteristics'!$C:$C,0)))</f>
        <v>Electrification + Hydrogen</v>
      </c>
      <c r="K711" s="272" t="str">
        <f>IF(ISBLANK(INDEX('Policy Characteristics'!E:E,MATCH($C711,'Policy Characteristics'!$C:$C,0))),"",INDEX('Policy Characteristics'!E:E,MATCH($C711,'Policy Characteristics'!$C:$C,0)))</f>
        <v>indst fuel type shifting</v>
      </c>
      <c r="L711" s="285">
        <f>IF(ISBLANK(INDEX('Policy Characteristics'!F:F,MATCH($C711,'Policy Characteristics'!$C:$C,0))),"",INDEX('Policy Characteristics'!F:F,MATCH($C711,'Policy Characteristics'!$C:$C,0)))</f>
        <v>0</v>
      </c>
      <c r="M711" s="285">
        <f>IF(ISBLANK(INDEX('Policy Characteristics'!G:G,MATCH($C711,'Policy Characteristics'!$C:$C,0))),"",INDEX('Policy Characteristics'!G:G,MATCH($C711,'Policy Characteristics'!$C:$C,0)))</f>
        <v>1</v>
      </c>
      <c r="N711" s="285">
        <f>IF(ISBLANK(INDEX('Policy Characteristics'!H:H,MATCH($C711,'Policy Characteristics'!$C:$C,0))),"",INDEX('Policy Characteristics'!H:H,MATCH($C711,'Policy Characteristics'!$C:$C,0)))</f>
        <v>0.01</v>
      </c>
      <c r="O711" s="272" t="str">
        <f>IF(ISBLANK(INDEX('Policy Characteristics'!I:I,MATCH($C711,'Policy Characteristics'!$C:$C,0))),"",INDEX('Policy Characteristics'!I:I,MATCH($C711,'Policy Characteristics'!$C:$C,0)))</f>
        <v>% of fuel shifted</v>
      </c>
      <c r="P711" s="272"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1" s="272" t="str">
        <f>IF(ISBLANK(INDEX('Policy Characteristics'!K:K,MATCH($C711,'Policy Characteristics'!$C:$C,0))),"",INDEX('Policy Characteristics'!K:K,MATCH($C711,'Policy Characteristics'!$C:$C,0)))</f>
        <v>industry-ag-main.html#fuel-switching</v>
      </c>
      <c r="R711" s="272" t="str">
        <f>IF(ISBLANK(INDEX('Policy Characteristics'!L:L,MATCH($C711,'Policy Characteristics'!$C:$C,0))),"",INDEX('Policy Characteristics'!L:L,MATCH($C711,'Policy Characteristics'!$C:$C,0)))</f>
        <v>industry-elec-and-hydrogen.html</v>
      </c>
    </row>
    <row r="712" spans="1:18" ht="16">
      <c r="A712" s="272" t="str">
        <f>IF(ISBLANK(INDEX('Policy Characteristics'!A:A,MATCH($C712,'Policy Characteristics'!$C:$C,0))),"",INDEX('Policy Characteristics'!A:A,MATCH($C712,'Policy Characteristics'!$C:$C,0)))</f>
        <v>Industry</v>
      </c>
      <c r="B712" s="272" t="str">
        <f>IF(ISBLANK(INDEX('Policy Characteristics'!B:B,MATCH($C712,'Policy Characteristics'!$C:$C,0))),"",INDEX('Policy Characteristics'!B:B,MATCH($C712,'Policy Characteristics'!$C:$C,0)))</f>
        <v>Electrification + Hydrogen</v>
      </c>
      <c r="C712" s="274" t="str">
        <f t="shared" si="36"/>
        <v>Fraction of Industrial Fuel Use Shifted to Other Fuels</v>
      </c>
      <c r="D712" s="6" t="s">
        <v>3212</v>
      </c>
      <c r="E712" s="44" t="s">
        <v>2449</v>
      </c>
      <c r="F712" t="s">
        <v>3179</v>
      </c>
      <c r="G712" s="44" t="s">
        <v>3220</v>
      </c>
      <c r="H712" s="43">
        <v>1453</v>
      </c>
      <c r="I712" s="44" t="s">
        <v>46</v>
      </c>
      <c r="J712" s="274" t="str">
        <f>IF(ISBLANK(INDEX('Policy Characteristics'!D:D,MATCH($C712,'Policy Characteristics'!$C:$C,0))),"",INDEX('Policy Characteristics'!D:D,MATCH($C712,'Policy Characteristics'!$C:$C,0)))</f>
        <v>Electrification + Hydrogen</v>
      </c>
      <c r="K712" s="272" t="str">
        <f>IF(ISBLANK(INDEX('Policy Characteristics'!E:E,MATCH($C712,'Policy Characteristics'!$C:$C,0))),"",INDEX('Policy Characteristics'!E:E,MATCH($C712,'Policy Characteristics'!$C:$C,0)))</f>
        <v>indst fuel type shifting</v>
      </c>
      <c r="L712" s="285">
        <f>IF(ISBLANK(INDEX('Policy Characteristics'!F:F,MATCH($C712,'Policy Characteristics'!$C:$C,0))),"",INDEX('Policy Characteristics'!F:F,MATCH($C712,'Policy Characteristics'!$C:$C,0)))</f>
        <v>0</v>
      </c>
      <c r="M712" s="285">
        <f>IF(ISBLANK(INDEX('Policy Characteristics'!G:G,MATCH($C712,'Policy Characteristics'!$C:$C,0))),"",INDEX('Policy Characteristics'!G:G,MATCH($C712,'Policy Characteristics'!$C:$C,0)))</f>
        <v>1</v>
      </c>
      <c r="N712" s="285">
        <f>IF(ISBLANK(INDEX('Policy Characteristics'!H:H,MATCH($C712,'Policy Characteristics'!$C:$C,0))),"",INDEX('Policy Characteristics'!H:H,MATCH($C712,'Policy Characteristics'!$C:$C,0)))</f>
        <v>0.01</v>
      </c>
      <c r="O712" s="272" t="str">
        <f>IF(ISBLANK(INDEX('Policy Characteristics'!I:I,MATCH($C712,'Policy Characteristics'!$C:$C,0))),"",INDEX('Policy Characteristics'!I:I,MATCH($C712,'Policy Characteristics'!$C:$C,0)))</f>
        <v>% of fuel shifted</v>
      </c>
      <c r="P712" s="272"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2" s="272" t="str">
        <f>IF(ISBLANK(INDEX('Policy Characteristics'!K:K,MATCH($C712,'Policy Characteristics'!$C:$C,0))),"",INDEX('Policy Characteristics'!K:K,MATCH($C712,'Policy Characteristics'!$C:$C,0)))</f>
        <v>industry-ag-main.html#fuel-switching</v>
      </c>
      <c r="R712" s="272" t="str">
        <f>IF(ISBLANK(INDEX('Policy Characteristics'!L:L,MATCH($C712,'Policy Characteristics'!$C:$C,0))),"",INDEX('Policy Characteristics'!L:L,MATCH($C712,'Policy Characteristics'!$C:$C,0)))</f>
        <v>industry-elec-and-hydrogen.html</v>
      </c>
    </row>
    <row r="713" spans="1:18" ht="16">
      <c r="A713" s="272" t="str">
        <f>IF(ISBLANK(INDEX('Policy Characteristics'!A:A,MATCH($C713,'Policy Characteristics'!$C:$C,0))),"",INDEX('Policy Characteristics'!A:A,MATCH($C713,'Policy Characteristics'!$C:$C,0)))</f>
        <v>Industry</v>
      </c>
      <c r="B713" s="272" t="str">
        <f>IF(ISBLANK(INDEX('Policy Characteristics'!B:B,MATCH($C713,'Policy Characteristics'!$C:$C,0))),"",INDEX('Policy Characteristics'!B:B,MATCH($C713,'Policy Characteristics'!$C:$C,0)))</f>
        <v>Electrification + Hydrogen</v>
      </c>
      <c r="C713" s="274" t="str">
        <f t="shared" si="36"/>
        <v>Fraction of Industrial Fuel Use Shifted to Other Fuels</v>
      </c>
      <c r="D713" s="6" t="s">
        <v>3212</v>
      </c>
      <c r="E713" s="44" t="s">
        <v>2785</v>
      </c>
      <c r="F713" t="s">
        <v>3179</v>
      </c>
      <c r="G713" s="44" t="s">
        <v>3221</v>
      </c>
      <c r="H713" s="43">
        <v>1454</v>
      </c>
      <c r="I713" s="44" t="s">
        <v>46</v>
      </c>
      <c r="J713" s="274" t="str">
        <f>IF(ISBLANK(INDEX('Policy Characteristics'!D:D,MATCH($C713,'Policy Characteristics'!$C:$C,0))),"",INDEX('Policy Characteristics'!D:D,MATCH($C713,'Policy Characteristics'!$C:$C,0)))</f>
        <v>Electrification + Hydrogen</v>
      </c>
      <c r="K713" s="272" t="str">
        <f>IF(ISBLANK(INDEX('Policy Characteristics'!E:E,MATCH($C713,'Policy Characteristics'!$C:$C,0))),"",INDEX('Policy Characteristics'!E:E,MATCH($C713,'Policy Characteristics'!$C:$C,0)))</f>
        <v>indst fuel type shifting</v>
      </c>
      <c r="L713" s="285">
        <f>IF(ISBLANK(INDEX('Policy Characteristics'!F:F,MATCH($C713,'Policy Characteristics'!$C:$C,0))),"",INDEX('Policy Characteristics'!F:F,MATCH($C713,'Policy Characteristics'!$C:$C,0)))</f>
        <v>0</v>
      </c>
      <c r="M713" s="285">
        <f>IF(ISBLANK(INDEX('Policy Characteristics'!G:G,MATCH($C713,'Policy Characteristics'!$C:$C,0))),"",INDEX('Policy Characteristics'!G:G,MATCH($C713,'Policy Characteristics'!$C:$C,0)))</f>
        <v>1</v>
      </c>
      <c r="N713" s="285">
        <f>IF(ISBLANK(INDEX('Policy Characteristics'!H:H,MATCH($C713,'Policy Characteristics'!$C:$C,0))),"",INDEX('Policy Characteristics'!H:H,MATCH($C713,'Policy Characteristics'!$C:$C,0)))</f>
        <v>0.01</v>
      </c>
      <c r="O713" s="272" t="str">
        <f>IF(ISBLANK(INDEX('Policy Characteristics'!I:I,MATCH($C713,'Policy Characteristics'!$C:$C,0))),"",INDEX('Policy Characteristics'!I:I,MATCH($C713,'Policy Characteristics'!$C:$C,0)))</f>
        <v>% of fuel shifted</v>
      </c>
      <c r="P713" s="272"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3" s="272" t="str">
        <f>IF(ISBLANK(INDEX('Policy Characteristics'!K:K,MATCH($C713,'Policy Characteristics'!$C:$C,0))),"",INDEX('Policy Characteristics'!K:K,MATCH($C713,'Policy Characteristics'!$C:$C,0)))</f>
        <v>industry-ag-main.html#fuel-switching</v>
      </c>
      <c r="R713" s="272" t="str">
        <f>IF(ISBLANK(INDEX('Policy Characteristics'!L:L,MATCH($C713,'Policy Characteristics'!$C:$C,0))),"",INDEX('Policy Characteristics'!L:L,MATCH($C713,'Policy Characteristics'!$C:$C,0)))</f>
        <v>industry-elec-and-hydrogen.html</v>
      </c>
    </row>
    <row r="714" spans="1:18" ht="16">
      <c r="A714" s="272" t="str">
        <f>IF(ISBLANK(INDEX('Policy Characteristics'!A:A,MATCH($C714,'Policy Characteristics'!$C:$C,0))),"",INDEX('Policy Characteristics'!A:A,MATCH($C714,'Policy Characteristics'!$C:$C,0)))</f>
        <v>Industry</v>
      </c>
      <c r="B714" s="272" t="str">
        <f>IF(ISBLANK(INDEX('Policy Characteristics'!B:B,MATCH($C714,'Policy Characteristics'!$C:$C,0))),"",INDEX('Policy Characteristics'!B:B,MATCH($C714,'Policy Characteristics'!$C:$C,0)))</f>
        <v>Electrification + Hydrogen</v>
      </c>
      <c r="C714" s="274" t="str">
        <f t="shared" si="36"/>
        <v>Fraction of Industrial Fuel Use Shifted to Other Fuels</v>
      </c>
      <c r="D714" s="6" t="s">
        <v>3212</v>
      </c>
      <c r="E714" s="44" t="s">
        <v>2786</v>
      </c>
      <c r="F714" t="s">
        <v>3179</v>
      </c>
      <c r="G714" s="44" t="s">
        <v>3222</v>
      </c>
      <c r="H714" s="43">
        <v>1455</v>
      </c>
      <c r="I714" s="44" t="s">
        <v>46</v>
      </c>
      <c r="J714" s="274" t="str">
        <f>IF(ISBLANK(INDEX('Policy Characteristics'!D:D,MATCH($C714,'Policy Characteristics'!$C:$C,0))),"",INDEX('Policy Characteristics'!D:D,MATCH($C714,'Policy Characteristics'!$C:$C,0)))</f>
        <v>Electrification + Hydrogen</v>
      </c>
      <c r="K714" s="272" t="str">
        <f>IF(ISBLANK(INDEX('Policy Characteristics'!E:E,MATCH($C714,'Policy Characteristics'!$C:$C,0))),"",INDEX('Policy Characteristics'!E:E,MATCH($C714,'Policy Characteristics'!$C:$C,0)))</f>
        <v>indst fuel type shifting</v>
      </c>
      <c r="L714" s="285">
        <f>IF(ISBLANK(INDEX('Policy Characteristics'!F:F,MATCH($C714,'Policy Characteristics'!$C:$C,0))),"",INDEX('Policy Characteristics'!F:F,MATCH($C714,'Policy Characteristics'!$C:$C,0)))</f>
        <v>0</v>
      </c>
      <c r="M714" s="285">
        <f>IF(ISBLANK(INDEX('Policy Characteristics'!G:G,MATCH($C714,'Policy Characteristics'!$C:$C,0))),"",INDEX('Policy Characteristics'!G:G,MATCH($C714,'Policy Characteristics'!$C:$C,0)))</f>
        <v>1</v>
      </c>
      <c r="N714" s="285">
        <f>IF(ISBLANK(INDEX('Policy Characteristics'!H:H,MATCH($C714,'Policy Characteristics'!$C:$C,0))),"",INDEX('Policy Characteristics'!H:H,MATCH($C714,'Policy Characteristics'!$C:$C,0)))</f>
        <v>0.01</v>
      </c>
      <c r="O714" s="272" t="str">
        <f>IF(ISBLANK(INDEX('Policy Characteristics'!I:I,MATCH($C714,'Policy Characteristics'!$C:$C,0))),"",INDEX('Policy Characteristics'!I:I,MATCH($C714,'Policy Characteristics'!$C:$C,0)))</f>
        <v>% of fuel shifted</v>
      </c>
      <c r="P714" s="272"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4" s="272" t="str">
        <f>IF(ISBLANK(INDEX('Policy Characteristics'!K:K,MATCH($C714,'Policy Characteristics'!$C:$C,0))),"",INDEX('Policy Characteristics'!K:K,MATCH($C714,'Policy Characteristics'!$C:$C,0)))</f>
        <v>industry-ag-main.html#fuel-switching</v>
      </c>
      <c r="R714" s="272" t="str">
        <f>IF(ISBLANK(INDEX('Policy Characteristics'!L:L,MATCH($C714,'Policy Characteristics'!$C:$C,0))),"",INDEX('Policy Characteristics'!L:L,MATCH($C714,'Policy Characteristics'!$C:$C,0)))</f>
        <v>industry-elec-and-hydrogen.html</v>
      </c>
    </row>
    <row r="715" spans="1:18" ht="16">
      <c r="A715" s="272" t="str">
        <f>IF(ISBLANK(INDEX('Policy Characteristics'!A:A,MATCH($C715,'Policy Characteristics'!$C:$C,0))),"",INDEX('Policy Characteristics'!A:A,MATCH($C715,'Policy Characteristics'!$C:$C,0)))</f>
        <v>Industry</v>
      </c>
      <c r="B715" s="272" t="str">
        <f>IF(ISBLANK(INDEX('Policy Characteristics'!B:B,MATCH($C715,'Policy Characteristics'!$C:$C,0))),"",INDEX('Policy Characteristics'!B:B,MATCH($C715,'Policy Characteristics'!$C:$C,0)))</f>
        <v>Electrification + Hydrogen</v>
      </c>
      <c r="C715" s="274" t="str">
        <f t="shared" si="36"/>
        <v>Fraction of Industrial Fuel Use Shifted to Other Fuels</v>
      </c>
      <c r="D715" s="6" t="s">
        <v>3212</v>
      </c>
      <c r="E715" s="44" t="s">
        <v>2787</v>
      </c>
      <c r="F715" t="s">
        <v>3179</v>
      </c>
      <c r="G715" s="44" t="s">
        <v>3223</v>
      </c>
      <c r="H715" s="43">
        <v>1456</v>
      </c>
      <c r="I715" s="44" t="s">
        <v>46</v>
      </c>
      <c r="J715" s="274" t="str">
        <f>IF(ISBLANK(INDEX('Policy Characteristics'!D:D,MATCH($C715,'Policy Characteristics'!$C:$C,0))),"",INDEX('Policy Characteristics'!D:D,MATCH($C715,'Policy Characteristics'!$C:$C,0)))</f>
        <v>Electrification + Hydrogen</v>
      </c>
      <c r="K715" s="272" t="str">
        <f>IF(ISBLANK(INDEX('Policy Characteristics'!E:E,MATCH($C715,'Policy Characteristics'!$C:$C,0))),"",INDEX('Policy Characteristics'!E:E,MATCH($C715,'Policy Characteristics'!$C:$C,0)))</f>
        <v>indst fuel type shifting</v>
      </c>
      <c r="L715" s="285">
        <f>IF(ISBLANK(INDEX('Policy Characteristics'!F:F,MATCH($C715,'Policy Characteristics'!$C:$C,0))),"",INDEX('Policy Characteristics'!F:F,MATCH($C715,'Policy Characteristics'!$C:$C,0)))</f>
        <v>0</v>
      </c>
      <c r="M715" s="285">
        <f>IF(ISBLANK(INDEX('Policy Characteristics'!G:G,MATCH($C715,'Policy Characteristics'!$C:$C,0))),"",INDEX('Policy Characteristics'!G:G,MATCH($C715,'Policy Characteristics'!$C:$C,0)))</f>
        <v>1</v>
      </c>
      <c r="N715" s="285">
        <f>IF(ISBLANK(INDEX('Policy Characteristics'!H:H,MATCH($C715,'Policy Characteristics'!$C:$C,0))),"",INDEX('Policy Characteristics'!H:H,MATCH($C715,'Policy Characteristics'!$C:$C,0)))</f>
        <v>0.01</v>
      </c>
      <c r="O715" s="272" t="str">
        <f>IF(ISBLANK(INDEX('Policy Characteristics'!I:I,MATCH($C715,'Policy Characteristics'!$C:$C,0))),"",INDEX('Policy Characteristics'!I:I,MATCH($C715,'Policy Characteristics'!$C:$C,0)))</f>
        <v>% of fuel shifted</v>
      </c>
      <c r="P715" s="272"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5" s="272" t="str">
        <f>IF(ISBLANK(INDEX('Policy Characteristics'!K:K,MATCH($C715,'Policy Characteristics'!$C:$C,0))),"",INDEX('Policy Characteristics'!K:K,MATCH($C715,'Policy Characteristics'!$C:$C,0)))</f>
        <v>industry-ag-main.html#fuel-switching</v>
      </c>
      <c r="R715" s="272" t="str">
        <f>IF(ISBLANK(INDEX('Policy Characteristics'!L:L,MATCH($C715,'Policy Characteristics'!$C:$C,0))),"",INDEX('Policy Characteristics'!L:L,MATCH($C715,'Policy Characteristics'!$C:$C,0)))</f>
        <v>industry-elec-and-hydrogen.html</v>
      </c>
    </row>
    <row r="716" spans="1:18" ht="16">
      <c r="A716" s="272" t="str">
        <f>IF(ISBLANK(INDEX('Policy Characteristics'!A:A,MATCH($C716,'Policy Characteristics'!$C:$C,0))),"",INDEX('Policy Characteristics'!A:A,MATCH($C716,'Policy Characteristics'!$C:$C,0)))</f>
        <v>Industry</v>
      </c>
      <c r="B716" s="272" t="str">
        <f>IF(ISBLANK(INDEX('Policy Characteristics'!B:B,MATCH($C716,'Policy Characteristics'!$C:$C,0))),"",INDEX('Policy Characteristics'!B:B,MATCH($C716,'Policy Characteristics'!$C:$C,0)))</f>
        <v>Electrification + Hydrogen</v>
      </c>
      <c r="C716" s="274" t="str">
        <f t="shared" si="36"/>
        <v>Fraction of Industrial Fuel Use Shifted to Other Fuels</v>
      </c>
      <c r="D716" s="6" t="s">
        <v>3212</v>
      </c>
      <c r="E716" s="44" t="s">
        <v>2784</v>
      </c>
      <c r="F716" t="s">
        <v>3179</v>
      </c>
      <c r="G716" s="44" t="s">
        <v>3224</v>
      </c>
      <c r="H716" s="43">
        <v>1457</v>
      </c>
      <c r="I716" s="44" t="s">
        <v>45</v>
      </c>
      <c r="J716" s="274" t="str">
        <f>IF(ISBLANK(INDEX('Policy Characteristics'!D:D,MATCH($C716,'Policy Characteristics'!$C:$C,0))),"",INDEX('Policy Characteristics'!D:D,MATCH($C716,'Policy Characteristics'!$C:$C,0)))</f>
        <v>Electrification + Hydrogen</v>
      </c>
      <c r="K716" s="272" t="str">
        <f>IF(ISBLANK(INDEX('Policy Characteristics'!E:E,MATCH($C716,'Policy Characteristics'!$C:$C,0))),"",INDEX('Policy Characteristics'!E:E,MATCH($C716,'Policy Characteristics'!$C:$C,0)))</f>
        <v>indst fuel type shifting</v>
      </c>
      <c r="L716" s="285">
        <f>IF(ISBLANK(INDEX('Policy Characteristics'!F:F,MATCH($C716,'Policy Characteristics'!$C:$C,0))),"",INDEX('Policy Characteristics'!F:F,MATCH($C716,'Policy Characteristics'!$C:$C,0)))</f>
        <v>0</v>
      </c>
      <c r="M716" s="285">
        <f>IF(ISBLANK(INDEX('Policy Characteristics'!G:G,MATCH($C716,'Policy Characteristics'!$C:$C,0))),"",INDEX('Policy Characteristics'!G:G,MATCH($C716,'Policy Characteristics'!$C:$C,0)))</f>
        <v>1</v>
      </c>
      <c r="N716" s="285">
        <f>IF(ISBLANK(INDEX('Policy Characteristics'!H:H,MATCH($C716,'Policy Characteristics'!$C:$C,0))),"",INDEX('Policy Characteristics'!H:H,MATCH($C716,'Policy Characteristics'!$C:$C,0)))</f>
        <v>0.01</v>
      </c>
      <c r="O716" s="272" t="str">
        <f>IF(ISBLANK(INDEX('Policy Characteristics'!I:I,MATCH($C716,'Policy Characteristics'!$C:$C,0))),"",INDEX('Policy Characteristics'!I:I,MATCH($C716,'Policy Characteristics'!$C:$C,0)))</f>
        <v>% of fuel shifted</v>
      </c>
      <c r="P716" s="272"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and/or hydrogen. Only fuel consumed for energy, not fuel used as a chemical feedstock, is affected by this policy. // **Guidance for setting values:** Separately set the percentages of non-electricity, non-hydrogen fuel used by this industry in the Reference Case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  In the top-emitting 14 industries in the U.S., just under 50% of heat demand is at tempratures below 250 C, about a third is at temperatures from 350-600 C, and the remainder is at temperatures above 600 C.</v>
      </c>
      <c r="Q716" s="272" t="str">
        <f>IF(ISBLANK(INDEX('Policy Characteristics'!K:K,MATCH($C716,'Policy Characteristics'!$C:$C,0))),"",INDEX('Policy Characteristics'!K:K,MATCH($C716,'Policy Characteristics'!$C:$C,0)))</f>
        <v>industry-ag-main.html#fuel-switching</v>
      </c>
      <c r="R716" s="272" t="str">
        <f>IF(ISBLANK(INDEX('Policy Characteristics'!L:L,MATCH($C716,'Policy Characteristics'!$C:$C,0))),"",INDEX('Policy Characteristics'!L:L,MATCH($C716,'Policy Characteristics'!$C:$C,0)))</f>
        <v>industry-elec-and-hydrogen.html</v>
      </c>
    </row>
    <row r="717" spans="1:18" s="2" customFormat="1" ht="16">
      <c r="A717" s="272" t="str">
        <f>IF(ISBLANK(INDEX('Policy Characteristics'!A:A,MATCH($C717,'Policy Characteristics'!$C:$C,0))),"",INDEX('Policy Characteristics'!A:A,MATCH($C717,'Policy Characteristics'!$C:$C,0)))</f>
        <v>Industry</v>
      </c>
      <c r="B717" s="272" t="str">
        <f>IF(ISBLANK(INDEX('Policy Characteristics'!B:B,MATCH($C717,'Policy Characteristics'!$C:$C,0))),"",INDEX('Policy Characteristics'!B:B,MATCH($C717,'Policy Characteristics'!$C:$C,0)))</f>
        <v>F-Gas Substitution</v>
      </c>
      <c r="C717" s="273" t="s">
        <v>2864</v>
      </c>
      <c r="D717" s="6"/>
      <c r="E717" s="6"/>
      <c r="F717" s="6"/>
      <c r="G717" s="6"/>
      <c r="H717" s="46">
        <v>58</v>
      </c>
      <c r="I717" s="6" t="s">
        <v>45</v>
      </c>
      <c r="J717" s="274" t="str">
        <f>IF(ISBLANK(INDEX('Policy Characteristics'!D:D,MATCH($C717,'Policy Characteristics'!$C:$C,0))),"",INDEX('Policy Characteristics'!D:D,MATCH($C717,'Policy Characteristics'!$C:$C,0)))</f>
        <v>F-gas Measures</v>
      </c>
      <c r="K717" s="272" t="str">
        <f>IF(ISBLANK(INDEX('Policy Characteristics'!E:E,MATCH($C717,'Policy Characteristics'!$C:$C,0))),"",INDEX('Policy Characteristics'!E:E,MATCH($C717,'Policy Characteristics'!$C:$C,0)))</f>
        <v>indst f gas substitution</v>
      </c>
      <c r="L717" s="285">
        <f>IF(ISBLANK(INDEX('Policy Characteristics'!F:F,MATCH($C717,'Policy Characteristics'!$C:$C,0))),"",INDEX('Policy Characteristics'!F:F,MATCH($C717,'Policy Characteristics'!$C:$C,0)))</f>
        <v>0</v>
      </c>
      <c r="M717" s="285">
        <f>IF(ISBLANK(INDEX('Policy Characteristics'!G:G,MATCH($C717,'Policy Characteristics'!$C:$C,0))),"",INDEX('Policy Characteristics'!G:G,MATCH($C717,'Policy Characteristics'!$C:$C,0)))</f>
        <v>1</v>
      </c>
      <c r="N717" s="285">
        <f>IF(ISBLANK(INDEX('Policy Characteristics'!H:H,MATCH($C717,'Policy Characteristics'!$C:$C,0))),"",INDEX('Policy Characteristics'!H:H,MATCH($C717,'Policy Characteristics'!$C:$C,0)))</f>
        <v>0.01</v>
      </c>
      <c r="O717" s="272" t="str">
        <f>IF(ISBLANK(INDEX('Policy Characteristics'!I:I,MATCH($C717,'Policy Characteristics'!$C:$C,0))),"",INDEX('Policy Characteristics'!I:I,MATCH($C717,'Policy Characteristics'!$C:$C,0)))</f>
        <v>% of potential achieved</v>
      </c>
      <c r="P717" s="272" t="str">
        <f>IF(ISBLANK(INDEX('Policy Characteristics'!J:J,MATCH($C717,'Policy Characteristics'!$C:$C,0))),"",INDEX('Policy Characteristics'!J:J,MATCH($C717,'Policy Characteristics'!$C:$C,0)))</f>
        <v>**Description:** This policy reduces emissions of high-GWP, fluorinated gases (F-gases) from the industry sector by substituting less-harmful chemicals. // **Guidance for setting values:** If this policy is fully implemented, F-gas emissions in 2050 are reduced by 61%.</v>
      </c>
      <c r="Q717" s="272" t="str">
        <f>IF(ISBLANK(INDEX('Policy Characteristics'!K:K,MATCH($C717,'Policy Characteristics'!$C:$C,0))),"",INDEX('Policy Characteristics'!K:K,MATCH($C717,'Policy Characteristics'!$C:$C,0)))</f>
        <v>industry-ag-main.html#avoid-f-gases</v>
      </c>
      <c r="R717" s="272" t="str">
        <f>IF(ISBLANK(INDEX('Policy Characteristics'!L:L,MATCH($C717,'Policy Characteristics'!$C:$C,0))),"",INDEX('Policy Characteristics'!L:L,MATCH($C717,'Policy Characteristics'!$C:$C,0)))</f>
        <v>avoid-f-gases.html</v>
      </c>
    </row>
    <row r="718" spans="1:18" s="2" customFormat="1" ht="16">
      <c r="A718" s="272" t="str">
        <f>IF(ISBLANK(INDEX('Policy Characteristics'!A:A,MATCH($C718,'Policy Characteristics'!$C:$C,0))),"",INDEX('Policy Characteristics'!A:A,MATCH($C718,'Policy Characteristics'!$C:$C,0)))</f>
        <v>Industry</v>
      </c>
      <c r="B718" s="272" t="str">
        <f>IF(ISBLANK(INDEX('Policy Characteristics'!B:B,MATCH($C718,'Policy Characteristics'!$C:$C,0))),"",INDEX('Policy Characteristics'!B:B,MATCH($C718,'Policy Characteristics'!$C:$C,0)))</f>
        <v>F-Gas Destruction</v>
      </c>
      <c r="C718" s="273" t="s">
        <v>2865</v>
      </c>
      <c r="D718" s="6"/>
      <c r="E718" s="6"/>
      <c r="F718" s="6"/>
      <c r="G718" s="6"/>
      <c r="H718" s="46">
        <v>510</v>
      </c>
      <c r="I718" s="6" t="s">
        <v>45</v>
      </c>
      <c r="J718" s="274" t="str">
        <f>IF(ISBLANK(INDEX('Policy Characteristics'!D:D,MATCH($C718,'Policy Characteristics'!$C:$C,0))),"",INDEX('Policy Characteristics'!D:D,MATCH($C718,'Policy Characteristics'!$C:$C,0)))</f>
        <v>F-gas Measures</v>
      </c>
      <c r="K718" s="272" t="str">
        <f>IF(ISBLANK(INDEX('Policy Characteristics'!E:E,MATCH($C718,'Policy Characteristics'!$C:$C,0))),"",INDEX('Policy Characteristics'!E:E,MATCH($C718,'Policy Characteristics'!$C:$C,0)))</f>
        <v>indst f gas destruction</v>
      </c>
      <c r="L718" s="285">
        <f>IF(ISBLANK(INDEX('Policy Characteristics'!F:F,MATCH($C718,'Policy Characteristics'!$C:$C,0))),"",INDEX('Policy Characteristics'!F:F,MATCH($C718,'Policy Characteristics'!$C:$C,0)))</f>
        <v>0</v>
      </c>
      <c r="M718" s="285">
        <f>IF(ISBLANK(INDEX('Policy Characteristics'!G:G,MATCH($C718,'Policy Characteristics'!$C:$C,0))),"",INDEX('Policy Characteristics'!G:G,MATCH($C718,'Policy Characteristics'!$C:$C,0)))</f>
        <v>1</v>
      </c>
      <c r="N718" s="285">
        <f>IF(ISBLANK(INDEX('Policy Characteristics'!H:H,MATCH($C718,'Policy Characteristics'!$C:$C,0))),"",INDEX('Policy Characteristics'!H:H,MATCH($C718,'Policy Characteristics'!$C:$C,0)))</f>
        <v>0.01</v>
      </c>
      <c r="O718" s="272" t="str">
        <f>IF(ISBLANK(INDEX('Policy Characteristics'!I:I,MATCH($C718,'Policy Characteristics'!$C:$C,0))),"",INDEX('Policy Characteristics'!I:I,MATCH($C718,'Policy Characteristics'!$C:$C,0)))</f>
        <v>% of potential achieved</v>
      </c>
      <c r="P718" s="272" t="str">
        <f>IF(ISBLANK(INDEX('Policy Characteristics'!J:J,MATCH($C718,'Policy Characteristics'!$C:$C,0))),"",INDEX('Policy Characteristics'!J:J,MATCH($C718,'Policy Characteristics'!$C:$C,0)))</f>
        <v>**Description:** This policy reduces emissions of high-GWP, fluorinated gases (F-gases) from the industry sector by destroying F-gases created as byproducts during the creation of desired products. // **Guidance for setting values:** If this policy is fully implemented, F-gas emissions in 2050 are reduced by 1%.</v>
      </c>
      <c r="Q718" s="272" t="str">
        <f>IF(ISBLANK(INDEX('Policy Characteristics'!K:K,MATCH($C718,'Policy Characteristics'!$C:$C,0))),"",INDEX('Policy Characteristics'!K:K,MATCH($C718,'Policy Characteristics'!$C:$C,0)))</f>
        <v>industry-ag-main.html#avoid-f-gases</v>
      </c>
      <c r="R718" s="272" t="str">
        <f>IF(ISBLANK(INDEX('Policy Characteristics'!L:L,MATCH($C718,'Policy Characteristics'!$C:$C,0))),"",INDEX('Policy Characteristics'!L:L,MATCH($C718,'Policy Characteristics'!$C:$C,0)))</f>
        <v>avoid-f-gases.html</v>
      </c>
    </row>
    <row r="719" spans="1:18" s="2" customFormat="1" ht="16">
      <c r="A719" s="272" t="str">
        <f>IF(ISBLANK(INDEX('Policy Characteristics'!A:A,MATCH($C719,'Policy Characteristics'!$C:$C,0))),"",INDEX('Policy Characteristics'!A:A,MATCH($C719,'Policy Characteristics'!$C:$C,0)))</f>
        <v>Industry</v>
      </c>
      <c r="B719" s="272" t="str">
        <f>IF(ISBLANK(INDEX('Policy Characteristics'!B:B,MATCH($C719,'Policy Characteristics'!$C:$C,0))),"",INDEX('Policy Characteristics'!B:B,MATCH($C719,'Policy Characteristics'!$C:$C,0)))</f>
        <v>F-Gas Recovery</v>
      </c>
      <c r="C719" s="273" t="s">
        <v>2866</v>
      </c>
      <c r="D719" s="6"/>
      <c r="E719" s="6"/>
      <c r="F719" s="6"/>
      <c r="G719" s="6"/>
      <c r="H719" s="46">
        <v>511</v>
      </c>
      <c r="I719" s="6" t="s">
        <v>45</v>
      </c>
      <c r="J719" s="274" t="str">
        <f>IF(ISBLANK(INDEX('Policy Characteristics'!D:D,MATCH($C719,'Policy Characteristics'!$C:$C,0))),"",INDEX('Policy Characteristics'!D:D,MATCH($C719,'Policy Characteristics'!$C:$C,0)))</f>
        <v>F-gas Measures</v>
      </c>
      <c r="K719" s="272" t="str">
        <f>IF(ISBLANK(INDEX('Policy Characteristics'!E:E,MATCH($C719,'Policy Characteristics'!$C:$C,0))),"",INDEX('Policy Characteristics'!E:E,MATCH($C719,'Policy Characteristics'!$C:$C,0)))</f>
        <v>indst f gas recovery</v>
      </c>
      <c r="L719" s="285">
        <f>IF(ISBLANK(INDEX('Policy Characteristics'!F:F,MATCH($C719,'Policy Characteristics'!$C:$C,0))),"",INDEX('Policy Characteristics'!F:F,MATCH($C719,'Policy Characteristics'!$C:$C,0)))</f>
        <v>0</v>
      </c>
      <c r="M719" s="285">
        <f>IF(ISBLANK(INDEX('Policy Characteristics'!G:G,MATCH($C719,'Policy Characteristics'!$C:$C,0))),"",INDEX('Policy Characteristics'!G:G,MATCH($C719,'Policy Characteristics'!$C:$C,0)))</f>
        <v>1</v>
      </c>
      <c r="N719" s="285">
        <f>IF(ISBLANK(INDEX('Policy Characteristics'!H:H,MATCH($C719,'Policy Characteristics'!$C:$C,0))),"",INDEX('Policy Characteristics'!H:H,MATCH($C719,'Policy Characteristics'!$C:$C,0)))</f>
        <v>0.01</v>
      </c>
      <c r="O719" s="272" t="str">
        <f>IF(ISBLANK(INDEX('Policy Characteristics'!I:I,MATCH($C719,'Policy Characteristics'!$C:$C,0))),"",INDEX('Policy Characteristics'!I:I,MATCH($C719,'Policy Characteristics'!$C:$C,0)))</f>
        <v>% of potential achieved</v>
      </c>
      <c r="P719" s="272" t="str">
        <f>IF(ISBLANK(INDEX('Policy Characteristics'!J:J,MATCH($C719,'Policy Characteristics'!$C:$C,0))),"",INDEX('Policy Characteristics'!J:J,MATCH($C719,'Policy Characteristics'!$C:$C,0)))</f>
        <v>**Description:** This policy reduces emissions of high-GWP, fluorinated gases (F-gases) by recovering F-gases from equipment at the end of its service life and destroying or recycling those F-gases. // **Guidance for setting values:** If this policy is fully implemented, F-gas emissions in 2050 are reduced by 4%.</v>
      </c>
      <c r="Q719" s="272" t="str">
        <f>IF(ISBLANK(INDEX('Policy Characteristics'!K:K,MATCH($C719,'Policy Characteristics'!$C:$C,0))),"",INDEX('Policy Characteristics'!K:K,MATCH($C719,'Policy Characteristics'!$C:$C,0)))</f>
        <v>industry-ag-main.html#avoid-f-gases</v>
      </c>
      <c r="R719" s="272" t="str">
        <f>IF(ISBLANK(INDEX('Policy Characteristics'!L:L,MATCH($C719,'Policy Characteristics'!$C:$C,0))),"",INDEX('Policy Characteristics'!L:L,MATCH($C719,'Policy Characteristics'!$C:$C,0)))</f>
        <v>avoid-f-gases.html</v>
      </c>
    </row>
    <row r="720" spans="1:18" s="2" customFormat="1" ht="16">
      <c r="A720" s="272" t="str">
        <f>IF(ISBLANK(INDEX('Policy Characteristics'!A:A,MATCH($C720,'Policy Characteristics'!$C:$C,0))),"",INDEX('Policy Characteristics'!A:A,MATCH($C720,'Policy Characteristics'!$C:$C,0)))</f>
        <v>Industry</v>
      </c>
      <c r="B720" s="272" t="str">
        <f>IF(ISBLANK(INDEX('Policy Characteristics'!B:B,MATCH($C720,'Policy Characteristics'!$C:$C,0))),"",INDEX('Policy Characteristics'!B:B,MATCH($C720,'Policy Characteristics'!$C:$C,0)))</f>
        <v>F-Gas Eqpt. Maintenance &amp; Retrofits</v>
      </c>
      <c r="C720" s="273" t="s">
        <v>2867</v>
      </c>
      <c r="D720" s="6"/>
      <c r="E720" s="6"/>
      <c r="F720" s="6"/>
      <c r="G720" s="6"/>
      <c r="H720" s="46">
        <v>512</v>
      </c>
      <c r="I720" s="6" t="s">
        <v>45</v>
      </c>
      <c r="J720" s="274" t="str">
        <f>IF(ISBLANK(INDEX('Policy Characteristics'!D:D,MATCH($C720,'Policy Characteristics'!$C:$C,0))),"",INDEX('Policy Characteristics'!D:D,MATCH($C720,'Policy Characteristics'!$C:$C,0)))</f>
        <v>F-gas Measures</v>
      </c>
      <c r="K720" s="272" t="str">
        <f>IF(ISBLANK(INDEX('Policy Characteristics'!E:E,MATCH($C720,'Policy Characteristics'!$C:$C,0))),"",INDEX('Policy Characteristics'!E:E,MATCH($C720,'Policy Characteristics'!$C:$C,0)))</f>
        <v>indst f gas inspct maint retrofit</v>
      </c>
      <c r="L720" s="285">
        <f>IF(ISBLANK(INDEX('Policy Characteristics'!F:F,MATCH($C720,'Policy Characteristics'!$C:$C,0))),"",INDEX('Policy Characteristics'!F:F,MATCH($C720,'Policy Characteristics'!$C:$C,0)))</f>
        <v>0</v>
      </c>
      <c r="M720" s="285">
        <f>IF(ISBLANK(INDEX('Policy Characteristics'!G:G,MATCH($C720,'Policy Characteristics'!$C:$C,0))),"",INDEX('Policy Characteristics'!G:G,MATCH($C720,'Policy Characteristics'!$C:$C,0)))</f>
        <v>1</v>
      </c>
      <c r="N720" s="285">
        <f>IF(ISBLANK(INDEX('Policy Characteristics'!H:H,MATCH($C720,'Policy Characteristics'!$C:$C,0))),"",INDEX('Policy Characteristics'!H:H,MATCH($C720,'Policy Characteristics'!$C:$C,0)))</f>
        <v>0.01</v>
      </c>
      <c r="O720" s="272" t="str">
        <f>IF(ISBLANK(INDEX('Policy Characteristics'!I:I,MATCH($C720,'Policy Characteristics'!$C:$C,0))),"",INDEX('Policy Characteristics'!I:I,MATCH($C720,'Policy Characteristics'!$C:$C,0)))</f>
        <v>% of potential achieved</v>
      </c>
      <c r="P720" s="272" t="str">
        <f>IF(ISBLANK(INDEX('Policy Characteristics'!J:J,MATCH($C720,'Policy Characteristics'!$C:$C,0))),"",INDEX('Policy Characteristics'!J:J,MATCH($C720,'Policy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F-gas emissions in 2050 are reduced by 1%.</v>
      </c>
      <c r="Q720" s="272" t="str">
        <f>IF(ISBLANK(INDEX('Policy Characteristics'!K:K,MATCH($C720,'Policy Characteristics'!$C:$C,0))),"",INDEX('Policy Characteristics'!K:K,MATCH($C720,'Policy Characteristics'!$C:$C,0)))</f>
        <v>industry-ag-main.html#avoid-f-gases</v>
      </c>
      <c r="R720" s="272" t="str">
        <f>IF(ISBLANK(INDEX('Policy Characteristics'!L:L,MATCH($C720,'Policy Characteristics'!$C:$C,0))),"",INDEX('Policy Characteristics'!L:L,MATCH($C720,'Policy Characteristics'!$C:$C,0)))</f>
        <v>avoid-f-gases.html</v>
      </c>
    </row>
    <row r="721" spans="1:18" s="4" customFormat="1" ht="16">
      <c r="A721" s="272" t="str">
        <f>IF(ISBLANK(INDEX('Policy Characteristics'!A:A,MATCH($C721,'Policy Characteristics'!$C:$C,0))),"",INDEX('Policy Characteristics'!A:A,MATCH($C721,'Policy Characteristics'!$C:$C,0)))</f>
        <v>Industry</v>
      </c>
      <c r="B721" s="272" t="str">
        <f>IF(ISBLANK(INDEX('Policy Characteristics'!B:B,MATCH($C721,'Policy Characteristics'!$C:$C,0))),"",INDEX('Policy Characteristics'!B:B,MATCH($C721,'Policy Characteristics'!$C:$C,0)))</f>
        <v>Improved System Design</v>
      </c>
      <c r="C721" s="275" t="s">
        <v>301</v>
      </c>
      <c r="D721" s="44"/>
      <c r="E721" s="44"/>
      <c r="F721" s="44"/>
      <c r="G721" s="44"/>
      <c r="H721" s="43">
        <v>54</v>
      </c>
      <c r="I721" s="44" t="s">
        <v>45</v>
      </c>
      <c r="J721" s="274" t="str">
        <f>IF(ISBLANK(INDEX('Policy Characteristics'!D:D,MATCH($C721,'Policy Characteristics'!$C:$C,0))),"",INDEX('Policy Characteristics'!D:D,MATCH($C721,'Policy Characteristics'!$C:$C,0)))</f>
        <v>Improved System Design</v>
      </c>
      <c r="K721" s="272" t="str">
        <f>IF(ISBLANK(INDEX('Policy Characteristics'!E:E,MATCH($C721,'Policy Characteristics'!$C:$C,0))),"",INDEX('Policy Characteristics'!E:E,MATCH($C721,'Policy Characteristics'!$C:$C,0)))</f>
        <v>indst system integration</v>
      </c>
      <c r="L721" s="285">
        <f>IF(ISBLANK(INDEX('Policy Characteristics'!F:F,MATCH($C721,'Policy Characteristics'!$C:$C,0))),"",INDEX('Policy Characteristics'!F:F,MATCH($C721,'Policy Characteristics'!$C:$C,0)))</f>
        <v>0</v>
      </c>
      <c r="M721" s="285">
        <f>IF(ISBLANK(INDEX('Policy Characteristics'!G:G,MATCH($C721,'Policy Characteristics'!$C:$C,0))),"",INDEX('Policy Characteristics'!G:G,MATCH($C721,'Policy Characteristics'!$C:$C,0)))</f>
        <v>1</v>
      </c>
      <c r="N721" s="285">
        <f>IF(ISBLANK(INDEX('Policy Characteristics'!H:H,MATCH($C721,'Policy Characteristics'!$C:$C,0))),"",INDEX('Policy Characteristics'!H:H,MATCH($C721,'Policy Characteristics'!$C:$C,0)))</f>
        <v>0.01</v>
      </c>
      <c r="O721" s="272" t="str">
        <f>IF(ISBLANK(INDEX('Policy Characteristics'!I:I,MATCH($C721,'Policy Characteristics'!$C:$C,0))),"",INDEX('Policy Characteristics'!I:I,MATCH($C721,'Policy Characteristics'!$C:$C,0)))</f>
        <v>% of potential achieved</v>
      </c>
      <c r="P721" s="272" t="str">
        <f>IF(ISBLANK(INDEX('Policy Characteristics'!J:J,MATCH($C721,'Policy Characteristics'!$C:$C,0))),"",INDEX('Policy Characteristics'!J:J,MATCH($C721,'Policy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721" s="272" t="str">
        <f>IF(ISBLANK(INDEX('Policy Characteristics'!K:K,MATCH($C721,'Policy Characteristics'!$C:$C,0))),"",INDEX('Policy Characteristics'!K:K,MATCH($C721,'Policy Characteristics'!$C:$C,0)))</f>
        <v>industry-ag-main.html#system-integ</v>
      </c>
      <c r="R721" s="272" t="str">
        <f>IF(ISBLANK(INDEX('Policy Characteristics'!L:L,MATCH($C721,'Policy Characteristics'!$C:$C,0))),"",INDEX('Policy Characteristics'!L:L,MATCH($C721,'Policy Characteristics'!$C:$C,0)))</f>
        <v>improved-system-design.html</v>
      </c>
    </row>
    <row r="722" spans="1:18" s="4" customFormat="1" ht="16">
      <c r="A722" s="272" t="str">
        <f>IF(ISBLANK(INDEX('Policy Characteristics'!A:A,MATCH($C722,'Policy Characteristics'!$C:$C,0))),"",INDEX('Policy Characteristics'!A:A,MATCH($C722,'Policy Characteristics'!$C:$C,0)))</f>
        <v>Industry</v>
      </c>
      <c r="B722" s="272" t="str">
        <f>IF(ISBLANK(INDEX('Policy Characteristics'!B:B,MATCH($C722,'Policy Characteristics'!$C:$C,0))),"",INDEX('Policy Characteristics'!B:B,MATCH($C722,'Policy Characteristics'!$C:$C,0)))</f>
        <v>Industry Energy Efficiency Standards</v>
      </c>
      <c r="C722" s="275" t="s">
        <v>300</v>
      </c>
      <c r="D722" s="44" t="s">
        <v>3188</v>
      </c>
      <c r="E722" s="44" t="s">
        <v>2444</v>
      </c>
      <c r="F722" t="s">
        <v>3213</v>
      </c>
      <c r="G722" s="44" t="s">
        <v>2450</v>
      </c>
      <c r="H722" s="43">
        <v>958</v>
      </c>
      <c r="I722" s="44" t="s">
        <v>45</v>
      </c>
      <c r="J722" s="274" t="str">
        <f>IF(ISBLANK(INDEX('Policy Characteristics'!D:D,MATCH($C722,'Policy Characteristics'!$C:$C,0))),"",INDEX('Policy Characteristics'!D:D,MATCH($C722,'Policy Characteristics'!$C:$C,0)))</f>
        <v>Industry Energy Efficiency Standards</v>
      </c>
      <c r="K722" s="272" t="str">
        <f>IF(ISBLANK(INDEX('Policy Characteristics'!E:E,MATCH($C722,'Policy Characteristics'!$C:$C,0))),"",INDEX('Policy Characteristics'!E:E,MATCH($C722,'Policy Characteristics'!$C:$C,0)))</f>
        <v>indst efficiency standards</v>
      </c>
      <c r="L722" s="285">
        <f>IF(ISBLANK(INDEX('Policy Characteristics'!F:F,MATCH($C722,'Policy Characteristics'!$C:$C,0))),"",INDEX('Policy Characteristics'!F:F,MATCH($C722,'Policy Characteristics'!$C:$C,0)))</f>
        <v>0</v>
      </c>
      <c r="M722" s="285">
        <f>IF(ISBLANK(INDEX('Policy Characteristics'!G:G,MATCH($C722,'Policy Characteristics'!$C:$C,0))),"",INDEX('Policy Characteristics'!G:G,MATCH($C722,'Policy Characteristics'!$C:$C,0)))</f>
        <v>0.25</v>
      </c>
      <c r="N722" s="285">
        <f>IF(ISBLANK(INDEX('Policy Characteristics'!H:H,MATCH($C722,'Policy Characteristics'!$C:$C,0))),"",INDEX('Policy Characteristics'!H:H,MATCH($C722,'Policy Characteristics'!$C:$C,0)))</f>
        <v>0.01</v>
      </c>
      <c r="O722" s="272" t="str">
        <f>IF(ISBLANK(INDEX('Policy Characteristics'!I:I,MATCH($C722,'Policy Characteristics'!$C:$C,0))),"",INDEX('Policy Characteristics'!I:I,MATCH($C722,'Policy Characteristics'!$C:$C,0)))</f>
        <v>% reduction in energy use</v>
      </c>
      <c r="P722" s="272" t="str">
        <f>IF(ISBLANK(INDEX('Policy Characteristics'!J:J,MATCH($C722,'Policy Characteristics'!$C:$C,0))),"",INDEX('Policy Characteristics'!J:J,MATCH($C722,'Policy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2" s="272" t="str">
        <f>IF(ISBLANK(INDEX('Policy Characteristics'!K:K,MATCH($C722,'Policy Characteristics'!$C:$C,0))),"",INDEX('Policy Characteristics'!K:K,MATCH($C722,'Policy Characteristics'!$C:$C,0)))</f>
        <v>industry-ag-main.html#eff-stds</v>
      </c>
      <c r="R722" s="272" t="str">
        <f>IF(ISBLANK(INDEX('Policy Characteristics'!L:L,MATCH($C722,'Policy Characteristics'!$C:$C,0))),"",INDEX('Policy Characteristics'!L:L,MATCH($C722,'Policy Characteristics'!$C:$C,0)))</f>
        <v>industry-energy-efficiency-standards.html</v>
      </c>
    </row>
    <row r="723" spans="1:18" s="4" customFormat="1" ht="16">
      <c r="A723" s="272" t="str">
        <f>IF(ISBLANK(INDEX('Policy Characteristics'!A:A,MATCH($C723,'Policy Characteristics'!$C:$C,0))),"",INDEX('Policy Characteristics'!A:A,MATCH($C723,'Policy Characteristics'!$C:$C,0)))</f>
        <v>Industry</v>
      </c>
      <c r="B723" s="272" t="str">
        <f>IF(ISBLANK(INDEX('Policy Characteristics'!B:B,MATCH($C723,'Policy Characteristics'!$C:$C,0))),"",INDEX('Policy Characteristics'!B:B,MATCH($C723,'Policy Characteristics'!$C:$C,0)))</f>
        <v>Industry Energy Efficiency Standards</v>
      </c>
      <c r="C723" s="274" t="str">
        <f t="shared" ref="C723:C786" si="37">C$722</f>
        <v>Percentage Improvement in Eqpt Efficiency Standards above BAU</v>
      </c>
      <c r="D723" s="44" t="s">
        <v>3188</v>
      </c>
      <c r="E723" s="44" t="s">
        <v>2445</v>
      </c>
      <c r="F723" t="s">
        <v>3213</v>
      </c>
      <c r="G723" s="44" t="s">
        <v>2453</v>
      </c>
      <c r="H723" s="43">
        <v>959</v>
      </c>
      <c r="I723" s="44" t="s">
        <v>46</v>
      </c>
      <c r="J723" s="274" t="str">
        <f>IF(ISBLANK(INDEX('Policy Characteristics'!D:D,MATCH($C723,'Policy Characteristics'!$C:$C,0))),"",INDEX('Policy Characteristics'!D:D,MATCH($C723,'Policy Characteristics'!$C:$C,0)))</f>
        <v>Industry Energy Efficiency Standards</v>
      </c>
      <c r="K723" s="272" t="str">
        <f>IF(ISBLANK(INDEX('Policy Characteristics'!E:E,MATCH($C723,'Policy Characteristics'!$C:$C,0))),"",INDEX('Policy Characteristics'!E:E,MATCH($C723,'Policy Characteristics'!$C:$C,0)))</f>
        <v>indst efficiency standards</v>
      </c>
      <c r="L723" s="285">
        <f>IF(ISBLANK(INDEX('Policy Characteristics'!F:F,MATCH($C723,'Policy Characteristics'!$C:$C,0))),"",INDEX('Policy Characteristics'!F:F,MATCH($C723,'Policy Characteristics'!$C:$C,0)))</f>
        <v>0</v>
      </c>
      <c r="M723" s="285">
        <f>IF(ISBLANK(INDEX('Policy Characteristics'!G:G,MATCH($C723,'Policy Characteristics'!$C:$C,0))),"",INDEX('Policy Characteristics'!G:G,MATCH($C723,'Policy Characteristics'!$C:$C,0)))</f>
        <v>0.25</v>
      </c>
      <c r="N723" s="285">
        <f>IF(ISBLANK(INDEX('Policy Characteristics'!H:H,MATCH($C723,'Policy Characteristics'!$C:$C,0))),"",INDEX('Policy Characteristics'!H:H,MATCH($C723,'Policy Characteristics'!$C:$C,0)))</f>
        <v>0.01</v>
      </c>
      <c r="O723" s="272" t="str">
        <f>IF(ISBLANK(INDEX('Policy Characteristics'!I:I,MATCH($C723,'Policy Characteristics'!$C:$C,0))),"",INDEX('Policy Characteristics'!I:I,MATCH($C723,'Policy Characteristics'!$C:$C,0)))</f>
        <v>% reduction in energy use</v>
      </c>
      <c r="P723" s="272" t="str">
        <f>IF(ISBLANK(INDEX('Policy Characteristics'!J:J,MATCH($C723,'Policy Characteristics'!$C:$C,0))),"",INDEX('Policy Characteristics'!J:J,MATCH($C723,'Policy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3" s="272" t="str">
        <f>IF(ISBLANK(INDEX('Policy Characteristics'!K:K,MATCH($C723,'Policy Characteristics'!$C:$C,0))),"",INDEX('Policy Characteristics'!K:K,MATCH($C723,'Policy Characteristics'!$C:$C,0)))</f>
        <v>industry-ag-main.html#eff-stds</v>
      </c>
      <c r="R723" s="272" t="str">
        <f>IF(ISBLANK(INDEX('Policy Characteristics'!L:L,MATCH($C723,'Policy Characteristics'!$C:$C,0))),"",INDEX('Policy Characteristics'!L:L,MATCH($C723,'Policy Characteristics'!$C:$C,0)))</f>
        <v>industry-energy-efficiency-standards.html</v>
      </c>
    </row>
    <row r="724" spans="1:18" s="4" customFormat="1" ht="16">
      <c r="A724" s="272" t="str">
        <f>IF(ISBLANK(INDEX('Policy Characteristics'!A:A,MATCH($C724,'Policy Characteristics'!$C:$C,0))),"",INDEX('Policy Characteristics'!A:A,MATCH($C724,'Policy Characteristics'!$C:$C,0)))</f>
        <v>Industry</v>
      </c>
      <c r="B724" s="272" t="str">
        <f>IF(ISBLANK(INDEX('Policy Characteristics'!B:B,MATCH($C724,'Policy Characteristics'!$C:$C,0))),"",INDEX('Policy Characteristics'!B:B,MATCH($C724,'Policy Characteristics'!$C:$C,0)))</f>
        <v>Industry Energy Efficiency Standards</v>
      </c>
      <c r="C724" s="274" t="str">
        <f t="shared" si="37"/>
        <v>Percentage Improvement in Eqpt Efficiency Standards above BAU</v>
      </c>
      <c r="D724" s="44" t="s">
        <v>3188</v>
      </c>
      <c r="E724" s="44" t="s">
        <v>2446</v>
      </c>
      <c r="F724" t="s">
        <v>3213</v>
      </c>
      <c r="G724" s="44" t="s">
        <v>2454</v>
      </c>
      <c r="H724" s="43">
        <v>960</v>
      </c>
      <c r="I724" s="44" t="s">
        <v>45</v>
      </c>
      <c r="J724" s="274" t="str">
        <f>IF(ISBLANK(INDEX('Policy Characteristics'!D:D,MATCH($C724,'Policy Characteristics'!$C:$C,0))),"",INDEX('Policy Characteristics'!D:D,MATCH($C724,'Policy Characteristics'!$C:$C,0)))</f>
        <v>Industry Energy Efficiency Standards</v>
      </c>
      <c r="K724" s="272" t="str">
        <f>IF(ISBLANK(INDEX('Policy Characteristics'!E:E,MATCH($C724,'Policy Characteristics'!$C:$C,0))),"",INDEX('Policy Characteristics'!E:E,MATCH($C724,'Policy Characteristics'!$C:$C,0)))</f>
        <v>indst efficiency standards</v>
      </c>
      <c r="L724" s="285">
        <f>IF(ISBLANK(INDEX('Policy Characteristics'!F:F,MATCH($C724,'Policy Characteristics'!$C:$C,0))),"",INDEX('Policy Characteristics'!F:F,MATCH($C724,'Policy Characteristics'!$C:$C,0)))</f>
        <v>0</v>
      </c>
      <c r="M724" s="285">
        <f>IF(ISBLANK(INDEX('Policy Characteristics'!G:G,MATCH($C724,'Policy Characteristics'!$C:$C,0))),"",INDEX('Policy Characteristics'!G:G,MATCH($C724,'Policy Characteristics'!$C:$C,0)))</f>
        <v>0.25</v>
      </c>
      <c r="N724" s="285">
        <f>IF(ISBLANK(INDEX('Policy Characteristics'!H:H,MATCH($C724,'Policy Characteristics'!$C:$C,0))),"",INDEX('Policy Characteristics'!H:H,MATCH($C724,'Policy Characteristics'!$C:$C,0)))</f>
        <v>0.01</v>
      </c>
      <c r="O724" s="272" t="str">
        <f>IF(ISBLANK(INDEX('Policy Characteristics'!I:I,MATCH($C724,'Policy Characteristics'!$C:$C,0))),"",INDEX('Policy Characteristics'!I:I,MATCH($C724,'Policy Characteristics'!$C:$C,0)))</f>
        <v>% reduction in energy use</v>
      </c>
      <c r="P724" s="272" t="str">
        <f>IF(ISBLANK(INDEX('Policy Characteristics'!J:J,MATCH($C724,'Policy Characteristics'!$C:$C,0))),"",INDEX('Policy Characteristics'!J:J,MATCH($C724,'Policy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4" s="272" t="str">
        <f>IF(ISBLANK(INDEX('Policy Characteristics'!K:K,MATCH($C724,'Policy Characteristics'!$C:$C,0))),"",INDEX('Policy Characteristics'!K:K,MATCH($C724,'Policy Characteristics'!$C:$C,0)))</f>
        <v>industry-ag-main.html#eff-stds</v>
      </c>
      <c r="R724" s="272" t="str">
        <f>IF(ISBLANK(INDEX('Policy Characteristics'!L:L,MATCH($C724,'Policy Characteristics'!$C:$C,0))),"",INDEX('Policy Characteristics'!L:L,MATCH($C724,'Policy Characteristics'!$C:$C,0)))</f>
        <v>industry-energy-efficiency-standards.html</v>
      </c>
    </row>
    <row r="725" spans="1:18" s="4" customFormat="1" ht="16">
      <c r="A725" s="272" t="str">
        <f>IF(ISBLANK(INDEX('Policy Characteristics'!A:A,MATCH($C725,'Policy Characteristics'!$C:$C,0))),"",INDEX('Policy Characteristics'!A:A,MATCH($C725,'Policy Characteristics'!$C:$C,0)))</f>
        <v>Industry</v>
      </c>
      <c r="B725" s="272" t="str">
        <f>IF(ISBLANK(INDEX('Policy Characteristics'!B:B,MATCH($C725,'Policy Characteristics'!$C:$C,0))),"",INDEX('Policy Characteristics'!B:B,MATCH($C725,'Policy Characteristics'!$C:$C,0)))</f>
        <v>Industry Energy Efficiency Standards</v>
      </c>
      <c r="C725" s="274" t="str">
        <f t="shared" si="37"/>
        <v>Percentage Improvement in Eqpt Efficiency Standards above BAU</v>
      </c>
      <c r="D725" s="44" t="s">
        <v>3188</v>
      </c>
      <c r="E725" s="44" t="s">
        <v>2447</v>
      </c>
      <c r="F725" t="s">
        <v>3213</v>
      </c>
      <c r="G725" s="44" t="s">
        <v>2451</v>
      </c>
      <c r="H725" s="43">
        <v>961</v>
      </c>
      <c r="I725" s="44" t="s">
        <v>46</v>
      </c>
      <c r="J725" s="274" t="str">
        <f>IF(ISBLANK(INDEX('Policy Characteristics'!D:D,MATCH($C725,'Policy Characteristics'!$C:$C,0))),"",INDEX('Policy Characteristics'!D:D,MATCH($C725,'Policy Characteristics'!$C:$C,0)))</f>
        <v>Industry Energy Efficiency Standards</v>
      </c>
      <c r="K725" s="272" t="str">
        <f>IF(ISBLANK(INDEX('Policy Characteristics'!E:E,MATCH($C725,'Policy Characteristics'!$C:$C,0))),"",INDEX('Policy Characteristics'!E:E,MATCH($C725,'Policy Characteristics'!$C:$C,0)))</f>
        <v>indst efficiency standards</v>
      </c>
      <c r="L725" s="285">
        <f>IF(ISBLANK(INDEX('Policy Characteristics'!F:F,MATCH($C725,'Policy Characteristics'!$C:$C,0))),"",INDEX('Policy Characteristics'!F:F,MATCH($C725,'Policy Characteristics'!$C:$C,0)))</f>
        <v>0</v>
      </c>
      <c r="M725" s="285">
        <f>IF(ISBLANK(INDEX('Policy Characteristics'!G:G,MATCH($C725,'Policy Characteristics'!$C:$C,0))),"",INDEX('Policy Characteristics'!G:G,MATCH($C725,'Policy Characteristics'!$C:$C,0)))</f>
        <v>0.25</v>
      </c>
      <c r="N725" s="285">
        <f>IF(ISBLANK(INDEX('Policy Characteristics'!H:H,MATCH($C725,'Policy Characteristics'!$C:$C,0))),"",INDEX('Policy Characteristics'!H:H,MATCH($C725,'Policy Characteristics'!$C:$C,0)))</f>
        <v>0.01</v>
      </c>
      <c r="O725" s="272" t="str">
        <f>IF(ISBLANK(INDEX('Policy Characteristics'!I:I,MATCH($C725,'Policy Characteristics'!$C:$C,0))),"",INDEX('Policy Characteristics'!I:I,MATCH($C725,'Policy Characteristics'!$C:$C,0)))</f>
        <v>% reduction in energy use</v>
      </c>
      <c r="P725" s="272" t="str">
        <f>IF(ISBLANK(INDEX('Policy Characteristics'!J:J,MATCH($C725,'Policy Characteristics'!$C:$C,0))),"",INDEX('Policy Characteristics'!J:J,MATCH($C725,'Policy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5" s="272" t="str">
        <f>IF(ISBLANK(INDEX('Policy Characteristics'!K:K,MATCH($C725,'Policy Characteristics'!$C:$C,0))),"",INDEX('Policy Characteristics'!K:K,MATCH($C725,'Policy Characteristics'!$C:$C,0)))</f>
        <v>industry-ag-main.html#eff-stds</v>
      </c>
      <c r="R725" s="272" t="str">
        <f>IF(ISBLANK(INDEX('Policy Characteristics'!L:L,MATCH($C725,'Policy Characteristics'!$C:$C,0))),"",INDEX('Policy Characteristics'!L:L,MATCH($C725,'Policy Characteristics'!$C:$C,0)))</f>
        <v>industry-energy-efficiency-standards.html</v>
      </c>
    </row>
    <row r="726" spans="1:18" s="4" customFormat="1" ht="16">
      <c r="A726" s="272" t="str">
        <f>IF(ISBLANK(INDEX('Policy Characteristics'!A:A,MATCH($C726,'Policy Characteristics'!$C:$C,0))),"",INDEX('Policy Characteristics'!A:A,MATCH($C726,'Policy Characteristics'!$C:$C,0)))</f>
        <v>Industry</v>
      </c>
      <c r="B726" s="272" t="str">
        <f>IF(ISBLANK(INDEX('Policy Characteristics'!B:B,MATCH($C726,'Policy Characteristics'!$C:$C,0))),"",INDEX('Policy Characteristics'!B:B,MATCH($C726,'Policy Characteristics'!$C:$C,0)))</f>
        <v>Industry Energy Efficiency Standards</v>
      </c>
      <c r="C726" s="274" t="str">
        <f t="shared" si="37"/>
        <v>Percentage Improvement in Eqpt Efficiency Standards above BAU</v>
      </c>
      <c r="D726" s="44" t="s">
        <v>3188</v>
      </c>
      <c r="E726" s="44" t="s">
        <v>2448</v>
      </c>
      <c r="F726" t="s">
        <v>3213</v>
      </c>
      <c r="G726" s="44" t="s">
        <v>2452</v>
      </c>
      <c r="H726" s="43">
        <v>962</v>
      </c>
      <c r="I726" s="44" t="s">
        <v>45</v>
      </c>
      <c r="J726" s="274" t="str">
        <f>IF(ISBLANK(INDEX('Policy Characteristics'!D:D,MATCH($C726,'Policy Characteristics'!$C:$C,0))),"",INDEX('Policy Characteristics'!D:D,MATCH($C726,'Policy Characteristics'!$C:$C,0)))</f>
        <v>Industry Energy Efficiency Standards</v>
      </c>
      <c r="K726" s="272" t="str">
        <f>IF(ISBLANK(INDEX('Policy Characteristics'!E:E,MATCH($C726,'Policy Characteristics'!$C:$C,0))),"",INDEX('Policy Characteristics'!E:E,MATCH($C726,'Policy Characteristics'!$C:$C,0)))</f>
        <v>indst efficiency standards</v>
      </c>
      <c r="L726" s="285">
        <f>IF(ISBLANK(INDEX('Policy Characteristics'!F:F,MATCH($C726,'Policy Characteristics'!$C:$C,0))),"",INDEX('Policy Characteristics'!F:F,MATCH($C726,'Policy Characteristics'!$C:$C,0)))</f>
        <v>0</v>
      </c>
      <c r="M726" s="285">
        <f>IF(ISBLANK(INDEX('Policy Characteristics'!G:G,MATCH($C726,'Policy Characteristics'!$C:$C,0))),"",INDEX('Policy Characteristics'!G:G,MATCH($C726,'Policy Characteristics'!$C:$C,0)))</f>
        <v>0.25</v>
      </c>
      <c r="N726" s="285">
        <f>IF(ISBLANK(INDEX('Policy Characteristics'!H:H,MATCH($C726,'Policy Characteristics'!$C:$C,0))),"",INDEX('Policy Characteristics'!H:H,MATCH($C726,'Policy Characteristics'!$C:$C,0)))</f>
        <v>0.01</v>
      </c>
      <c r="O726" s="272" t="str">
        <f>IF(ISBLANK(INDEX('Policy Characteristics'!I:I,MATCH($C726,'Policy Characteristics'!$C:$C,0))),"",INDEX('Policy Characteristics'!I:I,MATCH($C726,'Policy Characteristics'!$C:$C,0)))</f>
        <v>% reduction in energy use</v>
      </c>
      <c r="P726" s="272" t="str">
        <f>IF(ISBLANK(INDEX('Policy Characteristics'!J:J,MATCH($C726,'Policy Characteristics'!$C:$C,0))),"",INDEX('Policy Characteristics'!J:J,MATCH($C726,'Policy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6" s="272" t="str">
        <f>IF(ISBLANK(INDEX('Policy Characteristics'!K:K,MATCH($C726,'Policy Characteristics'!$C:$C,0))),"",INDEX('Policy Characteristics'!K:K,MATCH($C726,'Policy Characteristics'!$C:$C,0)))</f>
        <v>industry-ag-main.html#eff-stds</v>
      </c>
      <c r="R726" s="272" t="str">
        <f>IF(ISBLANK(INDEX('Policy Characteristics'!L:L,MATCH($C726,'Policy Characteristics'!$C:$C,0))),"",INDEX('Policy Characteristics'!L:L,MATCH($C726,'Policy Characteristics'!$C:$C,0)))</f>
        <v>industry-energy-efficiency-standards.html</v>
      </c>
    </row>
    <row r="727" spans="1:18" s="4" customFormat="1" ht="16">
      <c r="A727" s="272" t="str">
        <f>IF(ISBLANK(INDEX('Policy Characteristics'!A:A,MATCH($C727,'Policy Characteristics'!$C:$C,0))),"",INDEX('Policy Characteristics'!A:A,MATCH($C727,'Policy Characteristics'!$C:$C,0)))</f>
        <v>Industry</v>
      </c>
      <c r="B727" s="272" t="str">
        <f>IF(ISBLANK(INDEX('Policy Characteristics'!B:B,MATCH($C727,'Policy Characteristics'!$C:$C,0))),"",INDEX('Policy Characteristics'!B:B,MATCH($C727,'Policy Characteristics'!$C:$C,0)))</f>
        <v>Industry Energy Efficiency Standards</v>
      </c>
      <c r="C727" s="274" t="str">
        <f t="shared" si="37"/>
        <v>Percentage Improvement in Eqpt Efficiency Standards above BAU</v>
      </c>
      <c r="D727" s="44" t="s">
        <v>3188</v>
      </c>
      <c r="E727" s="44" t="s">
        <v>2449</v>
      </c>
      <c r="F727" t="s">
        <v>3213</v>
      </c>
      <c r="G727" s="44" t="s">
        <v>2455</v>
      </c>
      <c r="H727" s="43">
        <v>963</v>
      </c>
      <c r="I727" s="44" t="s">
        <v>46</v>
      </c>
      <c r="J727" s="274" t="str">
        <f>IF(ISBLANK(INDEX('Policy Characteristics'!D:D,MATCH($C727,'Policy Characteristics'!$C:$C,0))),"",INDEX('Policy Characteristics'!D:D,MATCH($C727,'Policy Characteristics'!$C:$C,0)))</f>
        <v>Industry Energy Efficiency Standards</v>
      </c>
      <c r="K727" s="272" t="str">
        <f>IF(ISBLANK(INDEX('Policy Characteristics'!E:E,MATCH($C727,'Policy Characteristics'!$C:$C,0))),"",INDEX('Policy Characteristics'!E:E,MATCH($C727,'Policy Characteristics'!$C:$C,0)))</f>
        <v>indst efficiency standards</v>
      </c>
      <c r="L727" s="285">
        <f>IF(ISBLANK(INDEX('Policy Characteristics'!F:F,MATCH($C727,'Policy Characteristics'!$C:$C,0))),"",INDEX('Policy Characteristics'!F:F,MATCH($C727,'Policy Characteristics'!$C:$C,0)))</f>
        <v>0</v>
      </c>
      <c r="M727" s="285">
        <f>IF(ISBLANK(INDEX('Policy Characteristics'!G:G,MATCH($C727,'Policy Characteristics'!$C:$C,0))),"",INDEX('Policy Characteristics'!G:G,MATCH($C727,'Policy Characteristics'!$C:$C,0)))</f>
        <v>0.25</v>
      </c>
      <c r="N727" s="285">
        <f>IF(ISBLANK(INDEX('Policy Characteristics'!H:H,MATCH($C727,'Policy Characteristics'!$C:$C,0))),"",INDEX('Policy Characteristics'!H:H,MATCH($C727,'Policy Characteristics'!$C:$C,0)))</f>
        <v>0.01</v>
      </c>
      <c r="O727" s="272" t="str">
        <f>IF(ISBLANK(INDEX('Policy Characteristics'!I:I,MATCH($C727,'Policy Characteristics'!$C:$C,0))),"",INDEX('Policy Characteristics'!I:I,MATCH($C727,'Policy Characteristics'!$C:$C,0)))</f>
        <v>% reduction in energy use</v>
      </c>
      <c r="P727" s="272" t="str">
        <f>IF(ISBLANK(INDEX('Policy Characteristics'!J:J,MATCH($C727,'Policy Characteristics'!$C:$C,0))),"",INDEX('Policy Characteristics'!J:J,MATCH($C727,'Policy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7" s="272" t="str">
        <f>IF(ISBLANK(INDEX('Policy Characteristics'!K:K,MATCH($C727,'Policy Characteristics'!$C:$C,0))),"",INDEX('Policy Characteristics'!K:K,MATCH($C727,'Policy Characteristics'!$C:$C,0)))</f>
        <v>industry-ag-main.html#eff-stds</v>
      </c>
      <c r="R727" s="272" t="str">
        <f>IF(ISBLANK(INDEX('Policy Characteristics'!L:L,MATCH($C727,'Policy Characteristics'!$C:$C,0))),"",INDEX('Policy Characteristics'!L:L,MATCH($C727,'Policy Characteristics'!$C:$C,0)))</f>
        <v>industry-energy-efficiency-standards.html</v>
      </c>
    </row>
    <row r="728" spans="1:18" ht="16">
      <c r="A728" s="272" t="str">
        <f>IF(ISBLANK(INDEX('Policy Characteristics'!A:A,MATCH($C728,'Policy Characteristics'!$C:$C,0))),"",INDEX('Policy Characteristics'!A:A,MATCH($C728,'Policy Characteristics'!$C:$C,0)))</f>
        <v>Industry</v>
      </c>
      <c r="B728" s="272" t="str">
        <f>IF(ISBLANK(INDEX('Policy Characteristics'!B:B,MATCH($C728,'Policy Characteristics'!$C:$C,0))),"",INDEX('Policy Characteristics'!B:B,MATCH($C728,'Policy Characteristics'!$C:$C,0)))</f>
        <v>Industry Energy Efficiency Standards</v>
      </c>
      <c r="C728" s="274" t="str">
        <f t="shared" si="37"/>
        <v>Percentage Improvement in Eqpt Efficiency Standards above BAU</v>
      </c>
      <c r="D728" s="44" t="s">
        <v>3188</v>
      </c>
      <c r="E728" s="44" t="s">
        <v>2785</v>
      </c>
      <c r="F728" t="s">
        <v>3213</v>
      </c>
      <c r="G728" s="44" t="s">
        <v>2788</v>
      </c>
      <c r="H728" s="43">
        <v>964</v>
      </c>
      <c r="I728" s="44" t="s">
        <v>46</v>
      </c>
      <c r="J728" s="274" t="str">
        <f>IF(ISBLANK(INDEX('Policy Characteristics'!D:D,MATCH($C728,'Policy Characteristics'!$C:$C,0))),"",INDEX('Policy Characteristics'!D:D,MATCH($C728,'Policy Characteristics'!$C:$C,0)))</f>
        <v>Industry Energy Efficiency Standards</v>
      </c>
      <c r="K728" s="272" t="str">
        <f>IF(ISBLANK(INDEX('Policy Characteristics'!E:E,MATCH($C728,'Policy Characteristics'!$C:$C,0))),"",INDEX('Policy Characteristics'!E:E,MATCH($C728,'Policy Characteristics'!$C:$C,0)))</f>
        <v>indst efficiency standards</v>
      </c>
      <c r="L728" s="285">
        <f>IF(ISBLANK(INDEX('Policy Characteristics'!F:F,MATCH($C728,'Policy Characteristics'!$C:$C,0))),"",INDEX('Policy Characteristics'!F:F,MATCH($C728,'Policy Characteristics'!$C:$C,0)))</f>
        <v>0</v>
      </c>
      <c r="M728" s="285">
        <f>IF(ISBLANK(INDEX('Policy Characteristics'!G:G,MATCH($C728,'Policy Characteristics'!$C:$C,0))),"",INDEX('Policy Characteristics'!G:G,MATCH($C728,'Policy Characteristics'!$C:$C,0)))</f>
        <v>0.25</v>
      </c>
      <c r="N728" s="285">
        <f>IF(ISBLANK(INDEX('Policy Characteristics'!H:H,MATCH($C728,'Policy Characteristics'!$C:$C,0))),"",INDEX('Policy Characteristics'!H:H,MATCH($C728,'Policy Characteristics'!$C:$C,0)))</f>
        <v>0.01</v>
      </c>
      <c r="O728" s="272" t="str">
        <f>IF(ISBLANK(INDEX('Policy Characteristics'!I:I,MATCH($C728,'Policy Characteristics'!$C:$C,0))),"",INDEX('Policy Characteristics'!I:I,MATCH($C728,'Policy Characteristics'!$C:$C,0)))</f>
        <v>% reduction in energy use</v>
      </c>
      <c r="P728" s="272" t="str">
        <f>IF(ISBLANK(INDEX('Policy Characteristics'!J:J,MATCH($C728,'Policy Characteristics'!$C:$C,0))),"",INDEX('Policy Characteristics'!J:J,MATCH($C728,'Policy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8" s="272" t="str">
        <f>IF(ISBLANK(INDEX('Policy Characteristics'!K:K,MATCH($C728,'Policy Characteristics'!$C:$C,0))),"",INDEX('Policy Characteristics'!K:K,MATCH($C728,'Policy Characteristics'!$C:$C,0)))</f>
        <v>industry-ag-main.html#eff-stds</v>
      </c>
      <c r="R728" s="272" t="str">
        <f>IF(ISBLANK(INDEX('Policy Characteristics'!L:L,MATCH($C728,'Policy Characteristics'!$C:$C,0))),"",INDEX('Policy Characteristics'!L:L,MATCH($C728,'Policy Characteristics'!$C:$C,0)))</f>
        <v>industry-energy-efficiency-standards.html</v>
      </c>
    </row>
    <row r="729" spans="1:18" s="4" customFormat="1" ht="16">
      <c r="A729" s="272" t="str">
        <f>IF(ISBLANK(INDEX('Policy Characteristics'!A:A,MATCH($C729,'Policy Characteristics'!$C:$C,0))),"",INDEX('Policy Characteristics'!A:A,MATCH($C729,'Policy Characteristics'!$C:$C,0)))</f>
        <v>Industry</v>
      </c>
      <c r="B729" s="272" t="str">
        <f>IF(ISBLANK(INDEX('Policy Characteristics'!B:B,MATCH($C729,'Policy Characteristics'!$C:$C,0))),"",INDEX('Policy Characteristics'!B:B,MATCH($C729,'Policy Characteristics'!$C:$C,0)))</f>
        <v>Industry Energy Efficiency Standards</v>
      </c>
      <c r="C729" s="274" t="str">
        <f t="shared" si="37"/>
        <v>Percentage Improvement in Eqpt Efficiency Standards above BAU</v>
      </c>
      <c r="D729" s="44" t="s">
        <v>3188</v>
      </c>
      <c r="E729" s="44" t="s">
        <v>2786</v>
      </c>
      <c r="F729" t="s">
        <v>3213</v>
      </c>
      <c r="G729" s="44" t="s">
        <v>2790</v>
      </c>
      <c r="H729" s="43">
        <v>965</v>
      </c>
      <c r="I729" s="44" t="s">
        <v>45</v>
      </c>
      <c r="J729" s="274" t="str">
        <f>IF(ISBLANK(INDEX('Policy Characteristics'!D:D,MATCH($C729,'Policy Characteristics'!$C:$C,0))),"",INDEX('Policy Characteristics'!D:D,MATCH($C729,'Policy Characteristics'!$C:$C,0)))</f>
        <v>Industry Energy Efficiency Standards</v>
      </c>
      <c r="K729" s="272" t="str">
        <f>IF(ISBLANK(INDEX('Policy Characteristics'!E:E,MATCH($C729,'Policy Characteristics'!$C:$C,0))),"",INDEX('Policy Characteristics'!E:E,MATCH($C729,'Policy Characteristics'!$C:$C,0)))</f>
        <v>indst efficiency standards</v>
      </c>
      <c r="L729" s="285">
        <f>IF(ISBLANK(INDEX('Policy Characteristics'!F:F,MATCH($C729,'Policy Characteristics'!$C:$C,0))),"",INDEX('Policy Characteristics'!F:F,MATCH($C729,'Policy Characteristics'!$C:$C,0)))</f>
        <v>0</v>
      </c>
      <c r="M729" s="285">
        <f>IF(ISBLANK(INDEX('Policy Characteristics'!G:G,MATCH($C729,'Policy Characteristics'!$C:$C,0))),"",INDEX('Policy Characteristics'!G:G,MATCH($C729,'Policy Characteristics'!$C:$C,0)))</f>
        <v>0.25</v>
      </c>
      <c r="N729" s="285">
        <f>IF(ISBLANK(INDEX('Policy Characteristics'!H:H,MATCH($C729,'Policy Characteristics'!$C:$C,0))),"",INDEX('Policy Characteristics'!H:H,MATCH($C729,'Policy Characteristics'!$C:$C,0)))</f>
        <v>0.01</v>
      </c>
      <c r="O729" s="272" t="str">
        <f>IF(ISBLANK(INDEX('Policy Characteristics'!I:I,MATCH($C729,'Policy Characteristics'!$C:$C,0))),"",INDEX('Policy Characteristics'!I:I,MATCH($C729,'Policy Characteristics'!$C:$C,0)))</f>
        <v>% reduction in energy use</v>
      </c>
      <c r="P729" s="272" t="str">
        <f>IF(ISBLANK(INDEX('Policy Characteristics'!J:J,MATCH($C729,'Policy Characteristics'!$C:$C,0))),"",INDEX('Policy Characteristics'!J:J,MATCH($C729,'Policy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29" s="272" t="str">
        <f>IF(ISBLANK(INDEX('Policy Characteristics'!K:K,MATCH($C729,'Policy Characteristics'!$C:$C,0))),"",INDEX('Policy Characteristics'!K:K,MATCH($C729,'Policy Characteristics'!$C:$C,0)))</f>
        <v>industry-ag-main.html#eff-stds</v>
      </c>
      <c r="R729" s="272" t="str">
        <f>IF(ISBLANK(INDEX('Policy Characteristics'!L:L,MATCH($C729,'Policy Characteristics'!$C:$C,0))),"",INDEX('Policy Characteristics'!L:L,MATCH($C729,'Policy Characteristics'!$C:$C,0)))</f>
        <v>industry-energy-efficiency-standards.html</v>
      </c>
    </row>
    <row r="730" spans="1:18" s="4" customFormat="1" ht="16">
      <c r="A730" s="272" t="str">
        <f>IF(ISBLANK(INDEX('Policy Characteristics'!A:A,MATCH($C730,'Policy Characteristics'!$C:$C,0))),"",INDEX('Policy Characteristics'!A:A,MATCH($C730,'Policy Characteristics'!$C:$C,0)))</f>
        <v>Industry</v>
      </c>
      <c r="B730" s="272" t="str">
        <f>IF(ISBLANK(INDEX('Policy Characteristics'!B:B,MATCH($C730,'Policy Characteristics'!$C:$C,0))),"",INDEX('Policy Characteristics'!B:B,MATCH($C730,'Policy Characteristics'!$C:$C,0)))</f>
        <v>Industry Energy Efficiency Standards</v>
      </c>
      <c r="C730" s="274" t="str">
        <f t="shared" si="37"/>
        <v>Percentage Improvement in Eqpt Efficiency Standards above BAU</v>
      </c>
      <c r="D730" s="44" t="s">
        <v>3188</v>
      </c>
      <c r="E730" s="44" t="s">
        <v>2787</v>
      </c>
      <c r="F730" t="s">
        <v>3213</v>
      </c>
      <c r="G730" s="44" t="s">
        <v>2791</v>
      </c>
      <c r="H730" s="43">
        <v>966</v>
      </c>
      <c r="I730" s="44" t="s">
        <v>45</v>
      </c>
      <c r="J730" s="274" t="str">
        <f>IF(ISBLANK(INDEX('Policy Characteristics'!D:D,MATCH($C730,'Policy Characteristics'!$C:$C,0))),"",INDEX('Policy Characteristics'!D:D,MATCH($C730,'Policy Characteristics'!$C:$C,0)))</f>
        <v>Industry Energy Efficiency Standards</v>
      </c>
      <c r="K730" s="272" t="str">
        <f>IF(ISBLANK(INDEX('Policy Characteristics'!E:E,MATCH($C730,'Policy Characteristics'!$C:$C,0))),"",INDEX('Policy Characteristics'!E:E,MATCH($C730,'Policy Characteristics'!$C:$C,0)))</f>
        <v>indst efficiency standards</v>
      </c>
      <c r="L730" s="285">
        <f>IF(ISBLANK(INDEX('Policy Characteristics'!F:F,MATCH($C730,'Policy Characteristics'!$C:$C,0))),"",INDEX('Policy Characteristics'!F:F,MATCH($C730,'Policy Characteristics'!$C:$C,0)))</f>
        <v>0</v>
      </c>
      <c r="M730" s="285">
        <f>IF(ISBLANK(INDEX('Policy Characteristics'!G:G,MATCH($C730,'Policy Characteristics'!$C:$C,0))),"",INDEX('Policy Characteristics'!G:G,MATCH($C730,'Policy Characteristics'!$C:$C,0)))</f>
        <v>0.25</v>
      </c>
      <c r="N730" s="285">
        <f>IF(ISBLANK(INDEX('Policy Characteristics'!H:H,MATCH($C730,'Policy Characteristics'!$C:$C,0))),"",INDEX('Policy Characteristics'!H:H,MATCH($C730,'Policy Characteristics'!$C:$C,0)))</f>
        <v>0.01</v>
      </c>
      <c r="O730" s="272" t="str">
        <f>IF(ISBLANK(INDEX('Policy Characteristics'!I:I,MATCH($C730,'Policy Characteristics'!$C:$C,0))),"",INDEX('Policy Characteristics'!I:I,MATCH($C730,'Policy Characteristics'!$C:$C,0)))</f>
        <v>% reduction in energy use</v>
      </c>
      <c r="P730" s="272" t="str">
        <f>IF(ISBLANK(INDEX('Policy Characteristics'!J:J,MATCH($C730,'Policy Characteristics'!$C:$C,0))),"",INDEX('Policy Characteristics'!J:J,MATCH($C730,'Policy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0" s="272" t="str">
        <f>IF(ISBLANK(INDEX('Policy Characteristics'!K:K,MATCH($C730,'Policy Characteristics'!$C:$C,0))),"",INDEX('Policy Characteristics'!K:K,MATCH($C730,'Policy Characteristics'!$C:$C,0)))</f>
        <v>industry-ag-main.html#eff-stds</v>
      </c>
      <c r="R730" s="272" t="str">
        <f>IF(ISBLANK(INDEX('Policy Characteristics'!L:L,MATCH($C730,'Policy Characteristics'!$C:$C,0))),"",INDEX('Policy Characteristics'!L:L,MATCH($C730,'Policy Characteristics'!$C:$C,0)))</f>
        <v>industry-energy-efficiency-standards.html</v>
      </c>
    </row>
    <row r="731" spans="1:18" s="4" customFormat="1" ht="16">
      <c r="A731" s="272" t="str">
        <f>IF(ISBLANK(INDEX('Policy Characteristics'!A:A,MATCH($C731,'Policy Characteristics'!$C:$C,0))),"",INDEX('Policy Characteristics'!A:A,MATCH($C731,'Policy Characteristics'!$C:$C,0)))</f>
        <v>Industry</v>
      </c>
      <c r="B731" s="272" t="str">
        <f>IF(ISBLANK(INDEX('Policy Characteristics'!B:B,MATCH($C731,'Policy Characteristics'!$C:$C,0))),"",INDEX('Policy Characteristics'!B:B,MATCH($C731,'Policy Characteristics'!$C:$C,0)))</f>
        <v>Industry Energy Efficiency Standards</v>
      </c>
      <c r="C731" s="274" t="str">
        <f t="shared" si="37"/>
        <v>Percentage Improvement in Eqpt Efficiency Standards above BAU</v>
      </c>
      <c r="D731" s="44" t="s">
        <v>3188</v>
      </c>
      <c r="E731" s="44" t="s">
        <v>2784</v>
      </c>
      <c r="F731" t="s">
        <v>3213</v>
      </c>
      <c r="G731" s="44" t="s">
        <v>2789</v>
      </c>
      <c r="H731" s="43">
        <v>967</v>
      </c>
      <c r="I731" s="44" t="s">
        <v>46</v>
      </c>
      <c r="J731" s="274" t="str">
        <f>IF(ISBLANK(INDEX('Policy Characteristics'!D:D,MATCH($C731,'Policy Characteristics'!$C:$C,0))),"",INDEX('Policy Characteristics'!D:D,MATCH($C731,'Policy Characteristics'!$C:$C,0)))</f>
        <v>Industry Energy Efficiency Standards</v>
      </c>
      <c r="K731" s="272" t="str">
        <f>IF(ISBLANK(INDEX('Policy Characteristics'!E:E,MATCH($C731,'Policy Characteristics'!$C:$C,0))),"",INDEX('Policy Characteristics'!E:E,MATCH($C731,'Policy Characteristics'!$C:$C,0)))</f>
        <v>indst efficiency standards</v>
      </c>
      <c r="L731" s="285">
        <f>IF(ISBLANK(INDEX('Policy Characteristics'!F:F,MATCH($C731,'Policy Characteristics'!$C:$C,0))),"",INDEX('Policy Characteristics'!F:F,MATCH($C731,'Policy Characteristics'!$C:$C,0)))</f>
        <v>0</v>
      </c>
      <c r="M731" s="285">
        <f>IF(ISBLANK(INDEX('Policy Characteristics'!G:G,MATCH($C731,'Policy Characteristics'!$C:$C,0))),"",INDEX('Policy Characteristics'!G:G,MATCH($C731,'Policy Characteristics'!$C:$C,0)))</f>
        <v>0.25</v>
      </c>
      <c r="N731" s="285">
        <f>IF(ISBLANK(INDEX('Policy Characteristics'!H:H,MATCH($C731,'Policy Characteristics'!$C:$C,0))),"",INDEX('Policy Characteristics'!H:H,MATCH($C731,'Policy Characteristics'!$C:$C,0)))</f>
        <v>0.01</v>
      </c>
      <c r="O731" s="272" t="str">
        <f>IF(ISBLANK(INDEX('Policy Characteristics'!I:I,MATCH($C731,'Policy Characteristics'!$C:$C,0))),"",INDEX('Policy Characteristics'!I:I,MATCH($C731,'Policy Characteristics'!$C:$C,0)))</f>
        <v>% reduction in energy use</v>
      </c>
      <c r="P731" s="272" t="str">
        <f>IF(ISBLANK(INDEX('Policy Characteristics'!J:J,MATCH($C731,'Policy Characteristics'!$C:$C,0))),"",INDEX('Policy Characteristics'!J:J,MATCH($C731,'Policy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1" s="272" t="str">
        <f>IF(ISBLANK(INDEX('Policy Characteristics'!K:K,MATCH($C731,'Policy Characteristics'!$C:$C,0))),"",INDEX('Policy Characteristics'!K:K,MATCH($C731,'Policy Characteristics'!$C:$C,0)))</f>
        <v>industry-ag-main.html#eff-stds</v>
      </c>
      <c r="R731" s="272" t="str">
        <f>IF(ISBLANK(INDEX('Policy Characteristics'!L:L,MATCH($C731,'Policy Characteristics'!$C:$C,0))),"",INDEX('Policy Characteristics'!L:L,MATCH($C731,'Policy Characteristics'!$C:$C,0)))</f>
        <v>industry-energy-efficiency-standards.html</v>
      </c>
    </row>
    <row r="732" spans="1:18" s="4" customFormat="1" ht="16">
      <c r="A732" s="272" t="str">
        <f>IF(ISBLANK(INDEX('Policy Characteristics'!A:A,MATCH($C732,'Policy Characteristics'!$C:$C,0))),"",INDEX('Policy Characteristics'!A:A,MATCH($C732,'Policy Characteristics'!$C:$C,0)))</f>
        <v>Industry</v>
      </c>
      <c r="B732" s="272" t="str">
        <f>IF(ISBLANK(INDEX('Policy Characteristics'!B:B,MATCH($C732,'Policy Characteristics'!$C:$C,0))),"",INDEX('Policy Characteristics'!B:B,MATCH($C732,'Policy Characteristics'!$C:$C,0)))</f>
        <v>Industry Energy Efficiency Standards</v>
      </c>
      <c r="C732" s="274" t="str">
        <f t="shared" si="37"/>
        <v>Percentage Improvement in Eqpt Efficiency Standards above BAU</v>
      </c>
      <c r="D732" s="6" t="s">
        <v>3189</v>
      </c>
      <c r="E732" s="44" t="s">
        <v>2444</v>
      </c>
      <c r="F732" t="s">
        <v>2844</v>
      </c>
      <c r="G732" s="44" t="s">
        <v>2450</v>
      </c>
      <c r="H732" s="43">
        <v>968</v>
      </c>
      <c r="I732" s="44" t="s">
        <v>45</v>
      </c>
      <c r="J732" s="274" t="str">
        <f>IF(ISBLANK(INDEX('Policy Characteristics'!D:D,MATCH($C732,'Policy Characteristics'!$C:$C,0))),"",INDEX('Policy Characteristics'!D:D,MATCH($C732,'Policy Characteristics'!$C:$C,0)))</f>
        <v>Industry Energy Efficiency Standards</v>
      </c>
      <c r="K732" s="272" t="str">
        <f>IF(ISBLANK(INDEX('Policy Characteristics'!E:E,MATCH($C732,'Policy Characteristics'!$C:$C,0))),"",INDEX('Policy Characteristics'!E:E,MATCH($C732,'Policy Characteristics'!$C:$C,0)))</f>
        <v>indst efficiency standards</v>
      </c>
      <c r="L732" s="285">
        <f>IF(ISBLANK(INDEX('Policy Characteristics'!F:F,MATCH($C732,'Policy Characteristics'!$C:$C,0))),"",INDEX('Policy Characteristics'!F:F,MATCH($C732,'Policy Characteristics'!$C:$C,0)))</f>
        <v>0</v>
      </c>
      <c r="M732" s="285">
        <f>IF(ISBLANK(INDEX('Policy Characteristics'!G:G,MATCH($C732,'Policy Characteristics'!$C:$C,0))),"",INDEX('Policy Characteristics'!G:G,MATCH($C732,'Policy Characteristics'!$C:$C,0)))</f>
        <v>0.25</v>
      </c>
      <c r="N732" s="285">
        <f>IF(ISBLANK(INDEX('Policy Characteristics'!H:H,MATCH($C732,'Policy Characteristics'!$C:$C,0))),"",INDEX('Policy Characteristics'!H:H,MATCH($C732,'Policy Characteristics'!$C:$C,0)))</f>
        <v>0.01</v>
      </c>
      <c r="O732" s="272" t="str">
        <f>IF(ISBLANK(INDEX('Policy Characteristics'!I:I,MATCH($C732,'Policy Characteristics'!$C:$C,0))),"",INDEX('Policy Characteristics'!I:I,MATCH($C732,'Policy Characteristics'!$C:$C,0)))</f>
        <v>% reduction in energy use</v>
      </c>
      <c r="P732" s="272" t="str">
        <f>IF(ISBLANK(INDEX('Policy Characteristics'!J:J,MATCH($C732,'Policy Characteristics'!$C:$C,0))),"",INDEX('Policy Characteristics'!J:J,MATCH($C732,'Policy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2" s="272" t="str">
        <f>IF(ISBLANK(INDEX('Policy Characteristics'!K:K,MATCH($C732,'Policy Characteristics'!$C:$C,0))),"",INDEX('Policy Characteristics'!K:K,MATCH($C732,'Policy Characteristics'!$C:$C,0)))</f>
        <v>industry-ag-main.html#eff-stds</v>
      </c>
      <c r="R732" s="272" t="str">
        <f>IF(ISBLANK(INDEX('Policy Characteristics'!L:L,MATCH($C732,'Policy Characteristics'!$C:$C,0))),"",INDEX('Policy Characteristics'!L:L,MATCH($C732,'Policy Characteristics'!$C:$C,0)))</f>
        <v>industry-energy-efficiency-standards.html</v>
      </c>
    </row>
    <row r="733" spans="1:18" s="4" customFormat="1" ht="16">
      <c r="A733" s="272" t="str">
        <f>IF(ISBLANK(INDEX('Policy Characteristics'!A:A,MATCH($C733,'Policy Characteristics'!$C:$C,0))),"",INDEX('Policy Characteristics'!A:A,MATCH($C733,'Policy Characteristics'!$C:$C,0)))</f>
        <v>Industry</v>
      </c>
      <c r="B733" s="272" t="str">
        <f>IF(ISBLANK(INDEX('Policy Characteristics'!B:B,MATCH($C733,'Policy Characteristics'!$C:$C,0))),"",INDEX('Policy Characteristics'!B:B,MATCH($C733,'Policy Characteristics'!$C:$C,0)))</f>
        <v>Industry Energy Efficiency Standards</v>
      </c>
      <c r="C733" s="274" t="str">
        <f t="shared" si="37"/>
        <v>Percentage Improvement in Eqpt Efficiency Standards above BAU</v>
      </c>
      <c r="D733" s="6" t="s">
        <v>3189</v>
      </c>
      <c r="E733" s="44" t="s">
        <v>2445</v>
      </c>
      <c r="F733" t="s">
        <v>2844</v>
      </c>
      <c r="G733" s="44" t="s">
        <v>2453</v>
      </c>
      <c r="H733" s="43">
        <v>969</v>
      </c>
      <c r="I733" s="44" t="s">
        <v>45</v>
      </c>
      <c r="J733" s="274" t="str">
        <f>IF(ISBLANK(INDEX('Policy Characteristics'!D:D,MATCH($C733,'Policy Characteristics'!$C:$C,0))),"",INDEX('Policy Characteristics'!D:D,MATCH($C733,'Policy Characteristics'!$C:$C,0)))</f>
        <v>Industry Energy Efficiency Standards</v>
      </c>
      <c r="K733" s="272" t="str">
        <f>IF(ISBLANK(INDEX('Policy Characteristics'!E:E,MATCH($C733,'Policy Characteristics'!$C:$C,0))),"",INDEX('Policy Characteristics'!E:E,MATCH($C733,'Policy Characteristics'!$C:$C,0)))</f>
        <v>indst efficiency standards</v>
      </c>
      <c r="L733" s="285">
        <f>IF(ISBLANK(INDEX('Policy Characteristics'!F:F,MATCH($C733,'Policy Characteristics'!$C:$C,0))),"",INDEX('Policy Characteristics'!F:F,MATCH($C733,'Policy Characteristics'!$C:$C,0)))</f>
        <v>0</v>
      </c>
      <c r="M733" s="285">
        <f>IF(ISBLANK(INDEX('Policy Characteristics'!G:G,MATCH($C733,'Policy Characteristics'!$C:$C,0))),"",INDEX('Policy Characteristics'!G:G,MATCH($C733,'Policy Characteristics'!$C:$C,0)))</f>
        <v>0.25</v>
      </c>
      <c r="N733" s="285">
        <f>IF(ISBLANK(INDEX('Policy Characteristics'!H:H,MATCH($C733,'Policy Characteristics'!$C:$C,0))),"",INDEX('Policy Characteristics'!H:H,MATCH($C733,'Policy Characteristics'!$C:$C,0)))</f>
        <v>0.01</v>
      </c>
      <c r="O733" s="272" t="str">
        <f>IF(ISBLANK(INDEX('Policy Characteristics'!I:I,MATCH($C733,'Policy Characteristics'!$C:$C,0))),"",INDEX('Policy Characteristics'!I:I,MATCH($C733,'Policy Characteristics'!$C:$C,0)))</f>
        <v>% reduction in energy use</v>
      </c>
      <c r="P733" s="272" t="str">
        <f>IF(ISBLANK(INDEX('Policy Characteristics'!J:J,MATCH($C733,'Policy Characteristics'!$C:$C,0))),"",INDEX('Policy Characteristics'!J:J,MATCH($C733,'Policy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3" s="272" t="str">
        <f>IF(ISBLANK(INDEX('Policy Characteristics'!K:K,MATCH($C733,'Policy Characteristics'!$C:$C,0))),"",INDEX('Policy Characteristics'!K:K,MATCH($C733,'Policy Characteristics'!$C:$C,0)))</f>
        <v>industry-ag-main.html#eff-stds</v>
      </c>
      <c r="R733" s="272" t="str">
        <f>IF(ISBLANK(INDEX('Policy Characteristics'!L:L,MATCH($C733,'Policy Characteristics'!$C:$C,0))),"",INDEX('Policy Characteristics'!L:L,MATCH($C733,'Policy Characteristics'!$C:$C,0)))</f>
        <v>industry-energy-efficiency-standards.html</v>
      </c>
    </row>
    <row r="734" spans="1:18" s="4" customFormat="1" ht="16">
      <c r="A734" s="272" t="str">
        <f>IF(ISBLANK(INDEX('Policy Characteristics'!A:A,MATCH($C734,'Policy Characteristics'!$C:$C,0))),"",INDEX('Policy Characteristics'!A:A,MATCH($C734,'Policy Characteristics'!$C:$C,0)))</f>
        <v>Industry</v>
      </c>
      <c r="B734" s="272" t="str">
        <f>IF(ISBLANK(INDEX('Policy Characteristics'!B:B,MATCH($C734,'Policy Characteristics'!$C:$C,0))),"",INDEX('Policy Characteristics'!B:B,MATCH($C734,'Policy Characteristics'!$C:$C,0)))</f>
        <v>Industry Energy Efficiency Standards</v>
      </c>
      <c r="C734" s="274" t="str">
        <f t="shared" si="37"/>
        <v>Percentage Improvement in Eqpt Efficiency Standards above BAU</v>
      </c>
      <c r="D734" s="6" t="s">
        <v>3189</v>
      </c>
      <c r="E734" s="44" t="s">
        <v>2446</v>
      </c>
      <c r="F734" t="s">
        <v>2844</v>
      </c>
      <c r="G734" s="44" t="s">
        <v>2454</v>
      </c>
      <c r="H734" s="43">
        <v>970</v>
      </c>
      <c r="I734" s="44" t="s">
        <v>45</v>
      </c>
      <c r="J734" s="274" t="str">
        <f>IF(ISBLANK(INDEX('Policy Characteristics'!D:D,MATCH($C734,'Policy Characteristics'!$C:$C,0))),"",INDEX('Policy Characteristics'!D:D,MATCH($C734,'Policy Characteristics'!$C:$C,0)))</f>
        <v>Industry Energy Efficiency Standards</v>
      </c>
      <c r="K734" s="272" t="str">
        <f>IF(ISBLANK(INDEX('Policy Characteristics'!E:E,MATCH($C734,'Policy Characteristics'!$C:$C,0))),"",INDEX('Policy Characteristics'!E:E,MATCH($C734,'Policy Characteristics'!$C:$C,0)))</f>
        <v>indst efficiency standards</v>
      </c>
      <c r="L734" s="285">
        <f>IF(ISBLANK(INDEX('Policy Characteristics'!F:F,MATCH($C734,'Policy Characteristics'!$C:$C,0))),"",INDEX('Policy Characteristics'!F:F,MATCH($C734,'Policy Characteristics'!$C:$C,0)))</f>
        <v>0</v>
      </c>
      <c r="M734" s="285">
        <f>IF(ISBLANK(INDEX('Policy Characteristics'!G:G,MATCH($C734,'Policy Characteristics'!$C:$C,0))),"",INDEX('Policy Characteristics'!G:G,MATCH($C734,'Policy Characteristics'!$C:$C,0)))</f>
        <v>0.25</v>
      </c>
      <c r="N734" s="285">
        <f>IF(ISBLANK(INDEX('Policy Characteristics'!H:H,MATCH($C734,'Policy Characteristics'!$C:$C,0))),"",INDEX('Policy Characteristics'!H:H,MATCH($C734,'Policy Characteristics'!$C:$C,0)))</f>
        <v>0.01</v>
      </c>
      <c r="O734" s="272" t="str">
        <f>IF(ISBLANK(INDEX('Policy Characteristics'!I:I,MATCH($C734,'Policy Characteristics'!$C:$C,0))),"",INDEX('Policy Characteristics'!I:I,MATCH($C734,'Policy Characteristics'!$C:$C,0)))</f>
        <v>% reduction in energy use</v>
      </c>
      <c r="P734" s="272" t="str">
        <f>IF(ISBLANK(INDEX('Policy Characteristics'!J:J,MATCH($C734,'Policy Characteristics'!$C:$C,0))),"",INDEX('Policy Characteristics'!J:J,MATCH($C734,'Policy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4" s="272" t="str">
        <f>IF(ISBLANK(INDEX('Policy Characteristics'!K:K,MATCH($C734,'Policy Characteristics'!$C:$C,0))),"",INDEX('Policy Characteristics'!K:K,MATCH($C734,'Policy Characteristics'!$C:$C,0)))</f>
        <v>industry-ag-main.html#eff-stds</v>
      </c>
      <c r="R734" s="272" t="str">
        <f>IF(ISBLANK(INDEX('Policy Characteristics'!L:L,MATCH($C734,'Policy Characteristics'!$C:$C,0))),"",INDEX('Policy Characteristics'!L:L,MATCH($C734,'Policy Characteristics'!$C:$C,0)))</f>
        <v>industry-energy-efficiency-standards.html</v>
      </c>
    </row>
    <row r="735" spans="1:18" s="4" customFormat="1" ht="16">
      <c r="A735" s="272" t="str">
        <f>IF(ISBLANK(INDEX('Policy Characteristics'!A:A,MATCH($C735,'Policy Characteristics'!$C:$C,0))),"",INDEX('Policy Characteristics'!A:A,MATCH($C735,'Policy Characteristics'!$C:$C,0)))</f>
        <v>Industry</v>
      </c>
      <c r="B735" s="272" t="str">
        <f>IF(ISBLANK(INDEX('Policy Characteristics'!B:B,MATCH($C735,'Policy Characteristics'!$C:$C,0))),"",INDEX('Policy Characteristics'!B:B,MATCH($C735,'Policy Characteristics'!$C:$C,0)))</f>
        <v>Industry Energy Efficiency Standards</v>
      </c>
      <c r="C735" s="274" t="str">
        <f t="shared" si="37"/>
        <v>Percentage Improvement in Eqpt Efficiency Standards above BAU</v>
      </c>
      <c r="D735" s="6" t="s">
        <v>3189</v>
      </c>
      <c r="E735" s="44" t="s">
        <v>2447</v>
      </c>
      <c r="F735" t="s">
        <v>2844</v>
      </c>
      <c r="G735" s="44" t="s">
        <v>2451</v>
      </c>
      <c r="H735" s="43">
        <v>971</v>
      </c>
      <c r="I735" s="44" t="s">
        <v>46</v>
      </c>
      <c r="J735" s="274" t="str">
        <f>IF(ISBLANK(INDEX('Policy Characteristics'!D:D,MATCH($C735,'Policy Characteristics'!$C:$C,0))),"",INDEX('Policy Characteristics'!D:D,MATCH($C735,'Policy Characteristics'!$C:$C,0)))</f>
        <v>Industry Energy Efficiency Standards</v>
      </c>
      <c r="K735" s="272" t="str">
        <f>IF(ISBLANK(INDEX('Policy Characteristics'!E:E,MATCH($C735,'Policy Characteristics'!$C:$C,0))),"",INDEX('Policy Characteristics'!E:E,MATCH($C735,'Policy Characteristics'!$C:$C,0)))</f>
        <v>indst efficiency standards</v>
      </c>
      <c r="L735" s="285">
        <f>IF(ISBLANK(INDEX('Policy Characteristics'!F:F,MATCH($C735,'Policy Characteristics'!$C:$C,0))),"",INDEX('Policy Characteristics'!F:F,MATCH($C735,'Policy Characteristics'!$C:$C,0)))</f>
        <v>0</v>
      </c>
      <c r="M735" s="285">
        <f>IF(ISBLANK(INDEX('Policy Characteristics'!G:G,MATCH($C735,'Policy Characteristics'!$C:$C,0))),"",INDEX('Policy Characteristics'!G:G,MATCH($C735,'Policy Characteristics'!$C:$C,0)))</f>
        <v>0.25</v>
      </c>
      <c r="N735" s="285">
        <f>IF(ISBLANK(INDEX('Policy Characteristics'!H:H,MATCH($C735,'Policy Characteristics'!$C:$C,0))),"",INDEX('Policy Characteristics'!H:H,MATCH($C735,'Policy Characteristics'!$C:$C,0)))</f>
        <v>0.01</v>
      </c>
      <c r="O735" s="272" t="str">
        <f>IF(ISBLANK(INDEX('Policy Characteristics'!I:I,MATCH($C735,'Policy Characteristics'!$C:$C,0))),"",INDEX('Policy Characteristics'!I:I,MATCH($C735,'Policy Characteristics'!$C:$C,0)))</f>
        <v>% reduction in energy use</v>
      </c>
      <c r="P735" s="272" t="str">
        <f>IF(ISBLANK(INDEX('Policy Characteristics'!J:J,MATCH($C735,'Policy Characteristics'!$C:$C,0))),"",INDEX('Policy Characteristics'!J:J,MATCH($C735,'Policy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5" s="272" t="str">
        <f>IF(ISBLANK(INDEX('Policy Characteristics'!K:K,MATCH($C735,'Policy Characteristics'!$C:$C,0))),"",INDEX('Policy Characteristics'!K:K,MATCH($C735,'Policy Characteristics'!$C:$C,0)))</f>
        <v>industry-ag-main.html#eff-stds</v>
      </c>
      <c r="R735" s="272" t="str">
        <f>IF(ISBLANK(INDEX('Policy Characteristics'!L:L,MATCH($C735,'Policy Characteristics'!$C:$C,0))),"",INDEX('Policy Characteristics'!L:L,MATCH($C735,'Policy Characteristics'!$C:$C,0)))</f>
        <v>industry-energy-efficiency-standards.html</v>
      </c>
    </row>
    <row r="736" spans="1:18" s="4" customFormat="1" ht="16">
      <c r="A736" s="272" t="str">
        <f>IF(ISBLANK(INDEX('Policy Characteristics'!A:A,MATCH($C736,'Policy Characteristics'!$C:$C,0))),"",INDEX('Policy Characteristics'!A:A,MATCH($C736,'Policy Characteristics'!$C:$C,0)))</f>
        <v>Industry</v>
      </c>
      <c r="B736" s="272" t="str">
        <f>IF(ISBLANK(INDEX('Policy Characteristics'!B:B,MATCH($C736,'Policy Characteristics'!$C:$C,0))),"",INDEX('Policy Characteristics'!B:B,MATCH($C736,'Policy Characteristics'!$C:$C,0)))</f>
        <v>Industry Energy Efficiency Standards</v>
      </c>
      <c r="C736" s="274" t="str">
        <f t="shared" si="37"/>
        <v>Percentage Improvement in Eqpt Efficiency Standards above BAU</v>
      </c>
      <c r="D736" s="6" t="s">
        <v>3189</v>
      </c>
      <c r="E736" s="44" t="s">
        <v>2448</v>
      </c>
      <c r="F736" t="s">
        <v>2844</v>
      </c>
      <c r="G736" s="44" t="s">
        <v>2452</v>
      </c>
      <c r="H736" s="43">
        <v>972</v>
      </c>
      <c r="I736" s="44" t="s">
        <v>45</v>
      </c>
      <c r="J736" s="274" t="str">
        <f>IF(ISBLANK(INDEX('Policy Characteristics'!D:D,MATCH($C736,'Policy Characteristics'!$C:$C,0))),"",INDEX('Policy Characteristics'!D:D,MATCH($C736,'Policy Characteristics'!$C:$C,0)))</f>
        <v>Industry Energy Efficiency Standards</v>
      </c>
      <c r="K736" s="272" t="str">
        <f>IF(ISBLANK(INDEX('Policy Characteristics'!E:E,MATCH($C736,'Policy Characteristics'!$C:$C,0))),"",INDEX('Policy Characteristics'!E:E,MATCH($C736,'Policy Characteristics'!$C:$C,0)))</f>
        <v>indst efficiency standards</v>
      </c>
      <c r="L736" s="285">
        <f>IF(ISBLANK(INDEX('Policy Characteristics'!F:F,MATCH($C736,'Policy Characteristics'!$C:$C,0))),"",INDEX('Policy Characteristics'!F:F,MATCH($C736,'Policy Characteristics'!$C:$C,0)))</f>
        <v>0</v>
      </c>
      <c r="M736" s="285">
        <f>IF(ISBLANK(INDEX('Policy Characteristics'!G:G,MATCH($C736,'Policy Characteristics'!$C:$C,0))),"",INDEX('Policy Characteristics'!G:G,MATCH($C736,'Policy Characteristics'!$C:$C,0)))</f>
        <v>0.25</v>
      </c>
      <c r="N736" s="285">
        <f>IF(ISBLANK(INDEX('Policy Characteristics'!H:H,MATCH($C736,'Policy Characteristics'!$C:$C,0))),"",INDEX('Policy Characteristics'!H:H,MATCH($C736,'Policy Characteristics'!$C:$C,0)))</f>
        <v>0.01</v>
      </c>
      <c r="O736" s="272" t="str">
        <f>IF(ISBLANK(INDEX('Policy Characteristics'!I:I,MATCH($C736,'Policy Characteristics'!$C:$C,0))),"",INDEX('Policy Characteristics'!I:I,MATCH($C736,'Policy Characteristics'!$C:$C,0)))</f>
        <v>% reduction in energy use</v>
      </c>
      <c r="P736" s="272" t="str">
        <f>IF(ISBLANK(INDEX('Policy Characteristics'!J:J,MATCH($C736,'Policy Characteristics'!$C:$C,0))),"",INDEX('Policy Characteristics'!J:J,MATCH($C736,'Policy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6" s="272" t="str">
        <f>IF(ISBLANK(INDEX('Policy Characteristics'!K:K,MATCH($C736,'Policy Characteristics'!$C:$C,0))),"",INDEX('Policy Characteristics'!K:K,MATCH($C736,'Policy Characteristics'!$C:$C,0)))</f>
        <v>industry-ag-main.html#eff-stds</v>
      </c>
      <c r="R736" s="272" t="str">
        <f>IF(ISBLANK(INDEX('Policy Characteristics'!L:L,MATCH($C736,'Policy Characteristics'!$C:$C,0))),"",INDEX('Policy Characteristics'!L:L,MATCH($C736,'Policy Characteristics'!$C:$C,0)))</f>
        <v>industry-energy-efficiency-standards.html</v>
      </c>
    </row>
    <row r="737" spans="1:18" s="4" customFormat="1" ht="16">
      <c r="A737" s="272" t="str">
        <f>IF(ISBLANK(INDEX('Policy Characteristics'!A:A,MATCH($C737,'Policy Characteristics'!$C:$C,0))),"",INDEX('Policy Characteristics'!A:A,MATCH($C737,'Policy Characteristics'!$C:$C,0)))</f>
        <v>Industry</v>
      </c>
      <c r="B737" s="272" t="str">
        <f>IF(ISBLANK(INDEX('Policy Characteristics'!B:B,MATCH($C737,'Policy Characteristics'!$C:$C,0))),"",INDEX('Policy Characteristics'!B:B,MATCH($C737,'Policy Characteristics'!$C:$C,0)))</f>
        <v>Industry Energy Efficiency Standards</v>
      </c>
      <c r="C737" s="274" t="str">
        <f t="shared" si="37"/>
        <v>Percentage Improvement in Eqpt Efficiency Standards above BAU</v>
      </c>
      <c r="D737" s="6" t="s">
        <v>3189</v>
      </c>
      <c r="E737" s="44" t="s">
        <v>2449</v>
      </c>
      <c r="F737" t="s">
        <v>2844</v>
      </c>
      <c r="G737" s="44" t="s">
        <v>2455</v>
      </c>
      <c r="H737" s="43">
        <v>973</v>
      </c>
      <c r="I737" s="44" t="s">
        <v>46</v>
      </c>
      <c r="J737" s="274" t="str">
        <f>IF(ISBLANK(INDEX('Policy Characteristics'!D:D,MATCH($C737,'Policy Characteristics'!$C:$C,0))),"",INDEX('Policy Characteristics'!D:D,MATCH($C737,'Policy Characteristics'!$C:$C,0)))</f>
        <v>Industry Energy Efficiency Standards</v>
      </c>
      <c r="K737" s="272" t="str">
        <f>IF(ISBLANK(INDEX('Policy Characteristics'!E:E,MATCH($C737,'Policy Characteristics'!$C:$C,0))),"",INDEX('Policy Characteristics'!E:E,MATCH($C737,'Policy Characteristics'!$C:$C,0)))</f>
        <v>indst efficiency standards</v>
      </c>
      <c r="L737" s="285">
        <f>IF(ISBLANK(INDEX('Policy Characteristics'!F:F,MATCH($C737,'Policy Characteristics'!$C:$C,0))),"",INDEX('Policy Characteristics'!F:F,MATCH($C737,'Policy Characteristics'!$C:$C,0)))</f>
        <v>0</v>
      </c>
      <c r="M737" s="285">
        <f>IF(ISBLANK(INDEX('Policy Characteristics'!G:G,MATCH($C737,'Policy Characteristics'!$C:$C,0))),"",INDEX('Policy Characteristics'!G:G,MATCH($C737,'Policy Characteristics'!$C:$C,0)))</f>
        <v>0.25</v>
      </c>
      <c r="N737" s="285">
        <f>IF(ISBLANK(INDEX('Policy Characteristics'!H:H,MATCH($C737,'Policy Characteristics'!$C:$C,0))),"",INDEX('Policy Characteristics'!H:H,MATCH($C737,'Policy Characteristics'!$C:$C,0)))</f>
        <v>0.01</v>
      </c>
      <c r="O737" s="272" t="str">
        <f>IF(ISBLANK(INDEX('Policy Characteristics'!I:I,MATCH($C737,'Policy Characteristics'!$C:$C,0))),"",INDEX('Policy Characteristics'!I:I,MATCH($C737,'Policy Characteristics'!$C:$C,0)))</f>
        <v>% reduction in energy use</v>
      </c>
      <c r="P737" s="272" t="str">
        <f>IF(ISBLANK(INDEX('Policy Characteristics'!J:J,MATCH($C737,'Policy Characteristics'!$C:$C,0))),"",INDEX('Policy Characteristics'!J:J,MATCH($C737,'Policy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7" s="272" t="str">
        <f>IF(ISBLANK(INDEX('Policy Characteristics'!K:K,MATCH($C737,'Policy Characteristics'!$C:$C,0))),"",INDEX('Policy Characteristics'!K:K,MATCH($C737,'Policy Characteristics'!$C:$C,0)))</f>
        <v>industry-ag-main.html#eff-stds</v>
      </c>
      <c r="R737" s="272" t="str">
        <f>IF(ISBLANK(INDEX('Policy Characteristics'!L:L,MATCH($C737,'Policy Characteristics'!$C:$C,0))),"",INDEX('Policy Characteristics'!L:L,MATCH($C737,'Policy Characteristics'!$C:$C,0)))</f>
        <v>industry-energy-efficiency-standards.html</v>
      </c>
    </row>
    <row r="738" spans="1:18" s="4" customFormat="1" ht="16">
      <c r="A738" s="272" t="str">
        <f>IF(ISBLANK(INDEX('Policy Characteristics'!A:A,MATCH($C738,'Policy Characteristics'!$C:$C,0))),"",INDEX('Policy Characteristics'!A:A,MATCH($C738,'Policy Characteristics'!$C:$C,0)))</f>
        <v>Industry</v>
      </c>
      <c r="B738" s="272" t="str">
        <f>IF(ISBLANK(INDEX('Policy Characteristics'!B:B,MATCH($C738,'Policy Characteristics'!$C:$C,0))),"",INDEX('Policy Characteristics'!B:B,MATCH($C738,'Policy Characteristics'!$C:$C,0)))</f>
        <v>Industry Energy Efficiency Standards</v>
      </c>
      <c r="C738" s="274" t="str">
        <f t="shared" si="37"/>
        <v>Percentage Improvement in Eqpt Efficiency Standards above BAU</v>
      </c>
      <c r="D738" s="6" t="s">
        <v>3189</v>
      </c>
      <c r="E738" s="44" t="s">
        <v>2785</v>
      </c>
      <c r="F738" t="s">
        <v>2844</v>
      </c>
      <c r="G738" s="44" t="s">
        <v>2788</v>
      </c>
      <c r="H738" s="43">
        <v>974</v>
      </c>
      <c r="I738" s="44" t="s">
        <v>46</v>
      </c>
      <c r="J738" s="274" t="str">
        <f>IF(ISBLANK(INDEX('Policy Characteristics'!D:D,MATCH($C738,'Policy Characteristics'!$C:$C,0))),"",INDEX('Policy Characteristics'!D:D,MATCH($C738,'Policy Characteristics'!$C:$C,0)))</f>
        <v>Industry Energy Efficiency Standards</v>
      </c>
      <c r="K738" s="272" t="str">
        <f>IF(ISBLANK(INDEX('Policy Characteristics'!E:E,MATCH($C738,'Policy Characteristics'!$C:$C,0))),"",INDEX('Policy Characteristics'!E:E,MATCH($C738,'Policy Characteristics'!$C:$C,0)))</f>
        <v>indst efficiency standards</v>
      </c>
      <c r="L738" s="285">
        <f>IF(ISBLANK(INDEX('Policy Characteristics'!F:F,MATCH($C738,'Policy Characteristics'!$C:$C,0))),"",INDEX('Policy Characteristics'!F:F,MATCH($C738,'Policy Characteristics'!$C:$C,0)))</f>
        <v>0</v>
      </c>
      <c r="M738" s="285">
        <f>IF(ISBLANK(INDEX('Policy Characteristics'!G:G,MATCH($C738,'Policy Characteristics'!$C:$C,0))),"",INDEX('Policy Characteristics'!G:G,MATCH($C738,'Policy Characteristics'!$C:$C,0)))</f>
        <v>0.25</v>
      </c>
      <c r="N738" s="285">
        <f>IF(ISBLANK(INDEX('Policy Characteristics'!H:H,MATCH($C738,'Policy Characteristics'!$C:$C,0))),"",INDEX('Policy Characteristics'!H:H,MATCH($C738,'Policy Characteristics'!$C:$C,0)))</f>
        <v>0.01</v>
      </c>
      <c r="O738" s="272" t="str">
        <f>IF(ISBLANK(INDEX('Policy Characteristics'!I:I,MATCH($C738,'Policy Characteristics'!$C:$C,0))),"",INDEX('Policy Characteristics'!I:I,MATCH($C738,'Policy Characteristics'!$C:$C,0)))</f>
        <v>% reduction in energy use</v>
      </c>
      <c r="P738" s="272" t="str">
        <f>IF(ISBLANK(INDEX('Policy Characteristics'!J:J,MATCH($C738,'Policy Characteristics'!$C:$C,0))),"",INDEX('Policy Characteristics'!J:J,MATCH($C738,'Policy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8" s="272" t="str">
        <f>IF(ISBLANK(INDEX('Policy Characteristics'!K:K,MATCH($C738,'Policy Characteristics'!$C:$C,0))),"",INDEX('Policy Characteristics'!K:K,MATCH($C738,'Policy Characteristics'!$C:$C,0)))</f>
        <v>industry-ag-main.html#eff-stds</v>
      </c>
      <c r="R738" s="272" t="str">
        <f>IF(ISBLANK(INDEX('Policy Characteristics'!L:L,MATCH($C738,'Policy Characteristics'!$C:$C,0))),"",INDEX('Policy Characteristics'!L:L,MATCH($C738,'Policy Characteristics'!$C:$C,0)))</f>
        <v>industry-energy-efficiency-standards.html</v>
      </c>
    </row>
    <row r="739" spans="1:18" s="4" customFormat="1" ht="16">
      <c r="A739" s="272" t="str">
        <f>IF(ISBLANK(INDEX('Policy Characteristics'!A:A,MATCH($C739,'Policy Characteristics'!$C:$C,0))),"",INDEX('Policy Characteristics'!A:A,MATCH($C739,'Policy Characteristics'!$C:$C,0)))</f>
        <v>Industry</v>
      </c>
      <c r="B739" s="272" t="str">
        <f>IF(ISBLANK(INDEX('Policy Characteristics'!B:B,MATCH($C739,'Policy Characteristics'!$C:$C,0))),"",INDEX('Policy Characteristics'!B:B,MATCH($C739,'Policy Characteristics'!$C:$C,0)))</f>
        <v>Industry Energy Efficiency Standards</v>
      </c>
      <c r="C739" s="274" t="str">
        <f t="shared" si="37"/>
        <v>Percentage Improvement in Eqpt Efficiency Standards above BAU</v>
      </c>
      <c r="D739" s="6" t="s">
        <v>3189</v>
      </c>
      <c r="E739" s="44" t="s">
        <v>2786</v>
      </c>
      <c r="F739" t="s">
        <v>2844</v>
      </c>
      <c r="G739" s="44" t="s">
        <v>2790</v>
      </c>
      <c r="H739" s="43">
        <v>975</v>
      </c>
      <c r="I739" s="44" t="s">
        <v>45</v>
      </c>
      <c r="J739" s="274" t="str">
        <f>IF(ISBLANK(INDEX('Policy Characteristics'!D:D,MATCH($C739,'Policy Characteristics'!$C:$C,0))),"",INDEX('Policy Characteristics'!D:D,MATCH($C739,'Policy Characteristics'!$C:$C,0)))</f>
        <v>Industry Energy Efficiency Standards</v>
      </c>
      <c r="K739" s="272" t="str">
        <f>IF(ISBLANK(INDEX('Policy Characteristics'!E:E,MATCH($C739,'Policy Characteristics'!$C:$C,0))),"",INDEX('Policy Characteristics'!E:E,MATCH($C739,'Policy Characteristics'!$C:$C,0)))</f>
        <v>indst efficiency standards</v>
      </c>
      <c r="L739" s="285">
        <f>IF(ISBLANK(INDEX('Policy Characteristics'!F:F,MATCH($C739,'Policy Characteristics'!$C:$C,0))),"",INDEX('Policy Characteristics'!F:F,MATCH($C739,'Policy Characteristics'!$C:$C,0)))</f>
        <v>0</v>
      </c>
      <c r="M739" s="285">
        <f>IF(ISBLANK(INDEX('Policy Characteristics'!G:G,MATCH($C739,'Policy Characteristics'!$C:$C,0))),"",INDEX('Policy Characteristics'!G:G,MATCH($C739,'Policy Characteristics'!$C:$C,0)))</f>
        <v>0.25</v>
      </c>
      <c r="N739" s="285">
        <f>IF(ISBLANK(INDEX('Policy Characteristics'!H:H,MATCH($C739,'Policy Characteristics'!$C:$C,0))),"",INDEX('Policy Characteristics'!H:H,MATCH($C739,'Policy Characteristics'!$C:$C,0)))</f>
        <v>0.01</v>
      </c>
      <c r="O739" s="272" t="str">
        <f>IF(ISBLANK(INDEX('Policy Characteristics'!I:I,MATCH($C739,'Policy Characteristics'!$C:$C,0))),"",INDEX('Policy Characteristics'!I:I,MATCH($C739,'Policy Characteristics'!$C:$C,0)))</f>
        <v>% reduction in energy use</v>
      </c>
      <c r="P739" s="272" t="str">
        <f>IF(ISBLANK(INDEX('Policy Characteristics'!J:J,MATCH($C739,'Policy Characteristics'!$C:$C,0))),"",INDEX('Policy Characteristics'!J:J,MATCH($C739,'Policy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39" s="272" t="str">
        <f>IF(ISBLANK(INDEX('Policy Characteristics'!K:K,MATCH($C739,'Policy Characteristics'!$C:$C,0))),"",INDEX('Policy Characteristics'!K:K,MATCH($C739,'Policy Characteristics'!$C:$C,0)))</f>
        <v>industry-ag-main.html#eff-stds</v>
      </c>
      <c r="R739" s="272" t="str">
        <f>IF(ISBLANK(INDEX('Policy Characteristics'!L:L,MATCH($C739,'Policy Characteristics'!$C:$C,0))),"",INDEX('Policy Characteristics'!L:L,MATCH($C739,'Policy Characteristics'!$C:$C,0)))</f>
        <v>industry-energy-efficiency-standards.html</v>
      </c>
    </row>
    <row r="740" spans="1:18" s="4" customFormat="1" ht="16">
      <c r="A740" s="272" t="str">
        <f>IF(ISBLANK(INDEX('Policy Characteristics'!A:A,MATCH($C740,'Policy Characteristics'!$C:$C,0))),"",INDEX('Policy Characteristics'!A:A,MATCH($C740,'Policy Characteristics'!$C:$C,0)))</f>
        <v>Industry</v>
      </c>
      <c r="B740" s="272" t="str">
        <f>IF(ISBLANK(INDEX('Policy Characteristics'!B:B,MATCH($C740,'Policy Characteristics'!$C:$C,0))),"",INDEX('Policy Characteristics'!B:B,MATCH($C740,'Policy Characteristics'!$C:$C,0)))</f>
        <v>Industry Energy Efficiency Standards</v>
      </c>
      <c r="C740" s="274" t="str">
        <f t="shared" si="37"/>
        <v>Percentage Improvement in Eqpt Efficiency Standards above BAU</v>
      </c>
      <c r="D740" s="6" t="s">
        <v>3189</v>
      </c>
      <c r="E740" s="44" t="s">
        <v>2787</v>
      </c>
      <c r="F740" t="s">
        <v>2844</v>
      </c>
      <c r="G740" s="44" t="s">
        <v>2791</v>
      </c>
      <c r="H740" s="43">
        <v>976</v>
      </c>
      <c r="I740" s="44" t="s">
        <v>46</v>
      </c>
      <c r="J740" s="274" t="str">
        <f>IF(ISBLANK(INDEX('Policy Characteristics'!D:D,MATCH($C740,'Policy Characteristics'!$C:$C,0))),"",INDEX('Policy Characteristics'!D:D,MATCH($C740,'Policy Characteristics'!$C:$C,0)))</f>
        <v>Industry Energy Efficiency Standards</v>
      </c>
      <c r="K740" s="272" t="str">
        <f>IF(ISBLANK(INDEX('Policy Characteristics'!E:E,MATCH($C740,'Policy Characteristics'!$C:$C,0))),"",INDEX('Policy Characteristics'!E:E,MATCH($C740,'Policy Characteristics'!$C:$C,0)))</f>
        <v>indst efficiency standards</v>
      </c>
      <c r="L740" s="285">
        <f>IF(ISBLANK(INDEX('Policy Characteristics'!F:F,MATCH($C740,'Policy Characteristics'!$C:$C,0))),"",INDEX('Policy Characteristics'!F:F,MATCH($C740,'Policy Characteristics'!$C:$C,0)))</f>
        <v>0</v>
      </c>
      <c r="M740" s="285">
        <f>IF(ISBLANK(INDEX('Policy Characteristics'!G:G,MATCH($C740,'Policy Characteristics'!$C:$C,0))),"",INDEX('Policy Characteristics'!G:G,MATCH($C740,'Policy Characteristics'!$C:$C,0)))</f>
        <v>0.25</v>
      </c>
      <c r="N740" s="285">
        <f>IF(ISBLANK(INDEX('Policy Characteristics'!H:H,MATCH($C740,'Policy Characteristics'!$C:$C,0))),"",INDEX('Policy Characteristics'!H:H,MATCH($C740,'Policy Characteristics'!$C:$C,0)))</f>
        <v>0.01</v>
      </c>
      <c r="O740" s="272" t="str">
        <f>IF(ISBLANK(INDEX('Policy Characteristics'!I:I,MATCH($C740,'Policy Characteristics'!$C:$C,0))),"",INDEX('Policy Characteristics'!I:I,MATCH($C740,'Policy Characteristics'!$C:$C,0)))</f>
        <v>% reduction in energy use</v>
      </c>
      <c r="P740" s="272" t="str">
        <f>IF(ISBLANK(INDEX('Policy Characteristics'!J:J,MATCH($C740,'Policy Characteristics'!$C:$C,0))),"",INDEX('Policy Characteristics'!J:J,MATCH($C740,'Policy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0" s="272" t="str">
        <f>IF(ISBLANK(INDEX('Policy Characteristics'!K:K,MATCH($C740,'Policy Characteristics'!$C:$C,0))),"",INDEX('Policy Characteristics'!K:K,MATCH($C740,'Policy Characteristics'!$C:$C,0)))</f>
        <v>industry-ag-main.html#eff-stds</v>
      </c>
      <c r="R740" s="272" t="str">
        <f>IF(ISBLANK(INDEX('Policy Characteristics'!L:L,MATCH($C740,'Policy Characteristics'!$C:$C,0))),"",INDEX('Policy Characteristics'!L:L,MATCH($C740,'Policy Characteristics'!$C:$C,0)))</f>
        <v>industry-energy-efficiency-standards.html</v>
      </c>
    </row>
    <row r="741" spans="1:18" s="4" customFormat="1" ht="16">
      <c r="A741" s="272" t="str">
        <f>IF(ISBLANK(INDEX('Policy Characteristics'!A:A,MATCH($C741,'Policy Characteristics'!$C:$C,0))),"",INDEX('Policy Characteristics'!A:A,MATCH($C741,'Policy Characteristics'!$C:$C,0)))</f>
        <v>Industry</v>
      </c>
      <c r="B741" s="272" t="str">
        <f>IF(ISBLANK(INDEX('Policy Characteristics'!B:B,MATCH($C741,'Policy Characteristics'!$C:$C,0))),"",INDEX('Policy Characteristics'!B:B,MATCH($C741,'Policy Characteristics'!$C:$C,0)))</f>
        <v>Industry Energy Efficiency Standards</v>
      </c>
      <c r="C741" s="274" t="str">
        <f t="shared" si="37"/>
        <v>Percentage Improvement in Eqpt Efficiency Standards above BAU</v>
      </c>
      <c r="D741" s="6" t="s">
        <v>3189</v>
      </c>
      <c r="E741" s="44" t="s">
        <v>2784</v>
      </c>
      <c r="F741" t="s">
        <v>2844</v>
      </c>
      <c r="G741" s="44" t="s">
        <v>2789</v>
      </c>
      <c r="H741" s="43">
        <v>977</v>
      </c>
      <c r="I741" s="44" t="s">
        <v>46</v>
      </c>
      <c r="J741" s="274" t="str">
        <f>IF(ISBLANK(INDEX('Policy Characteristics'!D:D,MATCH($C741,'Policy Characteristics'!$C:$C,0))),"",INDEX('Policy Characteristics'!D:D,MATCH($C741,'Policy Characteristics'!$C:$C,0)))</f>
        <v>Industry Energy Efficiency Standards</v>
      </c>
      <c r="K741" s="272" t="str">
        <f>IF(ISBLANK(INDEX('Policy Characteristics'!E:E,MATCH($C741,'Policy Characteristics'!$C:$C,0))),"",INDEX('Policy Characteristics'!E:E,MATCH($C741,'Policy Characteristics'!$C:$C,0)))</f>
        <v>indst efficiency standards</v>
      </c>
      <c r="L741" s="285">
        <f>IF(ISBLANK(INDEX('Policy Characteristics'!F:F,MATCH($C741,'Policy Characteristics'!$C:$C,0))),"",INDEX('Policy Characteristics'!F:F,MATCH($C741,'Policy Characteristics'!$C:$C,0)))</f>
        <v>0</v>
      </c>
      <c r="M741" s="285">
        <f>IF(ISBLANK(INDEX('Policy Characteristics'!G:G,MATCH($C741,'Policy Characteristics'!$C:$C,0))),"",INDEX('Policy Characteristics'!G:G,MATCH($C741,'Policy Characteristics'!$C:$C,0)))</f>
        <v>0.25</v>
      </c>
      <c r="N741" s="285">
        <f>IF(ISBLANK(INDEX('Policy Characteristics'!H:H,MATCH($C741,'Policy Characteristics'!$C:$C,0))),"",INDEX('Policy Characteristics'!H:H,MATCH($C741,'Policy Characteristics'!$C:$C,0)))</f>
        <v>0.01</v>
      </c>
      <c r="O741" s="272" t="str">
        <f>IF(ISBLANK(INDEX('Policy Characteristics'!I:I,MATCH($C741,'Policy Characteristics'!$C:$C,0))),"",INDEX('Policy Characteristics'!I:I,MATCH($C741,'Policy Characteristics'!$C:$C,0)))</f>
        <v>% reduction in energy use</v>
      </c>
      <c r="P741" s="272" t="str">
        <f>IF(ISBLANK(INDEX('Policy Characteristics'!J:J,MATCH($C741,'Policy Characteristics'!$C:$C,0))),"",INDEX('Policy Characteristics'!J:J,MATCH($C741,'Policy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1" s="272" t="str">
        <f>IF(ISBLANK(INDEX('Policy Characteristics'!K:K,MATCH($C741,'Policy Characteristics'!$C:$C,0))),"",INDEX('Policy Characteristics'!K:K,MATCH($C741,'Policy Characteristics'!$C:$C,0)))</f>
        <v>industry-ag-main.html#eff-stds</v>
      </c>
      <c r="R741" s="272" t="str">
        <f>IF(ISBLANK(INDEX('Policy Characteristics'!L:L,MATCH($C741,'Policy Characteristics'!$C:$C,0))),"",INDEX('Policy Characteristics'!L:L,MATCH($C741,'Policy Characteristics'!$C:$C,0)))</f>
        <v>industry-energy-efficiency-standards.html</v>
      </c>
    </row>
    <row r="742" spans="1:18" s="4" customFormat="1" ht="16">
      <c r="A742" s="272" t="str">
        <f>IF(ISBLANK(INDEX('Policy Characteristics'!A:A,MATCH($C742,'Policy Characteristics'!$C:$C,0))),"",INDEX('Policy Characteristics'!A:A,MATCH($C742,'Policy Characteristics'!$C:$C,0)))</f>
        <v>Industry</v>
      </c>
      <c r="B742" s="272" t="str">
        <f>IF(ISBLANK(INDEX('Policy Characteristics'!B:B,MATCH($C742,'Policy Characteristics'!$C:$C,0))),"",INDEX('Policy Characteristics'!B:B,MATCH($C742,'Policy Characteristics'!$C:$C,0)))</f>
        <v>Industry Energy Efficiency Standards</v>
      </c>
      <c r="C742" s="274" t="str">
        <f t="shared" si="37"/>
        <v>Percentage Improvement in Eqpt Efficiency Standards above BAU</v>
      </c>
      <c r="D742" s="6" t="s">
        <v>3190</v>
      </c>
      <c r="E742" s="44" t="s">
        <v>2444</v>
      </c>
      <c r="F742" t="s">
        <v>3160</v>
      </c>
      <c r="G742" s="44" t="s">
        <v>2450</v>
      </c>
      <c r="H742" s="43">
        <v>978</v>
      </c>
      <c r="I742" s="44" t="s">
        <v>45</v>
      </c>
      <c r="J742" s="274" t="str">
        <f>IF(ISBLANK(INDEX('Policy Characteristics'!D:D,MATCH($C742,'Policy Characteristics'!$C:$C,0))),"",INDEX('Policy Characteristics'!D:D,MATCH($C742,'Policy Characteristics'!$C:$C,0)))</f>
        <v>Industry Energy Efficiency Standards</v>
      </c>
      <c r="K742" s="272" t="str">
        <f>IF(ISBLANK(INDEX('Policy Characteristics'!E:E,MATCH($C742,'Policy Characteristics'!$C:$C,0))),"",INDEX('Policy Characteristics'!E:E,MATCH($C742,'Policy Characteristics'!$C:$C,0)))</f>
        <v>indst efficiency standards</v>
      </c>
      <c r="L742" s="285">
        <f>IF(ISBLANK(INDEX('Policy Characteristics'!F:F,MATCH($C742,'Policy Characteristics'!$C:$C,0))),"",INDEX('Policy Characteristics'!F:F,MATCH($C742,'Policy Characteristics'!$C:$C,0)))</f>
        <v>0</v>
      </c>
      <c r="M742" s="285">
        <f>IF(ISBLANK(INDEX('Policy Characteristics'!G:G,MATCH($C742,'Policy Characteristics'!$C:$C,0))),"",INDEX('Policy Characteristics'!G:G,MATCH($C742,'Policy Characteristics'!$C:$C,0)))</f>
        <v>0.25</v>
      </c>
      <c r="N742" s="285">
        <f>IF(ISBLANK(INDEX('Policy Characteristics'!H:H,MATCH($C742,'Policy Characteristics'!$C:$C,0))),"",INDEX('Policy Characteristics'!H:H,MATCH($C742,'Policy Characteristics'!$C:$C,0)))</f>
        <v>0.01</v>
      </c>
      <c r="O742" s="272" t="str">
        <f>IF(ISBLANK(INDEX('Policy Characteristics'!I:I,MATCH($C742,'Policy Characteristics'!$C:$C,0))),"",INDEX('Policy Characteristics'!I:I,MATCH($C742,'Policy Characteristics'!$C:$C,0)))</f>
        <v>% reduction in energy use</v>
      </c>
      <c r="P742" s="272" t="str">
        <f>IF(ISBLANK(INDEX('Policy Characteristics'!J:J,MATCH($C742,'Policy Characteristics'!$C:$C,0))),"",INDEX('Policy Characteristics'!J:J,MATCH($C742,'Policy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2" s="272" t="str">
        <f>IF(ISBLANK(INDEX('Policy Characteristics'!K:K,MATCH($C742,'Policy Characteristics'!$C:$C,0))),"",INDEX('Policy Characteristics'!K:K,MATCH($C742,'Policy Characteristics'!$C:$C,0)))</f>
        <v>industry-ag-main.html#eff-stds</v>
      </c>
      <c r="R742" s="272" t="str">
        <f>IF(ISBLANK(INDEX('Policy Characteristics'!L:L,MATCH($C742,'Policy Characteristics'!$C:$C,0))),"",INDEX('Policy Characteristics'!L:L,MATCH($C742,'Policy Characteristics'!$C:$C,0)))</f>
        <v>industry-energy-efficiency-standards.html</v>
      </c>
    </row>
    <row r="743" spans="1:18" s="4" customFormat="1" ht="16">
      <c r="A743" s="272" t="str">
        <f>IF(ISBLANK(INDEX('Policy Characteristics'!A:A,MATCH($C743,'Policy Characteristics'!$C:$C,0))),"",INDEX('Policy Characteristics'!A:A,MATCH($C743,'Policy Characteristics'!$C:$C,0)))</f>
        <v>Industry</v>
      </c>
      <c r="B743" s="272" t="str">
        <f>IF(ISBLANK(INDEX('Policy Characteristics'!B:B,MATCH($C743,'Policy Characteristics'!$C:$C,0))),"",INDEX('Policy Characteristics'!B:B,MATCH($C743,'Policy Characteristics'!$C:$C,0)))</f>
        <v>Industry Energy Efficiency Standards</v>
      </c>
      <c r="C743" s="274" t="str">
        <f t="shared" si="37"/>
        <v>Percentage Improvement in Eqpt Efficiency Standards above BAU</v>
      </c>
      <c r="D743" s="6" t="s">
        <v>3190</v>
      </c>
      <c r="E743" s="44" t="s">
        <v>2445</v>
      </c>
      <c r="F743" t="s">
        <v>3160</v>
      </c>
      <c r="G743" s="44" t="s">
        <v>2453</v>
      </c>
      <c r="H743" s="43">
        <v>979</v>
      </c>
      <c r="I743" s="44" t="s">
        <v>46</v>
      </c>
      <c r="J743" s="274" t="str">
        <f>IF(ISBLANK(INDEX('Policy Characteristics'!D:D,MATCH($C743,'Policy Characteristics'!$C:$C,0))),"",INDEX('Policy Characteristics'!D:D,MATCH($C743,'Policy Characteristics'!$C:$C,0)))</f>
        <v>Industry Energy Efficiency Standards</v>
      </c>
      <c r="K743" s="272" t="str">
        <f>IF(ISBLANK(INDEX('Policy Characteristics'!E:E,MATCH($C743,'Policy Characteristics'!$C:$C,0))),"",INDEX('Policy Characteristics'!E:E,MATCH($C743,'Policy Characteristics'!$C:$C,0)))</f>
        <v>indst efficiency standards</v>
      </c>
      <c r="L743" s="285">
        <f>IF(ISBLANK(INDEX('Policy Characteristics'!F:F,MATCH($C743,'Policy Characteristics'!$C:$C,0))),"",INDEX('Policy Characteristics'!F:F,MATCH($C743,'Policy Characteristics'!$C:$C,0)))</f>
        <v>0</v>
      </c>
      <c r="M743" s="285">
        <f>IF(ISBLANK(INDEX('Policy Characteristics'!G:G,MATCH($C743,'Policy Characteristics'!$C:$C,0))),"",INDEX('Policy Characteristics'!G:G,MATCH($C743,'Policy Characteristics'!$C:$C,0)))</f>
        <v>0.25</v>
      </c>
      <c r="N743" s="285">
        <f>IF(ISBLANK(INDEX('Policy Characteristics'!H:H,MATCH($C743,'Policy Characteristics'!$C:$C,0))),"",INDEX('Policy Characteristics'!H:H,MATCH($C743,'Policy Characteristics'!$C:$C,0)))</f>
        <v>0.01</v>
      </c>
      <c r="O743" s="272" t="str">
        <f>IF(ISBLANK(INDEX('Policy Characteristics'!I:I,MATCH($C743,'Policy Characteristics'!$C:$C,0))),"",INDEX('Policy Characteristics'!I:I,MATCH($C743,'Policy Characteristics'!$C:$C,0)))</f>
        <v>% reduction in energy use</v>
      </c>
      <c r="P743" s="272" t="str">
        <f>IF(ISBLANK(INDEX('Policy Characteristics'!J:J,MATCH($C743,'Policy Characteristics'!$C:$C,0))),"",INDEX('Policy Characteristics'!J:J,MATCH($C743,'Policy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3" s="272" t="str">
        <f>IF(ISBLANK(INDEX('Policy Characteristics'!K:K,MATCH($C743,'Policy Characteristics'!$C:$C,0))),"",INDEX('Policy Characteristics'!K:K,MATCH($C743,'Policy Characteristics'!$C:$C,0)))</f>
        <v>industry-ag-main.html#eff-stds</v>
      </c>
      <c r="R743" s="272" t="str">
        <f>IF(ISBLANK(INDEX('Policy Characteristics'!L:L,MATCH($C743,'Policy Characteristics'!$C:$C,0))),"",INDEX('Policy Characteristics'!L:L,MATCH($C743,'Policy Characteristics'!$C:$C,0)))</f>
        <v>industry-energy-efficiency-standards.html</v>
      </c>
    </row>
    <row r="744" spans="1:18" s="4" customFormat="1" ht="16">
      <c r="A744" s="272" t="str">
        <f>IF(ISBLANK(INDEX('Policy Characteristics'!A:A,MATCH($C744,'Policy Characteristics'!$C:$C,0))),"",INDEX('Policy Characteristics'!A:A,MATCH($C744,'Policy Characteristics'!$C:$C,0)))</f>
        <v>Industry</v>
      </c>
      <c r="B744" s="272" t="str">
        <f>IF(ISBLANK(INDEX('Policy Characteristics'!B:B,MATCH($C744,'Policy Characteristics'!$C:$C,0))),"",INDEX('Policy Characteristics'!B:B,MATCH($C744,'Policy Characteristics'!$C:$C,0)))</f>
        <v>Industry Energy Efficiency Standards</v>
      </c>
      <c r="C744" s="274" t="str">
        <f t="shared" si="37"/>
        <v>Percentage Improvement in Eqpt Efficiency Standards above BAU</v>
      </c>
      <c r="D744" s="6" t="s">
        <v>3190</v>
      </c>
      <c r="E744" s="44" t="s">
        <v>2446</v>
      </c>
      <c r="F744" t="s">
        <v>3160</v>
      </c>
      <c r="G744" s="44" t="s">
        <v>2454</v>
      </c>
      <c r="H744" s="43">
        <v>980</v>
      </c>
      <c r="I744" s="44" t="s">
        <v>45</v>
      </c>
      <c r="J744" s="274" t="str">
        <f>IF(ISBLANK(INDEX('Policy Characteristics'!D:D,MATCH($C744,'Policy Characteristics'!$C:$C,0))),"",INDEX('Policy Characteristics'!D:D,MATCH($C744,'Policy Characteristics'!$C:$C,0)))</f>
        <v>Industry Energy Efficiency Standards</v>
      </c>
      <c r="K744" s="272" t="str">
        <f>IF(ISBLANK(INDEX('Policy Characteristics'!E:E,MATCH($C744,'Policy Characteristics'!$C:$C,0))),"",INDEX('Policy Characteristics'!E:E,MATCH($C744,'Policy Characteristics'!$C:$C,0)))</f>
        <v>indst efficiency standards</v>
      </c>
      <c r="L744" s="285">
        <f>IF(ISBLANK(INDEX('Policy Characteristics'!F:F,MATCH($C744,'Policy Characteristics'!$C:$C,0))),"",INDEX('Policy Characteristics'!F:F,MATCH($C744,'Policy Characteristics'!$C:$C,0)))</f>
        <v>0</v>
      </c>
      <c r="M744" s="285">
        <f>IF(ISBLANK(INDEX('Policy Characteristics'!G:G,MATCH($C744,'Policy Characteristics'!$C:$C,0))),"",INDEX('Policy Characteristics'!G:G,MATCH($C744,'Policy Characteristics'!$C:$C,0)))</f>
        <v>0.25</v>
      </c>
      <c r="N744" s="285">
        <f>IF(ISBLANK(INDEX('Policy Characteristics'!H:H,MATCH($C744,'Policy Characteristics'!$C:$C,0))),"",INDEX('Policy Characteristics'!H:H,MATCH($C744,'Policy Characteristics'!$C:$C,0)))</f>
        <v>0.01</v>
      </c>
      <c r="O744" s="272" t="str">
        <f>IF(ISBLANK(INDEX('Policy Characteristics'!I:I,MATCH($C744,'Policy Characteristics'!$C:$C,0))),"",INDEX('Policy Characteristics'!I:I,MATCH($C744,'Policy Characteristics'!$C:$C,0)))</f>
        <v>% reduction in energy use</v>
      </c>
      <c r="P744" s="272" t="str">
        <f>IF(ISBLANK(INDEX('Policy Characteristics'!J:J,MATCH($C744,'Policy Characteristics'!$C:$C,0))),"",INDEX('Policy Characteristics'!J:J,MATCH($C744,'Policy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4" s="272" t="str">
        <f>IF(ISBLANK(INDEX('Policy Characteristics'!K:K,MATCH($C744,'Policy Characteristics'!$C:$C,0))),"",INDEX('Policy Characteristics'!K:K,MATCH($C744,'Policy Characteristics'!$C:$C,0)))</f>
        <v>industry-ag-main.html#eff-stds</v>
      </c>
      <c r="R744" s="272" t="str">
        <f>IF(ISBLANK(INDEX('Policy Characteristics'!L:L,MATCH($C744,'Policy Characteristics'!$C:$C,0))),"",INDEX('Policy Characteristics'!L:L,MATCH($C744,'Policy Characteristics'!$C:$C,0)))</f>
        <v>industry-energy-efficiency-standards.html</v>
      </c>
    </row>
    <row r="745" spans="1:18" s="4" customFormat="1" ht="16">
      <c r="A745" s="272" t="str">
        <f>IF(ISBLANK(INDEX('Policy Characteristics'!A:A,MATCH($C745,'Policy Characteristics'!$C:$C,0))),"",INDEX('Policy Characteristics'!A:A,MATCH($C745,'Policy Characteristics'!$C:$C,0)))</f>
        <v>Industry</v>
      </c>
      <c r="B745" s="272" t="str">
        <f>IF(ISBLANK(INDEX('Policy Characteristics'!B:B,MATCH($C745,'Policy Characteristics'!$C:$C,0))),"",INDEX('Policy Characteristics'!B:B,MATCH($C745,'Policy Characteristics'!$C:$C,0)))</f>
        <v>Industry Energy Efficiency Standards</v>
      </c>
      <c r="C745" s="274" t="str">
        <f t="shared" si="37"/>
        <v>Percentage Improvement in Eqpt Efficiency Standards above BAU</v>
      </c>
      <c r="D745" s="6" t="s">
        <v>3190</v>
      </c>
      <c r="E745" s="44" t="s">
        <v>2447</v>
      </c>
      <c r="F745" t="s">
        <v>3160</v>
      </c>
      <c r="G745" s="44" t="s">
        <v>2451</v>
      </c>
      <c r="H745" s="43">
        <v>981</v>
      </c>
      <c r="I745" s="44" t="s">
        <v>46</v>
      </c>
      <c r="J745" s="274" t="str">
        <f>IF(ISBLANK(INDEX('Policy Characteristics'!D:D,MATCH($C745,'Policy Characteristics'!$C:$C,0))),"",INDEX('Policy Characteristics'!D:D,MATCH($C745,'Policy Characteristics'!$C:$C,0)))</f>
        <v>Industry Energy Efficiency Standards</v>
      </c>
      <c r="K745" s="272" t="str">
        <f>IF(ISBLANK(INDEX('Policy Characteristics'!E:E,MATCH($C745,'Policy Characteristics'!$C:$C,0))),"",INDEX('Policy Characteristics'!E:E,MATCH($C745,'Policy Characteristics'!$C:$C,0)))</f>
        <v>indst efficiency standards</v>
      </c>
      <c r="L745" s="285">
        <f>IF(ISBLANK(INDEX('Policy Characteristics'!F:F,MATCH($C745,'Policy Characteristics'!$C:$C,0))),"",INDEX('Policy Characteristics'!F:F,MATCH($C745,'Policy Characteristics'!$C:$C,0)))</f>
        <v>0</v>
      </c>
      <c r="M745" s="285">
        <f>IF(ISBLANK(INDEX('Policy Characteristics'!G:G,MATCH($C745,'Policy Characteristics'!$C:$C,0))),"",INDEX('Policy Characteristics'!G:G,MATCH($C745,'Policy Characteristics'!$C:$C,0)))</f>
        <v>0.25</v>
      </c>
      <c r="N745" s="285">
        <f>IF(ISBLANK(INDEX('Policy Characteristics'!H:H,MATCH($C745,'Policy Characteristics'!$C:$C,0))),"",INDEX('Policy Characteristics'!H:H,MATCH($C745,'Policy Characteristics'!$C:$C,0)))</f>
        <v>0.01</v>
      </c>
      <c r="O745" s="272" t="str">
        <f>IF(ISBLANK(INDEX('Policy Characteristics'!I:I,MATCH($C745,'Policy Characteristics'!$C:$C,0))),"",INDEX('Policy Characteristics'!I:I,MATCH($C745,'Policy Characteristics'!$C:$C,0)))</f>
        <v>% reduction in energy use</v>
      </c>
      <c r="P745" s="272" t="str">
        <f>IF(ISBLANK(INDEX('Policy Characteristics'!J:J,MATCH($C745,'Policy Characteristics'!$C:$C,0))),"",INDEX('Policy Characteristics'!J:J,MATCH($C745,'Policy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5" s="272" t="str">
        <f>IF(ISBLANK(INDEX('Policy Characteristics'!K:K,MATCH($C745,'Policy Characteristics'!$C:$C,0))),"",INDEX('Policy Characteristics'!K:K,MATCH($C745,'Policy Characteristics'!$C:$C,0)))</f>
        <v>industry-ag-main.html#eff-stds</v>
      </c>
      <c r="R745" s="272" t="str">
        <f>IF(ISBLANK(INDEX('Policy Characteristics'!L:L,MATCH($C745,'Policy Characteristics'!$C:$C,0))),"",INDEX('Policy Characteristics'!L:L,MATCH($C745,'Policy Characteristics'!$C:$C,0)))</f>
        <v>industry-energy-efficiency-standards.html</v>
      </c>
    </row>
    <row r="746" spans="1:18" s="4" customFormat="1" ht="16">
      <c r="A746" s="272" t="str">
        <f>IF(ISBLANK(INDEX('Policy Characteristics'!A:A,MATCH($C746,'Policy Characteristics'!$C:$C,0))),"",INDEX('Policy Characteristics'!A:A,MATCH($C746,'Policy Characteristics'!$C:$C,0)))</f>
        <v>Industry</v>
      </c>
      <c r="B746" s="272" t="str">
        <f>IF(ISBLANK(INDEX('Policy Characteristics'!B:B,MATCH($C746,'Policy Characteristics'!$C:$C,0))),"",INDEX('Policy Characteristics'!B:B,MATCH($C746,'Policy Characteristics'!$C:$C,0)))</f>
        <v>Industry Energy Efficiency Standards</v>
      </c>
      <c r="C746" s="274" t="str">
        <f t="shared" si="37"/>
        <v>Percentage Improvement in Eqpt Efficiency Standards above BAU</v>
      </c>
      <c r="D746" s="6" t="s">
        <v>3190</v>
      </c>
      <c r="E746" s="44" t="s">
        <v>2448</v>
      </c>
      <c r="F746" t="s">
        <v>3160</v>
      </c>
      <c r="G746" s="44" t="s">
        <v>2452</v>
      </c>
      <c r="H746" s="43">
        <v>982</v>
      </c>
      <c r="I746" s="44" t="s">
        <v>45</v>
      </c>
      <c r="J746" s="274" t="str">
        <f>IF(ISBLANK(INDEX('Policy Characteristics'!D:D,MATCH($C746,'Policy Characteristics'!$C:$C,0))),"",INDEX('Policy Characteristics'!D:D,MATCH($C746,'Policy Characteristics'!$C:$C,0)))</f>
        <v>Industry Energy Efficiency Standards</v>
      </c>
      <c r="K746" s="272" t="str">
        <f>IF(ISBLANK(INDEX('Policy Characteristics'!E:E,MATCH($C746,'Policy Characteristics'!$C:$C,0))),"",INDEX('Policy Characteristics'!E:E,MATCH($C746,'Policy Characteristics'!$C:$C,0)))</f>
        <v>indst efficiency standards</v>
      </c>
      <c r="L746" s="285">
        <f>IF(ISBLANK(INDEX('Policy Characteristics'!F:F,MATCH($C746,'Policy Characteristics'!$C:$C,0))),"",INDEX('Policy Characteristics'!F:F,MATCH($C746,'Policy Characteristics'!$C:$C,0)))</f>
        <v>0</v>
      </c>
      <c r="M746" s="285">
        <f>IF(ISBLANK(INDEX('Policy Characteristics'!G:G,MATCH($C746,'Policy Characteristics'!$C:$C,0))),"",INDEX('Policy Characteristics'!G:G,MATCH($C746,'Policy Characteristics'!$C:$C,0)))</f>
        <v>0.25</v>
      </c>
      <c r="N746" s="285">
        <f>IF(ISBLANK(INDEX('Policy Characteristics'!H:H,MATCH($C746,'Policy Characteristics'!$C:$C,0))),"",INDEX('Policy Characteristics'!H:H,MATCH($C746,'Policy Characteristics'!$C:$C,0)))</f>
        <v>0.01</v>
      </c>
      <c r="O746" s="272" t="str">
        <f>IF(ISBLANK(INDEX('Policy Characteristics'!I:I,MATCH($C746,'Policy Characteristics'!$C:$C,0))),"",INDEX('Policy Characteristics'!I:I,MATCH($C746,'Policy Characteristics'!$C:$C,0)))</f>
        <v>% reduction in energy use</v>
      </c>
      <c r="P746" s="272" t="str">
        <f>IF(ISBLANK(INDEX('Policy Characteristics'!J:J,MATCH($C746,'Policy Characteristics'!$C:$C,0))),"",INDEX('Policy Characteristics'!J:J,MATCH($C746,'Policy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6" s="272" t="str">
        <f>IF(ISBLANK(INDEX('Policy Characteristics'!K:K,MATCH($C746,'Policy Characteristics'!$C:$C,0))),"",INDEX('Policy Characteristics'!K:K,MATCH($C746,'Policy Characteristics'!$C:$C,0)))</f>
        <v>industry-ag-main.html#eff-stds</v>
      </c>
      <c r="R746" s="272" t="str">
        <f>IF(ISBLANK(INDEX('Policy Characteristics'!L:L,MATCH($C746,'Policy Characteristics'!$C:$C,0))),"",INDEX('Policy Characteristics'!L:L,MATCH($C746,'Policy Characteristics'!$C:$C,0)))</f>
        <v>industry-energy-efficiency-standards.html</v>
      </c>
    </row>
    <row r="747" spans="1:18" s="4" customFormat="1" ht="16">
      <c r="A747" s="272" t="str">
        <f>IF(ISBLANK(INDEX('Policy Characteristics'!A:A,MATCH($C747,'Policy Characteristics'!$C:$C,0))),"",INDEX('Policy Characteristics'!A:A,MATCH($C747,'Policy Characteristics'!$C:$C,0)))</f>
        <v>Industry</v>
      </c>
      <c r="B747" s="272" t="str">
        <f>IF(ISBLANK(INDEX('Policy Characteristics'!B:B,MATCH($C747,'Policy Characteristics'!$C:$C,0))),"",INDEX('Policy Characteristics'!B:B,MATCH($C747,'Policy Characteristics'!$C:$C,0)))</f>
        <v>Industry Energy Efficiency Standards</v>
      </c>
      <c r="C747" s="274" t="str">
        <f t="shared" si="37"/>
        <v>Percentage Improvement in Eqpt Efficiency Standards above BAU</v>
      </c>
      <c r="D747" s="6" t="s">
        <v>3190</v>
      </c>
      <c r="E747" s="44" t="s">
        <v>2449</v>
      </c>
      <c r="F747" t="s">
        <v>3160</v>
      </c>
      <c r="G747" s="44" t="s">
        <v>2455</v>
      </c>
      <c r="H747" s="43">
        <v>983</v>
      </c>
      <c r="I747" s="44" t="s">
        <v>46</v>
      </c>
      <c r="J747" s="274" t="str">
        <f>IF(ISBLANK(INDEX('Policy Characteristics'!D:D,MATCH($C747,'Policy Characteristics'!$C:$C,0))),"",INDEX('Policy Characteristics'!D:D,MATCH($C747,'Policy Characteristics'!$C:$C,0)))</f>
        <v>Industry Energy Efficiency Standards</v>
      </c>
      <c r="K747" s="272" t="str">
        <f>IF(ISBLANK(INDEX('Policy Characteristics'!E:E,MATCH($C747,'Policy Characteristics'!$C:$C,0))),"",INDEX('Policy Characteristics'!E:E,MATCH($C747,'Policy Characteristics'!$C:$C,0)))</f>
        <v>indst efficiency standards</v>
      </c>
      <c r="L747" s="285">
        <f>IF(ISBLANK(INDEX('Policy Characteristics'!F:F,MATCH($C747,'Policy Characteristics'!$C:$C,0))),"",INDEX('Policy Characteristics'!F:F,MATCH($C747,'Policy Characteristics'!$C:$C,0)))</f>
        <v>0</v>
      </c>
      <c r="M747" s="285">
        <f>IF(ISBLANK(INDEX('Policy Characteristics'!G:G,MATCH($C747,'Policy Characteristics'!$C:$C,0))),"",INDEX('Policy Characteristics'!G:G,MATCH($C747,'Policy Characteristics'!$C:$C,0)))</f>
        <v>0.25</v>
      </c>
      <c r="N747" s="285">
        <f>IF(ISBLANK(INDEX('Policy Characteristics'!H:H,MATCH($C747,'Policy Characteristics'!$C:$C,0))),"",INDEX('Policy Characteristics'!H:H,MATCH($C747,'Policy Characteristics'!$C:$C,0)))</f>
        <v>0.01</v>
      </c>
      <c r="O747" s="272" t="str">
        <f>IF(ISBLANK(INDEX('Policy Characteristics'!I:I,MATCH($C747,'Policy Characteristics'!$C:$C,0))),"",INDEX('Policy Characteristics'!I:I,MATCH($C747,'Policy Characteristics'!$C:$C,0)))</f>
        <v>% reduction in energy use</v>
      </c>
      <c r="P747" s="272" t="str">
        <f>IF(ISBLANK(INDEX('Policy Characteristics'!J:J,MATCH($C747,'Policy Characteristics'!$C:$C,0))),"",INDEX('Policy Characteristics'!J:J,MATCH($C747,'Policy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7" s="272" t="str">
        <f>IF(ISBLANK(INDEX('Policy Characteristics'!K:K,MATCH($C747,'Policy Characteristics'!$C:$C,0))),"",INDEX('Policy Characteristics'!K:K,MATCH($C747,'Policy Characteristics'!$C:$C,0)))</f>
        <v>industry-ag-main.html#eff-stds</v>
      </c>
      <c r="R747" s="272" t="str">
        <f>IF(ISBLANK(INDEX('Policy Characteristics'!L:L,MATCH($C747,'Policy Characteristics'!$C:$C,0))),"",INDEX('Policy Characteristics'!L:L,MATCH($C747,'Policy Characteristics'!$C:$C,0)))</f>
        <v>industry-energy-efficiency-standards.html</v>
      </c>
    </row>
    <row r="748" spans="1:18" s="4" customFormat="1" ht="16">
      <c r="A748" s="272" t="str">
        <f>IF(ISBLANK(INDEX('Policy Characteristics'!A:A,MATCH($C748,'Policy Characteristics'!$C:$C,0))),"",INDEX('Policy Characteristics'!A:A,MATCH($C748,'Policy Characteristics'!$C:$C,0)))</f>
        <v>Industry</v>
      </c>
      <c r="B748" s="272" t="str">
        <f>IF(ISBLANK(INDEX('Policy Characteristics'!B:B,MATCH($C748,'Policy Characteristics'!$C:$C,0))),"",INDEX('Policy Characteristics'!B:B,MATCH($C748,'Policy Characteristics'!$C:$C,0)))</f>
        <v>Industry Energy Efficiency Standards</v>
      </c>
      <c r="C748" s="274" t="str">
        <f t="shared" si="37"/>
        <v>Percentage Improvement in Eqpt Efficiency Standards above BAU</v>
      </c>
      <c r="D748" s="6" t="s">
        <v>3190</v>
      </c>
      <c r="E748" s="44" t="s">
        <v>2785</v>
      </c>
      <c r="F748" t="s">
        <v>3160</v>
      </c>
      <c r="G748" s="44" t="s">
        <v>2788</v>
      </c>
      <c r="H748" s="43">
        <v>984</v>
      </c>
      <c r="I748" s="44" t="s">
        <v>46</v>
      </c>
      <c r="J748" s="274" t="str">
        <f>IF(ISBLANK(INDEX('Policy Characteristics'!D:D,MATCH($C748,'Policy Characteristics'!$C:$C,0))),"",INDEX('Policy Characteristics'!D:D,MATCH($C748,'Policy Characteristics'!$C:$C,0)))</f>
        <v>Industry Energy Efficiency Standards</v>
      </c>
      <c r="K748" s="272" t="str">
        <f>IF(ISBLANK(INDEX('Policy Characteristics'!E:E,MATCH($C748,'Policy Characteristics'!$C:$C,0))),"",INDEX('Policy Characteristics'!E:E,MATCH($C748,'Policy Characteristics'!$C:$C,0)))</f>
        <v>indst efficiency standards</v>
      </c>
      <c r="L748" s="285">
        <f>IF(ISBLANK(INDEX('Policy Characteristics'!F:F,MATCH($C748,'Policy Characteristics'!$C:$C,0))),"",INDEX('Policy Characteristics'!F:F,MATCH($C748,'Policy Characteristics'!$C:$C,0)))</f>
        <v>0</v>
      </c>
      <c r="M748" s="285">
        <f>IF(ISBLANK(INDEX('Policy Characteristics'!G:G,MATCH($C748,'Policy Characteristics'!$C:$C,0))),"",INDEX('Policy Characteristics'!G:G,MATCH($C748,'Policy Characteristics'!$C:$C,0)))</f>
        <v>0.25</v>
      </c>
      <c r="N748" s="285">
        <f>IF(ISBLANK(INDEX('Policy Characteristics'!H:H,MATCH($C748,'Policy Characteristics'!$C:$C,0))),"",INDEX('Policy Characteristics'!H:H,MATCH($C748,'Policy Characteristics'!$C:$C,0)))</f>
        <v>0.01</v>
      </c>
      <c r="O748" s="272" t="str">
        <f>IF(ISBLANK(INDEX('Policy Characteristics'!I:I,MATCH($C748,'Policy Characteristics'!$C:$C,0))),"",INDEX('Policy Characteristics'!I:I,MATCH($C748,'Policy Characteristics'!$C:$C,0)))</f>
        <v>% reduction in energy use</v>
      </c>
      <c r="P748" s="272" t="str">
        <f>IF(ISBLANK(INDEX('Policy Characteristics'!J:J,MATCH($C748,'Policy Characteristics'!$C:$C,0))),"",INDEX('Policy Characteristics'!J:J,MATCH($C748,'Policy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8" s="272" t="str">
        <f>IF(ISBLANK(INDEX('Policy Characteristics'!K:K,MATCH($C748,'Policy Characteristics'!$C:$C,0))),"",INDEX('Policy Characteristics'!K:K,MATCH($C748,'Policy Characteristics'!$C:$C,0)))</f>
        <v>industry-ag-main.html#eff-stds</v>
      </c>
      <c r="R748" s="272" t="str">
        <f>IF(ISBLANK(INDEX('Policy Characteristics'!L:L,MATCH($C748,'Policy Characteristics'!$C:$C,0))),"",INDEX('Policy Characteristics'!L:L,MATCH($C748,'Policy Characteristics'!$C:$C,0)))</f>
        <v>industry-energy-efficiency-standards.html</v>
      </c>
    </row>
    <row r="749" spans="1:18" s="4" customFormat="1" ht="16">
      <c r="A749" s="272" t="str">
        <f>IF(ISBLANK(INDEX('Policy Characteristics'!A:A,MATCH($C749,'Policy Characteristics'!$C:$C,0))),"",INDEX('Policy Characteristics'!A:A,MATCH($C749,'Policy Characteristics'!$C:$C,0)))</f>
        <v>Industry</v>
      </c>
      <c r="B749" s="272" t="str">
        <f>IF(ISBLANK(INDEX('Policy Characteristics'!B:B,MATCH($C749,'Policy Characteristics'!$C:$C,0))),"",INDEX('Policy Characteristics'!B:B,MATCH($C749,'Policy Characteristics'!$C:$C,0)))</f>
        <v>Industry Energy Efficiency Standards</v>
      </c>
      <c r="C749" s="274" t="str">
        <f t="shared" si="37"/>
        <v>Percentage Improvement in Eqpt Efficiency Standards above BAU</v>
      </c>
      <c r="D749" s="6" t="s">
        <v>3190</v>
      </c>
      <c r="E749" s="44" t="s">
        <v>2786</v>
      </c>
      <c r="F749" t="s">
        <v>3160</v>
      </c>
      <c r="G749" s="44" t="s">
        <v>2790</v>
      </c>
      <c r="H749" s="43">
        <v>985</v>
      </c>
      <c r="I749" s="44" t="s">
        <v>45</v>
      </c>
      <c r="J749" s="274" t="str">
        <f>IF(ISBLANK(INDEX('Policy Characteristics'!D:D,MATCH($C749,'Policy Characteristics'!$C:$C,0))),"",INDEX('Policy Characteristics'!D:D,MATCH($C749,'Policy Characteristics'!$C:$C,0)))</f>
        <v>Industry Energy Efficiency Standards</v>
      </c>
      <c r="K749" s="272" t="str">
        <f>IF(ISBLANK(INDEX('Policy Characteristics'!E:E,MATCH($C749,'Policy Characteristics'!$C:$C,0))),"",INDEX('Policy Characteristics'!E:E,MATCH($C749,'Policy Characteristics'!$C:$C,0)))</f>
        <v>indst efficiency standards</v>
      </c>
      <c r="L749" s="285">
        <f>IF(ISBLANK(INDEX('Policy Characteristics'!F:F,MATCH($C749,'Policy Characteristics'!$C:$C,0))),"",INDEX('Policy Characteristics'!F:F,MATCH($C749,'Policy Characteristics'!$C:$C,0)))</f>
        <v>0</v>
      </c>
      <c r="M749" s="285">
        <f>IF(ISBLANK(INDEX('Policy Characteristics'!G:G,MATCH($C749,'Policy Characteristics'!$C:$C,0))),"",INDEX('Policy Characteristics'!G:G,MATCH($C749,'Policy Characteristics'!$C:$C,0)))</f>
        <v>0.25</v>
      </c>
      <c r="N749" s="285">
        <f>IF(ISBLANK(INDEX('Policy Characteristics'!H:H,MATCH($C749,'Policy Characteristics'!$C:$C,0))),"",INDEX('Policy Characteristics'!H:H,MATCH($C749,'Policy Characteristics'!$C:$C,0)))</f>
        <v>0.01</v>
      </c>
      <c r="O749" s="272" t="str">
        <f>IF(ISBLANK(INDEX('Policy Characteristics'!I:I,MATCH($C749,'Policy Characteristics'!$C:$C,0))),"",INDEX('Policy Characteristics'!I:I,MATCH($C749,'Policy Characteristics'!$C:$C,0)))</f>
        <v>% reduction in energy use</v>
      </c>
      <c r="P749" s="272" t="str">
        <f>IF(ISBLANK(INDEX('Policy Characteristics'!J:J,MATCH($C749,'Policy Characteristics'!$C:$C,0))),"",INDEX('Policy Characteristics'!J:J,MATCH($C749,'Policy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49" s="272" t="str">
        <f>IF(ISBLANK(INDEX('Policy Characteristics'!K:K,MATCH($C749,'Policy Characteristics'!$C:$C,0))),"",INDEX('Policy Characteristics'!K:K,MATCH($C749,'Policy Characteristics'!$C:$C,0)))</f>
        <v>industry-ag-main.html#eff-stds</v>
      </c>
      <c r="R749" s="272" t="str">
        <f>IF(ISBLANK(INDEX('Policy Characteristics'!L:L,MATCH($C749,'Policy Characteristics'!$C:$C,0))),"",INDEX('Policy Characteristics'!L:L,MATCH($C749,'Policy Characteristics'!$C:$C,0)))</f>
        <v>industry-energy-efficiency-standards.html</v>
      </c>
    </row>
    <row r="750" spans="1:18" s="4" customFormat="1" ht="16">
      <c r="A750" s="272" t="str">
        <f>IF(ISBLANK(INDEX('Policy Characteristics'!A:A,MATCH($C750,'Policy Characteristics'!$C:$C,0))),"",INDEX('Policy Characteristics'!A:A,MATCH($C750,'Policy Characteristics'!$C:$C,0)))</f>
        <v>Industry</v>
      </c>
      <c r="B750" s="272" t="str">
        <f>IF(ISBLANK(INDEX('Policy Characteristics'!B:B,MATCH($C750,'Policy Characteristics'!$C:$C,0))),"",INDEX('Policy Characteristics'!B:B,MATCH($C750,'Policy Characteristics'!$C:$C,0)))</f>
        <v>Industry Energy Efficiency Standards</v>
      </c>
      <c r="C750" s="274" t="str">
        <f t="shared" si="37"/>
        <v>Percentage Improvement in Eqpt Efficiency Standards above BAU</v>
      </c>
      <c r="D750" s="6" t="s">
        <v>3190</v>
      </c>
      <c r="E750" s="44" t="s">
        <v>2787</v>
      </c>
      <c r="F750" t="s">
        <v>3160</v>
      </c>
      <c r="G750" s="44" t="s">
        <v>2791</v>
      </c>
      <c r="H750" s="43">
        <v>986</v>
      </c>
      <c r="I750" s="44" t="s">
        <v>46</v>
      </c>
      <c r="J750" s="274" t="str">
        <f>IF(ISBLANK(INDEX('Policy Characteristics'!D:D,MATCH($C750,'Policy Characteristics'!$C:$C,0))),"",INDEX('Policy Characteristics'!D:D,MATCH($C750,'Policy Characteristics'!$C:$C,0)))</f>
        <v>Industry Energy Efficiency Standards</v>
      </c>
      <c r="K750" s="272" t="str">
        <f>IF(ISBLANK(INDEX('Policy Characteristics'!E:E,MATCH($C750,'Policy Characteristics'!$C:$C,0))),"",INDEX('Policy Characteristics'!E:E,MATCH($C750,'Policy Characteristics'!$C:$C,0)))</f>
        <v>indst efficiency standards</v>
      </c>
      <c r="L750" s="285">
        <f>IF(ISBLANK(INDEX('Policy Characteristics'!F:F,MATCH($C750,'Policy Characteristics'!$C:$C,0))),"",INDEX('Policy Characteristics'!F:F,MATCH($C750,'Policy Characteristics'!$C:$C,0)))</f>
        <v>0</v>
      </c>
      <c r="M750" s="285">
        <f>IF(ISBLANK(INDEX('Policy Characteristics'!G:G,MATCH($C750,'Policy Characteristics'!$C:$C,0))),"",INDEX('Policy Characteristics'!G:G,MATCH($C750,'Policy Characteristics'!$C:$C,0)))</f>
        <v>0.25</v>
      </c>
      <c r="N750" s="285">
        <f>IF(ISBLANK(INDEX('Policy Characteristics'!H:H,MATCH($C750,'Policy Characteristics'!$C:$C,0))),"",INDEX('Policy Characteristics'!H:H,MATCH($C750,'Policy Characteristics'!$C:$C,0)))</f>
        <v>0.01</v>
      </c>
      <c r="O750" s="272" t="str">
        <f>IF(ISBLANK(INDEX('Policy Characteristics'!I:I,MATCH($C750,'Policy Characteristics'!$C:$C,0))),"",INDEX('Policy Characteristics'!I:I,MATCH($C750,'Policy Characteristics'!$C:$C,0)))</f>
        <v>% reduction in energy use</v>
      </c>
      <c r="P750" s="272" t="str">
        <f>IF(ISBLANK(INDEX('Policy Characteristics'!J:J,MATCH($C750,'Policy Characteristics'!$C:$C,0))),"",INDEX('Policy Characteristics'!J:J,MATCH($C750,'Policy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0" s="272" t="str">
        <f>IF(ISBLANK(INDEX('Policy Characteristics'!K:K,MATCH($C750,'Policy Characteristics'!$C:$C,0))),"",INDEX('Policy Characteristics'!K:K,MATCH($C750,'Policy Characteristics'!$C:$C,0)))</f>
        <v>industry-ag-main.html#eff-stds</v>
      </c>
      <c r="R750" s="272" t="str">
        <f>IF(ISBLANK(INDEX('Policy Characteristics'!L:L,MATCH($C750,'Policy Characteristics'!$C:$C,0))),"",INDEX('Policy Characteristics'!L:L,MATCH($C750,'Policy Characteristics'!$C:$C,0)))</f>
        <v>industry-energy-efficiency-standards.html</v>
      </c>
    </row>
    <row r="751" spans="1:18" s="4" customFormat="1" ht="16">
      <c r="A751" s="272" t="str">
        <f>IF(ISBLANK(INDEX('Policy Characteristics'!A:A,MATCH($C751,'Policy Characteristics'!$C:$C,0))),"",INDEX('Policy Characteristics'!A:A,MATCH($C751,'Policy Characteristics'!$C:$C,0)))</f>
        <v>Industry</v>
      </c>
      <c r="B751" s="272" t="str">
        <f>IF(ISBLANK(INDEX('Policy Characteristics'!B:B,MATCH($C751,'Policy Characteristics'!$C:$C,0))),"",INDEX('Policy Characteristics'!B:B,MATCH($C751,'Policy Characteristics'!$C:$C,0)))</f>
        <v>Industry Energy Efficiency Standards</v>
      </c>
      <c r="C751" s="274" t="str">
        <f t="shared" si="37"/>
        <v>Percentage Improvement in Eqpt Efficiency Standards above BAU</v>
      </c>
      <c r="D751" s="6" t="s">
        <v>3190</v>
      </c>
      <c r="E751" s="44" t="s">
        <v>2784</v>
      </c>
      <c r="F751" t="s">
        <v>3160</v>
      </c>
      <c r="G751" s="44" t="s">
        <v>2789</v>
      </c>
      <c r="H751" s="43">
        <v>987</v>
      </c>
      <c r="I751" s="44" t="s">
        <v>46</v>
      </c>
      <c r="J751" s="274" t="str">
        <f>IF(ISBLANK(INDEX('Policy Characteristics'!D:D,MATCH($C751,'Policy Characteristics'!$C:$C,0))),"",INDEX('Policy Characteristics'!D:D,MATCH($C751,'Policy Characteristics'!$C:$C,0)))</f>
        <v>Industry Energy Efficiency Standards</v>
      </c>
      <c r="K751" s="272" t="str">
        <f>IF(ISBLANK(INDEX('Policy Characteristics'!E:E,MATCH($C751,'Policy Characteristics'!$C:$C,0))),"",INDEX('Policy Characteristics'!E:E,MATCH($C751,'Policy Characteristics'!$C:$C,0)))</f>
        <v>indst efficiency standards</v>
      </c>
      <c r="L751" s="285">
        <f>IF(ISBLANK(INDEX('Policy Characteristics'!F:F,MATCH($C751,'Policy Characteristics'!$C:$C,0))),"",INDEX('Policy Characteristics'!F:F,MATCH($C751,'Policy Characteristics'!$C:$C,0)))</f>
        <v>0</v>
      </c>
      <c r="M751" s="285">
        <f>IF(ISBLANK(INDEX('Policy Characteristics'!G:G,MATCH($C751,'Policy Characteristics'!$C:$C,0))),"",INDEX('Policy Characteristics'!G:G,MATCH($C751,'Policy Characteristics'!$C:$C,0)))</f>
        <v>0.25</v>
      </c>
      <c r="N751" s="285">
        <f>IF(ISBLANK(INDEX('Policy Characteristics'!H:H,MATCH($C751,'Policy Characteristics'!$C:$C,0))),"",INDEX('Policy Characteristics'!H:H,MATCH($C751,'Policy Characteristics'!$C:$C,0)))</f>
        <v>0.01</v>
      </c>
      <c r="O751" s="272" t="str">
        <f>IF(ISBLANK(INDEX('Policy Characteristics'!I:I,MATCH($C751,'Policy Characteristics'!$C:$C,0))),"",INDEX('Policy Characteristics'!I:I,MATCH($C751,'Policy Characteristics'!$C:$C,0)))</f>
        <v>% reduction in energy use</v>
      </c>
      <c r="P751" s="272" t="str">
        <f>IF(ISBLANK(INDEX('Policy Characteristics'!J:J,MATCH($C751,'Policy Characteristics'!$C:$C,0))),"",INDEX('Policy Characteristics'!J:J,MATCH($C751,'Policy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1" s="272" t="str">
        <f>IF(ISBLANK(INDEX('Policy Characteristics'!K:K,MATCH($C751,'Policy Characteristics'!$C:$C,0))),"",INDEX('Policy Characteristics'!K:K,MATCH($C751,'Policy Characteristics'!$C:$C,0)))</f>
        <v>industry-ag-main.html#eff-stds</v>
      </c>
      <c r="R751" s="272" t="str">
        <f>IF(ISBLANK(INDEX('Policy Characteristics'!L:L,MATCH($C751,'Policy Characteristics'!$C:$C,0))),"",INDEX('Policy Characteristics'!L:L,MATCH($C751,'Policy Characteristics'!$C:$C,0)))</f>
        <v>industry-energy-efficiency-standards.html</v>
      </c>
    </row>
    <row r="752" spans="1:18" s="4" customFormat="1" ht="16">
      <c r="A752" s="272" t="str">
        <f>IF(ISBLANK(INDEX('Policy Characteristics'!A:A,MATCH($C752,'Policy Characteristics'!$C:$C,0))),"",INDEX('Policy Characteristics'!A:A,MATCH($C752,'Policy Characteristics'!$C:$C,0)))</f>
        <v>Industry</v>
      </c>
      <c r="B752" s="272" t="str">
        <f>IF(ISBLANK(INDEX('Policy Characteristics'!B:B,MATCH($C752,'Policy Characteristics'!$C:$C,0))),"",INDEX('Policy Characteristics'!B:B,MATCH($C752,'Policy Characteristics'!$C:$C,0)))</f>
        <v>Industry Energy Efficiency Standards</v>
      </c>
      <c r="C752" s="274" t="str">
        <f t="shared" si="37"/>
        <v>Percentage Improvement in Eqpt Efficiency Standards above BAU</v>
      </c>
      <c r="D752" s="6" t="s">
        <v>3191</v>
      </c>
      <c r="E752" s="44" t="s">
        <v>2444</v>
      </c>
      <c r="F752" t="s">
        <v>3161</v>
      </c>
      <c r="G752" s="44" t="s">
        <v>2450</v>
      </c>
      <c r="H752" s="43">
        <v>988</v>
      </c>
      <c r="I752" s="44" t="s">
        <v>45</v>
      </c>
      <c r="J752" s="274" t="str">
        <f>IF(ISBLANK(INDEX('Policy Characteristics'!D:D,MATCH($C752,'Policy Characteristics'!$C:$C,0))),"",INDEX('Policy Characteristics'!D:D,MATCH($C752,'Policy Characteristics'!$C:$C,0)))</f>
        <v>Industry Energy Efficiency Standards</v>
      </c>
      <c r="K752" s="272" t="str">
        <f>IF(ISBLANK(INDEX('Policy Characteristics'!E:E,MATCH($C752,'Policy Characteristics'!$C:$C,0))),"",INDEX('Policy Characteristics'!E:E,MATCH($C752,'Policy Characteristics'!$C:$C,0)))</f>
        <v>indst efficiency standards</v>
      </c>
      <c r="L752" s="285">
        <f>IF(ISBLANK(INDEX('Policy Characteristics'!F:F,MATCH($C752,'Policy Characteristics'!$C:$C,0))),"",INDEX('Policy Characteristics'!F:F,MATCH($C752,'Policy Characteristics'!$C:$C,0)))</f>
        <v>0</v>
      </c>
      <c r="M752" s="285">
        <f>IF(ISBLANK(INDEX('Policy Characteristics'!G:G,MATCH($C752,'Policy Characteristics'!$C:$C,0))),"",INDEX('Policy Characteristics'!G:G,MATCH($C752,'Policy Characteristics'!$C:$C,0)))</f>
        <v>0.25</v>
      </c>
      <c r="N752" s="285">
        <f>IF(ISBLANK(INDEX('Policy Characteristics'!H:H,MATCH($C752,'Policy Characteristics'!$C:$C,0))),"",INDEX('Policy Characteristics'!H:H,MATCH($C752,'Policy Characteristics'!$C:$C,0)))</f>
        <v>0.01</v>
      </c>
      <c r="O752" s="272" t="str">
        <f>IF(ISBLANK(INDEX('Policy Characteristics'!I:I,MATCH($C752,'Policy Characteristics'!$C:$C,0))),"",INDEX('Policy Characteristics'!I:I,MATCH($C752,'Policy Characteristics'!$C:$C,0)))</f>
        <v>% reduction in energy use</v>
      </c>
      <c r="P752" s="272" t="str">
        <f>IF(ISBLANK(INDEX('Policy Characteristics'!J:J,MATCH($C752,'Policy Characteristics'!$C:$C,0))),"",INDEX('Policy Characteristics'!J:J,MATCH($C752,'Policy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2" s="272" t="str">
        <f>IF(ISBLANK(INDEX('Policy Characteristics'!K:K,MATCH($C752,'Policy Characteristics'!$C:$C,0))),"",INDEX('Policy Characteristics'!K:K,MATCH($C752,'Policy Characteristics'!$C:$C,0)))</f>
        <v>industry-ag-main.html#eff-stds</v>
      </c>
      <c r="R752" s="272" t="str">
        <f>IF(ISBLANK(INDEX('Policy Characteristics'!L:L,MATCH($C752,'Policy Characteristics'!$C:$C,0))),"",INDEX('Policy Characteristics'!L:L,MATCH($C752,'Policy Characteristics'!$C:$C,0)))</f>
        <v>industry-energy-efficiency-standards.html</v>
      </c>
    </row>
    <row r="753" spans="1:18" s="4" customFormat="1" ht="16">
      <c r="A753" s="272" t="str">
        <f>IF(ISBLANK(INDEX('Policy Characteristics'!A:A,MATCH($C753,'Policy Characteristics'!$C:$C,0))),"",INDEX('Policy Characteristics'!A:A,MATCH($C753,'Policy Characteristics'!$C:$C,0)))</f>
        <v>Industry</v>
      </c>
      <c r="B753" s="272" t="str">
        <f>IF(ISBLANK(INDEX('Policy Characteristics'!B:B,MATCH($C753,'Policy Characteristics'!$C:$C,0))),"",INDEX('Policy Characteristics'!B:B,MATCH($C753,'Policy Characteristics'!$C:$C,0)))</f>
        <v>Industry Energy Efficiency Standards</v>
      </c>
      <c r="C753" s="274" t="str">
        <f t="shared" si="37"/>
        <v>Percentage Improvement in Eqpt Efficiency Standards above BAU</v>
      </c>
      <c r="D753" s="6" t="s">
        <v>3191</v>
      </c>
      <c r="E753" s="44" t="s">
        <v>2445</v>
      </c>
      <c r="F753" t="s">
        <v>3161</v>
      </c>
      <c r="G753" s="44" t="s">
        <v>2453</v>
      </c>
      <c r="H753" s="43">
        <v>989</v>
      </c>
      <c r="I753" s="44" t="s">
        <v>46</v>
      </c>
      <c r="J753" s="274" t="str">
        <f>IF(ISBLANK(INDEX('Policy Characteristics'!D:D,MATCH($C753,'Policy Characteristics'!$C:$C,0))),"",INDEX('Policy Characteristics'!D:D,MATCH($C753,'Policy Characteristics'!$C:$C,0)))</f>
        <v>Industry Energy Efficiency Standards</v>
      </c>
      <c r="K753" s="272" t="str">
        <f>IF(ISBLANK(INDEX('Policy Characteristics'!E:E,MATCH($C753,'Policy Characteristics'!$C:$C,0))),"",INDEX('Policy Characteristics'!E:E,MATCH($C753,'Policy Characteristics'!$C:$C,0)))</f>
        <v>indst efficiency standards</v>
      </c>
      <c r="L753" s="285">
        <f>IF(ISBLANK(INDEX('Policy Characteristics'!F:F,MATCH($C753,'Policy Characteristics'!$C:$C,0))),"",INDEX('Policy Characteristics'!F:F,MATCH($C753,'Policy Characteristics'!$C:$C,0)))</f>
        <v>0</v>
      </c>
      <c r="M753" s="285">
        <f>IF(ISBLANK(INDEX('Policy Characteristics'!G:G,MATCH($C753,'Policy Characteristics'!$C:$C,0))),"",INDEX('Policy Characteristics'!G:G,MATCH($C753,'Policy Characteristics'!$C:$C,0)))</f>
        <v>0.25</v>
      </c>
      <c r="N753" s="285">
        <f>IF(ISBLANK(INDEX('Policy Characteristics'!H:H,MATCH($C753,'Policy Characteristics'!$C:$C,0))),"",INDEX('Policy Characteristics'!H:H,MATCH($C753,'Policy Characteristics'!$C:$C,0)))</f>
        <v>0.01</v>
      </c>
      <c r="O753" s="272" t="str">
        <f>IF(ISBLANK(INDEX('Policy Characteristics'!I:I,MATCH($C753,'Policy Characteristics'!$C:$C,0))),"",INDEX('Policy Characteristics'!I:I,MATCH($C753,'Policy Characteristics'!$C:$C,0)))</f>
        <v>% reduction in energy use</v>
      </c>
      <c r="P753" s="272" t="str">
        <f>IF(ISBLANK(INDEX('Policy Characteristics'!J:J,MATCH($C753,'Policy Characteristics'!$C:$C,0))),"",INDEX('Policy Characteristics'!J:J,MATCH($C753,'Policy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3" s="272" t="str">
        <f>IF(ISBLANK(INDEX('Policy Characteristics'!K:K,MATCH($C753,'Policy Characteristics'!$C:$C,0))),"",INDEX('Policy Characteristics'!K:K,MATCH($C753,'Policy Characteristics'!$C:$C,0)))</f>
        <v>industry-ag-main.html#eff-stds</v>
      </c>
      <c r="R753" s="272" t="str">
        <f>IF(ISBLANK(INDEX('Policy Characteristics'!L:L,MATCH($C753,'Policy Characteristics'!$C:$C,0))),"",INDEX('Policy Characteristics'!L:L,MATCH($C753,'Policy Characteristics'!$C:$C,0)))</f>
        <v>industry-energy-efficiency-standards.html</v>
      </c>
    </row>
    <row r="754" spans="1:18" s="4" customFormat="1" ht="16">
      <c r="A754" s="272" t="str">
        <f>IF(ISBLANK(INDEX('Policy Characteristics'!A:A,MATCH($C754,'Policy Characteristics'!$C:$C,0))),"",INDEX('Policy Characteristics'!A:A,MATCH($C754,'Policy Characteristics'!$C:$C,0)))</f>
        <v>Industry</v>
      </c>
      <c r="B754" s="272" t="str">
        <f>IF(ISBLANK(INDEX('Policy Characteristics'!B:B,MATCH($C754,'Policy Characteristics'!$C:$C,0))),"",INDEX('Policy Characteristics'!B:B,MATCH($C754,'Policy Characteristics'!$C:$C,0)))</f>
        <v>Industry Energy Efficiency Standards</v>
      </c>
      <c r="C754" s="274" t="str">
        <f t="shared" si="37"/>
        <v>Percentage Improvement in Eqpt Efficiency Standards above BAU</v>
      </c>
      <c r="D754" s="6" t="s">
        <v>3191</v>
      </c>
      <c r="E754" s="44" t="s">
        <v>2446</v>
      </c>
      <c r="F754" t="s">
        <v>3161</v>
      </c>
      <c r="G754" s="44" t="s">
        <v>2454</v>
      </c>
      <c r="H754" s="43">
        <v>990</v>
      </c>
      <c r="I754" s="44" t="s">
        <v>45</v>
      </c>
      <c r="J754" s="274" t="str">
        <f>IF(ISBLANK(INDEX('Policy Characteristics'!D:D,MATCH($C754,'Policy Characteristics'!$C:$C,0))),"",INDEX('Policy Characteristics'!D:D,MATCH($C754,'Policy Characteristics'!$C:$C,0)))</f>
        <v>Industry Energy Efficiency Standards</v>
      </c>
      <c r="K754" s="272" t="str">
        <f>IF(ISBLANK(INDEX('Policy Characteristics'!E:E,MATCH($C754,'Policy Characteristics'!$C:$C,0))),"",INDEX('Policy Characteristics'!E:E,MATCH($C754,'Policy Characteristics'!$C:$C,0)))</f>
        <v>indst efficiency standards</v>
      </c>
      <c r="L754" s="285">
        <f>IF(ISBLANK(INDEX('Policy Characteristics'!F:F,MATCH($C754,'Policy Characteristics'!$C:$C,0))),"",INDEX('Policy Characteristics'!F:F,MATCH($C754,'Policy Characteristics'!$C:$C,0)))</f>
        <v>0</v>
      </c>
      <c r="M754" s="285">
        <f>IF(ISBLANK(INDEX('Policy Characteristics'!G:G,MATCH($C754,'Policy Characteristics'!$C:$C,0))),"",INDEX('Policy Characteristics'!G:G,MATCH($C754,'Policy Characteristics'!$C:$C,0)))</f>
        <v>0.25</v>
      </c>
      <c r="N754" s="285">
        <f>IF(ISBLANK(INDEX('Policy Characteristics'!H:H,MATCH($C754,'Policy Characteristics'!$C:$C,0))),"",INDEX('Policy Characteristics'!H:H,MATCH($C754,'Policy Characteristics'!$C:$C,0)))</f>
        <v>0.01</v>
      </c>
      <c r="O754" s="272" t="str">
        <f>IF(ISBLANK(INDEX('Policy Characteristics'!I:I,MATCH($C754,'Policy Characteristics'!$C:$C,0))),"",INDEX('Policy Characteristics'!I:I,MATCH($C754,'Policy Characteristics'!$C:$C,0)))</f>
        <v>% reduction in energy use</v>
      </c>
      <c r="P754" s="272" t="str">
        <f>IF(ISBLANK(INDEX('Policy Characteristics'!J:J,MATCH($C754,'Policy Characteristics'!$C:$C,0))),"",INDEX('Policy Characteristics'!J:J,MATCH($C754,'Policy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4" s="272" t="str">
        <f>IF(ISBLANK(INDEX('Policy Characteristics'!K:K,MATCH($C754,'Policy Characteristics'!$C:$C,0))),"",INDEX('Policy Characteristics'!K:K,MATCH($C754,'Policy Characteristics'!$C:$C,0)))</f>
        <v>industry-ag-main.html#eff-stds</v>
      </c>
      <c r="R754" s="272" t="str">
        <f>IF(ISBLANK(INDEX('Policy Characteristics'!L:L,MATCH($C754,'Policy Characteristics'!$C:$C,0))),"",INDEX('Policy Characteristics'!L:L,MATCH($C754,'Policy Characteristics'!$C:$C,0)))</f>
        <v>industry-energy-efficiency-standards.html</v>
      </c>
    </row>
    <row r="755" spans="1:18" s="4" customFormat="1" ht="16">
      <c r="A755" s="272" t="str">
        <f>IF(ISBLANK(INDEX('Policy Characteristics'!A:A,MATCH($C755,'Policy Characteristics'!$C:$C,0))),"",INDEX('Policy Characteristics'!A:A,MATCH($C755,'Policy Characteristics'!$C:$C,0)))</f>
        <v>Industry</v>
      </c>
      <c r="B755" s="272" t="str">
        <f>IF(ISBLANK(INDEX('Policy Characteristics'!B:B,MATCH($C755,'Policy Characteristics'!$C:$C,0))),"",INDEX('Policy Characteristics'!B:B,MATCH($C755,'Policy Characteristics'!$C:$C,0)))</f>
        <v>Industry Energy Efficiency Standards</v>
      </c>
      <c r="C755" s="274" t="str">
        <f t="shared" si="37"/>
        <v>Percentage Improvement in Eqpt Efficiency Standards above BAU</v>
      </c>
      <c r="D755" s="6" t="s">
        <v>3191</v>
      </c>
      <c r="E755" s="44" t="s">
        <v>2447</v>
      </c>
      <c r="F755" t="s">
        <v>3161</v>
      </c>
      <c r="G755" s="44" t="s">
        <v>2451</v>
      </c>
      <c r="H755" s="43">
        <v>991</v>
      </c>
      <c r="I755" s="44" t="s">
        <v>46</v>
      </c>
      <c r="J755" s="274" t="str">
        <f>IF(ISBLANK(INDEX('Policy Characteristics'!D:D,MATCH($C755,'Policy Characteristics'!$C:$C,0))),"",INDEX('Policy Characteristics'!D:D,MATCH($C755,'Policy Characteristics'!$C:$C,0)))</f>
        <v>Industry Energy Efficiency Standards</v>
      </c>
      <c r="K755" s="272" t="str">
        <f>IF(ISBLANK(INDEX('Policy Characteristics'!E:E,MATCH($C755,'Policy Characteristics'!$C:$C,0))),"",INDEX('Policy Characteristics'!E:E,MATCH($C755,'Policy Characteristics'!$C:$C,0)))</f>
        <v>indst efficiency standards</v>
      </c>
      <c r="L755" s="285">
        <f>IF(ISBLANK(INDEX('Policy Characteristics'!F:F,MATCH($C755,'Policy Characteristics'!$C:$C,0))),"",INDEX('Policy Characteristics'!F:F,MATCH($C755,'Policy Characteristics'!$C:$C,0)))</f>
        <v>0</v>
      </c>
      <c r="M755" s="285">
        <f>IF(ISBLANK(INDEX('Policy Characteristics'!G:G,MATCH($C755,'Policy Characteristics'!$C:$C,0))),"",INDEX('Policy Characteristics'!G:G,MATCH($C755,'Policy Characteristics'!$C:$C,0)))</f>
        <v>0.25</v>
      </c>
      <c r="N755" s="285">
        <f>IF(ISBLANK(INDEX('Policy Characteristics'!H:H,MATCH($C755,'Policy Characteristics'!$C:$C,0))),"",INDEX('Policy Characteristics'!H:H,MATCH($C755,'Policy Characteristics'!$C:$C,0)))</f>
        <v>0.01</v>
      </c>
      <c r="O755" s="272" t="str">
        <f>IF(ISBLANK(INDEX('Policy Characteristics'!I:I,MATCH($C755,'Policy Characteristics'!$C:$C,0))),"",INDEX('Policy Characteristics'!I:I,MATCH($C755,'Policy Characteristics'!$C:$C,0)))</f>
        <v>% reduction in energy use</v>
      </c>
      <c r="P755" s="272" t="str">
        <f>IF(ISBLANK(INDEX('Policy Characteristics'!J:J,MATCH($C755,'Policy Characteristics'!$C:$C,0))),"",INDEX('Policy Characteristics'!J:J,MATCH($C755,'Policy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5" s="272" t="str">
        <f>IF(ISBLANK(INDEX('Policy Characteristics'!K:K,MATCH($C755,'Policy Characteristics'!$C:$C,0))),"",INDEX('Policy Characteristics'!K:K,MATCH($C755,'Policy Characteristics'!$C:$C,0)))</f>
        <v>industry-ag-main.html#eff-stds</v>
      </c>
      <c r="R755" s="272" t="str">
        <f>IF(ISBLANK(INDEX('Policy Characteristics'!L:L,MATCH($C755,'Policy Characteristics'!$C:$C,0))),"",INDEX('Policy Characteristics'!L:L,MATCH($C755,'Policy Characteristics'!$C:$C,0)))</f>
        <v>industry-energy-efficiency-standards.html</v>
      </c>
    </row>
    <row r="756" spans="1:18" s="4" customFormat="1" ht="16">
      <c r="A756" s="272" t="str">
        <f>IF(ISBLANK(INDEX('Policy Characteristics'!A:A,MATCH($C756,'Policy Characteristics'!$C:$C,0))),"",INDEX('Policy Characteristics'!A:A,MATCH($C756,'Policy Characteristics'!$C:$C,0)))</f>
        <v>Industry</v>
      </c>
      <c r="B756" s="272" t="str">
        <f>IF(ISBLANK(INDEX('Policy Characteristics'!B:B,MATCH($C756,'Policy Characteristics'!$C:$C,0))),"",INDEX('Policy Characteristics'!B:B,MATCH($C756,'Policy Characteristics'!$C:$C,0)))</f>
        <v>Industry Energy Efficiency Standards</v>
      </c>
      <c r="C756" s="274" t="str">
        <f t="shared" si="37"/>
        <v>Percentage Improvement in Eqpt Efficiency Standards above BAU</v>
      </c>
      <c r="D756" s="6" t="s">
        <v>3191</v>
      </c>
      <c r="E756" s="44" t="s">
        <v>2448</v>
      </c>
      <c r="F756" t="s">
        <v>3161</v>
      </c>
      <c r="G756" s="44" t="s">
        <v>2452</v>
      </c>
      <c r="H756" s="43">
        <v>992</v>
      </c>
      <c r="I756" s="44" t="s">
        <v>45</v>
      </c>
      <c r="J756" s="274" t="str">
        <f>IF(ISBLANK(INDEX('Policy Characteristics'!D:D,MATCH($C756,'Policy Characteristics'!$C:$C,0))),"",INDEX('Policy Characteristics'!D:D,MATCH($C756,'Policy Characteristics'!$C:$C,0)))</f>
        <v>Industry Energy Efficiency Standards</v>
      </c>
      <c r="K756" s="272" t="str">
        <f>IF(ISBLANK(INDEX('Policy Characteristics'!E:E,MATCH($C756,'Policy Characteristics'!$C:$C,0))),"",INDEX('Policy Characteristics'!E:E,MATCH($C756,'Policy Characteristics'!$C:$C,0)))</f>
        <v>indst efficiency standards</v>
      </c>
      <c r="L756" s="285">
        <f>IF(ISBLANK(INDEX('Policy Characteristics'!F:F,MATCH($C756,'Policy Characteristics'!$C:$C,0))),"",INDEX('Policy Characteristics'!F:F,MATCH($C756,'Policy Characteristics'!$C:$C,0)))</f>
        <v>0</v>
      </c>
      <c r="M756" s="285">
        <f>IF(ISBLANK(INDEX('Policy Characteristics'!G:G,MATCH($C756,'Policy Characteristics'!$C:$C,0))),"",INDEX('Policy Characteristics'!G:G,MATCH($C756,'Policy Characteristics'!$C:$C,0)))</f>
        <v>0.25</v>
      </c>
      <c r="N756" s="285">
        <f>IF(ISBLANK(INDEX('Policy Characteristics'!H:H,MATCH($C756,'Policy Characteristics'!$C:$C,0))),"",INDEX('Policy Characteristics'!H:H,MATCH($C756,'Policy Characteristics'!$C:$C,0)))</f>
        <v>0.01</v>
      </c>
      <c r="O756" s="272" t="str">
        <f>IF(ISBLANK(INDEX('Policy Characteristics'!I:I,MATCH($C756,'Policy Characteristics'!$C:$C,0))),"",INDEX('Policy Characteristics'!I:I,MATCH($C756,'Policy Characteristics'!$C:$C,0)))</f>
        <v>% reduction in energy use</v>
      </c>
      <c r="P756" s="272" t="str">
        <f>IF(ISBLANK(INDEX('Policy Characteristics'!J:J,MATCH($C756,'Policy Characteristics'!$C:$C,0))),"",INDEX('Policy Characteristics'!J:J,MATCH($C756,'Policy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6" s="272" t="str">
        <f>IF(ISBLANK(INDEX('Policy Characteristics'!K:K,MATCH($C756,'Policy Characteristics'!$C:$C,0))),"",INDEX('Policy Characteristics'!K:K,MATCH($C756,'Policy Characteristics'!$C:$C,0)))</f>
        <v>industry-ag-main.html#eff-stds</v>
      </c>
      <c r="R756" s="272" t="str">
        <f>IF(ISBLANK(INDEX('Policy Characteristics'!L:L,MATCH($C756,'Policy Characteristics'!$C:$C,0))),"",INDEX('Policy Characteristics'!L:L,MATCH($C756,'Policy Characteristics'!$C:$C,0)))</f>
        <v>industry-energy-efficiency-standards.html</v>
      </c>
    </row>
    <row r="757" spans="1:18" s="4" customFormat="1" ht="16">
      <c r="A757" s="272" t="str">
        <f>IF(ISBLANK(INDEX('Policy Characteristics'!A:A,MATCH($C757,'Policy Characteristics'!$C:$C,0))),"",INDEX('Policy Characteristics'!A:A,MATCH($C757,'Policy Characteristics'!$C:$C,0)))</f>
        <v>Industry</v>
      </c>
      <c r="B757" s="272" t="str">
        <f>IF(ISBLANK(INDEX('Policy Characteristics'!B:B,MATCH($C757,'Policy Characteristics'!$C:$C,0))),"",INDEX('Policy Characteristics'!B:B,MATCH($C757,'Policy Characteristics'!$C:$C,0)))</f>
        <v>Industry Energy Efficiency Standards</v>
      </c>
      <c r="C757" s="274" t="str">
        <f t="shared" si="37"/>
        <v>Percentage Improvement in Eqpt Efficiency Standards above BAU</v>
      </c>
      <c r="D757" s="6" t="s">
        <v>3191</v>
      </c>
      <c r="E757" s="44" t="s">
        <v>2449</v>
      </c>
      <c r="F757" t="s">
        <v>3161</v>
      </c>
      <c r="G757" s="44" t="s">
        <v>2455</v>
      </c>
      <c r="H757" s="43">
        <v>993</v>
      </c>
      <c r="I757" s="44" t="s">
        <v>46</v>
      </c>
      <c r="J757" s="274" t="str">
        <f>IF(ISBLANK(INDEX('Policy Characteristics'!D:D,MATCH($C757,'Policy Characteristics'!$C:$C,0))),"",INDEX('Policy Characteristics'!D:D,MATCH($C757,'Policy Characteristics'!$C:$C,0)))</f>
        <v>Industry Energy Efficiency Standards</v>
      </c>
      <c r="K757" s="272" t="str">
        <f>IF(ISBLANK(INDEX('Policy Characteristics'!E:E,MATCH($C757,'Policy Characteristics'!$C:$C,0))),"",INDEX('Policy Characteristics'!E:E,MATCH($C757,'Policy Characteristics'!$C:$C,0)))</f>
        <v>indst efficiency standards</v>
      </c>
      <c r="L757" s="285">
        <f>IF(ISBLANK(INDEX('Policy Characteristics'!F:F,MATCH($C757,'Policy Characteristics'!$C:$C,0))),"",INDEX('Policy Characteristics'!F:F,MATCH($C757,'Policy Characteristics'!$C:$C,0)))</f>
        <v>0</v>
      </c>
      <c r="M757" s="285">
        <f>IF(ISBLANK(INDEX('Policy Characteristics'!G:G,MATCH($C757,'Policy Characteristics'!$C:$C,0))),"",INDEX('Policy Characteristics'!G:G,MATCH($C757,'Policy Characteristics'!$C:$C,0)))</f>
        <v>0.25</v>
      </c>
      <c r="N757" s="285">
        <f>IF(ISBLANK(INDEX('Policy Characteristics'!H:H,MATCH($C757,'Policy Characteristics'!$C:$C,0))),"",INDEX('Policy Characteristics'!H:H,MATCH($C757,'Policy Characteristics'!$C:$C,0)))</f>
        <v>0.01</v>
      </c>
      <c r="O757" s="272" t="str">
        <f>IF(ISBLANK(INDEX('Policy Characteristics'!I:I,MATCH($C757,'Policy Characteristics'!$C:$C,0))),"",INDEX('Policy Characteristics'!I:I,MATCH($C757,'Policy Characteristics'!$C:$C,0)))</f>
        <v>% reduction in energy use</v>
      </c>
      <c r="P757" s="272" t="str">
        <f>IF(ISBLANK(INDEX('Policy Characteristics'!J:J,MATCH($C757,'Policy Characteristics'!$C:$C,0))),"",INDEX('Policy Characteristics'!J:J,MATCH($C757,'Policy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7" s="272" t="str">
        <f>IF(ISBLANK(INDEX('Policy Characteristics'!K:K,MATCH($C757,'Policy Characteristics'!$C:$C,0))),"",INDEX('Policy Characteristics'!K:K,MATCH($C757,'Policy Characteristics'!$C:$C,0)))</f>
        <v>industry-ag-main.html#eff-stds</v>
      </c>
      <c r="R757" s="272" t="str">
        <f>IF(ISBLANK(INDEX('Policy Characteristics'!L:L,MATCH($C757,'Policy Characteristics'!$C:$C,0))),"",INDEX('Policy Characteristics'!L:L,MATCH($C757,'Policy Characteristics'!$C:$C,0)))</f>
        <v>industry-energy-efficiency-standards.html</v>
      </c>
    </row>
    <row r="758" spans="1:18" s="4" customFormat="1" ht="16">
      <c r="A758" s="272" t="str">
        <f>IF(ISBLANK(INDEX('Policy Characteristics'!A:A,MATCH($C758,'Policy Characteristics'!$C:$C,0))),"",INDEX('Policy Characteristics'!A:A,MATCH($C758,'Policy Characteristics'!$C:$C,0)))</f>
        <v>Industry</v>
      </c>
      <c r="B758" s="272" t="str">
        <f>IF(ISBLANK(INDEX('Policy Characteristics'!B:B,MATCH($C758,'Policy Characteristics'!$C:$C,0))),"",INDEX('Policy Characteristics'!B:B,MATCH($C758,'Policy Characteristics'!$C:$C,0)))</f>
        <v>Industry Energy Efficiency Standards</v>
      </c>
      <c r="C758" s="274" t="str">
        <f t="shared" si="37"/>
        <v>Percentage Improvement in Eqpt Efficiency Standards above BAU</v>
      </c>
      <c r="D758" s="6" t="s">
        <v>3191</v>
      </c>
      <c r="E758" s="44" t="s">
        <v>2785</v>
      </c>
      <c r="F758" t="s">
        <v>3161</v>
      </c>
      <c r="G758" s="44" t="s">
        <v>2788</v>
      </c>
      <c r="H758" s="43">
        <v>994</v>
      </c>
      <c r="I758" s="44" t="s">
        <v>46</v>
      </c>
      <c r="J758" s="274" t="str">
        <f>IF(ISBLANK(INDEX('Policy Characteristics'!D:D,MATCH($C758,'Policy Characteristics'!$C:$C,0))),"",INDEX('Policy Characteristics'!D:D,MATCH($C758,'Policy Characteristics'!$C:$C,0)))</f>
        <v>Industry Energy Efficiency Standards</v>
      </c>
      <c r="K758" s="272" t="str">
        <f>IF(ISBLANK(INDEX('Policy Characteristics'!E:E,MATCH($C758,'Policy Characteristics'!$C:$C,0))),"",INDEX('Policy Characteristics'!E:E,MATCH($C758,'Policy Characteristics'!$C:$C,0)))</f>
        <v>indst efficiency standards</v>
      </c>
      <c r="L758" s="285">
        <f>IF(ISBLANK(INDEX('Policy Characteristics'!F:F,MATCH($C758,'Policy Characteristics'!$C:$C,0))),"",INDEX('Policy Characteristics'!F:F,MATCH($C758,'Policy Characteristics'!$C:$C,0)))</f>
        <v>0</v>
      </c>
      <c r="M758" s="285">
        <f>IF(ISBLANK(INDEX('Policy Characteristics'!G:G,MATCH($C758,'Policy Characteristics'!$C:$C,0))),"",INDEX('Policy Characteristics'!G:G,MATCH($C758,'Policy Characteristics'!$C:$C,0)))</f>
        <v>0.25</v>
      </c>
      <c r="N758" s="285">
        <f>IF(ISBLANK(INDEX('Policy Characteristics'!H:H,MATCH($C758,'Policy Characteristics'!$C:$C,0))),"",INDEX('Policy Characteristics'!H:H,MATCH($C758,'Policy Characteristics'!$C:$C,0)))</f>
        <v>0.01</v>
      </c>
      <c r="O758" s="272" t="str">
        <f>IF(ISBLANK(INDEX('Policy Characteristics'!I:I,MATCH($C758,'Policy Characteristics'!$C:$C,0))),"",INDEX('Policy Characteristics'!I:I,MATCH($C758,'Policy Characteristics'!$C:$C,0)))</f>
        <v>% reduction in energy use</v>
      </c>
      <c r="P758" s="272" t="str">
        <f>IF(ISBLANK(INDEX('Policy Characteristics'!J:J,MATCH($C758,'Policy Characteristics'!$C:$C,0))),"",INDEX('Policy Characteristics'!J:J,MATCH($C758,'Policy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8" s="272" t="str">
        <f>IF(ISBLANK(INDEX('Policy Characteristics'!K:K,MATCH($C758,'Policy Characteristics'!$C:$C,0))),"",INDEX('Policy Characteristics'!K:K,MATCH($C758,'Policy Characteristics'!$C:$C,0)))</f>
        <v>industry-ag-main.html#eff-stds</v>
      </c>
      <c r="R758" s="272" t="str">
        <f>IF(ISBLANK(INDEX('Policy Characteristics'!L:L,MATCH($C758,'Policy Characteristics'!$C:$C,0))),"",INDEX('Policy Characteristics'!L:L,MATCH($C758,'Policy Characteristics'!$C:$C,0)))</f>
        <v>industry-energy-efficiency-standards.html</v>
      </c>
    </row>
    <row r="759" spans="1:18" s="4" customFormat="1" ht="16">
      <c r="A759" s="272" t="str">
        <f>IF(ISBLANK(INDEX('Policy Characteristics'!A:A,MATCH($C759,'Policy Characteristics'!$C:$C,0))),"",INDEX('Policy Characteristics'!A:A,MATCH($C759,'Policy Characteristics'!$C:$C,0)))</f>
        <v>Industry</v>
      </c>
      <c r="B759" s="272" t="str">
        <f>IF(ISBLANK(INDEX('Policy Characteristics'!B:B,MATCH($C759,'Policy Characteristics'!$C:$C,0))),"",INDEX('Policy Characteristics'!B:B,MATCH($C759,'Policy Characteristics'!$C:$C,0)))</f>
        <v>Industry Energy Efficiency Standards</v>
      </c>
      <c r="C759" s="274" t="str">
        <f t="shared" si="37"/>
        <v>Percentage Improvement in Eqpt Efficiency Standards above BAU</v>
      </c>
      <c r="D759" s="6" t="s">
        <v>3191</v>
      </c>
      <c r="E759" s="44" t="s">
        <v>2786</v>
      </c>
      <c r="F759" t="s">
        <v>3161</v>
      </c>
      <c r="G759" s="44" t="s">
        <v>2790</v>
      </c>
      <c r="H759" s="43">
        <v>995</v>
      </c>
      <c r="I759" s="44" t="s">
        <v>45</v>
      </c>
      <c r="J759" s="274" t="str">
        <f>IF(ISBLANK(INDEX('Policy Characteristics'!D:D,MATCH($C759,'Policy Characteristics'!$C:$C,0))),"",INDEX('Policy Characteristics'!D:D,MATCH($C759,'Policy Characteristics'!$C:$C,0)))</f>
        <v>Industry Energy Efficiency Standards</v>
      </c>
      <c r="K759" s="272" t="str">
        <f>IF(ISBLANK(INDEX('Policy Characteristics'!E:E,MATCH($C759,'Policy Characteristics'!$C:$C,0))),"",INDEX('Policy Characteristics'!E:E,MATCH($C759,'Policy Characteristics'!$C:$C,0)))</f>
        <v>indst efficiency standards</v>
      </c>
      <c r="L759" s="285">
        <f>IF(ISBLANK(INDEX('Policy Characteristics'!F:F,MATCH($C759,'Policy Characteristics'!$C:$C,0))),"",INDEX('Policy Characteristics'!F:F,MATCH($C759,'Policy Characteristics'!$C:$C,0)))</f>
        <v>0</v>
      </c>
      <c r="M759" s="285">
        <f>IF(ISBLANK(INDEX('Policy Characteristics'!G:G,MATCH($C759,'Policy Characteristics'!$C:$C,0))),"",INDEX('Policy Characteristics'!G:G,MATCH($C759,'Policy Characteristics'!$C:$C,0)))</f>
        <v>0.25</v>
      </c>
      <c r="N759" s="285">
        <f>IF(ISBLANK(INDEX('Policy Characteristics'!H:H,MATCH($C759,'Policy Characteristics'!$C:$C,0))),"",INDEX('Policy Characteristics'!H:H,MATCH($C759,'Policy Characteristics'!$C:$C,0)))</f>
        <v>0.01</v>
      </c>
      <c r="O759" s="272" t="str">
        <f>IF(ISBLANK(INDEX('Policy Characteristics'!I:I,MATCH($C759,'Policy Characteristics'!$C:$C,0))),"",INDEX('Policy Characteristics'!I:I,MATCH($C759,'Policy Characteristics'!$C:$C,0)))</f>
        <v>% reduction in energy use</v>
      </c>
      <c r="P759" s="272" t="str">
        <f>IF(ISBLANK(INDEX('Policy Characteristics'!J:J,MATCH($C759,'Policy Characteristics'!$C:$C,0))),"",INDEX('Policy Characteristics'!J:J,MATCH($C759,'Policy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59" s="272" t="str">
        <f>IF(ISBLANK(INDEX('Policy Characteristics'!K:K,MATCH($C759,'Policy Characteristics'!$C:$C,0))),"",INDEX('Policy Characteristics'!K:K,MATCH($C759,'Policy Characteristics'!$C:$C,0)))</f>
        <v>industry-ag-main.html#eff-stds</v>
      </c>
      <c r="R759" s="272" t="str">
        <f>IF(ISBLANK(INDEX('Policy Characteristics'!L:L,MATCH($C759,'Policy Characteristics'!$C:$C,0))),"",INDEX('Policy Characteristics'!L:L,MATCH($C759,'Policy Characteristics'!$C:$C,0)))</f>
        <v>industry-energy-efficiency-standards.html</v>
      </c>
    </row>
    <row r="760" spans="1:18" s="4" customFormat="1" ht="16">
      <c r="A760" s="272" t="str">
        <f>IF(ISBLANK(INDEX('Policy Characteristics'!A:A,MATCH($C760,'Policy Characteristics'!$C:$C,0))),"",INDEX('Policy Characteristics'!A:A,MATCH($C760,'Policy Characteristics'!$C:$C,0)))</f>
        <v>Industry</v>
      </c>
      <c r="B760" s="272" t="str">
        <f>IF(ISBLANK(INDEX('Policy Characteristics'!B:B,MATCH($C760,'Policy Characteristics'!$C:$C,0))),"",INDEX('Policy Characteristics'!B:B,MATCH($C760,'Policy Characteristics'!$C:$C,0)))</f>
        <v>Industry Energy Efficiency Standards</v>
      </c>
      <c r="C760" s="274" t="str">
        <f t="shared" si="37"/>
        <v>Percentage Improvement in Eqpt Efficiency Standards above BAU</v>
      </c>
      <c r="D760" s="6" t="s">
        <v>3191</v>
      </c>
      <c r="E760" s="44" t="s">
        <v>2787</v>
      </c>
      <c r="F760" t="s">
        <v>3161</v>
      </c>
      <c r="G760" s="44" t="s">
        <v>2791</v>
      </c>
      <c r="H760" s="43">
        <v>996</v>
      </c>
      <c r="I760" s="44" t="s">
        <v>46</v>
      </c>
      <c r="J760" s="274" t="str">
        <f>IF(ISBLANK(INDEX('Policy Characteristics'!D:D,MATCH($C760,'Policy Characteristics'!$C:$C,0))),"",INDEX('Policy Characteristics'!D:D,MATCH($C760,'Policy Characteristics'!$C:$C,0)))</f>
        <v>Industry Energy Efficiency Standards</v>
      </c>
      <c r="K760" s="272" t="str">
        <f>IF(ISBLANK(INDEX('Policy Characteristics'!E:E,MATCH($C760,'Policy Characteristics'!$C:$C,0))),"",INDEX('Policy Characteristics'!E:E,MATCH($C760,'Policy Characteristics'!$C:$C,0)))</f>
        <v>indst efficiency standards</v>
      </c>
      <c r="L760" s="285">
        <f>IF(ISBLANK(INDEX('Policy Characteristics'!F:F,MATCH($C760,'Policy Characteristics'!$C:$C,0))),"",INDEX('Policy Characteristics'!F:F,MATCH($C760,'Policy Characteristics'!$C:$C,0)))</f>
        <v>0</v>
      </c>
      <c r="M760" s="285">
        <f>IF(ISBLANK(INDEX('Policy Characteristics'!G:G,MATCH($C760,'Policy Characteristics'!$C:$C,0))),"",INDEX('Policy Characteristics'!G:G,MATCH($C760,'Policy Characteristics'!$C:$C,0)))</f>
        <v>0.25</v>
      </c>
      <c r="N760" s="285">
        <f>IF(ISBLANK(INDEX('Policy Characteristics'!H:H,MATCH($C760,'Policy Characteristics'!$C:$C,0))),"",INDEX('Policy Characteristics'!H:H,MATCH($C760,'Policy Characteristics'!$C:$C,0)))</f>
        <v>0.01</v>
      </c>
      <c r="O760" s="272" t="str">
        <f>IF(ISBLANK(INDEX('Policy Characteristics'!I:I,MATCH($C760,'Policy Characteristics'!$C:$C,0))),"",INDEX('Policy Characteristics'!I:I,MATCH($C760,'Policy Characteristics'!$C:$C,0)))</f>
        <v>% reduction in energy use</v>
      </c>
      <c r="P760" s="272" t="str">
        <f>IF(ISBLANK(INDEX('Policy Characteristics'!J:J,MATCH($C760,'Policy Characteristics'!$C:$C,0))),"",INDEX('Policy Characteristics'!J:J,MATCH($C760,'Policy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0" s="272" t="str">
        <f>IF(ISBLANK(INDEX('Policy Characteristics'!K:K,MATCH($C760,'Policy Characteristics'!$C:$C,0))),"",INDEX('Policy Characteristics'!K:K,MATCH($C760,'Policy Characteristics'!$C:$C,0)))</f>
        <v>industry-ag-main.html#eff-stds</v>
      </c>
      <c r="R760" s="272" t="str">
        <f>IF(ISBLANK(INDEX('Policy Characteristics'!L:L,MATCH($C760,'Policy Characteristics'!$C:$C,0))),"",INDEX('Policy Characteristics'!L:L,MATCH($C760,'Policy Characteristics'!$C:$C,0)))</f>
        <v>industry-energy-efficiency-standards.html</v>
      </c>
    </row>
    <row r="761" spans="1:18" s="4" customFormat="1" ht="16">
      <c r="A761" s="272" t="str">
        <f>IF(ISBLANK(INDEX('Policy Characteristics'!A:A,MATCH($C761,'Policy Characteristics'!$C:$C,0))),"",INDEX('Policy Characteristics'!A:A,MATCH($C761,'Policy Characteristics'!$C:$C,0)))</f>
        <v>Industry</v>
      </c>
      <c r="B761" s="272" t="str">
        <f>IF(ISBLANK(INDEX('Policy Characteristics'!B:B,MATCH($C761,'Policy Characteristics'!$C:$C,0))),"",INDEX('Policy Characteristics'!B:B,MATCH($C761,'Policy Characteristics'!$C:$C,0)))</f>
        <v>Industry Energy Efficiency Standards</v>
      </c>
      <c r="C761" s="274" t="str">
        <f t="shared" si="37"/>
        <v>Percentage Improvement in Eqpt Efficiency Standards above BAU</v>
      </c>
      <c r="D761" s="6" t="s">
        <v>3191</v>
      </c>
      <c r="E761" s="44" t="s">
        <v>2784</v>
      </c>
      <c r="F761" t="s">
        <v>3161</v>
      </c>
      <c r="G761" s="44" t="s">
        <v>2789</v>
      </c>
      <c r="H761" s="43">
        <v>997</v>
      </c>
      <c r="I761" s="44" t="s">
        <v>46</v>
      </c>
      <c r="J761" s="274" t="str">
        <f>IF(ISBLANK(INDEX('Policy Characteristics'!D:D,MATCH($C761,'Policy Characteristics'!$C:$C,0))),"",INDEX('Policy Characteristics'!D:D,MATCH($C761,'Policy Characteristics'!$C:$C,0)))</f>
        <v>Industry Energy Efficiency Standards</v>
      </c>
      <c r="K761" s="272" t="str">
        <f>IF(ISBLANK(INDEX('Policy Characteristics'!E:E,MATCH($C761,'Policy Characteristics'!$C:$C,0))),"",INDEX('Policy Characteristics'!E:E,MATCH($C761,'Policy Characteristics'!$C:$C,0)))</f>
        <v>indst efficiency standards</v>
      </c>
      <c r="L761" s="285">
        <f>IF(ISBLANK(INDEX('Policy Characteristics'!F:F,MATCH($C761,'Policy Characteristics'!$C:$C,0))),"",INDEX('Policy Characteristics'!F:F,MATCH($C761,'Policy Characteristics'!$C:$C,0)))</f>
        <v>0</v>
      </c>
      <c r="M761" s="285">
        <f>IF(ISBLANK(INDEX('Policy Characteristics'!G:G,MATCH($C761,'Policy Characteristics'!$C:$C,0))),"",INDEX('Policy Characteristics'!G:G,MATCH($C761,'Policy Characteristics'!$C:$C,0)))</f>
        <v>0.25</v>
      </c>
      <c r="N761" s="285">
        <f>IF(ISBLANK(INDEX('Policy Characteristics'!H:H,MATCH($C761,'Policy Characteristics'!$C:$C,0))),"",INDEX('Policy Characteristics'!H:H,MATCH($C761,'Policy Characteristics'!$C:$C,0)))</f>
        <v>0.01</v>
      </c>
      <c r="O761" s="272" t="str">
        <f>IF(ISBLANK(INDEX('Policy Characteristics'!I:I,MATCH($C761,'Policy Characteristics'!$C:$C,0))),"",INDEX('Policy Characteristics'!I:I,MATCH($C761,'Policy Characteristics'!$C:$C,0)))</f>
        <v>% reduction in energy use</v>
      </c>
      <c r="P761" s="272" t="str">
        <f>IF(ISBLANK(INDEX('Policy Characteristics'!J:J,MATCH($C761,'Policy Characteristics'!$C:$C,0))),"",INDEX('Policy Characteristics'!J:J,MATCH($C761,'Policy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1" s="272" t="str">
        <f>IF(ISBLANK(INDEX('Policy Characteristics'!K:K,MATCH($C761,'Policy Characteristics'!$C:$C,0))),"",INDEX('Policy Characteristics'!K:K,MATCH($C761,'Policy Characteristics'!$C:$C,0)))</f>
        <v>industry-ag-main.html#eff-stds</v>
      </c>
      <c r="R761" s="272" t="str">
        <f>IF(ISBLANK(INDEX('Policy Characteristics'!L:L,MATCH($C761,'Policy Characteristics'!$C:$C,0))),"",INDEX('Policy Characteristics'!L:L,MATCH($C761,'Policy Characteristics'!$C:$C,0)))</f>
        <v>industry-energy-efficiency-standards.html</v>
      </c>
    </row>
    <row r="762" spans="1:18" s="4" customFormat="1" ht="16">
      <c r="A762" s="272" t="str">
        <f>IF(ISBLANK(INDEX('Policy Characteristics'!A:A,MATCH($C762,'Policy Characteristics'!$C:$C,0))),"",INDEX('Policy Characteristics'!A:A,MATCH($C762,'Policy Characteristics'!$C:$C,0)))</f>
        <v>Industry</v>
      </c>
      <c r="B762" s="272" t="str">
        <f>IF(ISBLANK(INDEX('Policy Characteristics'!B:B,MATCH($C762,'Policy Characteristics'!$C:$C,0))),"",INDEX('Policy Characteristics'!B:B,MATCH($C762,'Policy Characteristics'!$C:$C,0)))</f>
        <v>Industry Energy Efficiency Standards</v>
      </c>
      <c r="C762" s="274" t="str">
        <f t="shared" si="37"/>
        <v>Percentage Improvement in Eqpt Efficiency Standards above BAU</v>
      </c>
      <c r="D762" s="6" t="s">
        <v>3192</v>
      </c>
      <c r="E762" s="44" t="s">
        <v>2444</v>
      </c>
      <c r="F762" t="s">
        <v>3162</v>
      </c>
      <c r="G762" s="44" t="s">
        <v>2450</v>
      </c>
      <c r="H762" s="43">
        <v>998</v>
      </c>
      <c r="I762" s="44" t="s">
        <v>45</v>
      </c>
      <c r="J762" s="274" t="str">
        <f>IF(ISBLANK(INDEX('Policy Characteristics'!D:D,MATCH($C762,'Policy Characteristics'!$C:$C,0))),"",INDEX('Policy Characteristics'!D:D,MATCH($C762,'Policy Characteristics'!$C:$C,0)))</f>
        <v>Industry Energy Efficiency Standards</v>
      </c>
      <c r="K762" s="272" t="str">
        <f>IF(ISBLANK(INDEX('Policy Characteristics'!E:E,MATCH($C762,'Policy Characteristics'!$C:$C,0))),"",INDEX('Policy Characteristics'!E:E,MATCH($C762,'Policy Characteristics'!$C:$C,0)))</f>
        <v>indst efficiency standards</v>
      </c>
      <c r="L762" s="285">
        <f>IF(ISBLANK(INDEX('Policy Characteristics'!F:F,MATCH($C762,'Policy Characteristics'!$C:$C,0))),"",INDEX('Policy Characteristics'!F:F,MATCH($C762,'Policy Characteristics'!$C:$C,0)))</f>
        <v>0</v>
      </c>
      <c r="M762" s="285">
        <f>IF(ISBLANK(INDEX('Policy Characteristics'!G:G,MATCH($C762,'Policy Characteristics'!$C:$C,0))),"",INDEX('Policy Characteristics'!G:G,MATCH($C762,'Policy Characteristics'!$C:$C,0)))</f>
        <v>0.25</v>
      </c>
      <c r="N762" s="285">
        <f>IF(ISBLANK(INDEX('Policy Characteristics'!H:H,MATCH($C762,'Policy Characteristics'!$C:$C,0))),"",INDEX('Policy Characteristics'!H:H,MATCH($C762,'Policy Characteristics'!$C:$C,0)))</f>
        <v>0.01</v>
      </c>
      <c r="O762" s="272" t="str">
        <f>IF(ISBLANK(INDEX('Policy Characteristics'!I:I,MATCH($C762,'Policy Characteristics'!$C:$C,0))),"",INDEX('Policy Characteristics'!I:I,MATCH($C762,'Policy Characteristics'!$C:$C,0)))</f>
        <v>% reduction in energy use</v>
      </c>
      <c r="P762" s="272" t="str">
        <f>IF(ISBLANK(INDEX('Policy Characteristics'!J:J,MATCH($C762,'Policy Characteristics'!$C:$C,0))),"",INDEX('Policy Characteristics'!J:J,MATCH($C762,'Policy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2" s="272" t="str">
        <f>IF(ISBLANK(INDEX('Policy Characteristics'!K:K,MATCH($C762,'Policy Characteristics'!$C:$C,0))),"",INDEX('Policy Characteristics'!K:K,MATCH($C762,'Policy Characteristics'!$C:$C,0)))</f>
        <v>industry-ag-main.html#eff-stds</v>
      </c>
      <c r="R762" s="272" t="str">
        <f>IF(ISBLANK(INDEX('Policy Characteristics'!L:L,MATCH($C762,'Policy Characteristics'!$C:$C,0))),"",INDEX('Policy Characteristics'!L:L,MATCH($C762,'Policy Characteristics'!$C:$C,0)))</f>
        <v>industry-energy-efficiency-standards.html</v>
      </c>
    </row>
    <row r="763" spans="1:18" s="4" customFormat="1" ht="16">
      <c r="A763" s="272" t="str">
        <f>IF(ISBLANK(INDEX('Policy Characteristics'!A:A,MATCH($C763,'Policy Characteristics'!$C:$C,0))),"",INDEX('Policy Characteristics'!A:A,MATCH($C763,'Policy Characteristics'!$C:$C,0)))</f>
        <v>Industry</v>
      </c>
      <c r="B763" s="272" t="str">
        <f>IF(ISBLANK(INDEX('Policy Characteristics'!B:B,MATCH($C763,'Policy Characteristics'!$C:$C,0))),"",INDEX('Policy Characteristics'!B:B,MATCH($C763,'Policy Characteristics'!$C:$C,0)))</f>
        <v>Industry Energy Efficiency Standards</v>
      </c>
      <c r="C763" s="274" t="str">
        <f t="shared" si="37"/>
        <v>Percentage Improvement in Eqpt Efficiency Standards above BAU</v>
      </c>
      <c r="D763" s="6" t="s">
        <v>3192</v>
      </c>
      <c r="E763" s="44" t="s">
        <v>2445</v>
      </c>
      <c r="F763" t="s">
        <v>3162</v>
      </c>
      <c r="G763" s="44" t="s">
        <v>2453</v>
      </c>
      <c r="H763" s="43">
        <v>999</v>
      </c>
      <c r="I763" s="44" t="s">
        <v>45</v>
      </c>
      <c r="J763" s="274" t="str">
        <f>IF(ISBLANK(INDEX('Policy Characteristics'!D:D,MATCH($C763,'Policy Characteristics'!$C:$C,0))),"",INDEX('Policy Characteristics'!D:D,MATCH($C763,'Policy Characteristics'!$C:$C,0)))</f>
        <v>Industry Energy Efficiency Standards</v>
      </c>
      <c r="K763" s="272" t="str">
        <f>IF(ISBLANK(INDEX('Policy Characteristics'!E:E,MATCH($C763,'Policy Characteristics'!$C:$C,0))),"",INDEX('Policy Characteristics'!E:E,MATCH($C763,'Policy Characteristics'!$C:$C,0)))</f>
        <v>indst efficiency standards</v>
      </c>
      <c r="L763" s="285">
        <f>IF(ISBLANK(INDEX('Policy Characteristics'!F:F,MATCH($C763,'Policy Characteristics'!$C:$C,0))),"",INDEX('Policy Characteristics'!F:F,MATCH($C763,'Policy Characteristics'!$C:$C,0)))</f>
        <v>0</v>
      </c>
      <c r="M763" s="285">
        <f>IF(ISBLANK(INDEX('Policy Characteristics'!G:G,MATCH($C763,'Policy Characteristics'!$C:$C,0))),"",INDEX('Policy Characteristics'!G:G,MATCH($C763,'Policy Characteristics'!$C:$C,0)))</f>
        <v>0.25</v>
      </c>
      <c r="N763" s="285">
        <f>IF(ISBLANK(INDEX('Policy Characteristics'!H:H,MATCH($C763,'Policy Characteristics'!$C:$C,0))),"",INDEX('Policy Characteristics'!H:H,MATCH($C763,'Policy Characteristics'!$C:$C,0)))</f>
        <v>0.01</v>
      </c>
      <c r="O763" s="272" t="str">
        <f>IF(ISBLANK(INDEX('Policy Characteristics'!I:I,MATCH($C763,'Policy Characteristics'!$C:$C,0))),"",INDEX('Policy Characteristics'!I:I,MATCH($C763,'Policy Characteristics'!$C:$C,0)))</f>
        <v>% reduction in energy use</v>
      </c>
      <c r="P763" s="272" t="str">
        <f>IF(ISBLANK(INDEX('Policy Characteristics'!J:J,MATCH($C763,'Policy Characteristics'!$C:$C,0))),"",INDEX('Policy Characteristics'!J:J,MATCH($C763,'Policy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3" s="272" t="str">
        <f>IF(ISBLANK(INDEX('Policy Characteristics'!K:K,MATCH($C763,'Policy Characteristics'!$C:$C,0))),"",INDEX('Policy Characteristics'!K:K,MATCH($C763,'Policy Characteristics'!$C:$C,0)))</f>
        <v>industry-ag-main.html#eff-stds</v>
      </c>
      <c r="R763" s="272" t="str">
        <f>IF(ISBLANK(INDEX('Policy Characteristics'!L:L,MATCH($C763,'Policy Characteristics'!$C:$C,0))),"",INDEX('Policy Characteristics'!L:L,MATCH($C763,'Policy Characteristics'!$C:$C,0)))</f>
        <v>industry-energy-efficiency-standards.html</v>
      </c>
    </row>
    <row r="764" spans="1:18" s="4" customFormat="1" ht="16">
      <c r="A764" s="272" t="str">
        <f>IF(ISBLANK(INDEX('Policy Characteristics'!A:A,MATCH($C764,'Policy Characteristics'!$C:$C,0))),"",INDEX('Policy Characteristics'!A:A,MATCH($C764,'Policy Characteristics'!$C:$C,0)))</f>
        <v>Industry</v>
      </c>
      <c r="B764" s="272" t="str">
        <f>IF(ISBLANK(INDEX('Policy Characteristics'!B:B,MATCH($C764,'Policy Characteristics'!$C:$C,0))),"",INDEX('Policy Characteristics'!B:B,MATCH($C764,'Policy Characteristics'!$C:$C,0)))</f>
        <v>Industry Energy Efficiency Standards</v>
      </c>
      <c r="C764" s="274" t="str">
        <f t="shared" si="37"/>
        <v>Percentage Improvement in Eqpt Efficiency Standards above BAU</v>
      </c>
      <c r="D764" s="6" t="s">
        <v>3192</v>
      </c>
      <c r="E764" s="44" t="s">
        <v>2446</v>
      </c>
      <c r="F764" t="s">
        <v>3162</v>
      </c>
      <c r="G764" s="44" t="s">
        <v>2454</v>
      </c>
      <c r="H764" s="43">
        <v>1000</v>
      </c>
      <c r="I764" s="44" t="s">
        <v>45</v>
      </c>
      <c r="J764" s="274" t="str">
        <f>IF(ISBLANK(INDEX('Policy Characteristics'!D:D,MATCH($C764,'Policy Characteristics'!$C:$C,0))),"",INDEX('Policy Characteristics'!D:D,MATCH($C764,'Policy Characteristics'!$C:$C,0)))</f>
        <v>Industry Energy Efficiency Standards</v>
      </c>
      <c r="K764" s="272" t="str">
        <f>IF(ISBLANK(INDEX('Policy Characteristics'!E:E,MATCH($C764,'Policy Characteristics'!$C:$C,0))),"",INDEX('Policy Characteristics'!E:E,MATCH($C764,'Policy Characteristics'!$C:$C,0)))</f>
        <v>indst efficiency standards</v>
      </c>
      <c r="L764" s="285">
        <f>IF(ISBLANK(INDEX('Policy Characteristics'!F:F,MATCH($C764,'Policy Characteristics'!$C:$C,0))),"",INDEX('Policy Characteristics'!F:F,MATCH($C764,'Policy Characteristics'!$C:$C,0)))</f>
        <v>0</v>
      </c>
      <c r="M764" s="285">
        <f>IF(ISBLANK(INDEX('Policy Characteristics'!G:G,MATCH($C764,'Policy Characteristics'!$C:$C,0))),"",INDEX('Policy Characteristics'!G:G,MATCH($C764,'Policy Characteristics'!$C:$C,0)))</f>
        <v>0.25</v>
      </c>
      <c r="N764" s="285">
        <f>IF(ISBLANK(INDEX('Policy Characteristics'!H:H,MATCH($C764,'Policy Characteristics'!$C:$C,0))),"",INDEX('Policy Characteristics'!H:H,MATCH($C764,'Policy Characteristics'!$C:$C,0)))</f>
        <v>0.01</v>
      </c>
      <c r="O764" s="272" t="str">
        <f>IF(ISBLANK(INDEX('Policy Characteristics'!I:I,MATCH($C764,'Policy Characteristics'!$C:$C,0))),"",INDEX('Policy Characteristics'!I:I,MATCH($C764,'Policy Characteristics'!$C:$C,0)))</f>
        <v>% reduction in energy use</v>
      </c>
      <c r="P764" s="272" t="str">
        <f>IF(ISBLANK(INDEX('Policy Characteristics'!J:J,MATCH($C764,'Policy Characteristics'!$C:$C,0))),"",INDEX('Policy Characteristics'!J:J,MATCH($C764,'Policy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4" s="272" t="str">
        <f>IF(ISBLANK(INDEX('Policy Characteristics'!K:K,MATCH($C764,'Policy Characteristics'!$C:$C,0))),"",INDEX('Policy Characteristics'!K:K,MATCH($C764,'Policy Characteristics'!$C:$C,0)))</f>
        <v>industry-ag-main.html#eff-stds</v>
      </c>
      <c r="R764" s="272" t="str">
        <f>IF(ISBLANK(INDEX('Policy Characteristics'!L:L,MATCH($C764,'Policy Characteristics'!$C:$C,0))),"",INDEX('Policy Characteristics'!L:L,MATCH($C764,'Policy Characteristics'!$C:$C,0)))</f>
        <v>industry-energy-efficiency-standards.html</v>
      </c>
    </row>
    <row r="765" spans="1:18" s="4" customFormat="1" ht="16">
      <c r="A765" s="272" t="str">
        <f>IF(ISBLANK(INDEX('Policy Characteristics'!A:A,MATCH($C765,'Policy Characteristics'!$C:$C,0))),"",INDEX('Policy Characteristics'!A:A,MATCH($C765,'Policy Characteristics'!$C:$C,0)))</f>
        <v>Industry</v>
      </c>
      <c r="B765" s="272" t="str">
        <f>IF(ISBLANK(INDEX('Policy Characteristics'!B:B,MATCH($C765,'Policy Characteristics'!$C:$C,0))),"",INDEX('Policy Characteristics'!B:B,MATCH($C765,'Policy Characteristics'!$C:$C,0)))</f>
        <v>Industry Energy Efficiency Standards</v>
      </c>
      <c r="C765" s="274" t="str">
        <f t="shared" si="37"/>
        <v>Percentage Improvement in Eqpt Efficiency Standards above BAU</v>
      </c>
      <c r="D765" s="6" t="s">
        <v>3192</v>
      </c>
      <c r="E765" s="44" t="s">
        <v>2447</v>
      </c>
      <c r="F765" t="s">
        <v>3162</v>
      </c>
      <c r="G765" s="44" t="s">
        <v>2451</v>
      </c>
      <c r="H765" s="43">
        <v>1001</v>
      </c>
      <c r="I765" s="44" t="s">
        <v>46</v>
      </c>
      <c r="J765" s="274" t="str">
        <f>IF(ISBLANK(INDEX('Policy Characteristics'!D:D,MATCH($C765,'Policy Characteristics'!$C:$C,0))),"",INDEX('Policy Characteristics'!D:D,MATCH($C765,'Policy Characteristics'!$C:$C,0)))</f>
        <v>Industry Energy Efficiency Standards</v>
      </c>
      <c r="K765" s="272" t="str">
        <f>IF(ISBLANK(INDEX('Policy Characteristics'!E:E,MATCH($C765,'Policy Characteristics'!$C:$C,0))),"",INDEX('Policy Characteristics'!E:E,MATCH($C765,'Policy Characteristics'!$C:$C,0)))</f>
        <v>indst efficiency standards</v>
      </c>
      <c r="L765" s="285">
        <f>IF(ISBLANK(INDEX('Policy Characteristics'!F:F,MATCH($C765,'Policy Characteristics'!$C:$C,0))),"",INDEX('Policy Characteristics'!F:F,MATCH($C765,'Policy Characteristics'!$C:$C,0)))</f>
        <v>0</v>
      </c>
      <c r="M765" s="285">
        <f>IF(ISBLANK(INDEX('Policy Characteristics'!G:G,MATCH($C765,'Policy Characteristics'!$C:$C,0))),"",INDEX('Policy Characteristics'!G:G,MATCH($C765,'Policy Characteristics'!$C:$C,0)))</f>
        <v>0.25</v>
      </c>
      <c r="N765" s="285">
        <f>IF(ISBLANK(INDEX('Policy Characteristics'!H:H,MATCH($C765,'Policy Characteristics'!$C:$C,0))),"",INDEX('Policy Characteristics'!H:H,MATCH($C765,'Policy Characteristics'!$C:$C,0)))</f>
        <v>0.01</v>
      </c>
      <c r="O765" s="272" t="str">
        <f>IF(ISBLANK(INDEX('Policy Characteristics'!I:I,MATCH($C765,'Policy Characteristics'!$C:$C,0))),"",INDEX('Policy Characteristics'!I:I,MATCH($C765,'Policy Characteristics'!$C:$C,0)))</f>
        <v>% reduction in energy use</v>
      </c>
      <c r="P765" s="272" t="str">
        <f>IF(ISBLANK(INDEX('Policy Characteristics'!J:J,MATCH($C765,'Policy Characteristics'!$C:$C,0))),"",INDEX('Policy Characteristics'!J:J,MATCH($C765,'Policy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5" s="272" t="str">
        <f>IF(ISBLANK(INDEX('Policy Characteristics'!K:K,MATCH($C765,'Policy Characteristics'!$C:$C,0))),"",INDEX('Policy Characteristics'!K:K,MATCH($C765,'Policy Characteristics'!$C:$C,0)))</f>
        <v>industry-ag-main.html#eff-stds</v>
      </c>
      <c r="R765" s="272" t="str">
        <f>IF(ISBLANK(INDEX('Policy Characteristics'!L:L,MATCH($C765,'Policy Characteristics'!$C:$C,0))),"",INDEX('Policy Characteristics'!L:L,MATCH($C765,'Policy Characteristics'!$C:$C,0)))</f>
        <v>industry-energy-efficiency-standards.html</v>
      </c>
    </row>
    <row r="766" spans="1:18" s="4" customFormat="1" ht="16">
      <c r="A766" s="272" t="str">
        <f>IF(ISBLANK(INDEX('Policy Characteristics'!A:A,MATCH($C766,'Policy Characteristics'!$C:$C,0))),"",INDEX('Policy Characteristics'!A:A,MATCH($C766,'Policy Characteristics'!$C:$C,0)))</f>
        <v>Industry</v>
      </c>
      <c r="B766" s="272" t="str">
        <f>IF(ISBLANK(INDEX('Policy Characteristics'!B:B,MATCH($C766,'Policy Characteristics'!$C:$C,0))),"",INDEX('Policy Characteristics'!B:B,MATCH($C766,'Policy Characteristics'!$C:$C,0)))</f>
        <v>Industry Energy Efficiency Standards</v>
      </c>
      <c r="C766" s="274" t="str">
        <f t="shared" si="37"/>
        <v>Percentage Improvement in Eqpt Efficiency Standards above BAU</v>
      </c>
      <c r="D766" s="6" t="s">
        <v>3192</v>
      </c>
      <c r="E766" s="44" t="s">
        <v>2448</v>
      </c>
      <c r="F766" t="s">
        <v>3162</v>
      </c>
      <c r="G766" s="44" t="s">
        <v>2452</v>
      </c>
      <c r="H766" s="43">
        <v>1002</v>
      </c>
      <c r="I766" s="44" t="s">
        <v>45</v>
      </c>
      <c r="J766" s="274" t="str">
        <f>IF(ISBLANK(INDEX('Policy Characteristics'!D:D,MATCH($C766,'Policy Characteristics'!$C:$C,0))),"",INDEX('Policy Characteristics'!D:D,MATCH($C766,'Policy Characteristics'!$C:$C,0)))</f>
        <v>Industry Energy Efficiency Standards</v>
      </c>
      <c r="K766" s="272" t="str">
        <f>IF(ISBLANK(INDEX('Policy Characteristics'!E:E,MATCH($C766,'Policy Characteristics'!$C:$C,0))),"",INDEX('Policy Characteristics'!E:E,MATCH($C766,'Policy Characteristics'!$C:$C,0)))</f>
        <v>indst efficiency standards</v>
      </c>
      <c r="L766" s="285">
        <f>IF(ISBLANK(INDEX('Policy Characteristics'!F:F,MATCH($C766,'Policy Characteristics'!$C:$C,0))),"",INDEX('Policy Characteristics'!F:F,MATCH($C766,'Policy Characteristics'!$C:$C,0)))</f>
        <v>0</v>
      </c>
      <c r="M766" s="285">
        <f>IF(ISBLANK(INDEX('Policy Characteristics'!G:G,MATCH($C766,'Policy Characteristics'!$C:$C,0))),"",INDEX('Policy Characteristics'!G:G,MATCH($C766,'Policy Characteristics'!$C:$C,0)))</f>
        <v>0.25</v>
      </c>
      <c r="N766" s="285">
        <f>IF(ISBLANK(INDEX('Policy Characteristics'!H:H,MATCH($C766,'Policy Characteristics'!$C:$C,0))),"",INDEX('Policy Characteristics'!H:H,MATCH($C766,'Policy Characteristics'!$C:$C,0)))</f>
        <v>0.01</v>
      </c>
      <c r="O766" s="272" t="str">
        <f>IF(ISBLANK(INDEX('Policy Characteristics'!I:I,MATCH($C766,'Policy Characteristics'!$C:$C,0))),"",INDEX('Policy Characteristics'!I:I,MATCH($C766,'Policy Characteristics'!$C:$C,0)))</f>
        <v>% reduction in energy use</v>
      </c>
      <c r="P766" s="272" t="str">
        <f>IF(ISBLANK(INDEX('Policy Characteristics'!J:J,MATCH($C766,'Policy Characteristics'!$C:$C,0))),"",INDEX('Policy Characteristics'!J:J,MATCH($C766,'Policy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6" s="272" t="str">
        <f>IF(ISBLANK(INDEX('Policy Characteristics'!K:K,MATCH($C766,'Policy Characteristics'!$C:$C,0))),"",INDEX('Policy Characteristics'!K:K,MATCH($C766,'Policy Characteristics'!$C:$C,0)))</f>
        <v>industry-ag-main.html#eff-stds</v>
      </c>
      <c r="R766" s="272" t="str">
        <f>IF(ISBLANK(INDEX('Policy Characteristics'!L:L,MATCH($C766,'Policy Characteristics'!$C:$C,0))),"",INDEX('Policy Characteristics'!L:L,MATCH($C766,'Policy Characteristics'!$C:$C,0)))</f>
        <v>industry-energy-efficiency-standards.html</v>
      </c>
    </row>
    <row r="767" spans="1:18" s="4" customFormat="1" ht="16">
      <c r="A767" s="272" t="str">
        <f>IF(ISBLANK(INDEX('Policy Characteristics'!A:A,MATCH($C767,'Policy Characteristics'!$C:$C,0))),"",INDEX('Policy Characteristics'!A:A,MATCH($C767,'Policy Characteristics'!$C:$C,0)))</f>
        <v>Industry</v>
      </c>
      <c r="B767" s="272" t="str">
        <f>IF(ISBLANK(INDEX('Policy Characteristics'!B:B,MATCH($C767,'Policy Characteristics'!$C:$C,0))),"",INDEX('Policy Characteristics'!B:B,MATCH($C767,'Policy Characteristics'!$C:$C,0)))</f>
        <v>Industry Energy Efficiency Standards</v>
      </c>
      <c r="C767" s="274" t="str">
        <f t="shared" si="37"/>
        <v>Percentage Improvement in Eqpt Efficiency Standards above BAU</v>
      </c>
      <c r="D767" s="6" t="s">
        <v>3192</v>
      </c>
      <c r="E767" s="44" t="s">
        <v>2449</v>
      </c>
      <c r="F767" t="s">
        <v>3162</v>
      </c>
      <c r="G767" s="44" t="s">
        <v>2455</v>
      </c>
      <c r="H767" s="43">
        <v>1003</v>
      </c>
      <c r="I767" s="44" t="s">
        <v>46</v>
      </c>
      <c r="J767" s="274" t="str">
        <f>IF(ISBLANK(INDEX('Policy Characteristics'!D:D,MATCH($C767,'Policy Characteristics'!$C:$C,0))),"",INDEX('Policy Characteristics'!D:D,MATCH($C767,'Policy Characteristics'!$C:$C,0)))</f>
        <v>Industry Energy Efficiency Standards</v>
      </c>
      <c r="K767" s="272" t="str">
        <f>IF(ISBLANK(INDEX('Policy Characteristics'!E:E,MATCH($C767,'Policy Characteristics'!$C:$C,0))),"",INDEX('Policy Characteristics'!E:E,MATCH($C767,'Policy Characteristics'!$C:$C,0)))</f>
        <v>indst efficiency standards</v>
      </c>
      <c r="L767" s="285">
        <f>IF(ISBLANK(INDEX('Policy Characteristics'!F:F,MATCH($C767,'Policy Characteristics'!$C:$C,0))),"",INDEX('Policy Characteristics'!F:F,MATCH($C767,'Policy Characteristics'!$C:$C,0)))</f>
        <v>0</v>
      </c>
      <c r="M767" s="285">
        <f>IF(ISBLANK(INDEX('Policy Characteristics'!G:G,MATCH($C767,'Policy Characteristics'!$C:$C,0))),"",INDEX('Policy Characteristics'!G:G,MATCH($C767,'Policy Characteristics'!$C:$C,0)))</f>
        <v>0.25</v>
      </c>
      <c r="N767" s="285">
        <f>IF(ISBLANK(INDEX('Policy Characteristics'!H:H,MATCH($C767,'Policy Characteristics'!$C:$C,0))),"",INDEX('Policy Characteristics'!H:H,MATCH($C767,'Policy Characteristics'!$C:$C,0)))</f>
        <v>0.01</v>
      </c>
      <c r="O767" s="272" t="str">
        <f>IF(ISBLANK(INDEX('Policy Characteristics'!I:I,MATCH($C767,'Policy Characteristics'!$C:$C,0))),"",INDEX('Policy Characteristics'!I:I,MATCH($C767,'Policy Characteristics'!$C:$C,0)))</f>
        <v>% reduction in energy use</v>
      </c>
      <c r="P767" s="272" t="str">
        <f>IF(ISBLANK(INDEX('Policy Characteristics'!J:J,MATCH($C767,'Policy Characteristics'!$C:$C,0))),"",INDEX('Policy Characteristics'!J:J,MATCH($C767,'Policy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7" s="272" t="str">
        <f>IF(ISBLANK(INDEX('Policy Characteristics'!K:K,MATCH($C767,'Policy Characteristics'!$C:$C,0))),"",INDEX('Policy Characteristics'!K:K,MATCH($C767,'Policy Characteristics'!$C:$C,0)))</f>
        <v>industry-ag-main.html#eff-stds</v>
      </c>
      <c r="R767" s="272" t="str">
        <f>IF(ISBLANK(INDEX('Policy Characteristics'!L:L,MATCH($C767,'Policy Characteristics'!$C:$C,0))),"",INDEX('Policy Characteristics'!L:L,MATCH($C767,'Policy Characteristics'!$C:$C,0)))</f>
        <v>industry-energy-efficiency-standards.html</v>
      </c>
    </row>
    <row r="768" spans="1:18" s="4" customFormat="1" ht="16">
      <c r="A768" s="272" t="str">
        <f>IF(ISBLANK(INDEX('Policy Characteristics'!A:A,MATCH($C768,'Policy Characteristics'!$C:$C,0))),"",INDEX('Policy Characteristics'!A:A,MATCH($C768,'Policy Characteristics'!$C:$C,0)))</f>
        <v>Industry</v>
      </c>
      <c r="B768" s="272" t="str">
        <f>IF(ISBLANK(INDEX('Policy Characteristics'!B:B,MATCH($C768,'Policy Characteristics'!$C:$C,0))),"",INDEX('Policy Characteristics'!B:B,MATCH($C768,'Policy Characteristics'!$C:$C,0)))</f>
        <v>Industry Energy Efficiency Standards</v>
      </c>
      <c r="C768" s="274" t="str">
        <f t="shared" si="37"/>
        <v>Percentage Improvement in Eqpt Efficiency Standards above BAU</v>
      </c>
      <c r="D768" s="6" t="s">
        <v>3192</v>
      </c>
      <c r="E768" s="44" t="s">
        <v>2785</v>
      </c>
      <c r="F768" t="s">
        <v>3162</v>
      </c>
      <c r="G768" s="44" t="s">
        <v>2788</v>
      </c>
      <c r="H768" s="43">
        <v>1004</v>
      </c>
      <c r="I768" s="44" t="s">
        <v>46</v>
      </c>
      <c r="J768" s="274" t="str">
        <f>IF(ISBLANK(INDEX('Policy Characteristics'!D:D,MATCH($C768,'Policy Characteristics'!$C:$C,0))),"",INDEX('Policy Characteristics'!D:D,MATCH($C768,'Policy Characteristics'!$C:$C,0)))</f>
        <v>Industry Energy Efficiency Standards</v>
      </c>
      <c r="K768" s="272" t="str">
        <f>IF(ISBLANK(INDEX('Policy Characteristics'!E:E,MATCH($C768,'Policy Characteristics'!$C:$C,0))),"",INDEX('Policy Characteristics'!E:E,MATCH($C768,'Policy Characteristics'!$C:$C,0)))</f>
        <v>indst efficiency standards</v>
      </c>
      <c r="L768" s="285">
        <f>IF(ISBLANK(INDEX('Policy Characteristics'!F:F,MATCH($C768,'Policy Characteristics'!$C:$C,0))),"",INDEX('Policy Characteristics'!F:F,MATCH($C768,'Policy Characteristics'!$C:$C,0)))</f>
        <v>0</v>
      </c>
      <c r="M768" s="285">
        <f>IF(ISBLANK(INDEX('Policy Characteristics'!G:G,MATCH($C768,'Policy Characteristics'!$C:$C,0))),"",INDEX('Policy Characteristics'!G:G,MATCH($C768,'Policy Characteristics'!$C:$C,0)))</f>
        <v>0.25</v>
      </c>
      <c r="N768" s="285">
        <f>IF(ISBLANK(INDEX('Policy Characteristics'!H:H,MATCH($C768,'Policy Characteristics'!$C:$C,0))),"",INDEX('Policy Characteristics'!H:H,MATCH($C768,'Policy Characteristics'!$C:$C,0)))</f>
        <v>0.01</v>
      </c>
      <c r="O768" s="272" t="str">
        <f>IF(ISBLANK(INDEX('Policy Characteristics'!I:I,MATCH($C768,'Policy Characteristics'!$C:$C,0))),"",INDEX('Policy Characteristics'!I:I,MATCH($C768,'Policy Characteristics'!$C:$C,0)))</f>
        <v>% reduction in energy use</v>
      </c>
      <c r="P768" s="272" t="str">
        <f>IF(ISBLANK(INDEX('Policy Characteristics'!J:J,MATCH($C768,'Policy Characteristics'!$C:$C,0))),"",INDEX('Policy Characteristics'!J:J,MATCH($C768,'Policy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8" s="272" t="str">
        <f>IF(ISBLANK(INDEX('Policy Characteristics'!K:K,MATCH($C768,'Policy Characteristics'!$C:$C,0))),"",INDEX('Policy Characteristics'!K:K,MATCH($C768,'Policy Characteristics'!$C:$C,0)))</f>
        <v>industry-ag-main.html#eff-stds</v>
      </c>
      <c r="R768" s="272" t="str">
        <f>IF(ISBLANK(INDEX('Policy Characteristics'!L:L,MATCH($C768,'Policy Characteristics'!$C:$C,0))),"",INDEX('Policy Characteristics'!L:L,MATCH($C768,'Policy Characteristics'!$C:$C,0)))</f>
        <v>industry-energy-efficiency-standards.html</v>
      </c>
    </row>
    <row r="769" spans="1:18" s="4" customFormat="1" ht="16">
      <c r="A769" s="272" t="str">
        <f>IF(ISBLANK(INDEX('Policy Characteristics'!A:A,MATCH($C769,'Policy Characteristics'!$C:$C,0))),"",INDEX('Policy Characteristics'!A:A,MATCH($C769,'Policy Characteristics'!$C:$C,0)))</f>
        <v>Industry</v>
      </c>
      <c r="B769" s="272" t="str">
        <f>IF(ISBLANK(INDEX('Policy Characteristics'!B:B,MATCH($C769,'Policy Characteristics'!$C:$C,0))),"",INDEX('Policy Characteristics'!B:B,MATCH($C769,'Policy Characteristics'!$C:$C,0)))</f>
        <v>Industry Energy Efficiency Standards</v>
      </c>
      <c r="C769" s="274" t="str">
        <f t="shared" si="37"/>
        <v>Percentage Improvement in Eqpt Efficiency Standards above BAU</v>
      </c>
      <c r="D769" s="6" t="s">
        <v>3192</v>
      </c>
      <c r="E769" s="44" t="s">
        <v>2786</v>
      </c>
      <c r="F769" t="s">
        <v>3162</v>
      </c>
      <c r="G769" s="44" t="s">
        <v>2790</v>
      </c>
      <c r="H769" s="43">
        <v>1005</v>
      </c>
      <c r="I769" s="44" t="s">
        <v>45</v>
      </c>
      <c r="J769" s="274" t="str">
        <f>IF(ISBLANK(INDEX('Policy Characteristics'!D:D,MATCH($C769,'Policy Characteristics'!$C:$C,0))),"",INDEX('Policy Characteristics'!D:D,MATCH($C769,'Policy Characteristics'!$C:$C,0)))</f>
        <v>Industry Energy Efficiency Standards</v>
      </c>
      <c r="K769" s="272" t="str">
        <f>IF(ISBLANK(INDEX('Policy Characteristics'!E:E,MATCH($C769,'Policy Characteristics'!$C:$C,0))),"",INDEX('Policy Characteristics'!E:E,MATCH($C769,'Policy Characteristics'!$C:$C,0)))</f>
        <v>indst efficiency standards</v>
      </c>
      <c r="L769" s="285">
        <f>IF(ISBLANK(INDEX('Policy Characteristics'!F:F,MATCH($C769,'Policy Characteristics'!$C:$C,0))),"",INDEX('Policy Characteristics'!F:F,MATCH($C769,'Policy Characteristics'!$C:$C,0)))</f>
        <v>0</v>
      </c>
      <c r="M769" s="285">
        <f>IF(ISBLANK(INDEX('Policy Characteristics'!G:G,MATCH($C769,'Policy Characteristics'!$C:$C,0))),"",INDEX('Policy Characteristics'!G:G,MATCH($C769,'Policy Characteristics'!$C:$C,0)))</f>
        <v>0.25</v>
      </c>
      <c r="N769" s="285">
        <f>IF(ISBLANK(INDEX('Policy Characteristics'!H:H,MATCH($C769,'Policy Characteristics'!$C:$C,0))),"",INDEX('Policy Characteristics'!H:H,MATCH($C769,'Policy Characteristics'!$C:$C,0)))</f>
        <v>0.01</v>
      </c>
      <c r="O769" s="272" t="str">
        <f>IF(ISBLANK(INDEX('Policy Characteristics'!I:I,MATCH($C769,'Policy Characteristics'!$C:$C,0))),"",INDEX('Policy Characteristics'!I:I,MATCH($C769,'Policy Characteristics'!$C:$C,0)))</f>
        <v>% reduction in energy use</v>
      </c>
      <c r="P769" s="272" t="str">
        <f>IF(ISBLANK(INDEX('Policy Characteristics'!J:J,MATCH($C769,'Policy Characteristics'!$C:$C,0))),"",INDEX('Policy Characteristics'!J:J,MATCH($C769,'Policy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69" s="272" t="str">
        <f>IF(ISBLANK(INDEX('Policy Characteristics'!K:K,MATCH($C769,'Policy Characteristics'!$C:$C,0))),"",INDEX('Policy Characteristics'!K:K,MATCH($C769,'Policy Characteristics'!$C:$C,0)))</f>
        <v>industry-ag-main.html#eff-stds</v>
      </c>
      <c r="R769" s="272" t="str">
        <f>IF(ISBLANK(INDEX('Policy Characteristics'!L:L,MATCH($C769,'Policy Characteristics'!$C:$C,0))),"",INDEX('Policy Characteristics'!L:L,MATCH($C769,'Policy Characteristics'!$C:$C,0)))</f>
        <v>industry-energy-efficiency-standards.html</v>
      </c>
    </row>
    <row r="770" spans="1:18" s="4" customFormat="1" ht="16">
      <c r="A770" s="272" t="str">
        <f>IF(ISBLANK(INDEX('Policy Characteristics'!A:A,MATCH($C770,'Policy Characteristics'!$C:$C,0))),"",INDEX('Policy Characteristics'!A:A,MATCH($C770,'Policy Characteristics'!$C:$C,0)))</f>
        <v>Industry</v>
      </c>
      <c r="B770" s="272" t="str">
        <f>IF(ISBLANK(INDEX('Policy Characteristics'!B:B,MATCH($C770,'Policy Characteristics'!$C:$C,0))),"",INDEX('Policy Characteristics'!B:B,MATCH($C770,'Policy Characteristics'!$C:$C,0)))</f>
        <v>Industry Energy Efficiency Standards</v>
      </c>
      <c r="C770" s="274" t="str">
        <f t="shared" si="37"/>
        <v>Percentage Improvement in Eqpt Efficiency Standards above BAU</v>
      </c>
      <c r="D770" s="6" t="s">
        <v>3192</v>
      </c>
      <c r="E770" s="44" t="s">
        <v>2787</v>
      </c>
      <c r="F770" t="s">
        <v>3162</v>
      </c>
      <c r="G770" s="44" t="s">
        <v>2791</v>
      </c>
      <c r="H770" s="43">
        <v>1006</v>
      </c>
      <c r="I770" s="44" t="s">
        <v>45</v>
      </c>
      <c r="J770" s="274" t="str">
        <f>IF(ISBLANK(INDEX('Policy Characteristics'!D:D,MATCH($C770,'Policy Characteristics'!$C:$C,0))),"",INDEX('Policy Characteristics'!D:D,MATCH($C770,'Policy Characteristics'!$C:$C,0)))</f>
        <v>Industry Energy Efficiency Standards</v>
      </c>
      <c r="K770" s="272" t="str">
        <f>IF(ISBLANK(INDEX('Policy Characteristics'!E:E,MATCH($C770,'Policy Characteristics'!$C:$C,0))),"",INDEX('Policy Characteristics'!E:E,MATCH($C770,'Policy Characteristics'!$C:$C,0)))</f>
        <v>indst efficiency standards</v>
      </c>
      <c r="L770" s="285">
        <f>IF(ISBLANK(INDEX('Policy Characteristics'!F:F,MATCH($C770,'Policy Characteristics'!$C:$C,0))),"",INDEX('Policy Characteristics'!F:F,MATCH($C770,'Policy Characteristics'!$C:$C,0)))</f>
        <v>0</v>
      </c>
      <c r="M770" s="285">
        <f>IF(ISBLANK(INDEX('Policy Characteristics'!G:G,MATCH($C770,'Policy Characteristics'!$C:$C,0))),"",INDEX('Policy Characteristics'!G:G,MATCH($C770,'Policy Characteristics'!$C:$C,0)))</f>
        <v>0.25</v>
      </c>
      <c r="N770" s="285">
        <f>IF(ISBLANK(INDEX('Policy Characteristics'!H:H,MATCH($C770,'Policy Characteristics'!$C:$C,0))),"",INDEX('Policy Characteristics'!H:H,MATCH($C770,'Policy Characteristics'!$C:$C,0)))</f>
        <v>0.01</v>
      </c>
      <c r="O770" s="272" t="str">
        <f>IF(ISBLANK(INDEX('Policy Characteristics'!I:I,MATCH($C770,'Policy Characteristics'!$C:$C,0))),"",INDEX('Policy Characteristics'!I:I,MATCH($C770,'Policy Characteristics'!$C:$C,0)))</f>
        <v>% reduction in energy use</v>
      </c>
      <c r="P770" s="272" t="str">
        <f>IF(ISBLANK(INDEX('Policy Characteristics'!J:J,MATCH($C770,'Policy Characteristics'!$C:$C,0))),"",INDEX('Policy Characteristics'!J:J,MATCH($C770,'Policy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0" s="272" t="str">
        <f>IF(ISBLANK(INDEX('Policy Characteristics'!K:K,MATCH($C770,'Policy Characteristics'!$C:$C,0))),"",INDEX('Policy Characteristics'!K:K,MATCH($C770,'Policy Characteristics'!$C:$C,0)))</f>
        <v>industry-ag-main.html#eff-stds</v>
      </c>
      <c r="R770" s="272" t="str">
        <f>IF(ISBLANK(INDEX('Policy Characteristics'!L:L,MATCH($C770,'Policy Characteristics'!$C:$C,0))),"",INDEX('Policy Characteristics'!L:L,MATCH($C770,'Policy Characteristics'!$C:$C,0)))</f>
        <v>industry-energy-efficiency-standards.html</v>
      </c>
    </row>
    <row r="771" spans="1:18" s="4" customFormat="1" ht="16">
      <c r="A771" s="272" t="str">
        <f>IF(ISBLANK(INDEX('Policy Characteristics'!A:A,MATCH($C771,'Policy Characteristics'!$C:$C,0))),"",INDEX('Policy Characteristics'!A:A,MATCH($C771,'Policy Characteristics'!$C:$C,0)))</f>
        <v>Industry</v>
      </c>
      <c r="B771" s="272" t="str">
        <f>IF(ISBLANK(INDEX('Policy Characteristics'!B:B,MATCH($C771,'Policy Characteristics'!$C:$C,0))),"",INDEX('Policy Characteristics'!B:B,MATCH($C771,'Policy Characteristics'!$C:$C,0)))</f>
        <v>Industry Energy Efficiency Standards</v>
      </c>
      <c r="C771" s="274" t="str">
        <f t="shared" si="37"/>
        <v>Percentage Improvement in Eqpt Efficiency Standards above BAU</v>
      </c>
      <c r="D771" s="6" t="s">
        <v>3192</v>
      </c>
      <c r="E771" s="44" t="s">
        <v>2784</v>
      </c>
      <c r="F771" t="s">
        <v>3162</v>
      </c>
      <c r="G771" s="44" t="s">
        <v>2789</v>
      </c>
      <c r="H771" s="43">
        <v>1007</v>
      </c>
      <c r="I771" s="44" t="s">
        <v>46</v>
      </c>
      <c r="J771" s="274" t="str">
        <f>IF(ISBLANK(INDEX('Policy Characteristics'!D:D,MATCH($C771,'Policy Characteristics'!$C:$C,0))),"",INDEX('Policy Characteristics'!D:D,MATCH($C771,'Policy Characteristics'!$C:$C,0)))</f>
        <v>Industry Energy Efficiency Standards</v>
      </c>
      <c r="K771" s="272" t="str">
        <f>IF(ISBLANK(INDEX('Policy Characteristics'!E:E,MATCH($C771,'Policy Characteristics'!$C:$C,0))),"",INDEX('Policy Characteristics'!E:E,MATCH($C771,'Policy Characteristics'!$C:$C,0)))</f>
        <v>indst efficiency standards</v>
      </c>
      <c r="L771" s="285">
        <f>IF(ISBLANK(INDEX('Policy Characteristics'!F:F,MATCH($C771,'Policy Characteristics'!$C:$C,0))),"",INDEX('Policy Characteristics'!F:F,MATCH($C771,'Policy Characteristics'!$C:$C,0)))</f>
        <v>0</v>
      </c>
      <c r="M771" s="285">
        <f>IF(ISBLANK(INDEX('Policy Characteristics'!G:G,MATCH($C771,'Policy Characteristics'!$C:$C,0))),"",INDEX('Policy Characteristics'!G:G,MATCH($C771,'Policy Characteristics'!$C:$C,0)))</f>
        <v>0.25</v>
      </c>
      <c r="N771" s="285">
        <f>IF(ISBLANK(INDEX('Policy Characteristics'!H:H,MATCH($C771,'Policy Characteristics'!$C:$C,0))),"",INDEX('Policy Characteristics'!H:H,MATCH($C771,'Policy Characteristics'!$C:$C,0)))</f>
        <v>0.01</v>
      </c>
      <c r="O771" s="272" t="str">
        <f>IF(ISBLANK(INDEX('Policy Characteristics'!I:I,MATCH($C771,'Policy Characteristics'!$C:$C,0))),"",INDEX('Policy Characteristics'!I:I,MATCH($C771,'Policy Characteristics'!$C:$C,0)))</f>
        <v>% reduction in energy use</v>
      </c>
      <c r="P771" s="272" t="str">
        <f>IF(ISBLANK(INDEX('Policy Characteristics'!J:J,MATCH($C771,'Policy Characteristics'!$C:$C,0))),"",INDEX('Policy Characteristics'!J:J,MATCH($C771,'Policy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1" s="272" t="str">
        <f>IF(ISBLANK(INDEX('Policy Characteristics'!K:K,MATCH($C771,'Policy Characteristics'!$C:$C,0))),"",INDEX('Policy Characteristics'!K:K,MATCH($C771,'Policy Characteristics'!$C:$C,0)))</f>
        <v>industry-ag-main.html#eff-stds</v>
      </c>
      <c r="R771" s="272" t="str">
        <f>IF(ISBLANK(INDEX('Policy Characteristics'!L:L,MATCH($C771,'Policy Characteristics'!$C:$C,0))),"",INDEX('Policy Characteristics'!L:L,MATCH($C771,'Policy Characteristics'!$C:$C,0)))</f>
        <v>industry-energy-efficiency-standards.html</v>
      </c>
    </row>
    <row r="772" spans="1:18" s="4" customFormat="1" ht="16">
      <c r="A772" s="272" t="str">
        <f>IF(ISBLANK(INDEX('Policy Characteristics'!A:A,MATCH($C772,'Policy Characteristics'!$C:$C,0))),"",INDEX('Policy Characteristics'!A:A,MATCH($C772,'Policy Characteristics'!$C:$C,0)))</f>
        <v>Industry</v>
      </c>
      <c r="B772" s="272" t="str">
        <f>IF(ISBLANK(INDEX('Policy Characteristics'!B:B,MATCH($C772,'Policy Characteristics'!$C:$C,0))),"",INDEX('Policy Characteristics'!B:B,MATCH($C772,'Policy Characteristics'!$C:$C,0)))</f>
        <v>Industry Energy Efficiency Standards</v>
      </c>
      <c r="C772" s="274" t="str">
        <f t="shared" si="37"/>
        <v>Percentage Improvement in Eqpt Efficiency Standards above BAU</v>
      </c>
      <c r="D772" s="6" t="s">
        <v>3193</v>
      </c>
      <c r="E772" s="44" t="s">
        <v>2444</v>
      </c>
      <c r="F772" t="s">
        <v>3163</v>
      </c>
      <c r="G772" s="44" t="s">
        <v>2450</v>
      </c>
      <c r="H772" s="43">
        <v>1008</v>
      </c>
      <c r="I772" s="44" t="s">
        <v>46</v>
      </c>
      <c r="J772" s="274" t="str">
        <f>IF(ISBLANK(INDEX('Policy Characteristics'!D:D,MATCH($C772,'Policy Characteristics'!$C:$C,0))),"",INDEX('Policy Characteristics'!D:D,MATCH($C772,'Policy Characteristics'!$C:$C,0)))</f>
        <v>Industry Energy Efficiency Standards</v>
      </c>
      <c r="K772" s="272" t="str">
        <f>IF(ISBLANK(INDEX('Policy Characteristics'!E:E,MATCH($C772,'Policy Characteristics'!$C:$C,0))),"",INDEX('Policy Characteristics'!E:E,MATCH($C772,'Policy Characteristics'!$C:$C,0)))</f>
        <v>indst efficiency standards</v>
      </c>
      <c r="L772" s="285">
        <f>IF(ISBLANK(INDEX('Policy Characteristics'!F:F,MATCH($C772,'Policy Characteristics'!$C:$C,0))),"",INDEX('Policy Characteristics'!F:F,MATCH($C772,'Policy Characteristics'!$C:$C,0)))</f>
        <v>0</v>
      </c>
      <c r="M772" s="285">
        <f>IF(ISBLANK(INDEX('Policy Characteristics'!G:G,MATCH($C772,'Policy Characteristics'!$C:$C,0))),"",INDEX('Policy Characteristics'!G:G,MATCH($C772,'Policy Characteristics'!$C:$C,0)))</f>
        <v>0.25</v>
      </c>
      <c r="N772" s="285">
        <f>IF(ISBLANK(INDEX('Policy Characteristics'!H:H,MATCH($C772,'Policy Characteristics'!$C:$C,0))),"",INDEX('Policy Characteristics'!H:H,MATCH($C772,'Policy Characteristics'!$C:$C,0)))</f>
        <v>0.01</v>
      </c>
      <c r="O772" s="272" t="str">
        <f>IF(ISBLANK(INDEX('Policy Characteristics'!I:I,MATCH($C772,'Policy Characteristics'!$C:$C,0))),"",INDEX('Policy Characteristics'!I:I,MATCH($C772,'Policy Characteristics'!$C:$C,0)))</f>
        <v>% reduction in energy use</v>
      </c>
      <c r="P772" s="272" t="str">
        <f>IF(ISBLANK(INDEX('Policy Characteristics'!J:J,MATCH($C772,'Policy Characteristics'!$C:$C,0))),"",INDEX('Policy Characteristics'!J:J,MATCH($C772,'Policy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2" s="272" t="str">
        <f>IF(ISBLANK(INDEX('Policy Characteristics'!K:K,MATCH($C772,'Policy Characteristics'!$C:$C,0))),"",INDEX('Policy Characteristics'!K:K,MATCH($C772,'Policy Characteristics'!$C:$C,0)))</f>
        <v>industry-ag-main.html#eff-stds</v>
      </c>
      <c r="R772" s="272" t="str">
        <f>IF(ISBLANK(INDEX('Policy Characteristics'!L:L,MATCH($C772,'Policy Characteristics'!$C:$C,0))),"",INDEX('Policy Characteristics'!L:L,MATCH($C772,'Policy Characteristics'!$C:$C,0)))</f>
        <v>industry-energy-efficiency-standards.html</v>
      </c>
    </row>
    <row r="773" spans="1:18" s="4" customFormat="1" ht="16">
      <c r="A773" s="272" t="str">
        <f>IF(ISBLANK(INDEX('Policy Characteristics'!A:A,MATCH($C773,'Policy Characteristics'!$C:$C,0))),"",INDEX('Policy Characteristics'!A:A,MATCH($C773,'Policy Characteristics'!$C:$C,0)))</f>
        <v>Industry</v>
      </c>
      <c r="B773" s="272" t="str">
        <f>IF(ISBLANK(INDEX('Policy Characteristics'!B:B,MATCH($C773,'Policy Characteristics'!$C:$C,0))),"",INDEX('Policy Characteristics'!B:B,MATCH($C773,'Policy Characteristics'!$C:$C,0)))</f>
        <v>Industry Energy Efficiency Standards</v>
      </c>
      <c r="C773" s="274" t="str">
        <f t="shared" si="37"/>
        <v>Percentage Improvement in Eqpt Efficiency Standards above BAU</v>
      </c>
      <c r="D773" s="6" t="s">
        <v>3193</v>
      </c>
      <c r="E773" s="44" t="s">
        <v>2445</v>
      </c>
      <c r="F773" t="s">
        <v>3163</v>
      </c>
      <c r="G773" s="44" t="s">
        <v>2453</v>
      </c>
      <c r="H773" s="43">
        <v>1009</v>
      </c>
      <c r="I773" s="44" t="s">
        <v>46</v>
      </c>
      <c r="J773" s="274" t="str">
        <f>IF(ISBLANK(INDEX('Policy Characteristics'!D:D,MATCH($C773,'Policy Characteristics'!$C:$C,0))),"",INDEX('Policy Characteristics'!D:D,MATCH($C773,'Policy Characteristics'!$C:$C,0)))</f>
        <v>Industry Energy Efficiency Standards</v>
      </c>
      <c r="K773" s="272" t="str">
        <f>IF(ISBLANK(INDEX('Policy Characteristics'!E:E,MATCH($C773,'Policy Characteristics'!$C:$C,0))),"",INDEX('Policy Characteristics'!E:E,MATCH($C773,'Policy Characteristics'!$C:$C,0)))</f>
        <v>indst efficiency standards</v>
      </c>
      <c r="L773" s="285">
        <f>IF(ISBLANK(INDEX('Policy Characteristics'!F:F,MATCH($C773,'Policy Characteristics'!$C:$C,0))),"",INDEX('Policy Characteristics'!F:F,MATCH($C773,'Policy Characteristics'!$C:$C,0)))</f>
        <v>0</v>
      </c>
      <c r="M773" s="285">
        <f>IF(ISBLANK(INDEX('Policy Characteristics'!G:G,MATCH($C773,'Policy Characteristics'!$C:$C,0))),"",INDEX('Policy Characteristics'!G:G,MATCH($C773,'Policy Characteristics'!$C:$C,0)))</f>
        <v>0.25</v>
      </c>
      <c r="N773" s="285">
        <f>IF(ISBLANK(INDEX('Policy Characteristics'!H:H,MATCH($C773,'Policy Characteristics'!$C:$C,0))),"",INDEX('Policy Characteristics'!H:H,MATCH($C773,'Policy Characteristics'!$C:$C,0)))</f>
        <v>0.01</v>
      </c>
      <c r="O773" s="272" t="str">
        <f>IF(ISBLANK(INDEX('Policy Characteristics'!I:I,MATCH($C773,'Policy Characteristics'!$C:$C,0))),"",INDEX('Policy Characteristics'!I:I,MATCH($C773,'Policy Characteristics'!$C:$C,0)))</f>
        <v>% reduction in energy use</v>
      </c>
      <c r="P773" s="272" t="str">
        <f>IF(ISBLANK(INDEX('Policy Characteristics'!J:J,MATCH($C773,'Policy Characteristics'!$C:$C,0))),"",INDEX('Policy Characteristics'!J:J,MATCH($C773,'Policy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3" s="272" t="str">
        <f>IF(ISBLANK(INDEX('Policy Characteristics'!K:K,MATCH($C773,'Policy Characteristics'!$C:$C,0))),"",INDEX('Policy Characteristics'!K:K,MATCH($C773,'Policy Characteristics'!$C:$C,0)))</f>
        <v>industry-ag-main.html#eff-stds</v>
      </c>
      <c r="R773" s="272" t="str">
        <f>IF(ISBLANK(INDEX('Policy Characteristics'!L:L,MATCH($C773,'Policy Characteristics'!$C:$C,0))),"",INDEX('Policy Characteristics'!L:L,MATCH($C773,'Policy Characteristics'!$C:$C,0)))</f>
        <v>industry-energy-efficiency-standards.html</v>
      </c>
    </row>
    <row r="774" spans="1:18" s="4" customFormat="1" ht="16">
      <c r="A774" s="272" t="str">
        <f>IF(ISBLANK(INDEX('Policy Characteristics'!A:A,MATCH($C774,'Policy Characteristics'!$C:$C,0))),"",INDEX('Policy Characteristics'!A:A,MATCH($C774,'Policy Characteristics'!$C:$C,0)))</f>
        <v>Industry</v>
      </c>
      <c r="B774" s="272" t="str">
        <f>IF(ISBLANK(INDEX('Policy Characteristics'!B:B,MATCH($C774,'Policy Characteristics'!$C:$C,0))),"",INDEX('Policy Characteristics'!B:B,MATCH($C774,'Policy Characteristics'!$C:$C,0)))</f>
        <v>Industry Energy Efficiency Standards</v>
      </c>
      <c r="C774" s="274" t="str">
        <f t="shared" si="37"/>
        <v>Percentage Improvement in Eqpt Efficiency Standards above BAU</v>
      </c>
      <c r="D774" s="6" t="s">
        <v>3193</v>
      </c>
      <c r="E774" s="44" t="s">
        <v>2446</v>
      </c>
      <c r="F774" t="s">
        <v>3163</v>
      </c>
      <c r="G774" s="44" t="s">
        <v>2454</v>
      </c>
      <c r="H774" s="43">
        <v>1010</v>
      </c>
      <c r="I774" s="44" t="s">
        <v>46</v>
      </c>
      <c r="J774" s="274" t="str">
        <f>IF(ISBLANK(INDEX('Policy Characteristics'!D:D,MATCH($C774,'Policy Characteristics'!$C:$C,0))),"",INDEX('Policy Characteristics'!D:D,MATCH($C774,'Policy Characteristics'!$C:$C,0)))</f>
        <v>Industry Energy Efficiency Standards</v>
      </c>
      <c r="K774" s="272" t="str">
        <f>IF(ISBLANK(INDEX('Policy Characteristics'!E:E,MATCH($C774,'Policy Characteristics'!$C:$C,0))),"",INDEX('Policy Characteristics'!E:E,MATCH($C774,'Policy Characteristics'!$C:$C,0)))</f>
        <v>indst efficiency standards</v>
      </c>
      <c r="L774" s="285">
        <f>IF(ISBLANK(INDEX('Policy Characteristics'!F:F,MATCH($C774,'Policy Characteristics'!$C:$C,0))),"",INDEX('Policy Characteristics'!F:F,MATCH($C774,'Policy Characteristics'!$C:$C,0)))</f>
        <v>0</v>
      </c>
      <c r="M774" s="285">
        <f>IF(ISBLANK(INDEX('Policy Characteristics'!G:G,MATCH($C774,'Policy Characteristics'!$C:$C,0))),"",INDEX('Policy Characteristics'!G:G,MATCH($C774,'Policy Characteristics'!$C:$C,0)))</f>
        <v>0.25</v>
      </c>
      <c r="N774" s="285">
        <f>IF(ISBLANK(INDEX('Policy Characteristics'!H:H,MATCH($C774,'Policy Characteristics'!$C:$C,0))),"",INDEX('Policy Characteristics'!H:H,MATCH($C774,'Policy Characteristics'!$C:$C,0)))</f>
        <v>0.01</v>
      </c>
      <c r="O774" s="272" t="str">
        <f>IF(ISBLANK(INDEX('Policy Characteristics'!I:I,MATCH($C774,'Policy Characteristics'!$C:$C,0))),"",INDEX('Policy Characteristics'!I:I,MATCH($C774,'Policy Characteristics'!$C:$C,0)))</f>
        <v>% reduction in energy use</v>
      </c>
      <c r="P774" s="272" t="str">
        <f>IF(ISBLANK(INDEX('Policy Characteristics'!J:J,MATCH($C774,'Policy Characteristics'!$C:$C,0))),"",INDEX('Policy Characteristics'!J:J,MATCH($C774,'Policy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4" s="272" t="str">
        <f>IF(ISBLANK(INDEX('Policy Characteristics'!K:K,MATCH($C774,'Policy Characteristics'!$C:$C,0))),"",INDEX('Policy Characteristics'!K:K,MATCH($C774,'Policy Characteristics'!$C:$C,0)))</f>
        <v>industry-ag-main.html#eff-stds</v>
      </c>
      <c r="R774" s="272" t="str">
        <f>IF(ISBLANK(INDEX('Policy Characteristics'!L:L,MATCH($C774,'Policy Characteristics'!$C:$C,0))),"",INDEX('Policy Characteristics'!L:L,MATCH($C774,'Policy Characteristics'!$C:$C,0)))</f>
        <v>industry-energy-efficiency-standards.html</v>
      </c>
    </row>
    <row r="775" spans="1:18" s="4" customFormat="1" ht="16">
      <c r="A775" s="272" t="str">
        <f>IF(ISBLANK(INDEX('Policy Characteristics'!A:A,MATCH($C775,'Policy Characteristics'!$C:$C,0))),"",INDEX('Policy Characteristics'!A:A,MATCH($C775,'Policy Characteristics'!$C:$C,0)))</f>
        <v>Industry</v>
      </c>
      <c r="B775" s="272" t="str">
        <f>IF(ISBLANK(INDEX('Policy Characteristics'!B:B,MATCH($C775,'Policy Characteristics'!$C:$C,0))),"",INDEX('Policy Characteristics'!B:B,MATCH($C775,'Policy Characteristics'!$C:$C,0)))</f>
        <v>Industry Energy Efficiency Standards</v>
      </c>
      <c r="C775" s="274" t="str">
        <f t="shared" si="37"/>
        <v>Percentage Improvement in Eqpt Efficiency Standards above BAU</v>
      </c>
      <c r="D775" s="6" t="s">
        <v>3193</v>
      </c>
      <c r="E775" s="44" t="s">
        <v>2447</v>
      </c>
      <c r="F775" t="s">
        <v>3163</v>
      </c>
      <c r="G775" s="44" t="s">
        <v>2451</v>
      </c>
      <c r="H775" s="43">
        <v>1011</v>
      </c>
      <c r="I775" s="44" t="s">
        <v>46</v>
      </c>
      <c r="J775" s="274" t="str">
        <f>IF(ISBLANK(INDEX('Policy Characteristics'!D:D,MATCH($C775,'Policy Characteristics'!$C:$C,0))),"",INDEX('Policy Characteristics'!D:D,MATCH($C775,'Policy Characteristics'!$C:$C,0)))</f>
        <v>Industry Energy Efficiency Standards</v>
      </c>
      <c r="K775" s="272" t="str">
        <f>IF(ISBLANK(INDEX('Policy Characteristics'!E:E,MATCH($C775,'Policy Characteristics'!$C:$C,0))),"",INDEX('Policy Characteristics'!E:E,MATCH($C775,'Policy Characteristics'!$C:$C,0)))</f>
        <v>indst efficiency standards</v>
      </c>
      <c r="L775" s="285">
        <f>IF(ISBLANK(INDEX('Policy Characteristics'!F:F,MATCH($C775,'Policy Characteristics'!$C:$C,0))),"",INDEX('Policy Characteristics'!F:F,MATCH($C775,'Policy Characteristics'!$C:$C,0)))</f>
        <v>0</v>
      </c>
      <c r="M775" s="285">
        <f>IF(ISBLANK(INDEX('Policy Characteristics'!G:G,MATCH($C775,'Policy Characteristics'!$C:$C,0))),"",INDEX('Policy Characteristics'!G:G,MATCH($C775,'Policy Characteristics'!$C:$C,0)))</f>
        <v>0.25</v>
      </c>
      <c r="N775" s="285">
        <f>IF(ISBLANK(INDEX('Policy Characteristics'!H:H,MATCH($C775,'Policy Characteristics'!$C:$C,0))),"",INDEX('Policy Characteristics'!H:H,MATCH($C775,'Policy Characteristics'!$C:$C,0)))</f>
        <v>0.01</v>
      </c>
      <c r="O775" s="272" t="str">
        <f>IF(ISBLANK(INDEX('Policy Characteristics'!I:I,MATCH($C775,'Policy Characteristics'!$C:$C,0))),"",INDEX('Policy Characteristics'!I:I,MATCH($C775,'Policy Characteristics'!$C:$C,0)))</f>
        <v>% reduction in energy use</v>
      </c>
      <c r="P775" s="272" t="str">
        <f>IF(ISBLANK(INDEX('Policy Characteristics'!J:J,MATCH($C775,'Policy Characteristics'!$C:$C,0))),"",INDEX('Policy Characteristics'!J:J,MATCH($C775,'Policy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5" s="272" t="str">
        <f>IF(ISBLANK(INDEX('Policy Characteristics'!K:K,MATCH($C775,'Policy Characteristics'!$C:$C,0))),"",INDEX('Policy Characteristics'!K:K,MATCH($C775,'Policy Characteristics'!$C:$C,0)))</f>
        <v>industry-ag-main.html#eff-stds</v>
      </c>
      <c r="R775" s="272" t="str">
        <f>IF(ISBLANK(INDEX('Policy Characteristics'!L:L,MATCH($C775,'Policy Characteristics'!$C:$C,0))),"",INDEX('Policy Characteristics'!L:L,MATCH($C775,'Policy Characteristics'!$C:$C,0)))</f>
        <v>industry-energy-efficiency-standards.html</v>
      </c>
    </row>
    <row r="776" spans="1:18" s="4" customFormat="1" ht="16">
      <c r="A776" s="272" t="str">
        <f>IF(ISBLANK(INDEX('Policy Characteristics'!A:A,MATCH($C776,'Policy Characteristics'!$C:$C,0))),"",INDEX('Policy Characteristics'!A:A,MATCH($C776,'Policy Characteristics'!$C:$C,0)))</f>
        <v>Industry</v>
      </c>
      <c r="B776" s="272" t="str">
        <f>IF(ISBLANK(INDEX('Policy Characteristics'!B:B,MATCH($C776,'Policy Characteristics'!$C:$C,0))),"",INDEX('Policy Characteristics'!B:B,MATCH($C776,'Policy Characteristics'!$C:$C,0)))</f>
        <v>Industry Energy Efficiency Standards</v>
      </c>
      <c r="C776" s="274" t="str">
        <f t="shared" si="37"/>
        <v>Percentage Improvement in Eqpt Efficiency Standards above BAU</v>
      </c>
      <c r="D776" s="6" t="s">
        <v>3193</v>
      </c>
      <c r="E776" s="44" t="s">
        <v>2448</v>
      </c>
      <c r="F776" t="s">
        <v>3163</v>
      </c>
      <c r="G776" s="44" t="s">
        <v>2452</v>
      </c>
      <c r="H776" s="43">
        <v>1012</v>
      </c>
      <c r="I776" s="44" t="s">
        <v>46</v>
      </c>
      <c r="J776" s="274" t="str">
        <f>IF(ISBLANK(INDEX('Policy Characteristics'!D:D,MATCH($C776,'Policy Characteristics'!$C:$C,0))),"",INDEX('Policy Characteristics'!D:D,MATCH($C776,'Policy Characteristics'!$C:$C,0)))</f>
        <v>Industry Energy Efficiency Standards</v>
      </c>
      <c r="K776" s="272" t="str">
        <f>IF(ISBLANK(INDEX('Policy Characteristics'!E:E,MATCH($C776,'Policy Characteristics'!$C:$C,0))),"",INDEX('Policy Characteristics'!E:E,MATCH($C776,'Policy Characteristics'!$C:$C,0)))</f>
        <v>indst efficiency standards</v>
      </c>
      <c r="L776" s="285">
        <f>IF(ISBLANK(INDEX('Policy Characteristics'!F:F,MATCH($C776,'Policy Characteristics'!$C:$C,0))),"",INDEX('Policy Characteristics'!F:F,MATCH($C776,'Policy Characteristics'!$C:$C,0)))</f>
        <v>0</v>
      </c>
      <c r="M776" s="285">
        <f>IF(ISBLANK(INDEX('Policy Characteristics'!G:G,MATCH($C776,'Policy Characteristics'!$C:$C,0))),"",INDEX('Policy Characteristics'!G:G,MATCH($C776,'Policy Characteristics'!$C:$C,0)))</f>
        <v>0.25</v>
      </c>
      <c r="N776" s="285">
        <f>IF(ISBLANK(INDEX('Policy Characteristics'!H:H,MATCH($C776,'Policy Characteristics'!$C:$C,0))),"",INDEX('Policy Characteristics'!H:H,MATCH($C776,'Policy Characteristics'!$C:$C,0)))</f>
        <v>0.01</v>
      </c>
      <c r="O776" s="272" t="str">
        <f>IF(ISBLANK(INDEX('Policy Characteristics'!I:I,MATCH($C776,'Policy Characteristics'!$C:$C,0))),"",INDEX('Policy Characteristics'!I:I,MATCH($C776,'Policy Characteristics'!$C:$C,0)))</f>
        <v>% reduction in energy use</v>
      </c>
      <c r="P776" s="272" t="str">
        <f>IF(ISBLANK(INDEX('Policy Characteristics'!J:J,MATCH($C776,'Policy Characteristics'!$C:$C,0))),"",INDEX('Policy Characteristics'!J:J,MATCH($C776,'Policy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6" s="272" t="str">
        <f>IF(ISBLANK(INDEX('Policy Characteristics'!K:K,MATCH($C776,'Policy Characteristics'!$C:$C,0))),"",INDEX('Policy Characteristics'!K:K,MATCH($C776,'Policy Characteristics'!$C:$C,0)))</f>
        <v>industry-ag-main.html#eff-stds</v>
      </c>
      <c r="R776" s="272" t="str">
        <f>IF(ISBLANK(INDEX('Policy Characteristics'!L:L,MATCH($C776,'Policy Characteristics'!$C:$C,0))),"",INDEX('Policy Characteristics'!L:L,MATCH($C776,'Policy Characteristics'!$C:$C,0)))</f>
        <v>industry-energy-efficiency-standards.html</v>
      </c>
    </row>
    <row r="777" spans="1:18" s="4" customFormat="1" ht="16">
      <c r="A777" s="272" t="str">
        <f>IF(ISBLANK(INDEX('Policy Characteristics'!A:A,MATCH($C777,'Policy Characteristics'!$C:$C,0))),"",INDEX('Policy Characteristics'!A:A,MATCH($C777,'Policy Characteristics'!$C:$C,0)))</f>
        <v>Industry</v>
      </c>
      <c r="B777" s="272" t="str">
        <f>IF(ISBLANK(INDEX('Policy Characteristics'!B:B,MATCH($C777,'Policy Characteristics'!$C:$C,0))),"",INDEX('Policy Characteristics'!B:B,MATCH($C777,'Policy Characteristics'!$C:$C,0)))</f>
        <v>Industry Energy Efficiency Standards</v>
      </c>
      <c r="C777" s="274" t="str">
        <f t="shared" si="37"/>
        <v>Percentage Improvement in Eqpt Efficiency Standards above BAU</v>
      </c>
      <c r="D777" s="6" t="s">
        <v>3193</v>
      </c>
      <c r="E777" s="44" t="s">
        <v>2449</v>
      </c>
      <c r="F777" t="s">
        <v>3163</v>
      </c>
      <c r="G777" s="44" t="s">
        <v>2455</v>
      </c>
      <c r="H777" s="43">
        <v>1013</v>
      </c>
      <c r="I777" s="44" t="s">
        <v>46</v>
      </c>
      <c r="J777" s="274" t="str">
        <f>IF(ISBLANK(INDEX('Policy Characteristics'!D:D,MATCH($C777,'Policy Characteristics'!$C:$C,0))),"",INDEX('Policy Characteristics'!D:D,MATCH($C777,'Policy Characteristics'!$C:$C,0)))</f>
        <v>Industry Energy Efficiency Standards</v>
      </c>
      <c r="K777" s="272" t="str">
        <f>IF(ISBLANK(INDEX('Policy Characteristics'!E:E,MATCH($C777,'Policy Characteristics'!$C:$C,0))),"",INDEX('Policy Characteristics'!E:E,MATCH($C777,'Policy Characteristics'!$C:$C,0)))</f>
        <v>indst efficiency standards</v>
      </c>
      <c r="L777" s="285">
        <f>IF(ISBLANK(INDEX('Policy Characteristics'!F:F,MATCH($C777,'Policy Characteristics'!$C:$C,0))),"",INDEX('Policy Characteristics'!F:F,MATCH($C777,'Policy Characteristics'!$C:$C,0)))</f>
        <v>0</v>
      </c>
      <c r="M777" s="285">
        <f>IF(ISBLANK(INDEX('Policy Characteristics'!G:G,MATCH($C777,'Policy Characteristics'!$C:$C,0))),"",INDEX('Policy Characteristics'!G:G,MATCH($C777,'Policy Characteristics'!$C:$C,0)))</f>
        <v>0.25</v>
      </c>
      <c r="N777" s="285">
        <f>IF(ISBLANK(INDEX('Policy Characteristics'!H:H,MATCH($C777,'Policy Characteristics'!$C:$C,0))),"",INDEX('Policy Characteristics'!H:H,MATCH($C777,'Policy Characteristics'!$C:$C,0)))</f>
        <v>0.01</v>
      </c>
      <c r="O777" s="272" t="str">
        <f>IF(ISBLANK(INDEX('Policy Characteristics'!I:I,MATCH($C777,'Policy Characteristics'!$C:$C,0))),"",INDEX('Policy Characteristics'!I:I,MATCH($C777,'Policy Characteristics'!$C:$C,0)))</f>
        <v>% reduction in energy use</v>
      </c>
      <c r="P777" s="272" t="str">
        <f>IF(ISBLANK(INDEX('Policy Characteristics'!J:J,MATCH($C777,'Policy Characteristics'!$C:$C,0))),"",INDEX('Policy Characteristics'!J:J,MATCH($C777,'Policy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7" s="272" t="str">
        <f>IF(ISBLANK(INDEX('Policy Characteristics'!K:K,MATCH($C777,'Policy Characteristics'!$C:$C,0))),"",INDEX('Policy Characteristics'!K:K,MATCH($C777,'Policy Characteristics'!$C:$C,0)))</f>
        <v>industry-ag-main.html#eff-stds</v>
      </c>
      <c r="R777" s="272" t="str">
        <f>IF(ISBLANK(INDEX('Policy Characteristics'!L:L,MATCH($C777,'Policy Characteristics'!$C:$C,0))),"",INDEX('Policy Characteristics'!L:L,MATCH($C777,'Policy Characteristics'!$C:$C,0)))</f>
        <v>industry-energy-efficiency-standards.html</v>
      </c>
    </row>
    <row r="778" spans="1:18" s="4" customFormat="1" ht="16">
      <c r="A778" s="272" t="str">
        <f>IF(ISBLANK(INDEX('Policy Characteristics'!A:A,MATCH($C778,'Policy Characteristics'!$C:$C,0))),"",INDEX('Policy Characteristics'!A:A,MATCH($C778,'Policy Characteristics'!$C:$C,0)))</f>
        <v>Industry</v>
      </c>
      <c r="B778" s="272" t="str">
        <f>IF(ISBLANK(INDEX('Policy Characteristics'!B:B,MATCH($C778,'Policy Characteristics'!$C:$C,0))),"",INDEX('Policy Characteristics'!B:B,MATCH($C778,'Policy Characteristics'!$C:$C,0)))</f>
        <v>Industry Energy Efficiency Standards</v>
      </c>
      <c r="C778" s="274" t="str">
        <f t="shared" si="37"/>
        <v>Percentage Improvement in Eqpt Efficiency Standards above BAU</v>
      </c>
      <c r="D778" s="6" t="s">
        <v>3193</v>
      </c>
      <c r="E778" s="44" t="s">
        <v>2785</v>
      </c>
      <c r="F778" t="s">
        <v>3163</v>
      </c>
      <c r="G778" s="44" t="s">
        <v>2788</v>
      </c>
      <c r="H778" s="43">
        <v>1014</v>
      </c>
      <c r="I778" s="44" t="s">
        <v>46</v>
      </c>
      <c r="J778" s="274" t="str">
        <f>IF(ISBLANK(INDEX('Policy Characteristics'!D:D,MATCH($C778,'Policy Characteristics'!$C:$C,0))),"",INDEX('Policy Characteristics'!D:D,MATCH($C778,'Policy Characteristics'!$C:$C,0)))</f>
        <v>Industry Energy Efficiency Standards</v>
      </c>
      <c r="K778" s="272" t="str">
        <f>IF(ISBLANK(INDEX('Policy Characteristics'!E:E,MATCH($C778,'Policy Characteristics'!$C:$C,0))),"",INDEX('Policy Characteristics'!E:E,MATCH($C778,'Policy Characteristics'!$C:$C,0)))</f>
        <v>indst efficiency standards</v>
      </c>
      <c r="L778" s="285">
        <f>IF(ISBLANK(INDEX('Policy Characteristics'!F:F,MATCH($C778,'Policy Characteristics'!$C:$C,0))),"",INDEX('Policy Characteristics'!F:F,MATCH($C778,'Policy Characteristics'!$C:$C,0)))</f>
        <v>0</v>
      </c>
      <c r="M778" s="285">
        <f>IF(ISBLANK(INDEX('Policy Characteristics'!G:G,MATCH($C778,'Policy Characteristics'!$C:$C,0))),"",INDEX('Policy Characteristics'!G:G,MATCH($C778,'Policy Characteristics'!$C:$C,0)))</f>
        <v>0.25</v>
      </c>
      <c r="N778" s="285">
        <f>IF(ISBLANK(INDEX('Policy Characteristics'!H:H,MATCH($C778,'Policy Characteristics'!$C:$C,0))),"",INDEX('Policy Characteristics'!H:H,MATCH($C778,'Policy Characteristics'!$C:$C,0)))</f>
        <v>0.01</v>
      </c>
      <c r="O778" s="272" t="str">
        <f>IF(ISBLANK(INDEX('Policy Characteristics'!I:I,MATCH($C778,'Policy Characteristics'!$C:$C,0))),"",INDEX('Policy Characteristics'!I:I,MATCH($C778,'Policy Characteristics'!$C:$C,0)))</f>
        <v>% reduction in energy use</v>
      </c>
      <c r="P778" s="272" t="str">
        <f>IF(ISBLANK(INDEX('Policy Characteristics'!J:J,MATCH($C778,'Policy Characteristics'!$C:$C,0))),"",INDEX('Policy Characteristics'!J:J,MATCH($C778,'Policy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8" s="272" t="str">
        <f>IF(ISBLANK(INDEX('Policy Characteristics'!K:K,MATCH($C778,'Policy Characteristics'!$C:$C,0))),"",INDEX('Policy Characteristics'!K:K,MATCH($C778,'Policy Characteristics'!$C:$C,0)))</f>
        <v>industry-ag-main.html#eff-stds</v>
      </c>
      <c r="R778" s="272" t="str">
        <f>IF(ISBLANK(INDEX('Policy Characteristics'!L:L,MATCH($C778,'Policy Characteristics'!$C:$C,0))),"",INDEX('Policy Characteristics'!L:L,MATCH($C778,'Policy Characteristics'!$C:$C,0)))</f>
        <v>industry-energy-efficiency-standards.html</v>
      </c>
    </row>
    <row r="779" spans="1:18" s="4" customFormat="1" ht="16">
      <c r="A779" s="272" t="str">
        <f>IF(ISBLANK(INDEX('Policy Characteristics'!A:A,MATCH($C779,'Policy Characteristics'!$C:$C,0))),"",INDEX('Policy Characteristics'!A:A,MATCH($C779,'Policy Characteristics'!$C:$C,0)))</f>
        <v>Industry</v>
      </c>
      <c r="B779" s="272" t="str">
        <f>IF(ISBLANK(INDEX('Policy Characteristics'!B:B,MATCH($C779,'Policy Characteristics'!$C:$C,0))),"",INDEX('Policy Characteristics'!B:B,MATCH($C779,'Policy Characteristics'!$C:$C,0)))</f>
        <v>Industry Energy Efficiency Standards</v>
      </c>
      <c r="C779" s="274" t="str">
        <f t="shared" si="37"/>
        <v>Percentage Improvement in Eqpt Efficiency Standards above BAU</v>
      </c>
      <c r="D779" s="6" t="s">
        <v>3193</v>
      </c>
      <c r="E779" s="44" t="s">
        <v>2786</v>
      </c>
      <c r="F779" t="s">
        <v>3163</v>
      </c>
      <c r="G779" s="44" t="s">
        <v>2790</v>
      </c>
      <c r="H779" s="43">
        <v>1015</v>
      </c>
      <c r="I779" s="44" t="s">
        <v>46</v>
      </c>
      <c r="J779" s="274" t="str">
        <f>IF(ISBLANK(INDEX('Policy Characteristics'!D:D,MATCH($C779,'Policy Characteristics'!$C:$C,0))),"",INDEX('Policy Characteristics'!D:D,MATCH($C779,'Policy Characteristics'!$C:$C,0)))</f>
        <v>Industry Energy Efficiency Standards</v>
      </c>
      <c r="K779" s="272" t="str">
        <f>IF(ISBLANK(INDEX('Policy Characteristics'!E:E,MATCH($C779,'Policy Characteristics'!$C:$C,0))),"",INDEX('Policy Characteristics'!E:E,MATCH($C779,'Policy Characteristics'!$C:$C,0)))</f>
        <v>indst efficiency standards</v>
      </c>
      <c r="L779" s="285">
        <f>IF(ISBLANK(INDEX('Policy Characteristics'!F:F,MATCH($C779,'Policy Characteristics'!$C:$C,0))),"",INDEX('Policy Characteristics'!F:F,MATCH($C779,'Policy Characteristics'!$C:$C,0)))</f>
        <v>0</v>
      </c>
      <c r="M779" s="285">
        <f>IF(ISBLANK(INDEX('Policy Characteristics'!G:G,MATCH($C779,'Policy Characteristics'!$C:$C,0))),"",INDEX('Policy Characteristics'!G:G,MATCH($C779,'Policy Characteristics'!$C:$C,0)))</f>
        <v>0.25</v>
      </c>
      <c r="N779" s="285">
        <f>IF(ISBLANK(INDEX('Policy Characteristics'!H:H,MATCH($C779,'Policy Characteristics'!$C:$C,0))),"",INDEX('Policy Characteristics'!H:H,MATCH($C779,'Policy Characteristics'!$C:$C,0)))</f>
        <v>0.01</v>
      </c>
      <c r="O779" s="272" t="str">
        <f>IF(ISBLANK(INDEX('Policy Characteristics'!I:I,MATCH($C779,'Policy Characteristics'!$C:$C,0))),"",INDEX('Policy Characteristics'!I:I,MATCH($C779,'Policy Characteristics'!$C:$C,0)))</f>
        <v>% reduction in energy use</v>
      </c>
      <c r="P779" s="272" t="str">
        <f>IF(ISBLANK(INDEX('Policy Characteristics'!J:J,MATCH($C779,'Policy Characteristics'!$C:$C,0))),"",INDEX('Policy Characteristics'!J:J,MATCH($C779,'Policy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79" s="272" t="str">
        <f>IF(ISBLANK(INDEX('Policy Characteristics'!K:K,MATCH($C779,'Policy Characteristics'!$C:$C,0))),"",INDEX('Policy Characteristics'!K:K,MATCH($C779,'Policy Characteristics'!$C:$C,0)))</f>
        <v>industry-ag-main.html#eff-stds</v>
      </c>
      <c r="R779" s="272" t="str">
        <f>IF(ISBLANK(INDEX('Policy Characteristics'!L:L,MATCH($C779,'Policy Characteristics'!$C:$C,0))),"",INDEX('Policy Characteristics'!L:L,MATCH($C779,'Policy Characteristics'!$C:$C,0)))</f>
        <v>industry-energy-efficiency-standards.html</v>
      </c>
    </row>
    <row r="780" spans="1:18" s="4" customFormat="1" ht="16">
      <c r="A780" s="272" t="str">
        <f>IF(ISBLANK(INDEX('Policy Characteristics'!A:A,MATCH($C780,'Policy Characteristics'!$C:$C,0))),"",INDEX('Policy Characteristics'!A:A,MATCH($C780,'Policy Characteristics'!$C:$C,0)))</f>
        <v>Industry</v>
      </c>
      <c r="B780" s="272" t="str">
        <f>IF(ISBLANK(INDEX('Policy Characteristics'!B:B,MATCH($C780,'Policy Characteristics'!$C:$C,0))),"",INDEX('Policy Characteristics'!B:B,MATCH($C780,'Policy Characteristics'!$C:$C,0)))</f>
        <v>Industry Energy Efficiency Standards</v>
      </c>
      <c r="C780" s="274" t="str">
        <f t="shared" si="37"/>
        <v>Percentage Improvement in Eqpt Efficiency Standards above BAU</v>
      </c>
      <c r="D780" s="6" t="s">
        <v>3193</v>
      </c>
      <c r="E780" s="44" t="s">
        <v>2787</v>
      </c>
      <c r="F780" t="s">
        <v>3163</v>
      </c>
      <c r="G780" s="44" t="s">
        <v>2791</v>
      </c>
      <c r="H780" s="43">
        <v>1016</v>
      </c>
      <c r="I780" s="44" t="s">
        <v>46</v>
      </c>
      <c r="J780" s="274" t="str">
        <f>IF(ISBLANK(INDEX('Policy Characteristics'!D:D,MATCH($C780,'Policy Characteristics'!$C:$C,0))),"",INDEX('Policy Characteristics'!D:D,MATCH($C780,'Policy Characteristics'!$C:$C,0)))</f>
        <v>Industry Energy Efficiency Standards</v>
      </c>
      <c r="K780" s="272" t="str">
        <f>IF(ISBLANK(INDEX('Policy Characteristics'!E:E,MATCH($C780,'Policy Characteristics'!$C:$C,0))),"",INDEX('Policy Characteristics'!E:E,MATCH($C780,'Policy Characteristics'!$C:$C,0)))</f>
        <v>indst efficiency standards</v>
      </c>
      <c r="L780" s="285">
        <f>IF(ISBLANK(INDEX('Policy Characteristics'!F:F,MATCH($C780,'Policy Characteristics'!$C:$C,0))),"",INDEX('Policy Characteristics'!F:F,MATCH($C780,'Policy Characteristics'!$C:$C,0)))</f>
        <v>0</v>
      </c>
      <c r="M780" s="285">
        <f>IF(ISBLANK(INDEX('Policy Characteristics'!G:G,MATCH($C780,'Policy Characteristics'!$C:$C,0))),"",INDEX('Policy Characteristics'!G:G,MATCH($C780,'Policy Characteristics'!$C:$C,0)))</f>
        <v>0.25</v>
      </c>
      <c r="N780" s="285">
        <f>IF(ISBLANK(INDEX('Policy Characteristics'!H:H,MATCH($C780,'Policy Characteristics'!$C:$C,0))),"",INDEX('Policy Characteristics'!H:H,MATCH($C780,'Policy Characteristics'!$C:$C,0)))</f>
        <v>0.01</v>
      </c>
      <c r="O780" s="272" t="str">
        <f>IF(ISBLANK(INDEX('Policy Characteristics'!I:I,MATCH($C780,'Policy Characteristics'!$C:$C,0))),"",INDEX('Policy Characteristics'!I:I,MATCH($C780,'Policy Characteristics'!$C:$C,0)))</f>
        <v>% reduction in energy use</v>
      </c>
      <c r="P780" s="272" t="str">
        <f>IF(ISBLANK(INDEX('Policy Characteristics'!J:J,MATCH($C780,'Policy Characteristics'!$C:$C,0))),"",INDEX('Policy Characteristics'!J:J,MATCH($C780,'Policy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0" s="272" t="str">
        <f>IF(ISBLANK(INDEX('Policy Characteristics'!K:K,MATCH($C780,'Policy Characteristics'!$C:$C,0))),"",INDEX('Policy Characteristics'!K:K,MATCH($C780,'Policy Characteristics'!$C:$C,0)))</f>
        <v>industry-ag-main.html#eff-stds</v>
      </c>
      <c r="R780" s="272" t="str">
        <f>IF(ISBLANK(INDEX('Policy Characteristics'!L:L,MATCH($C780,'Policy Characteristics'!$C:$C,0))),"",INDEX('Policy Characteristics'!L:L,MATCH($C780,'Policy Characteristics'!$C:$C,0)))</f>
        <v>industry-energy-efficiency-standards.html</v>
      </c>
    </row>
    <row r="781" spans="1:18" s="4" customFormat="1" ht="16">
      <c r="A781" s="272" t="str">
        <f>IF(ISBLANK(INDEX('Policy Characteristics'!A:A,MATCH($C781,'Policy Characteristics'!$C:$C,0))),"",INDEX('Policy Characteristics'!A:A,MATCH($C781,'Policy Characteristics'!$C:$C,0)))</f>
        <v>Industry</v>
      </c>
      <c r="B781" s="272" t="str">
        <f>IF(ISBLANK(INDEX('Policy Characteristics'!B:B,MATCH($C781,'Policy Characteristics'!$C:$C,0))),"",INDEX('Policy Characteristics'!B:B,MATCH($C781,'Policy Characteristics'!$C:$C,0)))</f>
        <v>Industry Energy Efficiency Standards</v>
      </c>
      <c r="C781" s="274" t="str">
        <f t="shared" si="37"/>
        <v>Percentage Improvement in Eqpt Efficiency Standards above BAU</v>
      </c>
      <c r="D781" s="6" t="s">
        <v>3193</v>
      </c>
      <c r="E781" s="44" t="s">
        <v>2784</v>
      </c>
      <c r="F781" t="s">
        <v>3163</v>
      </c>
      <c r="G781" s="44" t="s">
        <v>2789</v>
      </c>
      <c r="H781" s="43">
        <v>1017</v>
      </c>
      <c r="I781" s="44" t="s">
        <v>46</v>
      </c>
      <c r="J781" s="274" t="str">
        <f>IF(ISBLANK(INDEX('Policy Characteristics'!D:D,MATCH($C781,'Policy Characteristics'!$C:$C,0))),"",INDEX('Policy Characteristics'!D:D,MATCH($C781,'Policy Characteristics'!$C:$C,0)))</f>
        <v>Industry Energy Efficiency Standards</v>
      </c>
      <c r="K781" s="272" t="str">
        <f>IF(ISBLANK(INDEX('Policy Characteristics'!E:E,MATCH($C781,'Policy Characteristics'!$C:$C,0))),"",INDEX('Policy Characteristics'!E:E,MATCH($C781,'Policy Characteristics'!$C:$C,0)))</f>
        <v>indst efficiency standards</v>
      </c>
      <c r="L781" s="285">
        <f>IF(ISBLANK(INDEX('Policy Characteristics'!F:F,MATCH($C781,'Policy Characteristics'!$C:$C,0))),"",INDEX('Policy Characteristics'!F:F,MATCH($C781,'Policy Characteristics'!$C:$C,0)))</f>
        <v>0</v>
      </c>
      <c r="M781" s="285">
        <f>IF(ISBLANK(INDEX('Policy Characteristics'!G:G,MATCH($C781,'Policy Characteristics'!$C:$C,0))),"",INDEX('Policy Characteristics'!G:G,MATCH($C781,'Policy Characteristics'!$C:$C,0)))</f>
        <v>0.25</v>
      </c>
      <c r="N781" s="285">
        <f>IF(ISBLANK(INDEX('Policy Characteristics'!H:H,MATCH($C781,'Policy Characteristics'!$C:$C,0))),"",INDEX('Policy Characteristics'!H:H,MATCH($C781,'Policy Characteristics'!$C:$C,0)))</f>
        <v>0.01</v>
      </c>
      <c r="O781" s="272" t="str">
        <f>IF(ISBLANK(INDEX('Policy Characteristics'!I:I,MATCH($C781,'Policy Characteristics'!$C:$C,0))),"",INDEX('Policy Characteristics'!I:I,MATCH($C781,'Policy Characteristics'!$C:$C,0)))</f>
        <v>% reduction in energy use</v>
      </c>
      <c r="P781" s="272" t="str">
        <f>IF(ISBLANK(INDEX('Policy Characteristics'!J:J,MATCH($C781,'Policy Characteristics'!$C:$C,0))),"",INDEX('Policy Characteristics'!J:J,MATCH($C781,'Policy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1" s="272" t="str">
        <f>IF(ISBLANK(INDEX('Policy Characteristics'!K:K,MATCH($C781,'Policy Characteristics'!$C:$C,0))),"",INDEX('Policy Characteristics'!K:K,MATCH($C781,'Policy Characteristics'!$C:$C,0)))</f>
        <v>industry-ag-main.html#eff-stds</v>
      </c>
      <c r="R781" s="272" t="str">
        <f>IF(ISBLANK(INDEX('Policy Characteristics'!L:L,MATCH($C781,'Policy Characteristics'!$C:$C,0))),"",INDEX('Policy Characteristics'!L:L,MATCH($C781,'Policy Characteristics'!$C:$C,0)))</f>
        <v>industry-energy-efficiency-standards.html</v>
      </c>
    </row>
    <row r="782" spans="1:18" s="4" customFormat="1" ht="16">
      <c r="A782" s="272" t="str">
        <f>IF(ISBLANK(INDEX('Policy Characteristics'!A:A,MATCH($C782,'Policy Characteristics'!$C:$C,0))),"",INDEX('Policy Characteristics'!A:A,MATCH($C782,'Policy Characteristics'!$C:$C,0)))</f>
        <v>Industry</v>
      </c>
      <c r="B782" s="272" t="str">
        <f>IF(ISBLANK(INDEX('Policy Characteristics'!B:B,MATCH($C782,'Policy Characteristics'!$C:$C,0))),"",INDEX('Policy Characteristics'!B:B,MATCH($C782,'Policy Characteristics'!$C:$C,0)))</f>
        <v>Industry Energy Efficiency Standards</v>
      </c>
      <c r="C782" s="274" t="str">
        <f t="shared" si="37"/>
        <v>Percentage Improvement in Eqpt Efficiency Standards above BAU</v>
      </c>
      <c r="D782" s="6" t="s">
        <v>3194</v>
      </c>
      <c r="E782" s="44" t="s">
        <v>2444</v>
      </c>
      <c r="F782" t="s">
        <v>3164</v>
      </c>
      <c r="G782" s="44" t="s">
        <v>2450</v>
      </c>
      <c r="H782" s="43">
        <v>1018</v>
      </c>
      <c r="I782" s="44" t="s">
        <v>46</v>
      </c>
      <c r="J782" s="274" t="str">
        <f>IF(ISBLANK(INDEX('Policy Characteristics'!D:D,MATCH($C782,'Policy Characteristics'!$C:$C,0))),"",INDEX('Policy Characteristics'!D:D,MATCH($C782,'Policy Characteristics'!$C:$C,0)))</f>
        <v>Industry Energy Efficiency Standards</v>
      </c>
      <c r="K782" s="272" t="str">
        <f>IF(ISBLANK(INDEX('Policy Characteristics'!E:E,MATCH($C782,'Policy Characteristics'!$C:$C,0))),"",INDEX('Policy Characteristics'!E:E,MATCH($C782,'Policy Characteristics'!$C:$C,0)))</f>
        <v>indst efficiency standards</v>
      </c>
      <c r="L782" s="285">
        <f>IF(ISBLANK(INDEX('Policy Characteristics'!F:F,MATCH($C782,'Policy Characteristics'!$C:$C,0))),"",INDEX('Policy Characteristics'!F:F,MATCH($C782,'Policy Characteristics'!$C:$C,0)))</f>
        <v>0</v>
      </c>
      <c r="M782" s="285">
        <f>IF(ISBLANK(INDEX('Policy Characteristics'!G:G,MATCH($C782,'Policy Characteristics'!$C:$C,0))),"",INDEX('Policy Characteristics'!G:G,MATCH($C782,'Policy Characteristics'!$C:$C,0)))</f>
        <v>0.25</v>
      </c>
      <c r="N782" s="285">
        <f>IF(ISBLANK(INDEX('Policy Characteristics'!H:H,MATCH($C782,'Policy Characteristics'!$C:$C,0))),"",INDEX('Policy Characteristics'!H:H,MATCH($C782,'Policy Characteristics'!$C:$C,0)))</f>
        <v>0.01</v>
      </c>
      <c r="O782" s="272" t="str">
        <f>IF(ISBLANK(INDEX('Policy Characteristics'!I:I,MATCH($C782,'Policy Characteristics'!$C:$C,0))),"",INDEX('Policy Characteristics'!I:I,MATCH($C782,'Policy Characteristics'!$C:$C,0)))</f>
        <v>% reduction in energy use</v>
      </c>
      <c r="P782" s="272" t="str">
        <f>IF(ISBLANK(INDEX('Policy Characteristics'!J:J,MATCH($C782,'Policy Characteristics'!$C:$C,0))),"",INDEX('Policy Characteristics'!J:J,MATCH($C782,'Policy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2" s="272" t="str">
        <f>IF(ISBLANK(INDEX('Policy Characteristics'!K:K,MATCH($C782,'Policy Characteristics'!$C:$C,0))),"",INDEX('Policy Characteristics'!K:K,MATCH($C782,'Policy Characteristics'!$C:$C,0)))</f>
        <v>industry-ag-main.html#eff-stds</v>
      </c>
      <c r="R782" s="272" t="str">
        <f>IF(ISBLANK(INDEX('Policy Characteristics'!L:L,MATCH($C782,'Policy Characteristics'!$C:$C,0))),"",INDEX('Policy Characteristics'!L:L,MATCH($C782,'Policy Characteristics'!$C:$C,0)))</f>
        <v>industry-energy-efficiency-standards.html</v>
      </c>
    </row>
    <row r="783" spans="1:18" s="4" customFormat="1" ht="16">
      <c r="A783" s="272" t="str">
        <f>IF(ISBLANK(INDEX('Policy Characteristics'!A:A,MATCH($C783,'Policy Characteristics'!$C:$C,0))),"",INDEX('Policy Characteristics'!A:A,MATCH($C783,'Policy Characteristics'!$C:$C,0)))</f>
        <v>Industry</v>
      </c>
      <c r="B783" s="272" t="str">
        <f>IF(ISBLANK(INDEX('Policy Characteristics'!B:B,MATCH($C783,'Policy Characteristics'!$C:$C,0))),"",INDEX('Policy Characteristics'!B:B,MATCH($C783,'Policy Characteristics'!$C:$C,0)))</f>
        <v>Industry Energy Efficiency Standards</v>
      </c>
      <c r="C783" s="274" t="str">
        <f t="shared" si="37"/>
        <v>Percentage Improvement in Eqpt Efficiency Standards above BAU</v>
      </c>
      <c r="D783" s="6" t="s">
        <v>3194</v>
      </c>
      <c r="E783" s="44" t="s">
        <v>2445</v>
      </c>
      <c r="F783" t="s">
        <v>3164</v>
      </c>
      <c r="G783" s="44" t="s">
        <v>2453</v>
      </c>
      <c r="H783" s="43">
        <v>1019</v>
      </c>
      <c r="I783" s="44" t="s">
        <v>46</v>
      </c>
      <c r="J783" s="274" t="str">
        <f>IF(ISBLANK(INDEX('Policy Characteristics'!D:D,MATCH($C783,'Policy Characteristics'!$C:$C,0))),"",INDEX('Policy Characteristics'!D:D,MATCH($C783,'Policy Characteristics'!$C:$C,0)))</f>
        <v>Industry Energy Efficiency Standards</v>
      </c>
      <c r="K783" s="272" t="str">
        <f>IF(ISBLANK(INDEX('Policy Characteristics'!E:E,MATCH($C783,'Policy Characteristics'!$C:$C,0))),"",INDEX('Policy Characteristics'!E:E,MATCH($C783,'Policy Characteristics'!$C:$C,0)))</f>
        <v>indst efficiency standards</v>
      </c>
      <c r="L783" s="285">
        <f>IF(ISBLANK(INDEX('Policy Characteristics'!F:F,MATCH($C783,'Policy Characteristics'!$C:$C,0))),"",INDEX('Policy Characteristics'!F:F,MATCH($C783,'Policy Characteristics'!$C:$C,0)))</f>
        <v>0</v>
      </c>
      <c r="M783" s="285">
        <f>IF(ISBLANK(INDEX('Policy Characteristics'!G:G,MATCH($C783,'Policy Characteristics'!$C:$C,0))),"",INDEX('Policy Characteristics'!G:G,MATCH($C783,'Policy Characteristics'!$C:$C,0)))</f>
        <v>0.25</v>
      </c>
      <c r="N783" s="285">
        <f>IF(ISBLANK(INDEX('Policy Characteristics'!H:H,MATCH($C783,'Policy Characteristics'!$C:$C,0))),"",INDEX('Policy Characteristics'!H:H,MATCH($C783,'Policy Characteristics'!$C:$C,0)))</f>
        <v>0.01</v>
      </c>
      <c r="O783" s="272" t="str">
        <f>IF(ISBLANK(INDEX('Policy Characteristics'!I:I,MATCH($C783,'Policy Characteristics'!$C:$C,0))),"",INDEX('Policy Characteristics'!I:I,MATCH($C783,'Policy Characteristics'!$C:$C,0)))</f>
        <v>% reduction in energy use</v>
      </c>
      <c r="P783" s="272" t="str">
        <f>IF(ISBLANK(INDEX('Policy Characteristics'!J:J,MATCH($C783,'Policy Characteristics'!$C:$C,0))),"",INDEX('Policy Characteristics'!J:J,MATCH($C783,'Policy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3" s="272" t="str">
        <f>IF(ISBLANK(INDEX('Policy Characteristics'!K:K,MATCH($C783,'Policy Characteristics'!$C:$C,0))),"",INDEX('Policy Characteristics'!K:K,MATCH($C783,'Policy Characteristics'!$C:$C,0)))</f>
        <v>industry-ag-main.html#eff-stds</v>
      </c>
      <c r="R783" s="272" t="str">
        <f>IF(ISBLANK(INDEX('Policy Characteristics'!L:L,MATCH($C783,'Policy Characteristics'!$C:$C,0))),"",INDEX('Policy Characteristics'!L:L,MATCH($C783,'Policy Characteristics'!$C:$C,0)))</f>
        <v>industry-energy-efficiency-standards.html</v>
      </c>
    </row>
    <row r="784" spans="1:18" s="4" customFormat="1" ht="16">
      <c r="A784" s="272" t="str">
        <f>IF(ISBLANK(INDEX('Policy Characteristics'!A:A,MATCH($C784,'Policy Characteristics'!$C:$C,0))),"",INDEX('Policy Characteristics'!A:A,MATCH($C784,'Policy Characteristics'!$C:$C,0)))</f>
        <v>Industry</v>
      </c>
      <c r="B784" s="272" t="str">
        <f>IF(ISBLANK(INDEX('Policy Characteristics'!B:B,MATCH($C784,'Policy Characteristics'!$C:$C,0))),"",INDEX('Policy Characteristics'!B:B,MATCH($C784,'Policy Characteristics'!$C:$C,0)))</f>
        <v>Industry Energy Efficiency Standards</v>
      </c>
      <c r="C784" s="274" t="str">
        <f t="shared" si="37"/>
        <v>Percentage Improvement in Eqpt Efficiency Standards above BAU</v>
      </c>
      <c r="D784" s="6" t="s">
        <v>3194</v>
      </c>
      <c r="E784" s="44" t="s">
        <v>2446</v>
      </c>
      <c r="F784" t="s">
        <v>3164</v>
      </c>
      <c r="G784" s="44" t="s">
        <v>2454</v>
      </c>
      <c r="H784" s="43">
        <v>1020</v>
      </c>
      <c r="I784" s="44" t="s">
        <v>46</v>
      </c>
      <c r="J784" s="274" t="str">
        <f>IF(ISBLANK(INDEX('Policy Characteristics'!D:D,MATCH($C784,'Policy Characteristics'!$C:$C,0))),"",INDEX('Policy Characteristics'!D:D,MATCH($C784,'Policy Characteristics'!$C:$C,0)))</f>
        <v>Industry Energy Efficiency Standards</v>
      </c>
      <c r="K784" s="272" t="str">
        <f>IF(ISBLANK(INDEX('Policy Characteristics'!E:E,MATCH($C784,'Policy Characteristics'!$C:$C,0))),"",INDEX('Policy Characteristics'!E:E,MATCH($C784,'Policy Characteristics'!$C:$C,0)))</f>
        <v>indst efficiency standards</v>
      </c>
      <c r="L784" s="285">
        <f>IF(ISBLANK(INDEX('Policy Characteristics'!F:F,MATCH($C784,'Policy Characteristics'!$C:$C,0))),"",INDEX('Policy Characteristics'!F:F,MATCH($C784,'Policy Characteristics'!$C:$C,0)))</f>
        <v>0</v>
      </c>
      <c r="M784" s="285">
        <f>IF(ISBLANK(INDEX('Policy Characteristics'!G:G,MATCH($C784,'Policy Characteristics'!$C:$C,0))),"",INDEX('Policy Characteristics'!G:G,MATCH($C784,'Policy Characteristics'!$C:$C,0)))</f>
        <v>0.25</v>
      </c>
      <c r="N784" s="285">
        <f>IF(ISBLANK(INDEX('Policy Characteristics'!H:H,MATCH($C784,'Policy Characteristics'!$C:$C,0))),"",INDEX('Policy Characteristics'!H:H,MATCH($C784,'Policy Characteristics'!$C:$C,0)))</f>
        <v>0.01</v>
      </c>
      <c r="O784" s="272" t="str">
        <f>IF(ISBLANK(INDEX('Policy Characteristics'!I:I,MATCH($C784,'Policy Characteristics'!$C:$C,0))),"",INDEX('Policy Characteristics'!I:I,MATCH($C784,'Policy Characteristics'!$C:$C,0)))</f>
        <v>% reduction in energy use</v>
      </c>
      <c r="P784" s="272" t="str">
        <f>IF(ISBLANK(INDEX('Policy Characteristics'!J:J,MATCH($C784,'Policy Characteristics'!$C:$C,0))),"",INDEX('Policy Characteristics'!J:J,MATCH($C784,'Policy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4" s="272" t="str">
        <f>IF(ISBLANK(INDEX('Policy Characteristics'!K:K,MATCH($C784,'Policy Characteristics'!$C:$C,0))),"",INDEX('Policy Characteristics'!K:K,MATCH($C784,'Policy Characteristics'!$C:$C,0)))</f>
        <v>industry-ag-main.html#eff-stds</v>
      </c>
      <c r="R784" s="272" t="str">
        <f>IF(ISBLANK(INDEX('Policy Characteristics'!L:L,MATCH($C784,'Policy Characteristics'!$C:$C,0))),"",INDEX('Policy Characteristics'!L:L,MATCH($C784,'Policy Characteristics'!$C:$C,0)))</f>
        <v>industry-energy-efficiency-standards.html</v>
      </c>
    </row>
    <row r="785" spans="1:18" s="4" customFormat="1" ht="16">
      <c r="A785" s="272" t="str">
        <f>IF(ISBLANK(INDEX('Policy Characteristics'!A:A,MATCH($C785,'Policy Characteristics'!$C:$C,0))),"",INDEX('Policy Characteristics'!A:A,MATCH($C785,'Policy Characteristics'!$C:$C,0)))</f>
        <v>Industry</v>
      </c>
      <c r="B785" s="272" t="str">
        <f>IF(ISBLANK(INDEX('Policy Characteristics'!B:B,MATCH($C785,'Policy Characteristics'!$C:$C,0))),"",INDEX('Policy Characteristics'!B:B,MATCH($C785,'Policy Characteristics'!$C:$C,0)))</f>
        <v>Industry Energy Efficiency Standards</v>
      </c>
      <c r="C785" s="274" t="str">
        <f t="shared" si="37"/>
        <v>Percentage Improvement in Eqpt Efficiency Standards above BAU</v>
      </c>
      <c r="D785" s="6" t="s">
        <v>3194</v>
      </c>
      <c r="E785" s="44" t="s">
        <v>2447</v>
      </c>
      <c r="F785" t="s">
        <v>3164</v>
      </c>
      <c r="G785" s="44" t="s">
        <v>2451</v>
      </c>
      <c r="H785" s="43">
        <v>1021</v>
      </c>
      <c r="I785" s="44" t="s">
        <v>46</v>
      </c>
      <c r="J785" s="274" t="str">
        <f>IF(ISBLANK(INDEX('Policy Characteristics'!D:D,MATCH($C785,'Policy Characteristics'!$C:$C,0))),"",INDEX('Policy Characteristics'!D:D,MATCH($C785,'Policy Characteristics'!$C:$C,0)))</f>
        <v>Industry Energy Efficiency Standards</v>
      </c>
      <c r="K785" s="272" t="str">
        <f>IF(ISBLANK(INDEX('Policy Characteristics'!E:E,MATCH($C785,'Policy Characteristics'!$C:$C,0))),"",INDEX('Policy Characteristics'!E:E,MATCH($C785,'Policy Characteristics'!$C:$C,0)))</f>
        <v>indst efficiency standards</v>
      </c>
      <c r="L785" s="285">
        <f>IF(ISBLANK(INDEX('Policy Characteristics'!F:F,MATCH($C785,'Policy Characteristics'!$C:$C,0))),"",INDEX('Policy Characteristics'!F:F,MATCH($C785,'Policy Characteristics'!$C:$C,0)))</f>
        <v>0</v>
      </c>
      <c r="M785" s="285">
        <f>IF(ISBLANK(INDEX('Policy Characteristics'!G:G,MATCH($C785,'Policy Characteristics'!$C:$C,0))),"",INDEX('Policy Characteristics'!G:G,MATCH($C785,'Policy Characteristics'!$C:$C,0)))</f>
        <v>0.25</v>
      </c>
      <c r="N785" s="285">
        <f>IF(ISBLANK(INDEX('Policy Characteristics'!H:H,MATCH($C785,'Policy Characteristics'!$C:$C,0))),"",INDEX('Policy Characteristics'!H:H,MATCH($C785,'Policy Characteristics'!$C:$C,0)))</f>
        <v>0.01</v>
      </c>
      <c r="O785" s="272" t="str">
        <f>IF(ISBLANK(INDEX('Policy Characteristics'!I:I,MATCH($C785,'Policy Characteristics'!$C:$C,0))),"",INDEX('Policy Characteristics'!I:I,MATCH($C785,'Policy Characteristics'!$C:$C,0)))</f>
        <v>% reduction in energy use</v>
      </c>
      <c r="P785" s="272" t="str">
        <f>IF(ISBLANK(INDEX('Policy Characteristics'!J:J,MATCH($C785,'Policy Characteristics'!$C:$C,0))),"",INDEX('Policy Characteristics'!J:J,MATCH($C785,'Policy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5" s="272" t="str">
        <f>IF(ISBLANK(INDEX('Policy Characteristics'!K:K,MATCH($C785,'Policy Characteristics'!$C:$C,0))),"",INDEX('Policy Characteristics'!K:K,MATCH($C785,'Policy Characteristics'!$C:$C,0)))</f>
        <v>industry-ag-main.html#eff-stds</v>
      </c>
      <c r="R785" s="272" t="str">
        <f>IF(ISBLANK(INDEX('Policy Characteristics'!L:L,MATCH($C785,'Policy Characteristics'!$C:$C,0))),"",INDEX('Policy Characteristics'!L:L,MATCH($C785,'Policy Characteristics'!$C:$C,0)))</f>
        <v>industry-energy-efficiency-standards.html</v>
      </c>
    </row>
    <row r="786" spans="1:18" s="4" customFormat="1" ht="16">
      <c r="A786" s="272" t="str">
        <f>IF(ISBLANK(INDEX('Policy Characteristics'!A:A,MATCH($C786,'Policy Characteristics'!$C:$C,0))),"",INDEX('Policy Characteristics'!A:A,MATCH($C786,'Policy Characteristics'!$C:$C,0)))</f>
        <v>Industry</v>
      </c>
      <c r="B786" s="272" t="str">
        <f>IF(ISBLANK(INDEX('Policy Characteristics'!B:B,MATCH($C786,'Policy Characteristics'!$C:$C,0))),"",INDEX('Policy Characteristics'!B:B,MATCH($C786,'Policy Characteristics'!$C:$C,0)))</f>
        <v>Industry Energy Efficiency Standards</v>
      </c>
      <c r="C786" s="274" t="str">
        <f t="shared" si="37"/>
        <v>Percentage Improvement in Eqpt Efficiency Standards above BAU</v>
      </c>
      <c r="D786" s="6" t="s">
        <v>3194</v>
      </c>
      <c r="E786" s="44" t="s">
        <v>2448</v>
      </c>
      <c r="F786" t="s">
        <v>3164</v>
      </c>
      <c r="G786" s="44" t="s">
        <v>2452</v>
      </c>
      <c r="H786" s="43">
        <v>1022</v>
      </c>
      <c r="I786" s="44" t="s">
        <v>46</v>
      </c>
      <c r="J786" s="274" t="str">
        <f>IF(ISBLANK(INDEX('Policy Characteristics'!D:D,MATCH($C786,'Policy Characteristics'!$C:$C,0))),"",INDEX('Policy Characteristics'!D:D,MATCH($C786,'Policy Characteristics'!$C:$C,0)))</f>
        <v>Industry Energy Efficiency Standards</v>
      </c>
      <c r="K786" s="272" t="str">
        <f>IF(ISBLANK(INDEX('Policy Characteristics'!E:E,MATCH($C786,'Policy Characteristics'!$C:$C,0))),"",INDEX('Policy Characteristics'!E:E,MATCH($C786,'Policy Characteristics'!$C:$C,0)))</f>
        <v>indst efficiency standards</v>
      </c>
      <c r="L786" s="285">
        <f>IF(ISBLANK(INDEX('Policy Characteristics'!F:F,MATCH($C786,'Policy Characteristics'!$C:$C,0))),"",INDEX('Policy Characteristics'!F:F,MATCH($C786,'Policy Characteristics'!$C:$C,0)))</f>
        <v>0</v>
      </c>
      <c r="M786" s="285">
        <f>IF(ISBLANK(INDEX('Policy Characteristics'!G:G,MATCH($C786,'Policy Characteristics'!$C:$C,0))),"",INDEX('Policy Characteristics'!G:G,MATCH($C786,'Policy Characteristics'!$C:$C,0)))</f>
        <v>0.25</v>
      </c>
      <c r="N786" s="285">
        <f>IF(ISBLANK(INDEX('Policy Characteristics'!H:H,MATCH($C786,'Policy Characteristics'!$C:$C,0))),"",INDEX('Policy Characteristics'!H:H,MATCH($C786,'Policy Characteristics'!$C:$C,0)))</f>
        <v>0.01</v>
      </c>
      <c r="O786" s="272" t="str">
        <f>IF(ISBLANK(INDEX('Policy Characteristics'!I:I,MATCH($C786,'Policy Characteristics'!$C:$C,0))),"",INDEX('Policy Characteristics'!I:I,MATCH($C786,'Policy Characteristics'!$C:$C,0)))</f>
        <v>% reduction in energy use</v>
      </c>
      <c r="P786" s="272" t="str">
        <f>IF(ISBLANK(INDEX('Policy Characteristics'!J:J,MATCH($C786,'Policy Characteristics'!$C:$C,0))),"",INDEX('Policy Characteristics'!J:J,MATCH($C786,'Policy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6" s="272" t="str">
        <f>IF(ISBLANK(INDEX('Policy Characteristics'!K:K,MATCH($C786,'Policy Characteristics'!$C:$C,0))),"",INDEX('Policy Characteristics'!K:K,MATCH($C786,'Policy Characteristics'!$C:$C,0)))</f>
        <v>industry-ag-main.html#eff-stds</v>
      </c>
      <c r="R786" s="272" t="str">
        <f>IF(ISBLANK(INDEX('Policy Characteristics'!L:L,MATCH($C786,'Policy Characteristics'!$C:$C,0))),"",INDEX('Policy Characteristics'!L:L,MATCH($C786,'Policy Characteristics'!$C:$C,0)))</f>
        <v>industry-energy-efficiency-standards.html</v>
      </c>
    </row>
    <row r="787" spans="1:18" s="4" customFormat="1" ht="16">
      <c r="A787" s="272" t="str">
        <f>IF(ISBLANK(INDEX('Policy Characteristics'!A:A,MATCH($C787,'Policy Characteristics'!$C:$C,0))),"",INDEX('Policy Characteristics'!A:A,MATCH($C787,'Policy Characteristics'!$C:$C,0)))</f>
        <v>Industry</v>
      </c>
      <c r="B787" s="272" t="str">
        <f>IF(ISBLANK(INDEX('Policy Characteristics'!B:B,MATCH($C787,'Policy Characteristics'!$C:$C,0))),"",INDEX('Policy Characteristics'!B:B,MATCH($C787,'Policy Characteristics'!$C:$C,0)))</f>
        <v>Industry Energy Efficiency Standards</v>
      </c>
      <c r="C787" s="274" t="str">
        <f t="shared" ref="C787:C850" si="38">C$722</f>
        <v>Percentage Improvement in Eqpt Efficiency Standards above BAU</v>
      </c>
      <c r="D787" s="6" t="s">
        <v>3194</v>
      </c>
      <c r="E787" s="44" t="s">
        <v>2449</v>
      </c>
      <c r="F787" t="s">
        <v>3164</v>
      </c>
      <c r="G787" s="44" t="s">
        <v>2455</v>
      </c>
      <c r="H787" s="43">
        <v>1023</v>
      </c>
      <c r="I787" s="44" t="s">
        <v>46</v>
      </c>
      <c r="J787" s="274" t="str">
        <f>IF(ISBLANK(INDEX('Policy Characteristics'!D:D,MATCH($C787,'Policy Characteristics'!$C:$C,0))),"",INDEX('Policy Characteristics'!D:D,MATCH($C787,'Policy Characteristics'!$C:$C,0)))</f>
        <v>Industry Energy Efficiency Standards</v>
      </c>
      <c r="K787" s="272" t="str">
        <f>IF(ISBLANK(INDEX('Policy Characteristics'!E:E,MATCH($C787,'Policy Characteristics'!$C:$C,0))),"",INDEX('Policy Characteristics'!E:E,MATCH($C787,'Policy Characteristics'!$C:$C,0)))</f>
        <v>indst efficiency standards</v>
      </c>
      <c r="L787" s="285">
        <f>IF(ISBLANK(INDEX('Policy Characteristics'!F:F,MATCH($C787,'Policy Characteristics'!$C:$C,0))),"",INDEX('Policy Characteristics'!F:F,MATCH($C787,'Policy Characteristics'!$C:$C,0)))</f>
        <v>0</v>
      </c>
      <c r="M787" s="285">
        <f>IF(ISBLANK(INDEX('Policy Characteristics'!G:G,MATCH($C787,'Policy Characteristics'!$C:$C,0))),"",INDEX('Policy Characteristics'!G:G,MATCH($C787,'Policy Characteristics'!$C:$C,0)))</f>
        <v>0.25</v>
      </c>
      <c r="N787" s="285">
        <f>IF(ISBLANK(INDEX('Policy Characteristics'!H:H,MATCH($C787,'Policy Characteristics'!$C:$C,0))),"",INDEX('Policy Characteristics'!H:H,MATCH($C787,'Policy Characteristics'!$C:$C,0)))</f>
        <v>0.01</v>
      </c>
      <c r="O787" s="272" t="str">
        <f>IF(ISBLANK(INDEX('Policy Characteristics'!I:I,MATCH($C787,'Policy Characteristics'!$C:$C,0))),"",INDEX('Policy Characteristics'!I:I,MATCH($C787,'Policy Characteristics'!$C:$C,0)))</f>
        <v>% reduction in energy use</v>
      </c>
      <c r="P787" s="272" t="str">
        <f>IF(ISBLANK(INDEX('Policy Characteristics'!J:J,MATCH($C787,'Policy Characteristics'!$C:$C,0))),"",INDEX('Policy Characteristics'!J:J,MATCH($C787,'Policy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7" s="272" t="str">
        <f>IF(ISBLANK(INDEX('Policy Characteristics'!K:K,MATCH($C787,'Policy Characteristics'!$C:$C,0))),"",INDEX('Policy Characteristics'!K:K,MATCH($C787,'Policy Characteristics'!$C:$C,0)))</f>
        <v>industry-ag-main.html#eff-stds</v>
      </c>
      <c r="R787" s="272" t="str">
        <f>IF(ISBLANK(INDEX('Policy Characteristics'!L:L,MATCH($C787,'Policy Characteristics'!$C:$C,0))),"",INDEX('Policy Characteristics'!L:L,MATCH($C787,'Policy Characteristics'!$C:$C,0)))</f>
        <v>industry-energy-efficiency-standards.html</v>
      </c>
    </row>
    <row r="788" spans="1:18" s="4" customFormat="1" ht="16">
      <c r="A788" s="272" t="str">
        <f>IF(ISBLANK(INDEX('Policy Characteristics'!A:A,MATCH($C788,'Policy Characteristics'!$C:$C,0))),"",INDEX('Policy Characteristics'!A:A,MATCH($C788,'Policy Characteristics'!$C:$C,0)))</f>
        <v>Industry</v>
      </c>
      <c r="B788" s="272" t="str">
        <f>IF(ISBLANK(INDEX('Policy Characteristics'!B:B,MATCH($C788,'Policy Characteristics'!$C:$C,0))),"",INDEX('Policy Characteristics'!B:B,MATCH($C788,'Policy Characteristics'!$C:$C,0)))</f>
        <v>Industry Energy Efficiency Standards</v>
      </c>
      <c r="C788" s="274" t="str">
        <f t="shared" si="38"/>
        <v>Percentage Improvement in Eqpt Efficiency Standards above BAU</v>
      </c>
      <c r="D788" s="6" t="s">
        <v>3194</v>
      </c>
      <c r="E788" s="44" t="s">
        <v>2785</v>
      </c>
      <c r="F788" t="s">
        <v>3164</v>
      </c>
      <c r="G788" s="44" t="s">
        <v>2788</v>
      </c>
      <c r="H788" s="43">
        <v>1024</v>
      </c>
      <c r="I788" s="44" t="s">
        <v>46</v>
      </c>
      <c r="J788" s="274" t="str">
        <f>IF(ISBLANK(INDEX('Policy Characteristics'!D:D,MATCH($C788,'Policy Characteristics'!$C:$C,0))),"",INDEX('Policy Characteristics'!D:D,MATCH($C788,'Policy Characteristics'!$C:$C,0)))</f>
        <v>Industry Energy Efficiency Standards</v>
      </c>
      <c r="K788" s="272" t="str">
        <f>IF(ISBLANK(INDEX('Policy Characteristics'!E:E,MATCH($C788,'Policy Characteristics'!$C:$C,0))),"",INDEX('Policy Characteristics'!E:E,MATCH($C788,'Policy Characteristics'!$C:$C,0)))</f>
        <v>indst efficiency standards</v>
      </c>
      <c r="L788" s="285">
        <f>IF(ISBLANK(INDEX('Policy Characteristics'!F:F,MATCH($C788,'Policy Characteristics'!$C:$C,0))),"",INDEX('Policy Characteristics'!F:F,MATCH($C788,'Policy Characteristics'!$C:$C,0)))</f>
        <v>0</v>
      </c>
      <c r="M788" s="285">
        <f>IF(ISBLANK(INDEX('Policy Characteristics'!G:G,MATCH($C788,'Policy Characteristics'!$C:$C,0))),"",INDEX('Policy Characteristics'!G:G,MATCH($C788,'Policy Characteristics'!$C:$C,0)))</f>
        <v>0.25</v>
      </c>
      <c r="N788" s="285">
        <f>IF(ISBLANK(INDEX('Policy Characteristics'!H:H,MATCH($C788,'Policy Characteristics'!$C:$C,0))),"",INDEX('Policy Characteristics'!H:H,MATCH($C788,'Policy Characteristics'!$C:$C,0)))</f>
        <v>0.01</v>
      </c>
      <c r="O788" s="272" t="str">
        <f>IF(ISBLANK(INDEX('Policy Characteristics'!I:I,MATCH($C788,'Policy Characteristics'!$C:$C,0))),"",INDEX('Policy Characteristics'!I:I,MATCH($C788,'Policy Characteristics'!$C:$C,0)))</f>
        <v>% reduction in energy use</v>
      </c>
      <c r="P788" s="272" t="str">
        <f>IF(ISBLANK(INDEX('Policy Characteristics'!J:J,MATCH($C788,'Policy Characteristics'!$C:$C,0))),"",INDEX('Policy Characteristics'!J:J,MATCH($C788,'Policy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8" s="272" t="str">
        <f>IF(ISBLANK(INDEX('Policy Characteristics'!K:K,MATCH($C788,'Policy Characteristics'!$C:$C,0))),"",INDEX('Policy Characteristics'!K:K,MATCH($C788,'Policy Characteristics'!$C:$C,0)))</f>
        <v>industry-ag-main.html#eff-stds</v>
      </c>
      <c r="R788" s="272" t="str">
        <f>IF(ISBLANK(INDEX('Policy Characteristics'!L:L,MATCH($C788,'Policy Characteristics'!$C:$C,0))),"",INDEX('Policy Characteristics'!L:L,MATCH($C788,'Policy Characteristics'!$C:$C,0)))</f>
        <v>industry-energy-efficiency-standards.html</v>
      </c>
    </row>
    <row r="789" spans="1:18" s="4" customFormat="1" ht="16">
      <c r="A789" s="272" t="str">
        <f>IF(ISBLANK(INDEX('Policy Characteristics'!A:A,MATCH($C789,'Policy Characteristics'!$C:$C,0))),"",INDEX('Policy Characteristics'!A:A,MATCH($C789,'Policy Characteristics'!$C:$C,0)))</f>
        <v>Industry</v>
      </c>
      <c r="B789" s="272" t="str">
        <f>IF(ISBLANK(INDEX('Policy Characteristics'!B:B,MATCH($C789,'Policy Characteristics'!$C:$C,0))),"",INDEX('Policy Characteristics'!B:B,MATCH($C789,'Policy Characteristics'!$C:$C,0)))</f>
        <v>Industry Energy Efficiency Standards</v>
      </c>
      <c r="C789" s="274" t="str">
        <f t="shared" si="38"/>
        <v>Percentage Improvement in Eqpt Efficiency Standards above BAU</v>
      </c>
      <c r="D789" s="6" t="s">
        <v>3194</v>
      </c>
      <c r="E789" s="44" t="s">
        <v>2786</v>
      </c>
      <c r="F789" t="s">
        <v>3164</v>
      </c>
      <c r="G789" s="44" t="s">
        <v>2790</v>
      </c>
      <c r="H789" s="43">
        <v>1025</v>
      </c>
      <c r="I789" s="44" t="s">
        <v>46</v>
      </c>
      <c r="J789" s="274" t="str">
        <f>IF(ISBLANK(INDEX('Policy Characteristics'!D:D,MATCH($C789,'Policy Characteristics'!$C:$C,0))),"",INDEX('Policy Characteristics'!D:D,MATCH($C789,'Policy Characteristics'!$C:$C,0)))</f>
        <v>Industry Energy Efficiency Standards</v>
      </c>
      <c r="K789" s="272" t="str">
        <f>IF(ISBLANK(INDEX('Policy Characteristics'!E:E,MATCH($C789,'Policy Characteristics'!$C:$C,0))),"",INDEX('Policy Characteristics'!E:E,MATCH($C789,'Policy Characteristics'!$C:$C,0)))</f>
        <v>indst efficiency standards</v>
      </c>
      <c r="L789" s="285">
        <f>IF(ISBLANK(INDEX('Policy Characteristics'!F:F,MATCH($C789,'Policy Characteristics'!$C:$C,0))),"",INDEX('Policy Characteristics'!F:F,MATCH($C789,'Policy Characteristics'!$C:$C,0)))</f>
        <v>0</v>
      </c>
      <c r="M789" s="285">
        <f>IF(ISBLANK(INDEX('Policy Characteristics'!G:G,MATCH($C789,'Policy Characteristics'!$C:$C,0))),"",INDEX('Policy Characteristics'!G:G,MATCH($C789,'Policy Characteristics'!$C:$C,0)))</f>
        <v>0.25</v>
      </c>
      <c r="N789" s="285">
        <f>IF(ISBLANK(INDEX('Policy Characteristics'!H:H,MATCH($C789,'Policy Characteristics'!$C:$C,0))),"",INDEX('Policy Characteristics'!H:H,MATCH($C789,'Policy Characteristics'!$C:$C,0)))</f>
        <v>0.01</v>
      </c>
      <c r="O789" s="272" t="str">
        <f>IF(ISBLANK(INDEX('Policy Characteristics'!I:I,MATCH($C789,'Policy Characteristics'!$C:$C,0))),"",INDEX('Policy Characteristics'!I:I,MATCH($C789,'Policy Characteristics'!$C:$C,0)))</f>
        <v>% reduction in energy use</v>
      </c>
      <c r="P789" s="272" t="str">
        <f>IF(ISBLANK(INDEX('Policy Characteristics'!J:J,MATCH($C789,'Policy Characteristics'!$C:$C,0))),"",INDEX('Policy Characteristics'!J:J,MATCH($C789,'Policy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89" s="272" t="str">
        <f>IF(ISBLANK(INDEX('Policy Characteristics'!K:K,MATCH($C789,'Policy Characteristics'!$C:$C,0))),"",INDEX('Policy Characteristics'!K:K,MATCH($C789,'Policy Characteristics'!$C:$C,0)))</f>
        <v>industry-ag-main.html#eff-stds</v>
      </c>
      <c r="R789" s="272" t="str">
        <f>IF(ISBLANK(INDEX('Policy Characteristics'!L:L,MATCH($C789,'Policy Characteristics'!$C:$C,0))),"",INDEX('Policy Characteristics'!L:L,MATCH($C789,'Policy Characteristics'!$C:$C,0)))</f>
        <v>industry-energy-efficiency-standards.html</v>
      </c>
    </row>
    <row r="790" spans="1:18" s="4" customFormat="1" ht="16">
      <c r="A790" s="272" t="str">
        <f>IF(ISBLANK(INDEX('Policy Characteristics'!A:A,MATCH($C790,'Policy Characteristics'!$C:$C,0))),"",INDEX('Policy Characteristics'!A:A,MATCH($C790,'Policy Characteristics'!$C:$C,0)))</f>
        <v>Industry</v>
      </c>
      <c r="B790" s="272" t="str">
        <f>IF(ISBLANK(INDEX('Policy Characteristics'!B:B,MATCH($C790,'Policy Characteristics'!$C:$C,0))),"",INDEX('Policy Characteristics'!B:B,MATCH($C790,'Policy Characteristics'!$C:$C,0)))</f>
        <v>Industry Energy Efficiency Standards</v>
      </c>
      <c r="C790" s="274" t="str">
        <f t="shared" si="38"/>
        <v>Percentage Improvement in Eqpt Efficiency Standards above BAU</v>
      </c>
      <c r="D790" s="6" t="s">
        <v>3194</v>
      </c>
      <c r="E790" s="44" t="s">
        <v>2787</v>
      </c>
      <c r="F790" t="s">
        <v>3164</v>
      </c>
      <c r="G790" s="44" t="s">
        <v>2791</v>
      </c>
      <c r="H790" s="43">
        <v>1026</v>
      </c>
      <c r="I790" s="44" t="s">
        <v>46</v>
      </c>
      <c r="J790" s="274" t="str">
        <f>IF(ISBLANK(INDEX('Policy Characteristics'!D:D,MATCH($C790,'Policy Characteristics'!$C:$C,0))),"",INDEX('Policy Characteristics'!D:D,MATCH($C790,'Policy Characteristics'!$C:$C,0)))</f>
        <v>Industry Energy Efficiency Standards</v>
      </c>
      <c r="K790" s="272" t="str">
        <f>IF(ISBLANK(INDEX('Policy Characteristics'!E:E,MATCH($C790,'Policy Characteristics'!$C:$C,0))),"",INDEX('Policy Characteristics'!E:E,MATCH($C790,'Policy Characteristics'!$C:$C,0)))</f>
        <v>indst efficiency standards</v>
      </c>
      <c r="L790" s="285">
        <f>IF(ISBLANK(INDEX('Policy Characteristics'!F:F,MATCH($C790,'Policy Characteristics'!$C:$C,0))),"",INDEX('Policy Characteristics'!F:F,MATCH($C790,'Policy Characteristics'!$C:$C,0)))</f>
        <v>0</v>
      </c>
      <c r="M790" s="285">
        <f>IF(ISBLANK(INDEX('Policy Characteristics'!G:G,MATCH($C790,'Policy Characteristics'!$C:$C,0))),"",INDEX('Policy Characteristics'!G:G,MATCH($C790,'Policy Characteristics'!$C:$C,0)))</f>
        <v>0.25</v>
      </c>
      <c r="N790" s="285">
        <f>IF(ISBLANK(INDEX('Policy Characteristics'!H:H,MATCH($C790,'Policy Characteristics'!$C:$C,0))),"",INDEX('Policy Characteristics'!H:H,MATCH($C790,'Policy Characteristics'!$C:$C,0)))</f>
        <v>0.01</v>
      </c>
      <c r="O790" s="272" t="str">
        <f>IF(ISBLANK(INDEX('Policy Characteristics'!I:I,MATCH($C790,'Policy Characteristics'!$C:$C,0))),"",INDEX('Policy Characteristics'!I:I,MATCH($C790,'Policy Characteristics'!$C:$C,0)))</f>
        <v>% reduction in energy use</v>
      </c>
      <c r="P790" s="272" t="str">
        <f>IF(ISBLANK(INDEX('Policy Characteristics'!J:J,MATCH($C790,'Policy Characteristics'!$C:$C,0))),"",INDEX('Policy Characteristics'!J:J,MATCH($C790,'Policy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0" s="272" t="str">
        <f>IF(ISBLANK(INDEX('Policy Characteristics'!K:K,MATCH($C790,'Policy Characteristics'!$C:$C,0))),"",INDEX('Policy Characteristics'!K:K,MATCH($C790,'Policy Characteristics'!$C:$C,0)))</f>
        <v>industry-ag-main.html#eff-stds</v>
      </c>
      <c r="R790" s="272" t="str">
        <f>IF(ISBLANK(INDEX('Policy Characteristics'!L:L,MATCH($C790,'Policy Characteristics'!$C:$C,0))),"",INDEX('Policy Characteristics'!L:L,MATCH($C790,'Policy Characteristics'!$C:$C,0)))</f>
        <v>industry-energy-efficiency-standards.html</v>
      </c>
    </row>
    <row r="791" spans="1:18" s="4" customFormat="1" ht="16">
      <c r="A791" s="272" t="str">
        <f>IF(ISBLANK(INDEX('Policy Characteristics'!A:A,MATCH($C791,'Policy Characteristics'!$C:$C,0))),"",INDEX('Policy Characteristics'!A:A,MATCH($C791,'Policy Characteristics'!$C:$C,0)))</f>
        <v>Industry</v>
      </c>
      <c r="B791" s="272" t="str">
        <f>IF(ISBLANK(INDEX('Policy Characteristics'!B:B,MATCH($C791,'Policy Characteristics'!$C:$C,0))),"",INDEX('Policy Characteristics'!B:B,MATCH($C791,'Policy Characteristics'!$C:$C,0)))</f>
        <v>Industry Energy Efficiency Standards</v>
      </c>
      <c r="C791" s="274" t="str">
        <f t="shared" si="38"/>
        <v>Percentage Improvement in Eqpt Efficiency Standards above BAU</v>
      </c>
      <c r="D791" s="6" t="s">
        <v>3194</v>
      </c>
      <c r="E791" s="44" t="s">
        <v>2784</v>
      </c>
      <c r="F791" t="s">
        <v>3164</v>
      </c>
      <c r="G791" s="44" t="s">
        <v>2789</v>
      </c>
      <c r="H791" s="43">
        <v>1027</v>
      </c>
      <c r="I791" s="44" t="s">
        <v>46</v>
      </c>
      <c r="J791" s="274" t="str">
        <f>IF(ISBLANK(INDEX('Policy Characteristics'!D:D,MATCH($C791,'Policy Characteristics'!$C:$C,0))),"",INDEX('Policy Characteristics'!D:D,MATCH($C791,'Policy Characteristics'!$C:$C,0)))</f>
        <v>Industry Energy Efficiency Standards</v>
      </c>
      <c r="K791" s="272" t="str">
        <f>IF(ISBLANK(INDEX('Policy Characteristics'!E:E,MATCH($C791,'Policy Characteristics'!$C:$C,0))),"",INDEX('Policy Characteristics'!E:E,MATCH($C791,'Policy Characteristics'!$C:$C,0)))</f>
        <v>indst efficiency standards</v>
      </c>
      <c r="L791" s="285">
        <f>IF(ISBLANK(INDEX('Policy Characteristics'!F:F,MATCH($C791,'Policy Characteristics'!$C:$C,0))),"",INDEX('Policy Characteristics'!F:F,MATCH($C791,'Policy Characteristics'!$C:$C,0)))</f>
        <v>0</v>
      </c>
      <c r="M791" s="285">
        <f>IF(ISBLANK(INDEX('Policy Characteristics'!G:G,MATCH($C791,'Policy Characteristics'!$C:$C,0))),"",INDEX('Policy Characteristics'!G:G,MATCH($C791,'Policy Characteristics'!$C:$C,0)))</f>
        <v>0.25</v>
      </c>
      <c r="N791" s="285">
        <f>IF(ISBLANK(INDEX('Policy Characteristics'!H:H,MATCH($C791,'Policy Characteristics'!$C:$C,0))),"",INDEX('Policy Characteristics'!H:H,MATCH($C791,'Policy Characteristics'!$C:$C,0)))</f>
        <v>0.01</v>
      </c>
      <c r="O791" s="272" t="str">
        <f>IF(ISBLANK(INDEX('Policy Characteristics'!I:I,MATCH($C791,'Policy Characteristics'!$C:$C,0))),"",INDEX('Policy Characteristics'!I:I,MATCH($C791,'Policy Characteristics'!$C:$C,0)))</f>
        <v>% reduction in energy use</v>
      </c>
      <c r="P791" s="272" t="str">
        <f>IF(ISBLANK(INDEX('Policy Characteristics'!J:J,MATCH($C791,'Policy Characteristics'!$C:$C,0))),"",INDEX('Policy Characteristics'!J:J,MATCH($C791,'Policy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1" s="272" t="str">
        <f>IF(ISBLANK(INDEX('Policy Characteristics'!K:K,MATCH($C791,'Policy Characteristics'!$C:$C,0))),"",INDEX('Policy Characteristics'!K:K,MATCH($C791,'Policy Characteristics'!$C:$C,0)))</f>
        <v>industry-ag-main.html#eff-stds</v>
      </c>
      <c r="R791" s="272" t="str">
        <f>IF(ISBLANK(INDEX('Policy Characteristics'!L:L,MATCH($C791,'Policy Characteristics'!$C:$C,0))),"",INDEX('Policy Characteristics'!L:L,MATCH($C791,'Policy Characteristics'!$C:$C,0)))</f>
        <v>industry-energy-efficiency-standards.html</v>
      </c>
    </row>
    <row r="792" spans="1:18" s="4" customFormat="1" ht="16">
      <c r="A792" s="272" t="str">
        <f>IF(ISBLANK(INDEX('Policy Characteristics'!A:A,MATCH($C792,'Policy Characteristics'!$C:$C,0))),"",INDEX('Policy Characteristics'!A:A,MATCH($C792,'Policy Characteristics'!$C:$C,0)))</f>
        <v>Industry</v>
      </c>
      <c r="B792" s="272" t="str">
        <f>IF(ISBLANK(INDEX('Policy Characteristics'!B:B,MATCH($C792,'Policy Characteristics'!$C:$C,0))),"",INDEX('Policy Characteristics'!B:B,MATCH($C792,'Policy Characteristics'!$C:$C,0)))</f>
        <v>Industry Energy Efficiency Standards</v>
      </c>
      <c r="C792" s="274" t="str">
        <f t="shared" si="38"/>
        <v>Percentage Improvement in Eqpt Efficiency Standards above BAU</v>
      </c>
      <c r="D792" s="6" t="s">
        <v>3195</v>
      </c>
      <c r="E792" s="44" t="s">
        <v>2444</v>
      </c>
      <c r="F792" t="s">
        <v>3165</v>
      </c>
      <c r="G792" s="44" t="s">
        <v>2450</v>
      </c>
      <c r="H792" s="43">
        <v>1028</v>
      </c>
      <c r="I792" s="44" t="s">
        <v>45</v>
      </c>
      <c r="J792" s="274" t="str">
        <f>IF(ISBLANK(INDEX('Policy Characteristics'!D:D,MATCH($C792,'Policy Characteristics'!$C:$C,0))),"",INDEX('Policy Characteristics'!D:D,MATCH($C792,'Policy Characteristics'!$C:$C,0)))</f>
        <v>Industry Energy Efficiency Standards</v>
      </c>
      <c r="K792" s="272" t="str">
        <f>IF(ISBLANK(INDEX('Policy Characteristics'!E:E,MATCH($C792,'Policy Characteristics'!$C:$C,0))),"",INDEX('Policy Characteristics'!E:E,MATCH($C792,'Policy Characteristics'!$C:$C,0)))</f>
        <v>indst efficiency standards</v>
      </c>
      <c r="L792" s="285">
        <f>IF(ISBLANK(INDEX('Policy Characteristics'!F:F,MATCH($C792,'Policy Characteristics'!$C:$C,0))),"",INDEX('Policy Characteristics'!F:F,MATCH($C792,'Policy Characteristics'!$C:$C,0)))</f>
        <v>0</v>
      </c>
      <c r="M792" s="285">
        <f>IF(ISBLANK(INDEX('Policy Characteristics'!G:G,MATCH($C792,'Policy Characteristics'!$C:$C,0))),"",INDEX('Policy Characteristics'!G:G,MATCH($C792,'Policy Characteristics'!$C:$C,0)))</f>
        <v>0.25</v>
      </c>
      <c r="N792" s="285">
        <f>IF(ISBLANK(INDEX('Policy Characteristics'!H:H,MATCH($C792,'Policy Characteristics'!$C:$C,0))),"",INDEX('Policy Characteristics'!H:H,MATCH($C792,'Policy Characteristics'!$C:$C,0)))</f>
        <v>0.01</v>
      </c>
      <c r="O792" s="272" t="str">
        <f>IF(ISBLANK(INDEX('Policy Characteristics'!I:I,MATCH($C792,'Policy Characteristics'!$C:$C,0))),"",INDEX('Policy Characteristics'!I:I,MATCH($C792,'Policy Characteristics'!$C:$C,0)))</f>
        <v>% reduction in energy use</v>
      </c>
      <c r="P792" s="272" t="str">
        <f>IF(ISBLANK(INDEX('Policy Characteristics'!J:J,MATCH($C792,'Policy Characteristics'!$C:$C,0))),"",INDEX('Policy Characteristics'!J:J,MATCH($C792,'Policy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2" s="272" t="str">
        <f>IF(ISBLANK(INDEX('Policy Characteristics'!K:K,MATCH($C792,'Policy Characteristics'!$C:$C,0))),"",INDEX('Policy Characteristics'!K:K,MATCH($C792,'Policy Characteristics'!$C:$C,0)))</f>
        <v>industry-ag-main.html#eff-stds</v>
      </c>
      <c r="R792" s="272" t="str">
        <f>IF(ISBLANK(INDEX('Policy Characteristics'!L:L,MATCH($C792,'Policy Characteristics'!$C:$C,0))),"",INDEX('Policy Characteristics'!L:L,MATCH($C792,'Policy Characteristics'!$C:$C,0)))</f>
        <v>industry-energy-efficiency-standards.html</v>
      </c>
    </row>
    <row r="793" spans="1:18" s="4" customFormat="1" ht="16">
      <c r="A793" s="272" t="str">
        <f>IF(ISBLANK(INDEX('Policy Characteristics'!A:A,MATCH($C793,'Policy Characteristics'!$C:$C,0))),"",INDEX('Policy Characteristics'!A:A,MATCH($C793,'Policy Characteristics'!$C:$C,0)))</f>
        <v>Industry</v>
      </c>
      <c r="B793" s="272" t="str">
        <f>IF(ISBLANK(INDEX('Policy Characteristics'!B:B,MATCH($C793,'Policy Characteristics'!$C:$C,0))),"",INDEX('Policy Characteristics'!B:B,MATCH($C793,'Policy Characteristics'!$C:$C,0)))</f>
        <v>Industry Energy Efficiency Standards</v>
      </c>
      <c r="C793" s="274" t="str">
        <f t="shared" si="38"/>
        <v>Percentage Improvement in Eqpt Efficiency Standards above BAU</v>
      </c>
      <c r="D793" s="6" t="s">
        <v>3195</v>
      </c>
      <c r="E793" s="44" t="s">
        <v>2445</v>
      </c>
      <c r="F793" t="s">
        <v>3165</v>
      </c>
      <c r="G793" s="44" t="s">
        <v>2453</v>
      </c>
      <c r="H793" s="43">
        <v>1029</v>
      </c>
      <c r="I793" s="44" t="s">
        <v>45</v>
      </c>
      <c r="J793" s="274" t="str">
        <f>IF(ISBLANK(INDEX('Policy Characteristics'!D:D,MATCH($C793,'Policy Characteristics'!$C:$C,0))),"",INDEX('Policy Characteristics'!D:D,MATCH($C793,'Policy Characteristics'!$C:$C,0)))</f>
        <v>Industry Energy Efficiency Standards</v>
      </c>
      <c r="K793" s="272" t="str">
        <f>IF(ISBLANK(INDEX('Policy Characteristics'!E:E,MATCH($C793,'Policy Characteristics'!$C:$C,0))),"",INDEX('Policy Characteristics'!E:E,MATCH($C793,'Policy Characteristics'!$C:$C,0)))</f>
        <v>indst efficiency standards</v>
      </c>
      <c r="L793" s="285">
        <f>IF(ISBLANK(INDEX('Policy Characteristics'!F:F,MATCH($C793,'Policy Characteristics'!$C:$C,0))),"",INDEX('Policy Characteristics'!F:F,MATCH($C793,'Policy Characteristics'!$C:$C,0)))</f>
        <v>0</v>
      </c>
      <c r="M793" s="285">
        <f>IF(ISBLANK(INDEX('Policy Characteristics'!G:G,MATCH($C793,'Policy Characteristics'!$C:$C,0))),"",INDEX('Policy Characteristics'!G:G,MATCH($C793,'Policy Characteristics'!$C:$C,0)))</f>
        <v>0.25</v>
      </c>
      <c r="N793" s="285">
        <f>IF(ISBLANK(INDEX('Policy Characteristics'!H:H,MATCH($C793,'Policy Characteristics'!$C:$C,0))),"",INDEX('Policy Characteristics'!H:H,MATCH($C793,'Policy Characteristics'!$C:$C,0)))</f>
        <v>0.01</v>
      </c>
      <c r="O793" s="272" t="str">
        <f>IF(ISBLANK(INDEX('Policy Characteristics'!I:I,MATCH($C793,'Policy Characteristics'!$C:$C,0))),"",INDEX('Policy Characteristics'!I:I,MATCH($C793,'Policy Characteristics'!$C:$C,0)))</f>
        <v>% reduction in energy use</v>
      </c>
      <c r="P793" s="272" t="str">
        <f>IF(ISBLANK(INDEX('Policy Characteristics'!J:J,MATCH($C793,'Policy Characteristics'!$C:$C,0))),"",INDEX('Policy Characteristics'!J:J,MATCH($C793,'Policy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3" s="272" t="str">
        <f>IF(ISBLANK(INDEX('Policy Characteristics'!K:K,MATCH($C793,'Policy Characteristics'!$C:$C,0))),"",INDEX('Policy Characteristics'!K:K,MATCH($C793,'Policy Characteristics'!$C:$C,0)))</f>
        <v>industry-ag-main.html#eff-stds</v>
      </c>
      <c r="R793" s="272" t="str">
        <f>IF(ISBLANK(INDEX('Policy Characteristics'!L:L,MATCH($C793,'Policy Characteristics'!$C:$C,0))),"",INDEX('Policy Characteristics'!L:L,MATCH($C793,'Policy Characteristics'!$C:$C,0)))</f>
        <v>industry-energy-efficiency-standards.html</v>
      </c>
    </row>
    <row r="794" spans="1:18" s="4" customFormat="1" ht="16">
      <c r="A794" s="272" t="str">
        <f>IF(ISBLANK(INDEX('Policy Characteristics'!A:A,MATCH($C794,'Policy Characteristics'!$C:$C,0))),"",INDEX('Policy Characteristics'!A:A,MATCH($C794,'Policy Characteristics'!$C:$C,0)))</f>
        <v>Industry</v>
      </c>
      <c r="B794" s="272" t="str">
        <f>IF(ISBLANK(INDEX('Policy Characteristics'!B:B,MATCH($C794,'Policy Characteristics'!$C:$C,0))),"",INDEX('Policy Characteristics'!B:B,MATCH($C794,'Policy Characteristics'!$C:$C,0)))</f>
        <v>Industry Energy Efficiency Standards</v>
      </c>
      <c r="C794" s="274" t="str">
        <f t="shared" si="38"/>
        <v>Percentage Improvement in Eqpt Efficiency Standards above BAU</v>
      </c>
      <c r="D794" s="6" t="s">
        <v>3195</v>
      </c>
      <c r="E794" s="44" t="s">
        <v>2446</v>
      </c>
      <c r="F794" t="s">
        <v>3165</v>
      </c>
      <c r="G794" s="44" t="s">
        <v>2454</v>
      </c>
      <c r="H794" s="43">
        <v>1030</v>
      </c>
      <c r="I794" s="44" t="s">
        <v>45</v>
      </c>
      <c r="J794" s="274" t="str">
        <f>IF(ISBLANK(INDEX('Policy Characteristics'!D:D,MATCH($C794,'Policy Characteristics'!$C:$C,0))),"",INDEX('Policy Characteristics'!D:D,MATCH($C794,'Policy Characteristics'!$C:$C,0)))</f>
        <v>Industry Energy Efficiency Standards</v>
      </c>
      <c r="K794" s="272" t="str">
        <f>IF(ISBLANK(INDEX('Policy Characteristics'!E:E,MATCH($C794,'Policy Characteristics'!$C:$C,0))),"",INDEX('Policy Characteristics'!E:E,MATCH($C794,'Policy Characteristics'!$C:$C,0)))</f>
        <v>indst efficiency standards</v>
      </c>
      <c r="L794" s="285">
        <f>IF(ISBLANK(INDEX('Policy Characteristics'!F:F,MATCH($C794,'Policy Characteristics'!$C:$C,0))),"",INDEX('Policy Characteristics'!F:F,MATCH($C794,'Policy Characteristics'!$C:$C,0)))</f>
        <v>0</v>
      </c>
      <c r="M794" s="285">
        <f>IF(ISBLANK(INDEX('Policy Characteristics'!G:G,MATCH($C794,'Policy Characteristics'!$C:$C,0))),"",INDEX('Policy Characteristics'!G:G,MATCH($C794,'Policy Characteristics'!$C:$C,0)))</f>
        <v>0.25</v>
      </c>
      <c r="N794" s="285">
        <f>IF(ISBLANK(INDEX('Policy Characteristics'!H:H,MATCH($C794,'Policy Characteristics'!$C:$C,0))),"",INDEX('Policy Characteristics'!H:H,MATCH($C794,'Policy Characteristics'!$C:$C,0)))</f>
        <v>0.01</v>
      </c>
      <c r="O794" s="272" t="str">
        <f>IF(ISBLANK(INDEX('Policy Characteristics'!I:I,MATCH($C794,'Policy Characteristics'!$C:$C,0))),"",INDEX('Policy Characteristics'!I:I,MATCH($C794,'Policy Characteristics'!$C:$C,0)))</f>
        <v>% reduction in energy use</v>
      </c>
      <c r="P794" s="272" t="str">
        <f>IF(ISBLANK(INDEX('Policy Characteristics'!J:J,MATCH($C794,'Policy Characteristics'!$C:$C,0))),"",INDEX('Policy Characteristics'!J:J,MATCH($C794,'Policy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4" s="272" t="str">
        <f>IF(ISBLANK(INDEX('Policy Characteristics'!K:K,MATCH($C794,'Policy Characteristics'!$C:$C,0))),"",INDEX('Policy Characteristics'!K:K,MATCH($C794,'Policy Characteristics'!$C:$C,0)))</f>
        <v>industry-ag-main.html#eff-stds</v>
      </c>
      <c r="R794" s="272" t="str">
        <f>IF(ISBLANK(INDEX('Policy Characteristics'!L:L,MATCH($C794,'Policy Characteristics'!$C:$C,0))),"",INDEX('Policy Characteristics'!L:L,MATCH($C794,'Policy Characteristics'!$C:$C,0)))</f>
        <v>industry-energy-efficiency-standards.html</v>
      </c>
    </row>
    <row r="795" spans="1:18" s="4" customFormat="1" ht="16">
      <c r="A795" s="272" t="str">
        <f>IF(ISBLANK(INDEX('Policy Characteristics'!A:A,MATCH($C795,'Policy Characteristics'!$C:$C,0))),"",INDEX('Policy Characteristics'!A:A,MATCH($C795,'Policy Characteristics'!$C:$C,0)))</f>
        <v>Industry</v>
      </c>
      <c r="B795" s="272" t="str">
        <f>IF(ISBLANK(INDEX('Policy Characteristics'!B:B,MATCH($C795,'Policy Characteristics'!$C:$C,0))),"",INDEX('Policy Characteristics'!B:B,MATCH($C795,'Policy Characteristics'!$C:$C,0)))</f>
        <v>Industry Energy Efficiency Standards</v>
      </c>
      <c r="C795" s="274" t="str">
        <f t="shared" si="38"/>
        <v>Percentage Improvement in Eqpt Efficiency Standards above BAU</v>
      </c>
      <c r="D795" s="6" t="s">
        <v>3195</v>
      </c>
      <c r="E795" s="44" t="s">
        <v>2447</v>
      </c>
      <c r="F795" t="s">
        <v>3165</v>
      </c>
      <c r="G795" s="44" t="s">
        <v>2451</v>
      </c>
      <c r="H795" s="43">
        <v>1031</v>
      </c>
      <c r="I795" s="44" t="s">
        <v>46</v>
      </c>
      <c r="J795" s="274" t="str">
        <f>IF(ISBLANK(INDEX('Policy Characteristics'!D:D,MATCH($C795,'Policy Characteristics'!$C:$C,0))),"",INDEX('Policy Characteristics'!D:D,MATCH($C795,'Policy Characteristics'!$C:$C,0)))</f>
        <v>Industry Energy Efficiency Standards</v>
      </c>
      <c r="K795" s="272" t="str">
        <f>IF(ISBLANK(INDEX('Policy Characteristics'!E:E,MATCH($C795,'Policy Characteristics'!$C:$C,0))),"",INDEX('Policy Characteristics'!E:E,MATCH($C795,'Policy Characteristics'!$C:$C,0)))</f>
        <v>indst efficiency standards</v>
      </c>
      <c r="L795" s="285">
        <f>IF(ISBLANK(INDEX('Policy Characteristics'!F:F,MATCH($C795,'Policy Characteristics'!$C:$C,0))),"",INDEX('Policy Characteristics'!F:F,MATCH($C795,'Policy Characteristics'!$C:$C,0)))</f>
        <v>0</v>
      </c>
      <c r="M795" s="285">
        <f>IF(ISBLANK(INDEX('Policy Characteristics'!G:G,MATCH($C795,'Policy Characteristics'!$C:$C,0))),"",INDEX('Policy Characteristics'!G:G,MATCH($C795,'Policy Characteristics'!$C:$C,0)))</f>
        <v>0.25</v>
      </c>
      <c r="N795" s="285">
        <f>IF(ISBLANK(INDEX('Policy Characteristics'!H:H,MATCH($C795,'Policy Characteristics'!$C:$C,0))),"",INDEX('Policy Characteristics'!H:H,MATCH($C795,'Policy Characteristics'!$C:$C,0)))</f>
        <v>0.01</v>
      </c>
      <c r="O795" s="272" t="str">
        <f>IF(ISBLANK(INDEX('Policy Characteristics'!I:I,MATCH($C795,'Policy Characteristics'!$C:$C,0))),"",INDEX('Policy Characteristics'!I:I,MATCH($C795,'Policy Characteristics'!$C:$C,0)))</f>
        <v>% reduction in energy use</v>
      </c>
      <c r="P795" s="272" t="str">
        <f>IF(ISBLANK(INDEX('Policy Characteristics'!J:J,MATCH($C795,'Policy Characteristics'!$C:$C,0))),"",INDEX('Policy Characteristics'!J:J,MATCH($C795,'Policy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5" s="272" t="str">
        <f>IF(ISBLANK(INDEX('Policy Characteristics'!K:K,MATCH($C795,'Policy Characteristics'!$C:$C,0))),"",INDEX('Policy Characteristics'!K:K,MATCH($C795,'Policy Characteristics'!$C:$C,0)))</f>
        <v>industry-ag-main.html#eff-stds</v>
      </c>
      <c r="R795" s="272" t="str">
        <f>IF(ISBLANK(INDEX('Policy Characteristics'!L:L,MATCH($C795,'Policy Characteristics'!$C:$C,0))),"",INDEX('Policy Characteristics'!L:L,MATCH($C795,'Policy Characteristics'!$C:$C,0)))</f>
        <v>industry-energy-efficiency-standards.html</v>
      </c>
    </row>
    <row r="796" spans="1:18" s="4" customFormat="1" ht="16">
      <c r="A796" s="272" t="str">
        <f>IF(ISBLANK(INDEX('Policy Characteristics'!A:A,MATCH($C796,'Policy Characteristics'!$C:$C,0))),"",INDEX('Policy Characteristics'!A:A,MATCH($C796,'Policy Characteristics'!$C:$C,0)))</f>
        <v>Industry</v>
      </c>
      <c r="B796" s="272" t="str">
        <f>IF(ISBLANK(INDEX('Policy Characteristics'!B:B,MATCH($C796,'Policy Characteristics'!$C:$C,0))),"",INDEX('Policy Characteristics'!B:B,MATCH($C796,'Policy Characteristics'!$C:$C,0)))</f>
        <v>Industry Energy Efficiency Standards</v>
      </c>
      <c r="C796" s="274" t="str">
        <f t="shared" si="38"/>
        <v>Percentage Improvement in Eqpt Efficiency Standards above BAU</v>
      </c>
      <c r="D796" s="6" t="s">
        <v>3195</v>
      </c>
      <c r="E796" s="44" t="s">
        <v>2448</v>
      </c>
      <c r="F796" t="s">
        <v>3165</v>
      </c>
      <c r="G796" s="44" t="s">
        <v>2452</v>
      </c>
      <c r="H796" s="43">
        <v>1032</v>
      </c>
      <c r="I796" s="44" t="s">
        <v>45</v>
      </c>
      <c r="J796" s="274" t="str">
        <f>IF(ISBLANK(INDEX('Policy Characteristics'!D:D,MATCH($C796,'Policy Characteristics'!$C:$C,0))),"",INDEX('Policy Characteristics'!D:D,MATCH($C796,'Policy Characteristics'!$C:$C,0)))</f>
        <v>Industry Energy Efficiency Standards</v>
      </c>
      <c r="K796" s="272" t="str">
        <f>IF(ISBLANK(INDEX('Policy Characteristics'!E:E,MATCH($C796,'Policy Characteristics'!$C:$C,0))),"",INDEX('Policy Characteristics'!E:E,MATCH($C796,'Policy Characteristics'!$C:$C,0)))</f>
        <v>indst efficiency standards</v>
      </c>
      <c r="L796" s="285">
        <f>IF(ISBLANK(INDEX('Policy Characteristics'!F:F,MATCH($C796,'Policy Characteristics'!$C:$C,0))),"",INDEX('Policy Characteristics'!F:F,MATCH($C796,'Policy Characteristics'!$C:$C,0)))</f>
        <v>0</v>
      </c>
      <c r="M796" s="285">
        <f>IF(ISBLANK(INDEX('Policy Characteristics'!G:G,MATCH($C796,'Policy Characteristics'!$C:$C,0))),"",INDEX('Policy Characteristics'!G:G,MATCH($C796,'Policy Characteristics'!$C:$C,0)))</f>
        <v>0.25</v>
      </c>
      <c r="N796" s="285">
        <f>IF(ISBLANK(INDEX('Policy Characteristics'!H:H,MATCH($C796,'Policy Characteristics'!$C:$C,0))),"",INDEX('Policy Characteristics'!H:H,MATCH($C796,'Policy Characteristics'!$C:$C,0)))</f>
        <v>0.01</v>
      </c>
      <c r="O796" s="272" t="str">
        <f>IF(ISBLANK(INDEX('Policy Characteristics'!I:I,MATCH($C796,'Policy Characteristics'!$C:$C,0))),"",INDEX('Policy Characteristics'!I:I,MATCH($C796,'Policy Characteristics'!$C:$C,0)))</f>
        <v>% reduction in energy use</v>
      </c>
      <c r="P796" s="272" t="str">
        <f>IF(ISBLANK(INDEX('Policy Characteristics'!J:J,MATCH($C796,'Policy Characteristics'!$C:$C,0))),"",INDEX('Policy Characteristics'!J:J,MATCH($C796,'Policy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6" s="272" t="str">
        <f>IF(ISBLANK(INDEX('Policy Characteristics'!K:K,MATCH($C796,'Policy Characteristics'!$C:$C,0))),"",INDEX('Policy Characteristics'!K:K,MATCH($C796,'Policy Characteristics'!$C:$C,0)))</f>
        <v>industry-ag-main.html#eff-stds</v>
      </c>
      <c r="R796" s="272" t="str">
        <f>IF(ISBLANK(INDEX('Policy Characteristics'!L:L,MATCH($C796,'Policy Characteristics'!$C:$C,0))),"",INDEX('Policy Characteristics'!L:L,MATCH($C796,'Policy Characteristics'!$C:$C,0)))</f>
        <v>industry-energy-efficiency-standards.html</v>
      </c>
    </row>
    <row r="797" spans="1:18" s="4" customFormat="1" ht="16">
      <c r="A797" s="272" t="str">
        <f>IF(ISBLANK(INDEX('Policy Characteristics'!A:A,MATCH($C797,'Policy Characteristics'!$C:$C,0))),"",INDEX('Policy Characteristics'!A:A,MATCH($C797,'Policy Characteristics'!$C:$C,0)))</f>
        <v>Industry</v>
      </c>
      <c r="B797" s="272" t="str">
        <f>IF(ISBLANK(INDEX('Policy Characteristics'!B:B,MATCH($C797,'Policy Characteristics'!$C:$C,0))),"",INDEX('Policy Characteristics'!B:B,MATCH($C797,'Policy Characteristics'!$C:$C,0)))</f>
        <v>Industry Energy Efficiency Standards</v>
      </c>
      <c r="C797" s="274" t="str">
        <f t="shared" si="38"/>
        <v>Percentage Improvement in Eqpt Efficiency Standards above BAU</v>
      </c>
      <c r="D797" s="6" t="s">
        <v>3195</v>
      </c>
      <c r="E797" s="44" t="s">
        <v>2449</v>
      </c>
      <c r="F797" t="s">
        <v>3165</v>
      </c>
      <c r="G797" s="44" t="s">
        <v>2455</v>
      </c>
      <c r="H797" s="43">
        <v>1033</v>
      </c>
      <c r="I797" s="44" t="s">
        <v>46</v>
      </c>
      <c r="J797" s="274" t="str">
        <f>IF(ISBLANK(INDEX('Policy Characteristics'!D:D,MATCH($C797,'Policy Characteristics'!$C:$C,0))),"",INDEX('Policy Characteristics'!D:D,MATCH($C797,'Policy Characteristics'!$C:$C,0)))</f>
        <v>Industry Energy Efficiency Standards</v>
      </c>
      <c r="K797" s="272" t="str">
        <f>IF(ISBLANK(INDEX('Policy Characteristics'!E:E,MATCH($C797,'Policy Characteristics'!$C:$C,0))),"",INDEX('Policy Characteristics'!E:E,MATCH($C797,'Policy Characteristics'!$C:$C,0)))</f>
        <v>indst efficiency standards</v>
      </c>
      <c r="L797" s="285">
        <f>IF(ISBLANK(INDEX('Policy Characteristics'!F:F,MATCH($C797,'Policy Characteristics'!$C:$C,0))),"",INDEX('Policy Characteristics'!F:F,MATCH($C797,'Policy Characteristics'!$C:$C,0)))</f>
        <v>0</v>
      </c>
      <c r="M797" s="285">
        <f>IF(ISBLANK(INDEX('Policy Characteristics'!G:G,MATCH($C797,'Policy Characteristics'!$C:$C,0))),"",INDEX('Policy Characteristics'!G:G,MATCH($C797,'Policy Characteristics'!$C:$C,0)))</f>
        <v>0.25</v>
      </c>
      <c r="N797" s="285">
        <f>IF(ISBLANK(INDEX('Policy Characteristics'!H:H,MATCH($C797,'Policy Characteristics'!$C:$C,0))),"",INDEX('Policy Characteristics'!H:H,MATCH($C797,'Policy Characteristics'!$C:$C,0)))</f>
        <v>0.01</v>
      </c>
      <c r="O797" s="272" t="str">
        <f>IF(ISBLANK(INDEX('Policy Characteristics'!I:I,MATCH($C797,'Policy Characteristics'!$C:$C,0))),"",INDEX('Policy Characteristics'!I:I,MATCH($C797,'Policy Characteristics'!$C:$C,0)))</f>
        <v>% reduction in energy use</v>
      </c>
      <c r="P797" s="272" t="str">
        <f>IF(ISBLANK(INDEX('Policy Characteristics'!J:J,MATCH($C797,'Policy Characteristics'!$C:$C,0))),"",INDEX('Policy Characteristics'!J:J,MATCH($C797,'Policy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7" s="272" t="str">
        <f>IF(ISBLANK(INDEX('Policy Characteristics'!K:K,MATCH($C797,'Policy Characteristics'!$C:$C,0))),"",INDEX('Policy Characteristics'!K:K,MATCH($C797,'Policy Characteristics'!$C:$C,0)))</f>
        <v>industry-ag-main.html#eff-stds</v>
      </c>
      <c r="R797" s="272" t="str">
        <f>IF(ISBLANK(INDEX('Policy Characteristics'!L:L,MATCH($C797,'Policy Characteristics'!$C:$C,0))),"",INDEX('Policy Characteristics'!L:L,MATCH($C797,'Policy Characteristics'!$C:$C,0)))</f>
        <v>industry-energy-efficiency-standards.html</v>
      </c>
    </row>
    <row r="798" spans="1:18" s="4" customFormat="1" ht="16">
      <c r="A798" s="272" t="str">
        <f>IF(ISBLANK(INDEX('Policy Characteristics'!A:A,MATCH($C798,'Policy Characteristics'!$C:$C,0))),"",INDEX('Policy Characteristics'!A:A,MATCH($C798,'Policy Characteristics'!$C:$C,0)))</f>
        <v>Industry</v>
      </c>
      <c r="B798" s="272" t="str">
        <f>IF(ISBLANK(INDEX('Policy Characteristics'!B:B,MATCH($C798,'Policy Characteristics'!$C:$C,0))),"",INDEX('Policy Characteristics'!B:B,MATCH($C798,'Policy Characteristics'!$C:$C,0)))</f>
        <v>Industry Energy Efficiency Standards</v>
      </c>
      <c r="C798" s="274" t="str">
        <f t="shared" si="38"/>
        <v>Percentage Improvement in Eqpt Efficiency Standards above BAU</v>
      </c>
      <c r="D798" s="6" t="s">
        <v>3195</v>
      </c>
      <c r="E798" s="44" t="s">
        <v>2785</v>
      </c>
      <c r="F798" t="s">
        <v>3165</v>
      </c>
      <c r="G798" s="44" t="s">
        <v>2788</v>
      </c>
      <c r="H798" s="43">
        <v>1034</v>
      </c>
      <c r="I798" s="44" t="s">
        <v>46</v>
      </c>
      <c r="J798" s="274" t="str">
        <f>IF(ISBLANK(INDEX('Policy Characteristics'!D:D,MATCH($C798,'Policy Characteristics'!$C:$C,0))),"",INDEX('Policy Characteristics'!D:D,MATCH($C798,'Policy Characteristics'!$C:$C,0)))</f>
        <v>Industry Energy Efficiency Standards</v>
      </c>
      <c r="K798" s="272" t="str">
        <f>IF(ISBLANK(INDEX('Policy Characteristics'!E:E,MATCH($C798,'Policy Characteristics'!$C:$C,0))),"",INDEX('Policy Characteristics'!E:E,MATCH($C798,'Policy Characteristics'!$C:$C,0)))</f>
        <v>indst efficiency standards</v>
      </c>
      <c r="L798" s="285">
        <f>IF(ISBLANK(INDEX('Policy Characteristics'!F:F,MATCH($C798,'Policy Characteristics'!$C:$C,0))),"",INDEX('Policy Characteristics'!F:F,MATCH($C798,'Policy Characteristics'!$C:$C,0)))</f>
        <v>0</v>
      </c>
      <c r="M798" s="285">
        <f>IF(ISBLANK(INDEX('Policy Characteristics'!G:G,MATCH($C798,'Policy Characteristics'!$C:$C,0))),"",INDEX('Policy Characteristics'!G:G,MATCH($C798,'Policy Characteristics'!$C:$C,0)))</f>
        <v>0.25</v>
      </c>
      <c r="N798" s="285">
        <f>IF(ISBLANK(INDEX('Policy Characteristics'!H:H,MATCH($C798,'Policy Characteristics'!$C:$C,0))),"",INDEX('Policy Characteristics'!H:H,MATCH($C798,'Policy Characteristics'!$C:$C,0)))</f>
        <v>0.01</v>
      </c>
      <c r="O798" s="272" t="str">
        <f>IF(ISBLANK(INDEX('Policy Characteristics'!I:I,MATCH($C798,'Policy Characteristics'!$C:$C,0))),"",INDEX('Policy Characteristics'!I:I,MATCH($C798,'Policy Characteristics'!$C:$C,0)))</f>
        <v>% reduction in energy use</v>
      </c>
      <c r="P798" s="272" t="str">
        <f>IF(ISBLANK(INDEX('Policy Characteristics'!J:J,MATCH($C798,'Policy Characteristics'!$C:$C,0))),"",INDEX('Policy Characteristics'!J:J,MATCH($C798,'Policy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8" s="272" t="str">
        <f>IF(ISBLANK(INDEX('Policy Characteristics'!K:K,MATCH($C798,'Policy Characteristics'!$C:$C,0))),"",INDEX('Policy Characteristics'!K:K,MATCH($C798,'Policy Characteristics'!$C:$C,0)))</f>
        <v>industry-ag-main.html#eff-stds</v>
      </c>
      <c r="R798" s="272" t="str">
        <f>IF(ISBLANK(INDEX('Policy Characteristics'!L:L,MATCH($C798,'Policy Characteristics'!$C:$C,0))),"",INDEX('Policy Characteristics'!L:L,MATCH($C798,'Policy Characteristics'!$C:$C,0)))</f>
        <v>industry-energy-efficiency-standards.html</v>
      </c>
    </row>
    <row r="799" spans="1:18" s="4" customFormat="1" ht="16">
      <c r="A799" s="272" t="str">
        <f>IF(ISBLANK(INDEX('Policy Characteristics'!A:A,MATCH($C799,'Policy Characteristics'!$C:$C,0))),"",INDEX('Policy Characteristics'!A:A,MATCH($C799,'Policy Characteristics'!$C:$C,0)))</f>
        <v>Industry</v>
      </c>
      <c r="B799" s="272" t="str">
        <f>IF(ISBLANK(INDEX('Policy Characteristics'!B:B,MATCH($C799,'Policy Characteristics'!$C:$C,0))),"",INDEX('Policy Characteristics'!B:B,MATCH($C799,'Policy Characteristics'!$C:$C,0)))</f>
        <v>Industry Energy Efficiency Standards</v>
      </c>
      <c r="C799" s="274" t="str">
        <f t="shared" si="38"/>
        <v>Percentage Improvement in Eqpt Efficiency Standards above BAU</v>
      </c>
      <c r="D799" s="6" t="s">
        <v>3195</v>
      </c>
      <c r="E799" s="44" t="s">
        <v>2786</v>
      </c>
      <c r="F799" t="s">
        <v>3165</v>
      </c>
      <c r="G799" s="44" t="s">
        <v>2790</v>
      </c>
      <c r="H799" s="43">
        <v>1035</v>
      </c>
      <c r="I799" s="44" t="s">
        <v>45</v>
      </c>
      <c r="J799" s="274" t="str">
        <f>IF(ISBLANK(INDEX('Policy Characteristics'!D:D,MATCH($C799,'Policy Characteristics'!$C:$C,0))),"",INDEX('Policy Characteristics'!D:D,MATCH($C799,'Policy Characteristics'!$C:$C,0)))</f>
        <v>Industry Energy Efficiency Standards</v>
      </c>
      <c r="K799" s="272" t="str">
        <f>IF(ISBLANK(INDEX('Policy Characteristics'!E:E,MATCH($C799,'Policy Characteristics'!$C:$C,0))),"",INDEX('Policy Characteristics'!E:E,MATCH($C799,'Policy Characteristics'!$C:$C,0)))</f>
        <v>indst efficiency standards</v>
      </c>
      <c r="L799" s="285">
        <f>IF(ISBLANK(INDEX('Policy Characteristics'!F:F,MATCH($C799,'Policy Characteristics'!$C:$C,0))),"",INDEX('Policy Characteristics'!F:F,MATCH($C799,'Policy Characteristics'!$C:$C,0)))</f>
        <v>0</v>
      </c>
      <c r="M799" s="285">
        <f>IF(ISBLANK(INDEX('Policy Characteristics'!G:G,MATCH($C799,'Policy Characteristics'!$C:$C,0))),"",INDEX('Policy Characteristics'!G:G,MATCH($C799,'Policy Characteristics'!$C:$C,0)))</f>
        <v>0.25</v>
      </c>
      <c r="N799" s="285">
        <f>IF(ISBLANK(INDEX('Policy Characteristics'!H:H,MATCH($C799,'Policy Characteristics'!$C:$C,0))),"",INDEX('Policy Characteristics'!H:H,MATCH($C799,'Policy Characteristics'!$C:$C,0)))</f>
        <v>0.01</v>
      </c>
      <c r="O799" s="272" t="str">
        <f>IF(ISBLANK(INDEX('Policy Characteristics'!I:I,MATCH($C799,'Policy Characteristics'!$C:$C,0))),"",INDEX('Policy Characteristics'!I:I,MATCH($C799,'Policy Characteristics'!$C:$C,0)))</f>
        <v>% reduction in energy use</v>
      </c>
      <c r="P799" s="272" t="str">
        <f>IF(ISBLANK(INDEX('Policy Characteristics'!J:J,MATCH($C799,'Policy Characteristics'!$C:$C,0))),"",INDEX('Policy Characteristics'!J:J,MATCH($C799,'Policy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799" s="272" t="str">
        <f>IF(ISBLANK(INDEX('Policy Characteristics'!K:K,MATCH($C799,'Policy Characteristics'!$C:$C,0))),"",INDEX('Policy Characteristics'!K:K,MATCH($C799,'Policy Characteristics'!$C:$C,0)))</f>
        <v>industry-ag-main.html#eff-stds</v>
      </c>
      <c r="R799" s="272" t="str">
        <f>IF(ISBLANK(INDEX('Policy Characteristics'!L:L,MATCH($C799,'Policy Characteristics'!$C:$C,0))),"",INDEX('Policy Characteristics'!L:L,MATCH($C799,'Policy Characteristics'!$C:$C,0)))</f>
        <v>industry-energy-efficiency-standards.html</v>
      </c>
    </row>
    <row r="800" spans="1:18" s="4" customFormat="1" ht="16">
      <c r="A800" s="272" t="str">
        <f>IF(ISBLANK(INDEX('Policy Characteristics'!A:A,MATCH($C800,'Policy Characteristics'!$C:$C,0))),"",INDEX('Policy Characteristics'!A:A,MATCH($C800,'Policy Characteristics'!$C:$C,0)))</f>
        <v>Industry</v>
      </c>
      <c r="B800" s="272" t="str">
        <f>IF(ISBLANK(INDEX('Policy Characteristics'!B:B,MATCH($C800,'Policy Characteristics'!$C:$C,0))),"",INDEX('Policy Characteristics'!B:B,MATCH($C800,'Policy Characteristics'!$C:$C,0)))</f>
        <v>Industry Energy Efficiency Standards</v>
      </c>
      <c r="C800" s="274" t="str">
        <f t="shared" si="38"/>
        <v>Percentage Improvement in Eqpt Efficiency Standards above BAU</v>
      </c>
      <c r="D800" s="6" t="s">
        <v>3195</v>
      </c>
      <c r="E800" s="44" t="s">
        <v>2787</v>
      </c>
      <c r="F800" t="s">
        <v>3165</v>
      </c>
      <c r="G800" s="44" t="s">
        <v>2791</v>
      </c>
      <c r="H800" s="43">
        <v>1036</v>
      </c>
      <c r="I800" s="44" t="s">
        <v>45</v>
      </c>
      <c r="J800" s="274" t="str">
        <f>IF(ISBLANK(INDEX('Policy Characteristics'!D:D,MATCH($C800,'Policy Characteristics'!$C:$C,0))),"",INDEX('Policy Characteristics'!D:D,MATCH($C800,'Policy Characteristics'!$C:$C,0)))</f>
        <v>Industry Energy Efficiency Standards</v>
      </c>
      <c r="K800" s="272" t="str">
        <f>IF(ISBLANK(INDEX('Policy Characteristics'!E:E,MATCH($C800,'Policy Characteristics'!$C:$C,0))),"",INDEX('Policy Characteristics'!E:E,MATCH($C800,'Policy Characteristics'!$C:$C,0)))</f>
        <v>indst efficiency standards</v>
      </c>
      <c r="L800" s="285">
        <f>IF(ISBLANK(INDEX('Policy Characteristics'!F:F,MATCH($C800,'Policy Characteristics'!$C:$C,0))),"",INDEX('Policy Characteristics'!F:F,MATCH($C800,'Policy Characteristics'!$C:$C,0)))</f>
        <v>0</v>
      </c>
      <c r="M800" s="285">
        <f>IF(ISBLANK(INDEX('Policy Characteristics'!G:G,MATCH($C800,'Policy Characteristics'!$C:$C,0))),"",INDEX('Policy Characteristics'!G:G,MATCH($C800,'Policy Characteristics'!$C:$C,0)))</f>
        <v>0.25</v>
      </c>
      <c r="N800" s="285">
        <f>IF(ISBLANK(INDEX('Policy Characteristics'!H:H,MATCH($C800,'Policy Characteristics'!$C:$C,0))),"",INDEX('Policy Characteristics'!H:H,MATCH($C800,'Policy Characteristics'!$C:$C,0)))</f>
        <v>0.01</v>
      </c>
      <c r="O800" s="272" t="str">
        <f>IF(ISBLANK(INDEX('Policy Characteristics'!I:I,MATCH($C800,'Policy Characteristics'!$C:$C,0))),"",INDEX('Policy Characteristics'!I:I,MATCH($C800,'Policy Characteristics'!$C:$C,0)))</f>
        <v>% reduction in energy use</v>
      </c>
      <c r="P800" s="272" t="str">
        <f>IF(ISBLANK(INDEX('Policy Characteristics'!J:J,MATCH($C800,'Policy Characteristics'!$C:$C,0))),"",INDEX('Policy Characteristics'!J:J,MATCH($C800,'Policy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0" s="272" t="str">
        <f>IF(ISBLANK(INDEX('Policy Characteristics'!K:K,MATCH($C800,'Policy Characteristics'!$C:$C,0))),"",INDEX('Policy Characteristics'!K:K,MATCH($C800,'Policy Characteristics'!$C:$C,0)))</f>
        <v>industry-ag-main.html#eff-stds</v>
      </c>
      <c r="R800" s="272" t="str">
        <f>IF(ISBLANK(INDEX('Policy Characteristics'!L:L,MATCH($C800,'Policy Characteristics'!$C:$C,0))),"",INDEX('Policy Characteristics'!L:L,MATCH($C800,'Policy Characteristics'!$C:$C,0)))</f>
        <v>industry-energy-efficiency-standards.html</v>
      </c>
    </row>
    <row r="801" spans="1:18" s="4" customFormat="1" ht="16">
      <c r="A801" s="272" t="str">
        <f>IF(ISBLANK(INDEX('Policy Characteristics'!A:A,MATCH($C801,'Policy Characteristics'!$C:$C,0))),"",INDEX('Policy Characteristics'!A:A,MATCH($C801,'Policy Characteristics'!$C:$C,0)))</f>
        <v>Industry</v>
      </c>
      <c r="B801" s="272" t="str">
        <f>IF(ISBLANK(INDEX('Policy Characteristics'!B:B,MATCH($C801,'Policy Characteristics'!$C:$C,0))),"",INDEX('Policy Characteristics'!B:B,MATCH($C801,'Policy Characteristics'!$C:$C,0)))</f>
        <v>Industry Energy Efficiency Standards</v>
      </c>
      <c r="C801" s="274" t="str">
        <f t="shared" si="38"/>
        <v>Percentage Improvement in Eqpt Efficiency Standards above BAU</v>
      </c>
      <c r="D801" s="6" t="s">
        <v>3195</v>
      </c>
      <c r="E801" s="44" t="s">
        <v>2784</v>
      </c>
      <c r="F801" t="s">
        <v>3165</v>
      </c>
      <c r="G801" s="44" t="s">
        <v>2789</v>
      </c>
      <c r="H801" s="43">
        <v>1037</v>
      </c>
      <c r="I801" s="44" t="s">
        <v>46</v>
      </c>
      <c r="J801" s="274" t="str">
        <f>IF(ISBLANK(INDEX('Policy Characteristics'!D:D,MATCH($C801,'Policy Characteristics'!$C:$C,0))),"",INDEX('Policy Characteristics'!D:D,MATCH($C801,'Policy Characteristics'!$C:$C,0)))</f>
        <v>Industry Energy Efficiency Standards</v>
      </c>
      <c r="K801" s="272" t="str">
        <f>IF(ISBLANK(INDEX('Policy Characteristics'!E:E,MATCH($C801,'Policy Characteristics'!$C:$C,0))),"",INDEX('Policy Characteristics'!E:E,MATCH($C801,'Policy Characteristics'!$C:$C,0)))</f>
        <v>indst efficiency standards</v>
      </c>
      <c r="L801" s="285">
        <f>IF(ISBLANK(INDEX('Policy Characteristics'!F:F,MATCH($C801,'Policy Characteristics'!$C:$C,0))),"",INDEX('Policy Characteristics'!F:F,MATCH($C801,'Policy Characteristics'!$C:$C,0)))</f>
        <v>0</v>
      </c>
      <c r="M801" s="285">
        <f>IF(ISBLANK(INDEX('Policy Characteristics'!G:G,MATCH($C801,'Policy Characteristics'!$C:$C,0))),"",INDEX('Policy Characteristics'!G:G,MATCH($C801,'Policy Characteristics'!$C:$C,0)))</f>
        <v>0.25</v>
      </c>
      <c r="N801" s="285">
        <f>IF(ISBLANK(INDEX('Policy Characteristics'!H:H,MATCH($C801,'Policy Characteristics'!$C:$C,0))),"",INDEX('Policy Characteristics'!H:H,MATCH($C801,'Policy Characteristics'!$C:$C,0)))</f>
        <v>0.01</v>
      </c>
      <c r="O801" s="272" t="str">
        <f>IF(ISBLANK(INDEX('Policy Characteristics'!I:I,MATCH($C801,'Policy Characteristics'!$C:$C,0))),"",INDEX('Policy Characteristics'!I:I,MATCH($C801,'Policy Characteristics'!$C:$C,0)))</f>
        <v>% reduction in energy use</v>
      </c>
      <c r="P801" s="272" t="str">
        <f>IF(ISBLANK(INDEX('Policy Characteristics'!J:J,MATCH($C801,'Policy Characteristics'!$C:$C,0))),"",INDEX('Policy Characteristics'!J:J,MATCH($C801,'Policy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1" s="272" t="str">
        <f>IF(ISBLANK(INDEX('Policy Characteristics'!K:K,MATCH($C801,'Policy Characteristics'!$C:$C,0))),"",INDEX('Policy Characteristics'!K:K,MATCH($C801,'Policy Characteristics'!$C:$C,0)))</f>
        <v>industry-ag-main.html#eff-stds</v>
      </c>
      <c r="R801" s="272" t="str">
        <f>IF(ISBLANK(INDEX('Policy Characteristics'!L:L,MATCH($C801,'Policy Characteristics'!$C:$C,0))),"",INDEX('Policy Characteristics'!L:L,MATCH($C801,'Policy Characteristics'!$C:$C,0)))</f>
        <v>industry-energy-efficiency-standards.html</v>
      </c>
    </row>
    <row r="802" spans="1:18" s="4" customFormat="1" ht="16">
      <c r="A802" s="272" t="str">
        <f>IF(ISBLANK(INDEX('Policy Characteristics'!A:A,MATCH($C802,'Policy Characteristics'!$C:$C,0))),"",INDEX('Policy Characteristics'!A:A,MATCH($C802,'Policy Characteristics'!$C:$C,0)))</f>
        <v>Industry</v>
      </c>
      <c r="B802" s="272" t="str">
        <f>IF(ISBLANK(INDEX('Policy Characteristics'!B:B,MATCH($C802,'Policy Characteristics'!$C:$C,0))),"",INDEX('Policy Characteristics'!B:B,MATCH($C802,'Policy Characteristics'!$C:$C,0)))</f>
        <v>Industry Energy Efficiency Standards</v>
      </c>
      <c r="C802" s="274" t="str">
        <f t="shared" si="38"/>
        <v>Percentage Improvement in Eqpt Efficiency Standards above BAU</v>
      </c>
      <c r="D802" s="6" t="s">
        <v>3196</v>
      </c>
      <c r="E802" s="44" t="s">
        <v>2444</v>
      </c>
      <c r="F802" t="s">
        <v>3166</v>
      </c>
      <c r="G802" s="44" t="s">
        <v>2450</v>
      </c>
      <c r="H802" s="43">
        <v>1038</v>
      </c>
      <c r="I802" s="44" t="s">
        <v>45</v>
      </c>
      <c r="J802" s="274" t="str">
        <f>IF(ISBLANK(INDEX('Policy Characteristics'!D:D,MATCH($C802,'Policy Characteristics'!$C:$C,0))),"",INDEX('Policy Characteristics'!D:D,MATCH($C802,'Policy Characteristics'!$C:$C,0)))</f>
        <v>Industry Energy Efficiency Standards</v>
      </c>
      <c r="K802" s="272" t="str">
        <f>IF(ISBLANK(INDEX('Policy Characteristics'!E:E,MATCH($C802,'Policy Characteristics'!$C:$C,0))),"",INDEX('Policy Characteristics'!E:E,MATCH($C802,'Policy Characteristics'!$C:$C,0)))</f>
        <v>indst efficiency standards</v>
      </c>
      <c r="L802" s="285">
        <f>IF(ISBLANK(INDEX('Policy Characteristics'!F:F,MATCH($C802,'Policy Characteristics'!$C:$C,0))),"",INDEX('Policy Characteristics'!F:F,MATCH($C802,'Policy Characteristics'!$C:$C,0)))</f>
        <v>0</v>
      </c>
      <c r="M802" s="285">
        <f>IF(ISBLANK(INDEX('Policy Characteristics'!G:G,MATCH($C802,'Policy Characteristics'!$C:$C,0))),"",INDEX('Policy Characteristics'!G:G,MATCH($C802,'Policy Characteristics'!$C:$C,0)))</f>
        <v>0.25</v>
      </c>
      <c r="N802" s="285">
        <f>IF(ISBLANK(INDEX('Policy Characteristics'!H:H,MATCH($C802,'Policy Characteristics'!$C:$C,0))),"",INDEX('Policy Characteristics'!H:H,MATCH($C802,'Policy Characteristics'!$C:$C,0)))</f>
        <v>0.01</v>
      </c>
      <c r="O802" s="272" t="str">
        <f>IF(ISBLANK(INDEX('Policy Characteristics'!I:I,MATCH($C802,'Policy Characteristics'!$C:$C,0))),"",INDEX('Policy Characteristics'!I:I,MATCH($C802,'Policy Characteristics'!$C:$C,0)))</f>
        <v>% reduction in energy use</v>
      </c>
      <c r="P802" s="272" t="str">
        <f>IF(ISBLANK(INDEX('Policy Characteristics'!J:J,MATCH($C802,'Policy Characteristics'!$C:$C,0))),"",INDEX('Policy Characteristics'!J:J,MATCH($C802,'Policy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2" s="272" t="str">
        <f>IF(ISBLANK(INDEX('Policy Characteristics'!K:K,MATCH($C802,'Policy Characteristics'!$C:$C,0))),"",INDEX('Policy Characteristics'!K:K,MATCH($C802,'Policy Characteristics'!$C:$C,0)))</f>
        <v>industry-ag-main.html#eff-stds</v>
      </c>
      <c r="R802" s="272" t="str">
        <f>IF(ISBLANK(INDEX('Policy Characteristics'!L:L,MATCH($C802,'Policy Characteristics'!$C:$C,0))),"",INDEX('Policy Characteristics'!L:L,MATCH($C802,'Policy Characteristics'!$C:$C,0)))</f>
        <v>industry-energy-efficiency-standards.html</v>
      </c>
    </row>
    <row r="803" spans="1:18" s="4" customFormat="1" ht="16">
      <c r="A803" s="272" t="str">
        <f>IF(ISBLANK(INDEX('Policy Characteristics'!A:A,MATCH($C803,'Policy Characteristics'!$C:$C,0))),"",INDEX('Policy Characteristics'!A:A,MATCH($C803,'Policy Characteristics'!$C:$C,0)))</f>
        <v>Industry</v>
      </c>
      <c r="B803" s="272" t="str">
        <f>IF(ISBLANK(INDEX('Policy Characteristics'!B:B,MATCH($C803,'Policy Characteristics'!$C:$C,0))),"",INDEX('Policy Characteristics'!B:B,MATCH($C803,'Policy Characteristics'!$C:$C,0)))</f>
        <v>Industry Energy Efficiency Standards</v>
      </c>
      <c r="C803" s="274" t="str">
        <f t="shared" si="38"/>
        <v>Percentage Improvement in Eqpt Efficiency Standards above BAU</v>
      </c>
      <c r="D803" s="6" t="s">
        <v>3196</v>
      </c>
      <c r="E803" s="44" t="s">
        <v>2445</v>
      </c>
      <c r="F803" t="s">
        <v>3166</v>
      </c>
      <c r="G803" s="44" t="s">
        <v>2453</v>
      </c>
      <c r="H803" s="43">
        <v>1039</v>
      </c>
      <c r="I803" s="44" t="s">
        <v>45</v>
      </c>
      <c r="J803" s="274" t="str">
        <f>IF(ISBLANK(INDEX('Policy Characteristics'!D:D,MATCH($C803,'Policy Characteristics'!$C:$C,0))),"",INDEX('Policy Characteristics'!D:D,MATCH($C803,'Policy Characteristics'!$C:$C,0)))</f>
        <v>Industry Energy Efficiency Standards</v>
      </c>
      <c r="K803" s="272" t="str">
        <f>IF(ISBLANK(INDEX('Policy Characteristics'!E:E,MATCH($C803,'Policy Characteristics'!$C:$C,0))),"",INDEX('Policy Characteristics'!E:E,MATCH($C803,'Policy Characteristics'!$C:$C,0)))</f>
        <v>indst efficiency standards</v>
      </c>
      <c r="L803" s="285">
        <f>IF(ISBLANK(INDEX('Policy Characteristics'!F:F,MATCH($C803,'Policy Characteristics'!$C:$C,0))),"",INDEX('Policy Characteristics'!F:F,MATCH($C803,'Policy Characteristics'!$C:$C,0)))</f>
        <v>0</v>
      </c>
      <c r="M803" s="285">
        <f>IF(ISBLANK(INDEX('Policy Characteristics'!G:G,MATCH($C803,'Policy Characteristics'!$C:$C,0))),"",INDEX('Policy Characteristics'!G:G,MATCH($C803,'Policy Characteristics'!$C:$C,0)))</f>
        <v>0.25</v>
      </c>
      <c r="N803" s="285">
        <f>IF(ISBLANK(INDEX('Policy Characteristics'!H:H,MATCH($C803,'Policy Characteristics'!$C:$C,0))),"",INDEX('Policy Characteristics'!H:H,MATCH($C803,'Policy Characteristics'!$C:$C,0)))</f>
        <v>0.01</v>
      </c>
      <c r="O803" s="272" t="str">
        <f>IF(ISBLANK(INDEX('Policy Characteristics'!I:I,MATCH($C803,'Policy Characteristics'!$C:$C,0))),"",INDEX('Policy Characteristics'!I:I,MATCH($C803,'Policy Characteristics'!$C:$C,0)))</f>
        <v>% reduction in energy use</v>
      </c>
      <c r="P803" s="272" t="str">
        <f>IF(ISBLANK(INDEX('Policy Characteristics'!J:J,MATCH($C803,'Policy Characteristics'!$C:$C,0))),"",INDEX('Policy Characteristics'!J:J,MATCH($C803,'Policy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3" s="272" t="str">
        <f>IF(ISBLANK(INDEX('Policy Characteristics'!K:K,MATCH($C803,'Policy Characteristics'!$C:$C,0))),"",INDEX('Policy Characteristics'!K:K,MATCH($C803,'Policy Characteristics'!$C:$C,0)))</f>
        <v>industry-ag-main.html#eff-stds</v>
      </c>
      <c r="R803" s="272" t="str">
        <f>IF(ISBLANK(INDEX('Policy Characteristics'!L:L,MATCH($C803,'Policy Characteristics'!$C:$C,0))),"",INDEX('Policy Characteristics'!L:L,MATCH($C803,'Policy Characteristics'!$C:$C,0)))</f>
        <v>industry-energy-efficiency-standards.html</v>
      </c>
    </row>
    <row r="804" spans="1:18" s="4" customFormat="1" ht="16">
      <c r="A804" s="272" t="str">
        <f>IF(ISBLANK(INDEX('Policy Characteristics'!A:A,MATCH($C804,'Policy Characteristics'!$C:$C,0))),"",INDEX('Policy Characteristics'!A:A,MATCH($C804,'Policy Characteristics'!$C:$C,0)))</f>
        <v>Industry</v>
      </c>
      <c r="B804" s="272" t="str">
        <f>IF(ISBLANK(INDEX('Policy Characteristics'!B:B,MATCH($C804,'Policy Characteristics'!$C:$C,0))),"",INDEX('Policy Characteristics'!B:B,MATCH($C804,'Policy Characteristics'!$C:$C,0)))</f>
        <v>Industry Energy Efficiency Standards</v>
      </c>
      <c r="C804" s="274" t="str">
        <f t="shared" si="38"/>
        <v>Percentage Improvement in Eqpt Efficiency Standards above BAU</v>
      </c>
      <c r="D804" s="6" t="s">
        <v>3196</v>
      </c>
      <c r="E804" s="44" t="s">
        <v>2446</v>
      </c>
      <c r="F804" t="s">
        <v>3166</v>
      </c>
      <c r="G804" s="44" t="s">
        <v>2454</v>
      </c>
      <c r="H804" s="43">
        <v>1040</v>
      </c>
      <c r="I804" s="44" t="s">
        <v>45</v>
      </c>
      <c r="J804" s="274" t="str">
        <f>IF(ISBLANK(INDEX('Policy Characteristics'!D:D,MATCH($C804,'Policy Characteristics'!$C:$C,0))),"",INDEX('Policy Characteristics'!D:D,MATCH($C804,'Policy Characteristics'!$C:$C,0)))</f>
        <v>Industry Energy Efficiency Standards</v>
      </c>
      <c r="K804" s="272" t="str">
        <f>IF(ISBLANK(INDEX('Policy Characteristics'!E:E,MATCH($C804,'Policy Characteristics'!$C:$C,0))),"",INDEX('Policy Characteristics'!E:E,MATCH($C804,'Policy Characteristics'!$C:$C,0)))</f>
        <v>indst efficiency standards</v>
      </c>
      <c r="L804" s="285">
        <f>IF(ISBLANK(INDEX('Policy Characteristics'!F:F,MATCH($C804,'Policy Characteristics'!$C:$C,0))),"",INDEX('Policy Characteristics'!F:F,MATCH($C804,'Policy Characteristics'!$C:$C,0)))</f>
        <v>0</v>
      </c>
      <c r="M804" s="285">
        <f>IF(ISBLANK(INDEX('Policy Characteristics'!G:G,MATCH($C804,'Policy Characteristics'!$C:$C,0))),"",INDEX('Policy Characteristics'!G:G,MATCH($C804,'Policy Characteristics'!$C:$C,0)))</f>
        <v>0.25</v>
      </c>
      <c r="N804" s="285">
        <f>IF(ISBLANK(INDEX('Policy Characteristics'!H:H,MATCH($C804,'Policy Characteristics'!$C:$C,0))),"",INDEX('Policy Characteristics'!H:H,MATCH($C804,'Policy Characteristics'!$C:$C,0)))</f>
        <v>0.01</v>
      </c>
      <c r="O804" s="272" t="str">
        <f>IF(ISBLANK(INDEX('Policy Characteristics'!I:I,MATCH($C804,'Policy Characteristics'!$C:$C,0))),"",INDEX('Policy Characteristics'!I:I,MATCH($C804,'Policy Characteristics'!$C:$C,0)))</f>
        <v>% reduction in energy use</v>
      </c>
      <c r="P804" s="272" t="str">
        <f>IF(ISBLANK(INDEX('Policy Characteristics'!J:J,MATCH($C804,'Policy Characteristics'!$C:$C,0))),"",INDEX('Policy Characteristics'!J:J,MATCH($C804,'Policy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4" s="272" t="str">
        <f>IF(ISBLANK(INDEX('Policy Characteristics'!K:K,MATCH($C804,'Policy Characteristics'!$C:$C,0))),"",INDEX('Policy Characteristics'!K:K,MATCH($C804,'Policy Characteristics'!$C:$C,0)))</f>
        <v>industry-ag-main.html#eff-stds</v>
      </c>
      <c r="R804" s="272" t="str">
        <f>IF(ISBLANK(INDEX('Policy Characteristics'!L:L,MATCH($C804,'Policy Characteristics'!$C:$C,0))),"",INDEX('Policy Characteristics'!L:L,MATCH($C804,'Policy Characteristics'!$C:$C,0)))</f>
        <v>industry-energy-efficiency-standards.html</v>
      </c>
    </row>
    <row r="805" spans="1:18" s="4" customFormat="1" ht="16">
      <c r="A805" s="272" t="str">
        <f>IF(ISBLANK(INDEX('Policy Characteristics'!A:A,MATCH($C805,'Policy Characteristics'!$C:$C,0))),"",INDEX('Policy Characteristics'!A:A,MATCH($C805,'Policy Characteristics'!$C:$C,0)))</f>
        <v>Industry</v>
      </c>
      <c r="B805" s="272" t="str">
        <f>IF(ISBLANK(INDEX('Policy Characteristics'!B:B,MATCH($C805,'Policy Characteristics'!$C:$C,0))),"",INDEX('Policy Characteristics'!B:B,MATCH($C805,'Policy Characteristics'!$C:$C,0)))</f>
        <v>Industry Energy Efficiency Standards</v>
      </c>
      <c r="C805" s="274" t="str">
        <f t="shared" si="38"/>
        <v>Percentage Improvement in Eqpt Efficiency Standards above BAU</v>
      </c>
      <c r="D805" s="6" t="s">
        <v>3196</v>
      </c>
      <c r="E805" s="44" t="s">
        <v>2447</v>
      </c>
      <c r="F805" t="s">
        <v>3166</v>
      </c>
      <c r="G805" s="44" t="s">
        <v>2451</v>
      </c>
      <c r="H805" s="43">
        <v>1041</v>
      </c>
      <c r="I805" s="44" t="s">
        <v>45</v>
      </c>
      <c r="J805" s="274" t="str">
        <f>IF(ISBLANK(INDEX('Policy Characteristics'!D:D,MATCH($C805,'Policy Characteristics'!$C:$C,0))),"",INDEX('Policy Characteristics'!D:D,MATCH($C805,'Policy Characteristics'!$C:$C,0)))</f>
        <v>Industry Energy Efficiency Standards</v>
      </c>
      <c r="K805" s="272" t="str">
        <f>IF(ISBLANK(INDEX('Policy Characteristics'!E:E,MATCH($C805,'Policy Characteristics'!$C:$C,0))),"",INDEX('Policy Characteristics'!E:E,MATCH($C805,'Policy Characteristics'!$C:$C,0)))</f>
        <v>indst efficiency standards</v>
      </c>
      <c r="L805" s="285">
        <f>IF(ISBLANK(INDEX('Policy Characteristics'!F:F,MATCH($C805,'Policy Characteristics'!$C:$C,0))),"",INDEX('Policy Characteristics'!F:F,MATCH($C805,'Policy Characteristics'!$C:$C,0)))</f>
        <v>0</v>
      </c>
      <c r="M805" s="285">
        <f>IF(ISBLANK(INDEX('Policy Characteristics'!G:G,MATCH($C805,'Policy Characteristics'!$C:$C,0))),"",INDEX('Policy Characteristics'!G:G,MATCH($C805,'Policy Characteristics'!$C:$C,0)))</f>
        <v>0.25</v>
      </c>
      <c r="N805" s="285">
        <f>IF(ISBLANK(INDEX('Policy Characteristics'!H:H,MATCH($C805,'Policy Characteristics'!$C:$C,0))),"",INDEX('Policy Characteristics'!H:H,MATCH($C805,'Policy Characteristics'!$C:$C,0)))</f>
        <v>0.01</v>
      </c>
      <c r="O805" s="272" t="str">
        <f>IF(ISBLANK(INDEX('Policy Characteristics'!I:I,MATCH($C805,'Policy Characteristics'!$C:$C,0))),"",INDEX('Policy Characteristics'!I:I,MATCH($C805,'Policy Characteristics'!$C:$C,0)))</f>
        <v>% reduction in energy use</v>
      </c>
      <c r="P805" s="272" t="str">
        <f>IF(ISBLANK(INDEX('Policy Characteristics'!J:J,MATCH($C805,'Policy Characteristics'!$C:$C,0))),"",INDEX('Policy Characteristics'!J:J,MATCH($C805,'Policy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5" s="272" t="str">
        <f>IF(ISBLANK(INDEX('Policy Characteristics'!K:K,MATCH($C805,'Policy Characteristics'!$C:$C,0))),"",INDEX('Policy Characteristics'!K:K,MATCH($C805,'Policy Characteristics'!$C:$C,0)))</f>
        <v>industry-ag-main.html#eff-stds</v>
      </c>
      <c r="R805" s="272" t="str">
        <f>IF(ISBLANK(INDEX('Policy Characteristics'!L:L,MATCH($C805,'Policy Characteristics'!$C:$C,0))),"",INDEX('Policy Characteristics'!L:L,MATCH($C805,'Policy Characteristics'!$C:$C,0)))</f>
        <v>industry-energy-efficiency-standards.html</v>
      </c>
    </row>
    <row r="806" spans="1:18" s="4" customFormat="1" ht="16">
      <c r="A806" s="272" t="str">
        <f>IF(ISBLANK(INDEX('Policy Characteristics'!A:A,MATCH($C806,'Policy Characteristics'!$C:$C,0))),"",INDEX('Policy Characteristics'!A:A,MATCH($C806,'Policy Characteristics'!$C:$C,0)))</f>
        <v>Industry</v>
      </c>
      <c r="B806" s="272" t="str">
        <f>IF(ISBLANK(INDEX('Policy Characteristics'!B:B,MATCH($C806,'Policy Characteristics'!$C:$C,0))),"",INDEX('Policy Characteristics'!B:B,MATCH($C806,'Policy Characteristics'!$C:$C,0)))</f>
        <v>Industry Energy Efficiency Standards</v>
      </c>
      <c r="C806" s="274" t="str">
        <f t="shared" si="38"/>
        <v>Percentage Improvement in Eqpt Efficiency Standards above BAU</v>
      </c>
      <c r="D806" s="6" t="s">
        <v>3196</v>
      </c>
      <c r="E806" s="44" t="s">
        <v>2448</v>
      </c>
      <c r="F806" t="s">
        <v>3166</v>
      </c>
      <c r="G806" s="44" t="s">
        <v>2452</v>
      </c>
      <c r="H806" s="43">
        <v>1042</v>
      </c>
      <c r="I806" s="44" t="s">
        <v>46</v>
      </c>
      <c r="J806" s="274" t="str">
        <f>IF(ISBLANK(INDEX('Policy Characteristics'!D:D,MATCH($C806,'Policy Characteristics'!$C:$C,0))),"",INDEX('Policy Characteristics'!D:D,MATCH($C806,'Policy Characteristics'!$C:$C,0)))</f>
        <v>Industry Energy Efficiency Standards</v>
      </c>
      <c r="K806" s="272" t="str">
        <f>IF(ISBLANK(INDEX('Policy Characteristics'!E:E,MATCH($C806,'Policy Characteristics'!$C:$C,0))),"",INDEX('Policy Characteristics'!E:E,MATCH($C806,'Policy Characteristics'!$C:$C,0)))</f>
        <v>indst efficiency standards</v>
      </c>
      <c r="L806" s="285">
        <f>IF(ISBLANK(INDEX('Policy Characteristics'!F:F,MATCH($C806,'Policy Characteristics'!$C:$C,0))),"",INDEX('Policy Characteristics'!F:F,MATCH($C806,'Policy Characteristics'!$C:$C,0)))</f>
        <v>0</v>
      </c>
      <c r="M806" s="285">
        <f>IF(ISBLANK(INDEX('Policy Characteristics'!G:G,MATCH($C806,'Policy Characteristics'!$C:$C,0))),"",INDEX('Policy Characteristics'!G:G,MATCH($C806,'Policy Characteristics'!$C:$C,0)))</f>
        <v>0.25</v>
      </c>
      <c r="N806" s="285">
        <f>IF(ISBLANK(INDEX('Policy Characteristics'!H:H,MATCH($C806,'Policy Characteristics'!$C:$C,0))),"",INDEX('Policy Characteristics'!H:H,MATCH($C806,'Policy Characteristics'!$C:$C,0)))</f>
        <v>0.01</v>
      </c>
      <c r="O806" s="272" t="str">
        <f>IF(ISBLANK(INDEX('Policy Characteristics'!I:I,MATCH($C806,'Policy Characteristics'!$C:$C,0))),"",INDEX('Policy Characteristics'!I:I,MATCH($C806,'Policy Characteristics'!$C:$C,0)))</f>
        <v>% reduction in energy use</v>
      </c>
      <c r="P806" s="272" t="str">
        <f>IF(ISBLANK(INDEX('Policy Characteristics'!J:J,MATCH($C806,'Policy Characteristics'!$C:$C,0))),"",INDEX('Policy Characteristics'!J:J,MATCH($C806,'Policy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6" s="272" t="str">
        <f>IF(ISBLANK(INDEX('Policy Characteristics'!K:K,MATCH($C806,'Policy Characteristics'!$C:$C,0))),"",INDEX('Policy Characteristics'!K:K,MATCH($C806,'Policy Characteristics'!$C:$C,0)))</f>
        <v>industry-ag-main.html#eff-stds</v>
      </c>
      <c r="R806" s="272" t="str">
        <f>IF(ISBLANK(INDEX('Policy Characteristics'!L:L,MATCH($C806,'Policy Characteristics'!$C:$C,0))),"",INDEX('Policy Characteristics'!L:L,MATCH($C806,'Policy Characteristics'!$C:$C,0)))</f>
        <v>industry-energy-efficiency-standards.html</v>
      </c>
    </row>
    <row r="807" spans="1:18" s="4" customFormat="1" ht="16">
      <c r="A807" s="272" t="str">
        <f>IF(ISBLANK(INDEX('Policy Characteristics'!A:A,MATCH($C807,'Policy Characteristics'!$C:$C,0))),"",INDEX('Policy Characteristics'!A:A,MATCH($C807,'Policy Characteristics'!$C:$C,0)))</f>
        <v>Industry</v>
      </c>
      <c r="B807" s="272" t="str">
        <f>IF(ISBLANK(INDEX('Policy Characteristics'!B:B,MATCH($C807,'Policy Characteristics'!$C:$C,0))),"",INDEX('Policy Characteristics'!B:B,MATCH($C807,'Policy Characteristics'!$C:$C,0)))</f>
        <v>Industry Energy Efficiency Standards</v>
      </c>
      <c r="C807" s="274" t="str">
        <f t="shared" si="38"/>
        <v>Percentage Improvement in Eqpt Efficiency Standards above BAU</v>
      </c>
      <c r="D807" s="6" t="s">
        <v>3196</v>
      </c>
      <c r="E807" s="44" t="s">
        <v>2449</v>
      </c>
      <c r="F807" t="s">
        <v>3166</v>
      </c>
      <c r="G807" s="44" t="s">
        <v>2455</v>
      </c>
      <c r="H807" s="43">
        <v>1043</v>
      </c>
      <c r="I807" s="44" t="s">
        <v>46</v>
      </c>
      <c r="J807" s="274" t="str">
        <f>IF(ISBLANK(INDEX('Policy Characteristics'!D:D,MATCH($C807,'Policy Characteristics'!$C:$C,0))),"",INDEX('Policy Characteristics'!D:D,MATCH($C807,'Policy Characteristics'!$C:$C,0)))</f>
        <v>Industry Energy Efficiency Standards</v>
      </c>
      <c r="K807" s="272" t="str">
        <f>IF(ISBLANK(INDEX('Policy Characteristics'!E:E,MATCH($C807,'Policy Characteristics'!$C:$C,0))),"",INDEX('Policy Characteristics'!E:E,MATCH($C807,'Policy Characteristics'!$C:$C,0)))</f>
        <v>indst efficiency standards</v>
      </c>
      <c r="L807" s="285">
        <f>IF(ISBLANK(INDEX('Policy Characteristics'!F:F,MATCH($C807,'Policy Characteristics'!$C:$C,0))),"",INDEX('Policy Characteristics'!F:F,MATCH($C807,'Policy Characteristics'!$C:$C,0)))</f>
        <v>0</v>
      </c>
      <c r="M807" s="285">
        <f>IF(ISBLANK(INDEX('Policy Characteristics'!G:G,MATCH($C807,'Policy Characteristics'!$C:$C,0))),"",INDEX('Policy Characteristics'!G:G,MATCH($C807,'Policy Characteristics'!$C:$C,0)))</f>
        <v>0.25</v>
      </c>
      <c r="N807" s="285">
        <f>IF(ISBLANK(INDEX('Policy Characteristics'!H:H,MATCH($C807,'Policy Characteristics'!$C:$C,0))),"",INDEX('Policy Characteristics'!H:H,MATCH($C807,'Policy Characteristics'!$C:$C,0)))</f>
        <v>0.01</v>
      </c>
      <c r="O807" s="272" t="str">
        <f>IF(ISBLANK(INDEX('Policy Characteristics'!I:I,MATCH($C807,'Policy Characteristics'!$C:$C,0))),"",INDEX('Policy Characteristics'!I:I,MATCH($C807,'Policy Characteristics'!$C:$C,0)))</f>
        <v>% reduction in energy use</v>
      </c>
      <c r="P807" s="272" t="str">
        <f>IF(ISBLANK(INDEX('Policy Characteristics'!J:J,MATCH($C807,'Policy Characteristics'!$C:$C,0))),"",INDEX('Policy Characteristics'!J:J,MATCH($C807,'Policy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7" s="272" t="str">
        <f>IF(ISBLANK(INDEX('Policy Characteristics'!K:K,MATCH($C807,'Policy Characteristics'!$C:$C,0))),"",INDEX('Policy Characteristics'!K:K,MATCH($C807,'Policy Characteristics'!$C:$C,0)))</f>
        <v>industry-ag-main.html#eff-stds</v>
      </c>
      <c r="R807" s="272" t="str">
        <f>IF(ISBLANK(INDEX('Policy Characteristics'!L:L,MATCH($C807,'Policy Characteristics'!$C:$C,0))),"",INDEX('Policy Characteristics'!L:L,MATCH($C807,'Policy Characteristics'!$C:$C,0)))</f>
        <v>industry-energy-efficiency-standards.html</v>
      </c>
    </row>
    <row r="808" spans="1:18" s="4" customFormat="1" ht="16">
      <c r="A808" s="272" t="str">
        <f>IF(ISBLANK(INDEX('Policy Characteristics'!A:A,MATCH($C808,'Policy Characteristics'!$C:$C,0))),"",INDEX('Policy Characteristics'!A:A,MATCH($C808,'Policy Characteristics'!$C:$C,0)))</f>
        <v>Industry</v>
      </c>
      <c r="B808" s="272" t="str">
        <f>IF(ISBLANK(INDEX('Policy Characteristics'!B:B,MATCH($C808,'Policy Characteristics'!$C:$C,0))),"",INDEX('Policy Characteristics'!B:B,MATCH($C808,'Policy Characteristics'!$C:$C,0)))</f>
        <v>Industry Energy Efficiency Standards</v>
      </c>
      <c r="C808" s="274" t="str">
        <f t="shared" si="38"/>
        <v>Percentage Improvement in Eqpt Efficiency Standards above BAU</v>
      </c>
      <c r="D808" s="6" t="s">
        <v>3196</v>
      </c>
      <c r="E808" s="44" t="s">
        <v>2785</v>
      </c>
      <c r="F808" t="s">
        <v>3166</v>
      </c>
      <c r="G808" s="44" t="s">
        <v>2788</v>
      </c>
      <c r="H808" s="43">
        <v>1044</v>
      </c>
      <c r="I808" s="44" t="s">
        <v>45</v>
      </c>
      <c r="J808" s="274" t="str">
        <f>IF(ISBLANK(INDEX('Policy Characteristics'!D:D,MATCH($C808,'Policy Characteristics'!$C:$C,0))),"",INDEX('Policy Characteristics'!D:D,MATCH($C808,'Policy Characteristics'!$C:$C,0)))</f>
        <v>Industry Energy Efficiency Standards</v>
      </c>
      <c r="K808" s="272" t="str">
        <f>IF(ISBLANK(INDEX('Policy Characteristics'!E:E,MATCH($C808,'Policy Characteristics'!$C:$C,0))),"",INDEX('Policy Characteristics'!E:E,MATCH($C808,'Policy Characteristics'!$C:$C,0)))</f>
        <v>indst efficiency standards</v>
      </c>
      <c r="L808" s="285">
        <f>IF(ISBLANK(INDEX('Policy Characteristics'!F:F,MATCH($C808,'Policy Characteristics'!$C:$C,0))),"",INDEX('Policy Characteristics'!F:F,MATCH($C808,'Policy Characteristics'!$C:$C,0)))</f>
        <v>0</v>
      </c>
      <c r="M808" s="285">
        <f>IF(ISBLANK(INDEX('Policy Characteristics'!G:G,MATCH($C808,'Policy Characteristics'!$C:$C,0))),"",INDEX('Policy Characteristics'!G:G,MATCH($C808,'Policy Characteristics'!$C:$C,0)))</f>
        <v>0.25</v>
      </c>
      <c r="N808" s="285">
        <f>IF(ISBLANK(INDEX('Policy Characteristics'!H:H,MATCH($C808,'Policy Characteristics'!$C:$C,0))),"",INDEX('Policy Characteristics'!H:H,MATCH($C808,'Policy Characteristics'!$C:$C,0)))</f>
        <v>0.01</v>
      </c>
      <c r="O808" s="272" t="str">
        <f>IF(ISBLANK(INDEX('Policy Characteristics'!I:I,MATCH($C808,'Policy Characteristics'!$C:$C,0))),"",INDEX('Policy Characteristics'!I:I,MATCH($C808,'Policy Characteristics'!$C:$C,0)))</f>
        <v>% reduction in energy use</v>
      </c>
      <c r="P808" s="272" t="str">
        <f>IF(ISBLANK(INDEX('Policy Characteristics'!J:J,MATCH($C808,'Policy Characteristics'!$C:$C,0))),"",INDEX('Policy Characteristics'!J:J,MATCH($C808,'Policy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8" s="272" t="str">
        <f>IF(ISBLANK(INDEX('Policy Characteristics'!K:K,MATCH($C808,'Policy Characteristics'!$C:$C,0))),"",INDEX('Policy Characteristics'!K:K,MATCH($C808,'Policy Characteristics'!$C:$C,0)))</f>
        <v>industry-ag-main.html#eff-stds</v>
      </c>
      <c r="R808" s="272" t="str">
        <f>IF(ISBLANK(INDEX('Policy Characteristics'!L:L,MATCH($C808,'Policy Characteristics'!$C:$C,0))),"",INDEX('Policy Characteristics'!L:L,MATCH($C808,'Policy Characteristics'!$C:$C,0)))</f>
        <v>industry-energy-efficiency-standards.html</v>
      </c>
    </row>
    <row r="809" spans="1:18" s="4" customFormat="1" ht="16">
      <c r="A809" s="272" t="str">
        <f>IF(ISBLANK(INDEX('Policy Characteristics'!A:A,MATCH($C809,'Policy Characteristics'!$C:$C,0))),"",INDEX('Policy Characteristics'!A:A,MATCH($C809,'Policy Characteristics'!$C:$C,0)))</f>
        <v>Industry</v>
      </c>
      <c r="B809" s="272" t="str">
        <f>IF(ISBLANK(INDEX('Policy Characteristics'!B:B,MATCH($C809,'Policy Characteristics'!$C:$C,0))),"",INDEX('Policy Characteristics'!B:B,MATCH($C809,'Policy Characteristics'!$C:$C,0)))</f>
        <v>Industry Energy Efficiency Standards</v>
      </c>
      <c r="C809" s="274" t="str">
        <f t="shared" si="38"/>
        <v>Percentage Improvement in Eqpt Efficiency Standards above BAU</v>
      </c>
      <c r="D809" s="6" t="s">
        <v>3196</v>
      </c>
      <c r="E809" s="44" t="s">
        <v>2786</v>
      </c>
      <c r="F809" t="s">
        <v>3166</v>
      </c>
      <c r="G809" s="44" t="s">
        <v>2790</v>
      </c>
      <c r="H809" s="43">
        <v>1045</v>
      </c>
      <c r="I809" s="44" t="s">
        <v>46</v>
      </c>
      <c r="J809" s="274" t="str">
        <f>IF(ISBLANK(INDEX('Policy Characteristics'!D:D,MATCH($C809,'Policy Characteristics'!$C:$C,0))),"",INDEX('Policy Characteristics'!D:D,MATCH($C809,'Policy Characteristics'!$C:$C,0)))</f>
        <v>Industry Energy Efficiency Standards</v>
      </c>
      <c r="K809" s="272" t="str">
        <f>IF(ISBLANK(INDEX('Policy Characteristics'!E:E,MATCH($C809,'Policy Characteristics'!$C:$C,0))),"",INDEX('Policy Characteristics'!E:E,MATCH($C809,'Policy Characteristics'!$C:$C,0)))</f>
        <v>indst efficiency standards</v>
      </c>
      <c r="L809" s="285">
        <f>IF(ISBLANK(INDEX('Policy Characteristics'!F:F,MATCH($C809,'Policy Characteristics'!$C:$C,0))),"",INDEX('Policy Characteristics'!F:F,MATCH($C809,'Policy Characteristics'!$C:$C,0)))</f>
        <v>0</v>
      </c>
      <c r="M809" s="285">
        <f>IF(ISBLANK(INDEX('Policy Characteristics'!G:G,MATCH($C809,'Policy Characteristics'!$C:$C,0))),"",INDEX('Policy Characteristics'!G:G,MATCH($C809,'Policy Characteristics'!$C:$C,0)))</f>
        <v>0.25</v>
      </c>
      <c r="N809" s="285">
        <f>IF(ISBLANK(INDEX('Policy Characteristics'!H:H,MATCH($C809,'Policy Characteristics'!$C:$C,0))),"",INDEX('Policy Characteristics'!H:H,MATCH($C809,'Policy Characteristics'!$C:$C,0)))</f>
        <v>0.01</v>
      </c>
      <c r="O809" s="272" t="str">
        <f>IF(ISBLANK(INDEX('Policy Characteristics'!I:I,MATCH($C809,'Policy Characteristics'!$C:$C,0))),"",INDEX('Policy Characteristics'!I:I,MATCH($C809,'Policy Characteristics'!$C:$C,0)))</f>
        <v>% reduction in energy use</v>
      </c>
      <c r="P809" s="272" t="str">
        <f>IF(ISBLANK(INDEX('Policy Characteristics'!J:J,MATCH($C809,'Policy Characteristics'!$C:$C,0))),"",INDEX('Policy Characteristics'!J:J,MATCH($C809,'Policy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09" s="272" t="str">
        <f>IF(ISBLANK(INDEX('Policy Characteristics'!K:K,MATCH($C809,'Policy Characteristics'!$C:$C,0))),"",INDEX('Policy Characteristics'!K:K,MATCH($C809,'Policy Characteristics'!$C:$C,0)))</f>
        <v>industry-ag-main.html#eff-stds</v>
      </c>
      <c r="R809" s="272" t="str">
        <f>IF(ISBLANK(INDEX('Policy Characteristics'!L:L,MATCH($C809,'Policy Characteristics'!$C:$C,0))),"",INDEX('Policy Characteristics'!L:L,MATCH($C809,'Policy Characteristics'!$C:$C,0)))</f>
        <v>industry-energy-efficiency-standards.html</v>
      </c>
    </row>
    <row r="810" spans="1:18" s="4" customFormat="1" ht="16">
      <c r="A810" s="272" t="str">
        <f>IF(ISBLANK(INDEX('Policy Characteristics'!A:A,MATCH($C810,'Policy Characteristics'!$C:$C,0))),"",INDEX('Policy Characteristics'!A:A,MATCH($C810,'Policy Characteristics'!$C:$C,0)))</f>
        <v>Industry</v>
      </c>
      <c r="B810" s="272" t="str">
        <f>IF(ISBLANK(INDEX('Policy Characteristics'!B:B,MATCH($C810,'Policy Characteristics'!$C:$C,0))),"",INDEX('Policy Characteristics'!B:B,MATCH($C810,'Policy Characteristics'!$C:$C,0)))</f>
        <v>Industry Energy Efficiency Standards</v>
      </c>
      <c r="C810" s="274" t="str">
        <f t="shared" si="38"/>
        <v>Percentage Improvement in Eqpt Efficiency Standards above BAU</v>
      </c>
      <c r="D810" s="6" t="s">
        <v>3196</v>
      </c>
      <c r="E810" s="44" t="s">
        <v>2787</v>
      </c>
      <c r="F810" t="s">
        <v>3166</v>
      </c>
      <c r="G810" s="44" t="s">
        <v>2791</v>
      </c>
      <c r="H810" s="43">
        <v>1046</v>
      </c>
      <c r="I810" s="44" t="s">
        <v>46</v>
      </c>
      <c r="J810" s="274" t="str">
        <f>IF(ISBLANK(INDEX('Policy Characteristics'!D:D,MATCH($C810,'Policy Characteristics'!$C:$C,0))),"",INDEX('Policy Characteristics'!D:D,MATCH($C810,'Policy Characteristics'!$C:$C,0)))</f>
        <v>Industry Energy Efficiency Standards</v>
      </c>
      <c r="K810" s="272" t="str">
        <f>IF(ISBLANK(INDEX('Policy Characteristics'!E:E,MATCH($C810,'Policy Characteristics'!$C:$C,0))),"",INDEX('Policy Characteristics'!E:E,MATCH($C810,'Policy Characteristics'!$C:$C,0)))</f>
        <v>indst efficiency standards</v>
      </c>
      <c r="L810" s="285">
        <f>IF(ISBLANK(INDEX('Policy Characteristics'!F:F,MATCH($C810,'Policy Characteristics'!$C:$C,0))),"",INDEX('Policy Characteristics'!F:F,MATCH($C810,'Policy Characteristics'!$C:$C,0)))</f>
        <v>0</v>
      </c>
      <c r="M810" s="285">
        <f>IF(ISBLANK(INDEX('Policy Characteristics'!G:G,MATCH($C810,'Policy Characteristics'!$C:$C,0))),"",INDEX('Policy Characteristics'!G:G,MATCH($C810,'Policy Characteristics'!$C:$C,0)))</f>
        <v>0.25</v>
      </c>
      <c r="N810" s="285">
        <f>IF(ISBLANK(INDEX('Policy Characteristics'!H:H,MATCH($C810,'Policy Characteristics'!$C:$C,0))),"",INDEX('Policy Characteristics'!H:H,MATCH($C810,'Policy Characteristics'!$C:$C,0)))</f>
        <v>0.01</v>
      </c>
      <c r="O810" s="272" t="str">
        <f>IF(ISBLANK(INDEX('Policy Characteristics'!I:I,MATCH($C810,'Policy Characteristics'!$C:$C,0))),"",INDEX('Policy Characteristics'!I:I,MATCH($C810,'Policy Characteristics'!$C:$C,0)))</f>
        <v>% reduction in energy use</v>
      </c>
      <c r="P810" s="272" t="str">
        <f>IF(ISBLANK(INDEX('Policy Characteristics'!J:J,MATCH($C810,'Policy Characteristics'!$C:$C,0))),"",INDEX('Policy Characteristics'!J:J,MATCH($C810,'Policy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0" s="272" t="str">
        <f>IF(ISBLANK(INDEX('Policy Characteristics'!K:K,MATCH($C810,'Policy Characteristics'!$C:$C,0))),"",INDEX('Policy Characteristics'!K:K,MATCH($C810,'Policy Characteristics'!$C:$C,0)))</f>
        <v>industry-ag-main.html#eff-stds</v>
      </c>
      <c r="R810" s="272" t="str">
        <f>IF(ISBLANK(INDEX('Policy Characteristics'!L:L,MATCH($C810,'Policy Characteristics'!$C:$C,0))),"",INDEX('Policy Characteristics'!L:L,MATCH($C810,'Policy Characteristics'!$C:$C,0)))</f>
        <v>industry-energy-efficiency-standards.html</v>
      </c>
    </row>
    <row r="811" spans="1:18" s="4" customFormat="1" ht="16">
      <c r="A811" s="272" t="str">
        <f>IF(ISBLANK(INDEX('Policy Characteristics'!A:A,MATCH($C811,'Policy Characteristics'!$C:$C,0))),"",INDEX('Policy Characteristics'!A:A,MATCH($C811,'Policy Characteristics'!$C:$C,0)))</f>
        <v>Industry</v>
      </c>
      <c r="B811" s="272" t="str">
        <f>IF(ISBLANK(INDEX('Policy Characteristics'!B:B,MATCH($C811,'Policy Characteristics'!$C:$C,0))),"",INDEX('Policy Characteristics'!B:B,MATCH($C811,'Policy Characteristics'!$C:$C,0)))</f>
        <v>Industry Energy Efficiency Standards</v>
      </c>
      <c r="C811" s="274" t="str">
        <f t="shared" si="38"/>
        <v>Percentage Improvement in Eqpt Efficiency Standards above BAU</v>
      </c>
      <c r="D811" s="6" t="s">
        <v>3196</v>
      </c>
      <c r="E811" s="44" t="s">
        <v>2784</v>
      </c>
      <c r="F811" t="s">
        <v>3166</v>
      </c>
      <c r="G811" s="44" t="s">
        <v>2789</v>
      </c>
      <c r="H811" s="43">
        <v>1047</v>
      </c>
      <c r="I811" s="44" t="s">
        <v>46</v>
      </c>
      <c r="J811" s="274" t="str">
        <f>IF(ISBLANK(INDEX('Policy Characteristics'!D:D,MATCH($C811,'Policy Characteristics'!$C:$C,0))),"",INDEX('Policy Characteristics'!D:D,MATCH($C811,'Policy Characteristics'!$C:$C,0)))</f>
        <v>Industry Energy Efficiency Standards</v>
      </c>
      <c r="K811" s="272" t="str">
        <f>IF(ISBLANK(INDEX('Policy Characteristics'!E:E,MATCH($C811,'Policy Characteristics'!$C:$C,0))),"",INDEX('Policy Characteristics'!E:E,MATCH($C811,'Policy Characteristics'!$C:$C,0)))</f>
        <v>indst efficiency standards</v>
      </c>
      <c r="L811" s="285">
        <f>IF(ISBLANK(INDEX('Policy Characteristics'!F:F,MATCH($C811,'Policy Characteristics'!$C:$C,0))),"",INDEX('Policy Characteristics'!F:F,MATCH($C811,'Policy Characteristics'!$C:$C,0)))</f>
        <v>0</v>
      </c>
      <c r="M811" s="285">
        <f>IF(ISBLANK(INDEX('Policy Characteristics'!G:G,MATCH($C811,'Policy Characteristics'!$C:$C,0))),"",INDEX('Policy Characteristics'!G:G,MATCH($C811,'Policy Characteristics'!$C:$C,0)))</f>
        <v>0.25</v>
      </c>
      <c r="N811" s="285">
        <f>IF(ISBLANK(INDEX('Policy Characteristics'!H:H,MATCH($C811,'Policy Characteristics'!$C:$C,0))),"",INDEX('Policy Characteristics'!H:H,MATCH($C811,'Policy Characteristics'!$C:$C,0)))</f>
        <v>0.01</v>
      </c>
      <c r="O811" s="272" t="str">
        <f>IF(ISBLANK(INDEX('Policy Characteristics'!I:I,MATCH($C811,'Policy Characteristics'!$C:$C,0))),"",INDEX('Policy Characteristics'!I:I,MATCH($C811,'Policy Characteristics'!$C:$C,0)))</f>
        <v>% reduction in energy use</v>
      </c>
      <c r="P811" s="272" t="str">
        <f>IF(ISBLANK(INDEX('Policy Characteristics'!J:J,MATCH($C811,'Policy Characteristics'!$C:$C,0))),"",INDEX('Policy Characteristics'!J:J,MATCH($C811,'Policy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1" s="272" t="str">
        <f>IF(ISBLANK(INDEX('Policy Characteristics'!K:K,MATCH($C811,'Policy Characteristics'!$C:$C,0))),"",INDEX('Policy Characteristics'!K:K,MATCH($C811,'Policy Characteristics'!$C:$C,0)))</f>
        <v>industry-ag-main.html#eff-stds</v>
      </c>
      <c r="R811" s="272" t="str">
        <f>IF(ISBLANK(INDEX('Policy Characteristics'!L:L,MATCH($C811,'Policy Characteristics'!$C:$C,0))),"",INDEX('Policy Characteristics'!L:L,MATCH($C811,'Policy Characteristics'!$C:$C,0)))</f>
        <v>industry-energy-efficiency-standards.html</v>
      </c>
    </row>
    <row r="812" spans="1:18" s="4" customFormat="1" ht="16">
      <c r="A812" s="272" t="str">
        <f>IF(ISBLANK(INDEX('Policy Characteristics'!A:A,MATCH($C812,'Policy Characteristics'!$C:$C,0))),"",INDEX('Policy Characteristics'!A:A,MATCH($C812,'Policy Characteristics'!$C:$C,0)))</f>
        <v>Industry</v>
      </c>
      <c r="B812" s="272" t="str">
        <f>IF(ISBLANK(INDEX('Policy Characteristics'!B:B,MATCH($C812,'Policy Characteristics'!$C:$C,0))),"",INDEX('Policy Characteristics'!B:B,MATCH($C812,'Policy Characteristics'!$C:$C,0)))</f>
        <v>Industry Energy Efficiency Standards</v>
      </c>
      <c r="C812" s="274" t="str">
        <f t="shared" si="38"/>
        <v>Percentage Improvement in Eqpt Efficiency Standards above BAU</v>
      </c>
      <c r="D812" s="6" t="s">
        <v>3197</v>
      </c>
      <c r="E812" s="44" t="s">
        <v>2444</v>
      </c>
      <c r="F812" t="s">
        <v>2645</v>
      </c>
      <c r="G812" s="44" t="s">
        <v>2450</v>
      </c>
      <c r="H812" s="43">
        <v>1048</v>
      </c>
      <c r="I812" s="44" t="s">
        <v>45</v>
      </c>
      <c r="J812" s="274" t="str">
        <f>IF(ISBLANK(INDEX('Policy Characteristics'!D:D,MATCH($C812,'Policy Characteristics'!$C:$C,0))),"",INDEX('Policy Characteristics'!D:D,MATCH($C812,'Policy Characteristics'!$C:$C,0)))</f>
        <v>Industry Energy Efficiency Standards</v>
      </c>
      <c r="K812" s="272" t="str">
        <f>IF(ISBLANK(INDEX('Policy Characteristics'!E:E,MATCH($C812,'Policy Characteristics'!$C:$C,0))),"",INDEX('Policy Characteristics'!E:E,MATCH($C812,'Policy Characteristics'!$C:$C,0)))</f>
        <v>indst efficiency standards</v>
      </c>
      <c r="L812" s="285">
        <f>IF(ISBLANK(INDEX('Policy Characteristics'!F:F,MATCH($C812,'Policy Characteristics'!$C:$C,0))),"",INDEX('Policy Characteristics'!F:F,MATCH($C812,'Policy Characteristics'!$C:$C,0)))</f>
        <v>0</v>
      </c>
      <c r="M812" s="285">
        <f>IF(ISBLANK(INDEX('Policy Characteristics'!G:G,MATCH($C812,'Policy Characteristics'!$C:$C,0))),"",INDEX('Policy Characteristics'!G:G,MATCH($C812,'Policy Characteristics'!$C:$C,0)))</f>
        <v>0.25</v>
      </c>
      <c r="N812" s="285">
        <f>IF(ISBLANK(INDEX('Policy Characteristics'!H:H,MATCH($C812,'Policy Characteristics'!$C:$C,0))),"",INDEX('Policy Characteristics'!H:H,MATCH($C812,'Policy Characteristics'!$C:$C,0)))</f>
        <v>0.01</v>
      </c>
      <c r="O812" s="272" t="str">
        <f>IF(ISBLANK(INDEX('Policy Characteristics'!I:I,MATCH($C812,'Policy Characteristics'!$C:$C,0))),"",INDEX('Policy Characteristics'!I:I,MATCH($C812,'Policy Characteristics'!$C:$C,0)))</f>
        <v>% reduction in energy use</v>
      </c>
      <c r="P812" s="272" t="str">
        <f>IF(ISBLANK(INDEX('Policy Characteristics'!J:J,MATCH($C812,'Policy Characteristics'!$C:$C,0))),"",INDEX('Policy Characteristics'!J:J,MATCH($C812,'Policy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2" s="272" t="str">
        <f>IF(ISBLANK(INDEX('Policy Characteristics'!K:K,MATCH($C812,'Policy Characteristics'!$C:$C,0))),"",INDEX('Policy Characteristics'!K:K,MATCH($C812,'Policy Characteristics'!$C:$C,0)))</f>
        <v>industry-ag-main.html#eff-stds</v>
      </c>
      <c r="R812" s="272" t="str">
        <f>IF(ISBLANK(INDEX('Policy Characteristics'!L:L,MATCH($C812,'Policy Characteristics'!$C:$C,0))),"",INDEX('Policy Characteristics'!L:L,MATCH($C812,'Policy Characteristics'!$C:$C,0)))</f>
        <v>industry-energy-efficiency-standards.html</v>
      </c>
    </row>
    <row r="813" spans="1:18" s="4" customFormat="1" ht="16">
      <c r="A813" s="272" t="str">
        <f>IF(ISBLANK(INDEX('Policy Characteristics'!A:A,MATCH($C813,'Policy Characteristics'!$C:$C,0))),"",INDEX('Policy Characteristics'!A:A,MATCH($C813,'Policy Characteristics'!$C:$C,0)))</f>
        <v>Industry</v>
      </c>
      <c r="B813" s="272" t="str">
        <f>IF(ISBLANK(INDEX('Policy Characteristics'!B:B,MATCH($C813,'Policy Characteristics'!$C:$C,0))),"",INDEX('Policy Characteristics'!B:B,MATCH($C813,'Policy Characteristics'!$C:$C,0)))</f>
        <v>Industry Energy Efficiency Standards</v>
      </c>
      <c r="C813" s="274" t="str">
        <f t="shared" si="38"/>
        <v>Percentage Improvement in Eqpt Efficiency Standards above BAU</v>
      </c>
      <c r="D813" s="6" t="s">
        <v>3197</v>
      </c>
      <c r="E813" s="44" t="s">
        <v>2445</v>
      </c>
      <c r="F813" t="s">
        <v>2645</v>
      </c>
      <c r="G813" s="44" t="s">
        <v>2453</v>
      </c>
      <c r="H813" s="43">
        <v>1049</v>
      </c>
      <c r="I813" s="44" t="s">
        <v>45</v>
      </c>
      <c r="J813" s="274" t="str">
        <f>IF(ISBLANK(INDEX('Policy Characteristics'!D:D,MATCH($C813,'Policy Characteristics'!$C:$C,0))),"",INDEX('Policy Characteristics'!D:D,MATCH($C813,'Policy Characteristics'!$C:$C,0)))</f>
        <v>Industry Energy Efficiency Standards</v>
      </c>
      <c r="K813" s="272" t="str">
        <f>IF(ISBLANK(INDEX('Policy Characteristics'!E:E,MATCH($C813,'Policy Characteristics'!$C:$C,0))),"",INDEX('Policy Characteristics'!E:E,MATCH($C813,'Policy Characteristics'!$C:$C,0)))</f>
        <v>indst efficiency standards</v>
      </c>
      <c r="L813" s="285">
        <f>IF(ISBLANK(INDEX('Policy Characteristics'!F:F,MATCH($C813,'Policy Characteristics'!$C:$C,0))),"",INDEX('Policy Characteristics'!F:F,MATCH($C813,'Policy Characteristics'!$C:$C,0)))</f>
        <v>0</v>
      </c>
      <c r="M813" s="285">
        <f>IF(ISBLANK(INDEX('Policy Characteristics'!G:G,MATCH($C813,'Policy Characteristics'!$C:$C,0))),"",INDEX('Policy Characteristics'!G:G,MATCH($C813,'Policy Characteristics'!$C:$C,0)))</f>
        <v>0.25</v>
      </c>
      <c r="N813" s="285">
        <f>IF(ISBLANK(INDEX('Policy Characteristics'!H:H,MATCH($C813,'Policy Characteristics'!$C:$C,0))),"",INDEX('Policy Characteristics'!H:H,MATCH($C813,'Policy Characteristics'!$C:$C,0)))</f>
        <v>0.01</v>
      </c>
      <c r="O813" s="272" t="str">
        <f>IF(ISBLANK(INDEX('Policy Characteristics'!I:I,MATCH($C813,'Policy Characteristics'!$C:$C,0))),"",INDEX('Policy Characteristics'!I:I,MATCH($C813,'Policy Characteristics'!$C:$C,0)))</f>
        <v>% reduction in energy use</v>
      </c>
      <c r="P813" s="272" t="str">
        <f>IF(ISBLANK(INDEX('Policy Characteristics'!J:J,MATCH($C813,'Policy Characteristics'!$C:$C,0))),"",INDEX('Policy Characteristics'!J:J,MATCH($C813,'Policy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3" s="272" t="str">
        <f>IF(ISBLANK(INDEX('Policy Characteristics'!K:K,MATCH($C813,'Policy Characteristics'!$C:$C,0))),"",INDEX('Policy Characteristics'!K:K,MATCH($C813,'Policy Characteristics'!$C:$C,0)))</f>
        <v>industry-ag-main.html#eff-stds</v>
      </c>
      <c r="R813" s="272" t="str">
        <f>IF(ISBLANK(INDEX('Policy Characteristics'!L:L,MATCH($C813,'Policy Characteristics'!$C:$C,0))),"",INDEX('Policy Characteristics'!L:L,MATCH($C813,'Policy Characteristics'!$C:$C,0)))</f>
        <v>industry-energy-efficiency-standards.html</v>
      </c>
    </row>
    <row r="814" spans="1:18" s="4" customFormat="1" ht="16">
      <c r="A814" s="272" t="str">
        <f>IF(ISBLANK(INDEX('Policy Characteristics'!A:A,MATCH($C814,'Policy Characteristics'!$C:$C,0))),"",INDEX('Policy Characteristics'!A:A,MATCH($C814,'Policy Characteristics'!$C:$C,0)))</f>
        <v>Industry</v>
      </c>
      <c r="B814" s="272" t="str">
        <f>IF(ISBLANK(INDEX('Policy Characteristics'!B:B,MATCH($C814,'Policy Characteristics'!$C:$C,0))),"",INDEX('Policy Characteristics'!B:B,MATCH($C814,'Policy Characteristics'!$C:$C,0)))</f>
        <v>Industry Energy Efficiency Standards</v>
      </c>
      <c r="C814" s="274" t="str">
        <f t="shared" si="38"/>
        <v>Percentage Improvement in Eqpt Efficiency Standards above BAU</v>
      </c>
      <c r="D814" s="6" t="s">
        <v>3197</v>
      </c>
      <c r="E814" s="44" t="s">
        <v>2446</v>
      </c>
      <c r="F814" t="s">
        <v>2645</v>
      </c>
      <c r="G814" s="44" t="s">
        <v>2454</v>
      </c>
      <c r="H814" s="43">
        <v>1050</v>
      </c>
      <c r="I814" s="44" t="s">
        <v>45</v>
      </c>
      <c r="J814" s="274" t="str">
        <f>IF(ISBLANK(INDEX('Policy Characteristics'!D:D,MATCH($C814,'Policy Characteristics'!$C:$C,0))),"",INDEX('Policy Characteristics'!D:D,MATCH($C814,'Policy Characteristics'!$C:$C,0)))</f>
        <v>Industry Energy Efficiency Standards</v>
      </c>
      <c r="K814" s="272" t="str">
        <f>IF(ISBLANK(INDEX('Policy Characteristics'!E:E,MATCH($C814,'Policy Characteristics'!$C:$C,0))),"",INDEX('Policy Characteristics'!E:E,MATCH($C814,'Policy Characteristics'!$C:$C,0)))</f>
        <v>indst efficiency standards</v>
      </c>
      <c r="L814" s="285">
        <f>IF(ISBLANK(INDEX('Policy Characteristics'!F:F,MATCH($C814,'Policy Characteristics'!$C:$C,0))),"",INDEX('Policy Characteristics'!F:F,MATCH($C814,'Policy Characteristics'!$C:$C,0)))</f>
        <v>0</v>
      </c>
      <c r="M814" s="285">
        <f>IF(ISBLANK(INDEX('Policy Characteristics'!G:G,MATCH($C814,'Policy Characteristics'!$C:$C,0))),"",INDEX('Policy Characteristics'!G:G,MATCH($C814,'Policy Characteristics'!$C:$C,0)))</f>
        <v>0.25</v>
      </c>
      <c r="N814" s="285">
        <f>IF(ISBLANK(INDEX('Policy Characteristics'!H:H,MATCH($C814,'Policy Characteristics'!$C:$C,0))),"",INDEX('Policy Characteristics'!H:H,MATCH($C814,'Policy Characteristics'!$C:$C,0)))</f>
        <v>0.01</v>
      </c>
      <c r="O814" s="272" t="str">
        <f>IF(ISBLANK(INDEX('Policy Characteristics'!I:I,MATCH($C814,'Policy Characteristics'!$C:$C,0))),"",INDEX('Policy Characteristics'!I:I,MATCH($C814,'Policy Characteristics'!$C:$C,0)))</f>
        <v>% reduction in energy use</v>
      </c>
      <c r="P814" s="272" t="str">
        <f>IF(ISBLANK(INDEX('Policy Characteristics'!J:J,MATCH($C814,'Policy Characteristics'!$C:$C,0))),"",INDEX('Policy Characteristics'!J:J,MATCH($C814,'Policy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4" s="272" t="str">
        <f>IF(ISBLANK(INDEX('Policy Characteristics'!K:K,MATCH($C814,'Policy Characteristics'!$C:$C,0))),"",INDEX('Policy Characteristics'!K:K,MATCH($C814,'Policy Characteristics'!$C:$C,0)))</f>
        <v>industry-ag-main.html#eff-stds</v>
      </c>
      <c r="R814" s="272" t="str">
        <f>IF(ISBLANK(INDEX('Policy Characteristics'!L:L,MATCH($C814,'Policy Characteristics'!$C:$C,0))),"",INDEX('Policy Characteristics'!L:L,MATCH($C814,'Policy Characteristics'!$C:$C,0)))</f>
        <v>industry-energy-efficiency-standards.html</v>
      </c>
    </row>
    <row r="815" spans="1:18" s="4" customFormat="1" ht="16">
      <c r="A815" s="272" t="str">
        <f>IF(ISBLANK(INDEX('Policy Characteristics'!A:A,MATCH($C815,'Policy Characteristics'!$C:$C,0))),"",INDEX('Policy Characteristics'!A:A,MATCH($C815,'Policy Characteristics'!$C:$C,0)))</f>
        <v>Industry</v>
      </c>
      <c r="B815" s="272" t="str">
        <f>IF(ISBLANK(INDEX('Policy Characteristics'!B:B,MATCH($C815,'Policy Characteristics'!$C:$C,0))),"",INDEX('Policy Characteristics'!B:B,MATCH($C815,'Policy Characteristics'!$C:$C,0)))</f>
        <v>Industry Energy Efficiency Standards</v>
      </c>
      <c r="C815" s="274" t="str">
        <f t="shared" si="38"/>
        <v>Percentage Improvement in Eqpt Efficiency Standards above BAU</v>
      </c>
      <c r="D815" s="6" t="s">
        <v>3197</v>
      </c>
      <c r="E815" s="44" t="s">
        <v>2447</v>
      </c>
      <c r="F815" t="s">
        <v>2645</v>
      </c>
      <c r="G815" s="44" t="s">
        <v>2451</v>
      </c>
      <c r="H815" s="43">
        <v>1051</v>
      </c>
      <c r="I815" s="44" t="s">
        <v>46</v>
      </c>
      <c r="J815" s="274" t="str">
        <f>IF(ISBLANK(INDEX('Policy Characteristics'!D:D,MATCH($C815,'Policy Characteristics'!$C:$C,0))),"",INDEX('Policy Characteristics'!D:D,MATCH($C815,'Policy Characteristics'!$C:$C,0)))</f>
        <v>Industry Energy Efficiency Standards</v>
      </c>
      <c r="K815" s="272" t="str">
        <f>IF(ISBLANK(INDEX('Policy Characteristics'!E:E,MATCH($C815,'Policy Characteristics'!$C:$C,0))),"",INDEX('Policy Characteristics'!E:E,MATCH($C815,'Policy Characteristics'!$C:$C,0)))</f>
        <v>indst efficiency standards</v>
      </c>
      <c r="L815" s="285">
        <f>IF(ISBLANK(INDEX('Policy Characteristics'!F:F,MATCH($C815,'Policy Characteristics'!$C:$C,0))),"",INDEX('Policy Characteristics'!F:F,MATCH($C815,'Policy Characteristics'!$C:$C,0)))</f>
        <v>0</v>
      </c>
      <c r="M815" s="285">
        <f>IF(ISBLANK(INDEX('Policy Characteristics'!G:G,MATCH($C815,'Policy Characteristics'!$C:$C,0))),"",INDEX('Policy Characteristics'!G:G,MATCH($C815,'Policy Characteristics'!$C:$C,0)))</f>
        <v>0.25</v>
      </c>
      <c r="N815" s="285">
        <f>IF(ISBLANK(INDEX('Policy Characteristics'!H:H,MATCH($C815,'Policy Characteristics'!$C:$C,0))),"",INDEX('Policy Characteristics'!H:H,MATCH($C815,'Policy Characteristics'!$C:$C,0)))</f>
        <v>0.01</v>
      </c>
      <c r="O815" s="272" t="str">
        <f>IF(ISBLANK(INDEX('Policy Characteristics'!I:I,MATCH($C815,'Policy Characteristics'!$C:$C,0))),"",INDEX('Policy Characteristics'!I:I,MATCH($C815,'Policy Characteristics'!$C:$C,0)))</f>
        <v>% reduction in energy use</v>
      </c>
      <c r="P815" s="272" t="str">
        <f>IF(ISBLANK(INDEX('Policy Characteristics'!J:J,MATCH($C815,'Policy Characteristics'!$C:$C,0))),"",INDEX('Policy Characteristics'!J:J,MATCH($C815,'Policy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5" s="272" t="str">
        <f>IF(ISBLANK(INDEX('Policy Characteristics'!K:K,MATCH($C815,'Policy Characteristics'!$C:$C,0))),"",INDEX('Policy Characteristics'!K:K,MATCH($C815,'Policy Characteristics'!$C:$C,0)))</f>
        <v>industry-ag-main.html#eff-stds</v>
      </c>
      <c r="R815" s="272" t="str">
        <f>IF(ISBLANK(INDEX('Policy Characteristics'!L:L,MATCH($C815,'Policy Characteristics'!$C:$C,0))),"",INDEX('Policy Characteristics'!L:L,MATCH($C815,'Policy Characteristics'!$C:$C,0)))</f>
        <v>industry-energy-efficiency-standards.html</v>
      </c>
    </row>
    <row r="816" spans="1:18" s="4" customFormat="1" ht="16">
      <c r="A816" s="272" t="str">
        <f>IF(ISBLANK(INDEX('Policy Characteristics'!A:A,MATCH($C816,'Policy Characteristics'!$C:$C,0))),"",INDEX('Policy Characteristics'!A:A,MATCH($C816,'Policy Characteristics'!$C:$C,0)))</f>
        <v>Industry</v>
      </c>
      <c r="B816" s="272" t="str">
        <f>IF(ISBLANK(INDEX('Policy Characteristics'!B:B,MATCH($C816,'Policy Characteristics'!$C:$C,0))),"",INDEX('Policy Characteristics'!B:B,MATCH($C816,'Policy Characteristics'!$C:$C,0)))</f>
        <v>Industry Energy Efficiency Standards</v>
      </c>
      <c r="C816" s="274" t="str">
        <f t="shared" si="38"/>
        <v>Percentage Improvement in Eqpt Efficiency Standards above BAU</v>
      </c>
      <c r="D816" s="6" t="s">
        <v>3197</v>
      </c>
      <c r="E816" s="44" t="s">
        <v>2448</v>
      </c>
      <c r="F816" t="s">
        <v>2645</v>
      </c>
      <c r="G816" s="44" t="s">
        <v>2452</v>
      </c>
      <c r="H816" s="43">
        <v>1052</v>
      </c>
      <c r="I816" s="44" t="s">
        <v>45</v>
      </c>
      <c r="J816" s="274" t="str">
        <f>IF(ISBLANK(INDEX('Policy Characteristics'!D:D,MATCH($C816,'Policy Characteristics'!$C:$C,0))),"",INDEX('Policy Characteristics'!D:D,MATCH($C816,'Policy Characteristics'!$C:$C,0)))</f>
        <v>Industry Energy Efficiency Standards</v>
      </c>
      <c r="K816" s="272" t="str">
        <f>IF(ISBLANK(INDEX('Policy Characteristics'!E:E,MATCH($C816,'Policy Characteristics'!$C:$C,0))),"",INDEX('Policy Characteristics'!E:E,MATCH($C816,'Policy Characteristics'!$C:$C,0)))</f>
        <v>indst efficiency standards</v>
      </c>
      <c r="L816" s="285">
        <f>IF(ISBLANK(INDEX('Policy Characteristics'!F:F,MATCH($C816,'Policy Characteristics'!$C:$C,0))),"",INDEX('Policy Characteristics'!F:F,MATCH($C816,'Policy Characteristics'!$C:$C,0)))</f>
        <v>0</v>
      </c>
      <c r="M816" s="285">
        <f>IF(ISBLANK(INDEX('Policy Characteristics'!G:G,MATCH($C816,'Policy Characteristics'!$C:$C,0))),"",INDEX('Policy Characteristics'!G:G,MATCH($C816,'Policy Characteristics'!$C:$C,0)))</f>
        <v>0.25</v>
      </c>
      <c r="N816" s="285">
        <f>IF(ISBLANK(INDEX('Policy Characteristics'!H:H,MATCH($C816,'Policy Characteristics'!$C:$C,0))),"",INDEX('Policy Characteristics'!H:H,MATCH($C816,'Policy Characteristics'!$C:$C,0)))</f>
        <v>0.01</v>
      </c>
      <c r="O816" s="272" t="str">
        <f>IF(ISBLANK(INDEX('Policy Characteristics'!I:I,MATCH($C816,'Policy Characteristics'!$C:$C,0))),"",INDEX('Policy Characteristics'!I:I,MATCH($C816,'Policy Characteristics'!$C:$C,0)))</f>
        <v>% reduction in energy use</v>
      </c>
      <c r="P816" s="272" t="str">
        <f>IF(ISBLANK(INDEX('Policy Characteristics'!J:J,MATCH($C816,'Policy Characteristics'!$C:$C,0))),"",INDEX('Policy Characteristics'!J:J,MATCH($C816,'Policy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6" s="272" t="str">
        <f>IF(ISBLANK(INDEX('Policy Characteristics'!K:K,MATCH($C816,'Policy Characteristics'!$C:$C,0))),"",INDEX('Policy Characteristics'!K:K,MATCH($C816,'Policy Characteristics'!$C:$C,0)))</f>
        <v>industry-ag-main.html#eff-stds</v>
      </c>
      <c r="R816" s="272" t="str">
        <f>IF(ISBLANK(INDEX('Policy Characteristics'!L:L,MATCH($C816,'Policy Characteristics'!$C:$C,0))),"",INDEX('Policy Characteristics'!L:L,MATCH($C816,'Policy Characteristics'!$C:$C,0)))</f>
        <v>industry-energy-efficiency-standards.html</v>
      </c>
    </row>
    <row r="817" spans="1:18" s="4" customFormat="1" ht="16">
      <c r="A817" s="272" t="str">
        <f>IF(ISBLANK(INDEX('Policy Characteristics'!A:A,MATCH($C817,'Policy Characteristics'!$C:$C,0))),"",INDEX('Policy Characteristics'!A:A,MATCH($C817,'Policy Characteristics'!$C:$C,0)))</f>
        <v>Industry</v>
      </c>
      <c r="B817" s="272" t="str">
        <f>IF(ISBLANK(INDEX('Policy Characteristics'!B:B,MATCH($C817,'Policy Characteristics'!$C:$C,0))),"",INDEX('Policy Characteristics'!B:B,MATCH($C817,'Policy Characteristics'!$C:$C,0)))</f>
        <v>Industry Energy Efficiency Standards</v>
      </c>
      <c r="C817" s="274" t="str">
        <f t="shared" si="38"/>
        <v>Percentage Improvement in Eqpt Efficiency Standards above BAU</v>
      </c>
      <c r="D817" s="6" t="s">
        <v>3197</v>
      </c>
      <c r="E817" s="44" t="s">
        <v>2449</v>
      </c>
      <c r="F817" t="s">
        <v>2645</v>
      </c>
      <c r="G817" s="44" t="s">
        <v>2455</v>
      </c>
      <c r="H817" s="43">
        <v>1053</v>
      </c>
      <c r="I817" s="44" t="s">
        <v>46</v>
      </c>
      <c r="J817" s="274" t="str">
        <f>IF(ISBLANK(INDEX('Policy Characteristics'!D:D,MATCH($C817,'Policy Characteristics'!$C:$C,0))),"",INDEX('Policy Characteristics'!D:D,MATCH($C817,'Policy Characteristics'!$C:$C,0)))</f>
        <v>Industry Energy Efficiency Standards</v>
      </c>
      <c r="K817" s="272" t="str">
        <f>IF(ISBLANK(INDEX('Policy Characteristics'!E:E,MATCH($C817,'Policy Characteristics'!$C:$C,0))),"",INDEX('Policy Characteristics'!E:E,MATCH($C817,'Policy Characteristics'!$C:$C,0)))</f>
        <v>indst efficiency standards</v>
      </c>
      <c r="L817" s="285">
        <f>IF(ISBLANK(INDEX('Policy Characteristics'!F:F,MATCH($C817,'Policy Characteristics'!$C:$C,0))),"",INDEX('Policy Characteristics'!F:F,MATCH($C817,'Policy Characteristics'!$C:$C,0)))</f>
        <v>0</v>
      </c>
      <c r="M817" s="285">
        <f>IF(ISBLANK(INDEX('Policy Characteristics'!G:G,MATCH($C817,'Policy Characteristics'!$C:$C,0))),"",INDEX('Policy Characteristics'!G:G,MATCH($C817,'Policy Characteristics'!$C:$C,0)))</f>
        <v>0.25</v>
      </c>
      <c r="N817" s="285">
        <f>IF(ISBLANK(INDEX('Policy Characteristics'!H:H,MATCH($C817,'Policy Characteristics'!$C:$C,0))),"",INDEX('Policy Characteristics'!H:H,MATCH($C817,'Policy Characteristics'!$C:$C,0)))</f>
        <v>0.01</v>
      </c>
      <c r="O817" s="272" t="str">
        <f>IF(ISBLANK(INDEX('Policy Characteristics'!I:I,MATCH($C817,'Policy Characteristics'!$C:$C,0))),"",INDEX('Policy Characteristics'!I:I,MATCH($C817,'Policy Characteristics'!$C:$C,0)))</f>
        <v>% reduction in energy use</v>
      </c>
      <c r="P817" s="272" t="str">
        <f>IF(ISBLANK(INDEX('Policy Characteristics'!J:J,MATCH($C817,'Policy Characteristics'!$C:$C,0))),"",INDEX('Policy Characteristics'!J:J,MATCH($C817,'Policy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7" s="272" t="str">
        <f>IF(ISBLANK(INDEX('Policy Characteristics'!K:K,MATCH($C817,'Policy Characteristics'!$C:$C,0))),"",INDEX('Policy Characteristics'!K:K,MATCH($C817,'Policy Characteristics'!$C:$C,0)))</f>
        <v>industry-ag-main.html#eff-stds</v>
      </c>
      <c r="R817" s="272" t="str">
        <f>IF(ISBLANK(INDEX('Policy Characteristics'!L:L,MATCH($C817,'Policy Characteristics'!$C:$C,0))),"",INDEX('Policy Characteristics'!L:L,MATCH($C817,'Policy Characteristics'!$C:$C,0)))</f>
        <v>industry-energy-efficiency-standards.html</v>
      </c>
    </row>
    <row r="818" spans="1:18" s="4" customFormat="1" ht="16">
      <c r="A818" s="272" t="str">
        <f>IF(ISBLANK(INDEX('Policy Characteristics'!A:A,MATCH($C818,'Policy Characteristics'!$C:$C,0))),"",INDEX('Policy Characteristics'!A:A,MATCH($C818,'Policy Characteristics'!$C:$C,0)))</f>
        <v>Industry</v>
      </c>
      <c r="B818" s="272" t="str">
        <f>IF(ISBLANK(INDEX('Policy Characteristics'!B:B,MATCH($C818,'Policy Characteristics'!$C:$C,0))),"",INDEX('Policy Characteristics'!B:B,MATCH($C818,'Policy Characteristics'!$C:$C,0)))</f>
        <v>Industry Energy Efficiency Standards</v>
      </c>
      <c r="C818" s="274" t="str">
        <f t="shared" si="38"/>
        <v>Percentage Improvement in Eqpt Efficiency Standards above BAU</v>
      </c>
      <c r="D818" s="6" t="s">
        <v>3197</v>
      </c>
      <c r="E818" s="44" t="s">
        <v>2785</v>
      </c>
      <c r="F818" t="s">
        <v>2645</v>
      </c>
      <c r="G818" s="44" t="s">
        <v>2788</v>
      </c>
      <c r="H818" s="43">
        <v>1054</v>
      </c>
      <c r="I818" s="44" t="s">
        <v>46</v>
      </c>
      <c r="J818" s="274" t="str">
        <f>IF(ISBLANK(INDEX('Policy Characteristics'!D:D,MATCH($C818,'Policy Characteristics'!$C:$C,0))),"",INDEX('Policy Characteristics'!D:D,MATCH($C818,'Policy Characteristics'!$C:$C,0)))</f>
        <v>Industry Energy Efficiency Standards</v>
      </c>
      <c r="K818" s="272" t="str">
        <f>IF(ISBLANK(INDEX('Policy Characteristics'!E:E,MATCH($C818,'Policy Characteristics'!$C:$C,0))),"",INDEX('Policy Characteristics'!E:E,MATCH($C818,'Policy Characteristics'!$C:$C,0)))</f>
        <v>indst efficiency standards</v>
      </c>
      <c r="L818" s="285">
        <f>IF(ISBLANK(INDEX('Policy Characteristics'!F:F,MATCH($C818,'Policy Characteristics'!$C:$C,0))),"",INDEX('Policy Characteristics'!F:F,MATCH($C818,'Policy Characteristics'!$C:$C,0)))</f>
        <v>0</v>
      </c>
      <c r="M818" s="285">
        <f>IF(ISBLANK(INDEX('Policy Characteristics'!G:G,MATCH($C818,'Policy Characteristics'!$C:$C,0))),"",INDEX('Policy Characteristics'!G:G,MATCH($C818,'Policy Characteristics'!$C:$C,0)))</f>
        <v>0.25</v>
      </c>
      <c r="N818" s="285">
        <f>IF(ISBLANK(INDEX('Policy Characteristics'!H:H,MATCH($C818,'Policy Characteristics'!$C:$C,0))),"",INDEX('Policy Characteristics'!H:H,MATCH($C818,'Policy Characteristics'!$C:$C,0)))</f>
        <v>0.01</v>
      </c>
      <c r="O818" s="272" t="str">
        <f>IF(ISBLANK(INDEX('Policy Characteristics'!I:I,MATCH($C818,'Policy Characteristics'!$C:$C,0))),"",INDEX('Policy Characteristics'!I:I,MATCH($C818,'Policy Characteristics'!$C:$C,0)))</f>
        <v>% reduction in energy use</v>
      </c>
      <c r="P818" s="272" t="str">
        <f>IF(ISBLANK(INDEX('Policy Characteristics'!J:J,MATCH($C818,'Policy Characteristics'!$C:$C,0))),"",INDEX('Policy Characteristics'!J:J,MATCH($C818,'Policy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8" s="272" t="str">
        <f>IF(ISBLANK(INDEX('Policy Characteristics'!K:K,MATCH($C818,'Policy Characteristics'!$C:$C,0))),"",INDEX('Policy Characteristics'!K:K,MATCH($C818,'Policy Characteristics'!$C:$C,0)))</f>
        <v>industry-ag-main.html#eff-stds</v>
      </c>
      <c r="R818" s="272" t="str">
        <f>IF(ISBLANK(INDEX('Policy Characteristics'!L:L,MATCH($C818,'Policy Characteristics'!$C:$C,0))),"",INDEX('Policy Characteristics'!L:L,MATCH($C818,'Policy Characteristics'!$C:$C,0)))</f>
        <v>industry-energy-efficiency-standards.html</v>
      </c>
    </row>
    <row r="819" spans="1:18" s="4" customFormat="1" ht="16">
      <c r="A819" s="272" t="str">
        <f>IF(ISBLANK(INDEX('Policy Characteristics'!A:A,MATCH($C819,'Policy Characteristics'!$C:$C,0))),"",INDEX('Policy Characteristics'!A:A,MATCH($C819,'Policy Characteristics'!$C:$C,0)))</f>
        <v>Industry</v>
      </c>
      <c r="B819" s="272" t="str">
        <f>IF(ISBLANK(INDEX('Policy Characteristics'!B:B,MATCH($C819,'Policy Characteristics'!$C:$C,0))),"",INDEX('Policy Characteristics'!B:B,MATCH($C819,'Policy Characteristics'!$C:$C,0)))</f>
        <v>Industry Energy Efficiency Standards</v>
      </c>
      <c r="C819" s="274" t="str">
        <f t="shared" si="38"/>
        <v>Percentage Improvement in Eqpt Efficiency Standards above BAU</v>
      </c>
      <c r="D819" s="6" t="s">
        <v>3197</v>
      </c>
      <c r="E819" s="44" t="s">
        <v>2786</v>
      </c>
      <c r="F819" t="s">
        <v>2645</v>
      </c>
      <c r="G819" s="44" t="s">
        <v>2790</v>
      </c>
      <c r="H819" s="43">
        <v>1055</v>
      </c>
      <c r="I819" s="44" t="s">
        <v>45</v>
      </c>
      <c r="J819" s="274" t="str">
        <f>IF(ISBLANK(INDEX('Policy Characteristics'!D:D,MATCH($C819,'Policy Characteristics'!$C:$C,0))),"",INDEX('Policy Characteristics'!D:D,MATCH($C819,'Policy Characteristics'!$C:$C,0)))</f>
        <v>Industry Energy Efficiency Standards</v>
      </c>
      <c r="K819" s="272" t="str">
        <f>IF(ISBLANK(INDEX('Policy Characteristics'!E:E,MATCH($C819,'Policy Characteristics'!$C:$C,0))),"",INDEX('Policy Characteristics'!E:E,MATCH($C819,'Policy Characteristics'!$C:$C,0)))</f>
        <v>indst efficiency standards</v>
      </c>
      <c r="L819" s="285">
        <f>IF(ISBLANK(INDEX('Policy Characteristics'!F:F,MATCH($C819,'Policy Characteristics'!$C:$C,0))),"",INDEX('Policy Characteristics'!F:F,MATCH($C819,'Policy Characteristics'!$C:$C,0)))</f>
        <v>0</v>
      </c>
      <c r="M819" s="285">
        <f>IF(ISBLANK(INDEX('Policy Characteristics'!G:G,MATCH($C819,'Policy Characteristics'!$C:$C,0))),"",INDEX('Policy Characteristics'!G:G,MATCH($C819,'Policy Characteristics'!$C:$C,0)))</f>
        <v>0.25</v>
      </c>
      <c r="N819" s="285">
        <f>IF(ISBLANK(INDEX('Policy Characteristics'!H:H,MATCH($C819,'Policy Characteristics'!$C:$C,0))),"",INDEX('Policy Characteristics'!H:H,MATCH($C819,'Policy Characteristics'!$C:$C,0)))</f>
        <v>0.01</v>
      </c>
      <c r="O819" s="272" t="str">
        <f>IF(ISBLANK(INDEX('Policy Characteristics'!I:I,MATCH($C819,'Policy Characteristics'!$C:$C,0))),"",INDEX('Policy Characteristics'!I:I,MATCH($C819,'Policy Characteristics'!$C:$C,0)))</f>
        <v>% reduction in energy use</v>
      </c>
      <c r="P819" s="272" t="str">
        <f>IF(ISBLANK(INDEX('Policy Characteristics'!J:J,MATCH($C819,'Policy Characteristics'!$C:$C,0))),"",INDEX('Policy Characteristics'!J:J,MATCH($C819,'Policy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19" s="272" t="str">
        <f>IF(ISBLANK(INDEX('Policy Characteristics'!K:K,MATCH($C819,'Policy Characteristics'!$C:$C,0))),"",INDEX('Policy Characteristics'!K:K,MATCH($C819,'Policy Characteristics'!$C:$C,0)))</f>
        <v>industry-ag-main.html#eff-stds</v>
      </c>
      <c r="R819" s="272" t="str">
        <f>IF(ISBLANK(INDEX('Policy Characteristics'!L:L,MATCH($C819,'Policy Characteristics'!$C:$C,0))),"",INDEX('Policy Characteristics'!L:L,MATCH($C819,'Policy Characteristics'!$C:$C,0)))</f>
        <v>industry-energy-efficiency-standards.html</v>
      </c>
    </row>
    <row r="820" spans="1:18" s="4" customFormat="1" ht="16">
      <c r="A820" s="272" t="str">
        <f>IF(ISBLANK(INDEX('Policy Characteristics'!A:A,MATCH($C820,'Policy Characteristics'!$C:$C,0))),"",INDEX('Policy Characteristics'!A:A,MATCH($C820,'Policy Characteristics'!$C:$C,0)))</f>
        <v>Industry</v>
      </c>
      <c r="B820" s="272" t="str">
        <f>IF(ISBLANK(INDEX('Policy Characteristics'!B:B,MATCH($C820,'Policy Characteristics'!$C:$C,0))),"",INDEX('Policy Characteristics'!B:B,MATCH($C820,'Policy Characteristics'!$C:$C,0)))</f>
        <v>Industry Energy Efficiency Standards</v>
      </c>
      <c r="C820" s="274" t="str">
        <f t="shared" si="38"/>
        <v>Percentage Improvement in Eqpt Efficiency Standards above BAU</v>
      </c>
      <c r="D820" s="6" t="s">
        <v>3197</v>
      </c>
      <c r="E820" s="44" t="s">
        <v>2787</v>
      </c>
      <c r="F820" t="s">
        <v>2645</v>
      </c>
      <c r="G820" s="44" t="s">
        <v>2791</v>
      </c>
      <c r="H820" s="43">
        <v>1056</v>
      </c>
      <c r="I820" s="44" t="s">
        <v>45</v>
      </c>
      <c r="J820" s="274" t="str">
        <f>IF(ISBLANK(INDEX('Policy Characteristics'!D:D,MATCH($C820,'Policy Characteristics'!$C:$C,0))),"",INDEX('Policy Characteristics'!D:D,MATCH($C820,'Policy Characteristics'!$C:$C,0)))</f>
        <v>Industry Energy Efficiency Standards</v>
      </c>
      <c r="K820" s="272" t="str">
        <f>IF(ISBLANK(INDEX('Policy Characteristics'!E:E,MATCH($C820,'Policy Characteristics'!$C:$C,0))),"",INDEX('Policy Characteristics'!E:E,MATCH($C820,'Policy Characteristics'!$C:$C,0)))</f>
        <v>indst efficiency standards</v>
      </c>
      <c r="L820" s="285">
        <f>IF(ISBLANK(INDEX('Policy Characteristics'!F:F,MATCH($C820,'Policy Characteristics'!$C:$C,0))),"",INDEX('Policy Characteristics'!F:F,MATCH($C820,'Policy Characteristics'!$C:$C,0)))</f>
        <v>0</v>
      </c>
      <c r="M820" s="285">
        <f>IF(ISBLANK(INDEX('Policy Characteristics'!G:G,MATCH($C820,'Policy Characteristics'!$C:$C,0))),"",INDEX('Policy Characteristics'!G:G,MATCH($C820,'Policy Characteristics'!$C:$C,0)))</f>
        <v>0.25</v>
      </c>
      <c r="N820" s="285">
        <f>IF(ISBLANK(INDEX('Policy Characteristics'!H:H,MATCH($C820,'Policy Characteristics'!$C:$C,0))),"",INDEX('Policy Characteristics'!H:H,MATCH($C820,'Policy Characteristics'!$C:$C,0)))</f>
        <v>0.01</v>
      </c>
      <c r="O820" s="272" t="str">
        <f>IF(ISBLANK(INDEX('Policy Characteristics'!I:I,MATCH($C820,'Policy Characteristics'!$C:$C,0))),"",INDEX('Policy Characteristics'!I:I,MATCH($C820,'Policy Characteristics'!$C:$C,0)))</f>
        <v>% reduction in energy use</v>
      </c>
      <c r="P820" s="272" t="str">
        <f>IF(ISBLANK(INDEX('Policy Characteristics'!J:J,MATCH($C820,'Policy Characteristics'!$C:$C,0))),"",INDEX('Policy Characteristics'!J:J,MATCH($C820,'Policy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0" s="272" t="str">
        <f>IF(ISBLANK(INDEX('Policy Characteristics'!K:K,MATCH($C820,'Policy Characteristics'!$C:$C,0))),"",INDEX('Policy Characteristics'!K:K,MATCH($C820,'Policy Characteristics'!$C:$C,0)))</f>
        <v>industry-ag-main.html#eff-stds</v>
      </c>
      <c r="R820" s="272" t="str">
        <f>IF(ISBLANK(INDEX('Policy Characteristics'!L:L,MATCH($C820,'Policy Characteristics'!$C:$C,0))),"",INDEX('Policy Characteristics'!L:L,MATCH($C820,'Policy Characteristics'!$C:$C,0)))</f>
        <v>industry-energy-efficiency-standards.html</v>
      </c>
    </row>
    <row r="821" spans="1:18" s="4" customFormat="1" ht="16">
      <c r="A821" s="272" t="str">
        <f>IF(ISBLANK(INDEX('Policy Characteristics'!A:A,MATCH($C821,'Policy Characteristics'!$C:$C,0))),"",INDEX('Policy Characteristics'!A:A,MATCH($C821,'Policy Characteristics'!$C:$C,0)))</f>
        <v>Industry</v>
      </c>
      <c r="B821" s="272" t="str">
        <f>IF(ISBLANK(INDEX('Policy Characteristics'!B:B,MATCH($C821,'Policy Characteristics'!$C:$C,0))),"",INDEX('Policy Characteristics'!B:B,MATCH($C821,'Policy Characteristics'!$C:$C,0)))</f>
        <v>Industry Energy Efficiency Standards</v>
      </c>
      <c r="C821" s="274" t="str">
        <f t="shared" si="38"/>
        <v>Percentage Improvement in Eqpt Efficiency Standards above BAU</v>
      </c>
      <c r="D821" s="6" t="s">
        <v>3197</v>
      </c>
      <c r="E821" s="44" t="s">
        <v>2784</v>
      </c>
      <c r="F821" t="s">
        <v>2645</v>
      </c>
      <c r="G821" s="44" t="s">
        <v>2789</v>
      </c>
      <c r="H821" s="43">
        <v>1057</v>
      </c>
      <c r="I821" s="44" t="s">
        <v>46</v>
      </c>
      <c r="J821" s="274" t="str">
        <f>IF(ISBLANK(INDEX('Policy Characteristics'!D:D,MATCH($C821,'Policy Characteristics'!$C:$C,0))),"",INDEX('Policy Characteristics'!D:D,MATCH($C821,'Policy Characteristics'!$C:$C,0)))</f>
        <v>Industry Energy Efficiency Standards</v>
      </c>
      <c r="K821" s="272" t="str">
        <f>IF(ISBLANK(INDEX('Policy Characteristics'!E:E,MATCH($C821,'Policy Characteristics'!$C:$C,0))),"",INDEX('Policy Characteristics'!E:E,MATCH($C821,'Policy Characteristics'!$C:$C,0)))</f>
        <v>indst efficiency standards</v>
      </c>
      <c r="L821" s="285">
        <f>IF(ISBLANK(INDEX('Policy Characteristics'!F:F,MATCH($C821,'Policy Characteristics'!$C:$C,0))),"",INDEX('Policy Characteristics'!F:F,MATCH($C821,'Policy Characteristics'!$C:$C,0)))</f>
        <v>0</v>
      </c>
      <c r="M821" s="285">
        <f>IF(ISBLANK(INDEX('Policy Characteristics'!G:G,MATCH($C821,'Policy Characteristics'!$C:$C,0))),"",INDEX('Policy Characteristics'!G:G,MATCH($C821,'Policy Characteristics'!$C:$C,0)))</f>
        <v>0.25</v>
      </c>
      <c r="N821" s="285">
        <f>IF(ISBLANK(INDEX('Policy Characteristics'!H:H,MATCH($C821,'Policy Characteristics'!$C:$C,0))),"",INDEX('Policy Characteristics'!H:H,MATCH($C821,'Policy Characteristics'!$C:$C,0)))</f>
        <v>0.01</v>
      </c>
      <c r="O821" s="272" t="str">
        <f>IF(ISBLANK(INDEX('Policy Characteristics'!I:I,MATCH($C821,'Policy Characteristics'!$C:$C,0))),"",INDEX('Policy Characteristics'!I:I,MATCH($C821,'Policy Characteristics'!$C:$C,0)))</f>
        <v>% reduction in energy use</v>
      </c>
      <c r="P821" s="272" t="str">
        <f>IF(ISBLANK(INDEX('Policy Characteristics'!J:J,MATCH($C821,'Policy Characteristics'!$C:$C,0))),"",INDEX('Policy Characteristics'!J:J,MATCH($C821,'Policy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1" s="272" t="str">
        <f>IF(ISBLANK(INDEX('Policy Characteristics'!K:K,MATCH($C821,'Policy Characteristics'!$C:$C,0))),"",INDEX('Policy Characteristics'!K:K,MATCH($C821,'Policy Characteristics'!$C:$C,0)))</f>
        <v>industry-ag-main.html#eff-stds</v>
      </c>
      <c r="R821" s="272" t="str">
        <f>IF(ISBLANK(INDEX('Policy Characteristics'!L:L,MATCH($C821,'Policy Characteristics'!$C:$C,0))),"",INDEX('Policy Characteristics'!L:L,MATCH($C821,'Policy Characteristics'!$C:$C,0)))</f>
        <v>industry-energy-efficiency-standards.html</v>
      </c>
    </row>
    <row r="822" spans="1:18" s="4" customFormat="1" ht="16">
      <c r="A822" s="272" t="str">
        <f>IF(ISBLANK(INDEX('Policy Characteristics'!A:A,MATCH($C822,'Policy Characteristics'!$C:$C,0))),"",INDEX('Policy Characteristics'!A:A,MATCH($C822,'Policy Characteristics'!$C:$C,0)))</f>
        <v>Industry</v>
      </c>
      <c r="B822" s="272" t="str">
        <f>IF(ISBLANK(INDEX('Policy Characteristics'!B:B,MATCH($C822,'Policy Characteristics'!$C:$C,0))),"",INDEX('Policy Characteristics'!B:B,MATCH($C822,'Policy Characteristics'!$C:$C,0)))</f>
        <v>Industry Energy Efficiency Standards</v>
      </c>
      <c r="C822" s="274" t="str">
        <f t="shared" si="38"/>
        <v>Percentage Improvement in Eqpt Efficiency Standards above BAU</v>
      </c>
      <c r="D822" s="6" t="s">
        <v>3198</v>
      </c>
      <c r="E822" s="44" t="s">
        <v>2444</v>
      </c>
      <c r="F822" t="s">
        <v>3167</v>
      </c>
      <c r="G822" s="44" t="s">
        <v>2450</v>
      </c>
      <c r="H822" s="43">
        <v>1058</v>
      </c>
      <c r="I822" s="44" t="s">
        <v>45</v>
      </c>
      <c r="J822" s="274" t="str">
        <f>IF(ISBLANK(INDEX('Policy Characteristics'!D:D,MATCH($C822,'Policy Characteristics'!$C:$C,0))),"",INDEX('Policy Characteristics'!D:D,MATCH($C822,'Policy Characteristics'!$C:$C,0)))</f>
        <v>Industry Energy Efficiency Standards</v>
      </c>
      <c r="K822" s="272" t="str">
        <f>IF(ISBLANK(INDEX('Policy Characteristics'!E:E,MATCH($C822,'Policy Characteristics'!$C:$C,0))),"",INDEX('Policy Characteristics'!E:E,MATCH($C822,'Policy Characteristics'!$C:$C,0)))</f>
        <v>indst efficiency standards</v>
      </c>
      <c r="L822" s="285">
        <f>IF(ISBLANK(INDEX('Policy Characteristics'!F:F,MATCH($C822,'Policy Characteristics'!$C:$C,0))),"",INDEX('Policy Characteristics'!F:F,MATCH($C822,'Policy Characteristics'!$C:$C,0)))</f>
        <v>0</v>
      </c>
      <c r="M822" s="285">
        <f>IF(ISBLANK(INDEX('Policy Characteristics'!G:G,MATCH($C822,'Policy Characteristics'!$C:$C,0))),"",INDEX('Policy Characteristics'!G:G,MATCH($C822,'Policy Characteristics'!$C:$C,0)))</f>
        <v>0.25</v>
      </c>
      <c r="N822" s="285">
        <f>IF(ISBLANK(INDEX('Policy Characteristics'!H:H,MATCH($C822,'Policy Characteristics'!$C:$C,0))),"",INDEX('Policy Characteristics'!H:H,MATCH($C822,'Policy Characteristics'!$C:$C,0)))</f>
        <v>0.01</v>
      </c>
      <c r="O822" s="272" t="str">
        <f>IF(ISBLANK(INDEX('Policy Characteristics'!I:I,MATCH($C822,'Policy Characteristics'!$C:$C,0))),"",INDEX('Policy Characteristics'!I:I,MATCH($C822,'Policy Characteristics'!$C:$C,0)))</f>
        <v>% reduction in energy use</v>
      </c>
      <c r="P822" s="272" t="str">
        <f>IF(ISBLANK(INDEX('Policy Characteristics'!J:J,MATCH($C822,'Policy Characteristics'!$C:$C,0))),"",INDEX('Policy Characteristics'!J:J,MATCH($C822,'Policy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2" s="272" t="str">
        <f>IF(ISBLANK(INDEX('Policy Characteristics'!K:K,MATCH($C822,'Policy Characteristics'!$C:$C,0))),"",INDEX('Policy Characteristics'!K:K,MATCH($C822,'Policy Characteristics'!$C:$C,0)))</f>
        <v>industry-ag-main.html#eff-stds</v>
      </c>
      <c r="R822" s="272" t="str">
        <f>IF(ISBLANK(INDEX('Policy Characteristics'!L:L,MATCH($C822,'Policy Characteristics'!$C:$C,0))),"",INDEX('Policy Characteristics'!L:L,MATCH($C822,'Policy Characteristics'!$C:$C,0)))</f>
        <v>industry-energy-efficiency-standards.html</v>
      </c>
    </row>
    <row r="823" spans="1:18" s="4" customFormat="1" ht="16">
      <c r="A823" s="272" t="str">
        <f>IF(ISBLANK(INDEX('Policy Characteristics'!A:A,MATCH($C823,'Policy Characteristics'!$C:$C,0))),"",INDEX('Policy Characteristics'!A:A,MATCH($C823,'Policy Characteristics'!$C:$C,0)))</f>
        <v>Industry</v>
      </c>
      <c r="B823" s="272" t="str">
        <f>IF(ISBLANK(INDEX('Policy Characteristics'!B:B,MATCH($C823,'Policy Characteristics'!$C:$C,0))),"",INDEX('Policy Characteristics'!B:B,MATCH($C823,'Policy Characteristics'!$C:$C,0)))</f>
        <v>Industry Energy Efficiency Standards</v>
      </c>
      <c r="C823" s="274" t="str">
        <f t="shared" si="38"/>
        <v>Percentage Improvement in Eqpt Efficiency Standards above BAU</v>
      </c>
      <c r="D823" s="6" t="s">
        <v>3198</v>
      </c>
      <c r="E823" s="44" t="s">
        <v>2445</v>
      </c>
      <c r="F823" t="s">
        <v>3167</v>
      </c>
      <c r="G823" s="44" t="s">
        <v>2453</v>
      </c>
      <c r="H823" s="43">
        <v>1059</v>
      </c>
      <c r="I823" s="44" t="s">
        <v>45</v>
      </c>
      <c r="J823" s="274" t="str">
        <f>IF(ISBLANK(INDEX('Policy Characteristics'!D:D,MATCH($C823,'Policy Characteristics'!$C:$C,0))),"",INDEX('Policy Characteristics'!D:D,MATCH($C823,'Policy Characteristics'!$C:$C,0)))</f>
        <v>Industry Energy Efficiency Standards</v>
      </c>
      <c r="K823" s="272" t="str">
        <f>IF(ISBLANK(INDEX('Policy Characteristics'!E:E,MATCH($C823,'Policy Characteristics'!$C:$C,0))),"",INDEX('Policy Characteristics'!E:E,MATCH($C823,'Policy Characteristics'!$C:$C,0)))</f>
        <v>indst efficiency standards</v>
      </c>
      <c r="L823" s="285">
        <f>IF(ISBLANK(INDEX('Policy Characteristics'!F:F,MATCH($C823,'Policy Characteristics'!$C:$C,0))),"",INDEX('Policy Characteristics'!F:F,MATCH($C823,'Policy Characteristics'!$C:$C,0)))</f>
        <v>0</v>
      </c>
      <c r="M823" s="285">
        <f>IF(ISBLANK(INDEX('Policy Characteristics'!G:G,MATCH($C823,'Policy Characteristics'!$C:$C,0))),"",INDEX('Policy Characteristics'!G:G,MATCH($C823,'Policy Characteristics'!$C:$C,0)))</f>
        <v>0.25</v>
      </c>
      <c r="N823" s="285">
        <f>IF(ISBLANK(INDEX('Policy Characteristics'!H:H,MATCH($C823,'Policy Characteristics'!$C:$C,0))),"",INDEX('Policy Characteristics'!H:H,MATCH($C823,'Policy Characteristics'!$C:$C,0)))</f>
        <v>0.01</v>
      </c>
      <c r="O823" s="272" t="str">
        <f>IF(ISBLANK(INDEX('Policy Characteristics'!I:I,MATCH($C823,'Policy Characteristics'!$C:$C,0))),"",INDEX('Policy Characteristics'!I:I,MATCH($C823,'Policy Characteristics'!$C:$C,0)))</f>
        <v>% reduction in energy use</v>
      </c>
      <c r="P823" s="272" t="str">
        <f>IF(ISBLANK(INDEX('Policy Characteristics'!J:J,MATCH($C823,'Policy Characteristics'!$C:$C,0))),"",INDEX('Policy Characteristics'!J:J,MATCH($C823,'Policy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3" s="272" t="str">
        <f>IF(ISBLANK(INDEX('Policy Characteristics'!K:K,MATCH($C823,'Policy Characteristics'!$C:$C,0))),"",INDEX('Policy Characteristics'!K:K,MATCH($C823,'Policy Characteristics'!$C:$C,0)))</f>
        <v>industry-ag-main.html#eff-stds</v>
      </c>
      <c r="R823" s="272" t="str">
        <f>IF(ISBLANK(INDEX('Policy Characteristics'!L:L,MATCH($C823,'Policy Characteristics'!$C:$C,0))),"",INDEX('Policy Characteristics'!L:L,MATCH($C823,'Policy Characteristics'!$C:$C,0)))</f>
        <v>industry-energy-efficiency-standards.html</v>
      </c>
    </row>
    <row r="824" spans="1:18" s="4" customFormat="1" ht="16">
      <c r="A824" s="272" t="str">
        <f>IF(ISBLANK(INDEX('Policy Characteristics'!A:A,MATCH($C824,'Policy Characteristics'!$C:$C,0))),"",INDEX('Policy Characteristics'!A:A,MATCH($C824,'Policy Characteristics'!$C:$C,0)))</f>
        <v>Industry</v>
      </c>
      <c r="B824" s="272" t="str">
        <f>IF(ISBLANK(INDEX('Policy Characteristics'!B:B,MATCH($C824,'Policy Characteristics'!$C:$C,0))),"",INDEX('Policy Characteristics'!B:B,MATCH($C824,'Policy Characteristics'!$C:$C,0)))</f>
        <v>Industry Energy Efficiency Standards</v>
      </c>
      <c r="C824" s="274" t="str">
        <f t="shared" si="38"/>
        <v>Percentage Improvement in Eqpt Efficiency Standards above BAU</v>
      </c>
      <c r="D824" s="6" t="s">
        <v>3198</v>
      </c>
      <c r="E824" s="44" t="s">
        <v>2446</v>
      </c>
      <c r="F824" t="s">
        <v>3167</v>
      </c>
      <c r="G824" s="44" t="s">
        <v>2454</v>
      </c>
      <c r="H824" s="43">
        <v>1060</v>
      </c>
      <c r="I824" s="44" t="s">
        <v>45</v>
      </c>
      <c r="J824" s="274" t="str">
        <f>IF(ISBLANK(INDEX('Policy Characteristics'!D:D,MATCH($C824,'Policy Characteristics'!$C:$C,0))),"",INDEX('Policy Characteristics'!D:D,MATCH($C824,'Policy Characteristics'!$C:$C,0)))</f>
        <v>Industry Energy Efficiency Standards</v>
      </c>
      <c r="K824" s="272" t="str">
        <f>IF(ISBLANK(INDEX('Policy Characteristics'!E:E,MATCH($C824,'Policy Characteristics'!$C:$C,0))),"",INDEX('Policy Characteristics'!E:E,MATCH($C824,'Policy Characteristics'!$C:$C,0)))</f>
        <v>indst efficiency standards</v>
      </c>
      <c r="L824" s="285">
        <f>IF(ISBLANK(INDEX('Policy Characteristics'!F:F,MATCH($C824,'Policy Characteristics'!$C:$C,0))),"",INDEX('Policy Characteristics'!F:F,MATCH($C824,'Policy Characteristics'!$C:$C,0)))</f>
        <v>0</v>
      </c>
      <c r="M824" s="285">
        <f>IF(ISBLANK(INDEX('Policy Characteristics'!G:G,MATCH($C824,'Policy Characteristics'!$C:$C,0))),"",INDEX('Policy Characteristics'!G:G,MATCH($C824,'Policy Characteristics'!$C:$C,0)))</f>
        <v>0.25</v>
      </c>
      <c r="N824" s="285">
        <f>IF(ISBLANK(INDEX('Policy Characteristics'!H:H,MATCH($C824,'Policy Characteristics'!$C:$C,0))),"",INDEX('Policy Characteristics'!H:H,MATCH($C824,'Policy Characteristics'!$C:$C,0)))</f>
        <v>0.01</v>
      </c>
      <c r="O824" s="272" t="str">
        <f>IF(ISBLANK(INDEX('Policy Characteristics'!I:I,MATCH($C824,'Policy Characteristics'!$C:$C,0))),"",INDEX('Policy Characteristics'!I:I,MATCH($C824,'Policy Characteristics'!$C:$C,0)))</f>
        <v>% reduction in energy use</v>
      </c>
      <c r="P824" s="272" t="str">
        <f>IF(ISBLANK(INDEX('Policy Characteristics'!J:J,MATCH($C824,'Policy Characteristics'!$C:$C,0))),"",INDEX('Policy Characteristics'!J:J,MATCH($C824,'Policy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4" s="272" t="str">
        <f>IF(ISBLANK(INDEX('Policy Characteristics'!K:K,MATCH($C824,'Policy Characteristics'!$C:$C,0))),"",INDEX('Policy Characteristics'!K:K,MATCH($C824,'Policy Characteristics'!$C:$C,0)))</f>
        <v>industry-ag-main.html#eff-stds</v>
      </c>
      <c r="R824" s="272" t="str">
        <f>IF(ISBLANK(INDEX('Policy Characteristics'!L:L,MATCH($C824,'Policy Characteristics'!$C:$C,0))),"",INDEX('Policy Characteristics'!L:L,MATCH($C824,'Policy Characteristics'!$C:$C,0)))</f>
        <v>industry-energy-efficiency-standards.html</v>
      </c>
    </row>
    <row r="825" spans="1:18" s="4" customFormat="1" ht="16">
      <c r="A825" s="272" t="str">
        <f>IF(ISBLANK(INDEX('Policy Characteristics'!A:A,MATCH($C825,'Policy Characteristics'!$C:$C,0))),"",INDEX('Policy Characteristics'!A:A,MATCH($C825,'Policy Characteristics'!$C:$C,0)))</f>
        <v>Industry</v>
      </c>
      <c r="B825" s="272" t="str">
        <f>IF(ISBLANK(INDEX('Policy Characteristics'!B:B,MATCH($C825,'Policy Characteristics'!$C:$C,0))),"",INDEX('Policy Characteristics'!B:B,MATCH($C825,'Policy Characteristics'!$C:$C,0)))</f>
        <v>Industry Energy Efficiency Standards</v>
      </c>
      <c r="C825" s="274" t="str">
        <f t="shared" si="38"/>
        <v>Percentage Improvement in Eqpt Efficiency Standards above BAU</v>
      </c>
      <c r="D825" s="6" t="s">
        <v>3198</v>
      </c>
      <c r="E825" s="44" t="s">
        <v>2447</v>
      </c>
      <c r="F825" t="s">
        <v>3167</v>
      </c>
      <c r="G825" s="44" t="s">
        <v>2451</v>
      </c>
      <c r="H825" s="43">
        <v>1061</v>
      </c>
      <c r="I825" s="44" t="s">
        <v>46</v>
      </c>
      <c r="J825" s="274" t="str">
        <f>IF(ISBLANK(INDEX('Policy Characteristics'!D:D,MATCH($C825,'Policy Characteristics'!$C:$C,0))),"",INDEX('Policy Characteristics'!D:D,MATCH($C825,'Policy Characteristics'!$C:$C,0)))</f>
        <v>Industry Energy Efficiency Standards</v>
      </c>
      <c r="K825" s="272" t="str">
        <f>IF(ISBLANK(INDEX('Policy Characteristics'!E:E,MATCH($C825,'Policy Characteristics'!$C:$C,0))),"",INDEX('Policy Characteristics'!E:E,MATCH($C825,'Policy Characteristics'!$C:$C,0)))</f>
        <v>indst efficiency standards</v>
      </c>
      <c r="L825" s="285">
        <f>IF(ISBLANK(INDEX('Policy Characteristics'!F:F,MATCH($C825,'Policy Characteristics'!$C:$C,0))),"",INDEX('Policy Characteristics'!F:F,MATCH($C825,'Policy Characteristics'!$C:$C,0)))</f>
        <v>0</v>
      </c>
      <c r="M825" s="285">
        <f>IF(ISBLANK(INDEX('Policy Characteristics'!G:G,MATCH($C825,'Policy Characteristics'!$C:$C,0))),"",INDEX('Policy Characteristics'!G:G,MATCH($C825,'Policy Characteristics'!$C:$C,0)))</f>
        <v>0.25</v>
      </c>
      <c r="N825" s="285">
        <f>IF(ISBLANK(INDEX('Policy Characteristics'!H:H,MATCH($C825,'Policy Characteristics'!$C:$C,0))),"",INDEX('Policy Characteristics'!H:H,MATCH($C825,'Policy Characteristics'!$C:$C,0)))</f>
        <v>0.01</v>
      </c>
      <c r="O825" s="272" t="str">
        <f>IF(ISBLANK(INDEX('Policy Characteristics'!I:I,MATCH($C825,'Policy Characteristics'!$C:$C,0))),"",INDEX('Policy Characteristics'!I:I,MATCH($C825,'Policy Characteristics'!$C:$C,0)))</f>
        <v>% reduction in energy use</v>
      </c>
      <c r="P825" s="272" t="str">
        <f>IF(ISBLANK(INDEX('Policy Characteristics'!J:J,MATCH($C825,'Policy Characteristics'!$C:$C,0))),"",INDEX('Policy Characteristics'!J:J,MATCH($C825,'Policy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5" s="272" t="str">
        <f>IF(ISBLANK(INDEX('Policy Characteristics'!K:K,MATCH($C825,'Policy Characteristics'!$C:$C,0))),"",INDEX('Policy Characteristics'!K:K,MATCH($C825,'Policy Characteristics'!$C:$C,0)))</f>
        <v>industry-ag-main.html#eff-stds</v>
      </c>
      <c r="R825" s="272" t="str">
        <f>IF(ISBLANK(INDEX('Policy Characteristics'!L:L,MATCH($C825,'Policy Characteristics'!$C:$C,0))),"",INDEX('Policy Characteristics'!L:L,MATCH($C825,'Policy Characteristics'!$C:$C,0)))</f>
        <v>industry-energy-efficiency-standards.html</v>
      </c>
    </row>
    <row r="826" spans="1:18" s="4" customFormat="1" ht="16">
      <c r="A826" s="272" t="str">
        <f>IF(ISBLANK(INDEX('Policy Characteristics'!A:A,MATCH($C826,'Policy Characteristics'!$C:$C,0))),"",INDEX('Policy Characteristics'!A:A,MATCH($C826,'Policy Characteristics'!$C:$C,0)))</f>
        <v>Industry</v>
      </c>
      <c r="B826" s="272" t="str">
        <f>IF(ISBLANK(INDEX('Policy Characteristics'!B:B,MATCH($C826,'Policy Characteristics'!$C:$C,0))),"",INDEX('Policy Characteristics'!B:B,MATCH($C826,'Policy Characteristics'!$C:$C,0)))</f>
        <v>Industry Energy Efficiency Standards</v>
      </c>
      <c r="C826" s="274" t="str">
        <f t="shared" si="38"/>
        <v>Percentage Improvement in Eqpt Efficiency Standards above BAU</v>
      </c>
      <c r="D826" s="6" t="s">
        <v>3198</v>
      </c>
      <c r="E826" s="44" t="s">
        <v>2448</v>
      </c>
      <c r="F826" t="s">
        <v>3167</v>
      </c>
      <c r="G826" s="44" t="s">
        <v>2452</v>
      </c>
      <c r="H826" s="43">
        <v>1062</v>
      </c>
      <c r="I826" s="44" t="s">
        <v>45</v>
      </c>
      <c r="J826" s="274" t="str">
        <f>IF(ISBLANK(INDEX('Policy Characteristics'!D:D,MATCH($C826,'Policy Characteristics'!$C:$C,0))),"",INDEX('Policy Characteristics'!D:D,MATCH($C826,'Policy Characteristics'!$C:$C,0)))</f>
        <v>Industry Energy Efficiency Standards</v>
      </c>
      <c r="K826" s="272" t="str">
        <f>IF(ISBLANK(INDEX('Policy Characteristics'!E:E,MATCH($C826,'Policy Characteristics'!$C:$C,0))),"",INDEX('Policy Characteristics'!E:E,MATCH($C826,'Policy Characteristics'!$C:$C,0)))</f>
        <v>indst efficiency standards</v>
      </c>
      <c r="L826" s="285">
        <f>IF(ISBLANK(INDEX('Policy Characteristics'!F:F,MATCH($C826,'Policy Characteristics'!$C:$C,0))),"",INDEX('Policy Characteristics'!F:F,MATCH($C826,'Policy Characteristics'!$C:$C,0)))</f>
        <v>0</v>
      </c>
      <c r="M826" s="285">
        <f>IF(ISBLANK(INDEX('Policy Characteristics'!G:G,MATCH($C826,'Policy Characteristics'!$C:$C,0))),"",INDEX('Policy Characteristics'!G:G,MATCH($C826,'Policy Characteristics'!$C:$C,0)))</f>
        <v>0.25</v>
      </c>
      <c r="N826" s="285">
        <f>IF(ISBLANK(INDEX('Policy Characteristics'!H:H,MATCH($C826,'Policy Characteristics'!$C:$C,0))),"",INDEX('Policy Characteristics'!H:H,MATCH($C826,'Policy Characteristics'!$C:$C,0)))</f>
        <v>0.01</v>
      </c>
      <c r="O826" s="272" t="str">
        <f>IF(ISBLANK(INDEX('Policy Characteristics'!I:I,MATCH($C826,'Policy Characteristics'!$C:$C,0))),"",INDEX('Policy Characteristics'!I:I,MATCH($C826,'Policy Characteristics'!$C:$C,0)))</f>
        <v>% reduction in energy use</v>
      </c>
      <c r="P826" s="272" t="str">
        <f>IF(ISBLANK(INDEX('Policy Characteristics'!J:J,MATCH($C826,'Policy Characteristics'!$C:$C,0))),"",INDEX('Policy Characteristics'!J:J,MATCH($C826,'Policy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6" s="272" t="str">
        <f>IF(ISBLANK(INDEX('Policy Characteristics'!K:K,MATCH($C826,'Policy Characteristics'!$C:$C,0))),"",INDEX('Policy Characteristics'!K:K,MATCH($C826,'Policy Characteristics'!$C:$C,0)))</f>
        <v>industry-ag-main.html#eff-stds</v>
      </c>
      <c r="R826" s="272" t="str">
        <f>IF(ISBLANK(INDEX('Policy Characteristics'!L:L,MATCH($C826,'Policy Characteristics'!$C:$C,0))),"",INDEX('Policy Characteristics'!L:L,MATCH($C826,'Policy Characteristics'!$C:$C,0)))</f>
        <v>industry-energy-efficiency-standards.html</v>
      </c>
    </row>
    <row r="827" spans="1:18" s="4" customFormat="1" ht="16">
      <c r="A827" s="272" t="str">
        <f>IF(ISBLANK(INDEX('Policy Characteristics'!A:A,MATCH($C827,'Policy Characteristics'!$C:$C,0))),"",INDEX('Policy Characteristics'!A:A,MATCH($C827,'Policy Characteristics'!$C:$C,0)))</f>
        <v>Industry</v>
      </c>
      <c r="B827" s="272" t="str">
        <f>IF(ISBLANK(INDEX('Policy Characteristics'!B:B,MATCH($C827,'Policy Characteristics'!$C:$C,0))),"",INDEX('Policy Characteristics'!B:B,MATCH($C827,'Policy Characteristics'!$C:$C,0)))</f>
        <v>Industry Energy Efficiency Standards</v>
      </c>
      <c r="C827" s="274" t="str">
        <f t="shared" si="38"/>
        <v>Percentage Improvement in Eqpt Efficiency Standards above BAU</v>
      </c>
      <c r="D827" s="6" t="s">
        <v>3198</v>
      </c>
      <c r="E827" s="44" t="s">
        <v>2449</v>
      </c>
      <c r="F827" t="s">
        <v>3167</v>
      </c>
      <c r="G827" s="44" t="s">
        <v>2455</v>
      </c>
      <c r="H827" s="43">
        <v>1063</v>
      </c>
      <c r="I827" s="44" t="s">
        <v>46</v>
      </c>
      <c r="J827" s="274" t="str">
        <f>IF(ISBLANK(INDEX('Policy Characteristics'!D:D,MATCH($C827,'Policy Characteristics'!$C:$C,0))),"",INDEX('Policy Characteristics'!D:D,MATCH($C827,'Policy Characteristics'!$C:$C,0)))</f>
        <v>Industry Energy Efficiency Standards</v>
      </c>
      <c r="K827" s="272" t="str">
        <f>IF(ISBLANK(INDEX('Policy Characteristics'!E:E,MATCH($C827,'Policy Characteristics'!$C:$C,0))),"",INDEX('Policy Characteristics'!E:E,MATCH($C827,'Policy Characteristics'!$C:$C,0)))</f>
        <v>indst efficiency standards</v>
      </c>
      <c r="L827" s="285">
        <f>IF(ISBLANK(INDEX('Policy Characteristics'!F:F,MATCH($C827,'Policy Characteristics'!$C:$C,0))),"",INDEX('Policy Characteristics'!F:F,MATCH($C827,'Policy Characteristics'!$C:$C,0)))</f>
        <v>0</v>
      </c>
      <c r="M827" s="285">
        <f>IF(ISBLANK(INDEX('Policy Characteristics'!G:G,MATCH($C827,'Policy Characteristics'!$C:$C,0))),"",INDEX('Policy Characteristics'!G:G,MATCH($C827,'Policy Characteristics'!$C:$C,0)))</f>
        <v>0.25</v>
      </c>
      <c r="N827" s="285">
        <f>IF(ISBLANK(INDEX('Policy Characteristics'!H:H,MATCH($C827,'Policy Characteristics'!$C:$C,0))),"",INDEX('Policy Characteristics'!H:H,MATCH($C827,'Policy Characteristics'!$C:$C,0)))</f>
        <v>0.01</v>
      </c>
      <c r="O827" s="272" t="str">
        <f>IF(ISBLANK(INDEX('Policy Characteristics'!I:I,MATCH($C827,'Policy Characteristics'!$C:$C,0))),"",INDEX('Policy Characteristics'!I:I,MATCH($C827,'Policy Characteristics'!$C:$C,0)))</f>
        <v>% reduction in energy use</v>
      </c>
      <c r="P827" s="272" t="str">
        <f>IF(ISBLANK(INDEX('Policy Characteristics'!J:J,MATCH($C827,'Policy Characteristics'!$C:$C,0))),"",INDEX('Policy Characteristics'!J:J,MATCH($C827,'Policy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7" s="272" t="str">
        <f>IF(ISBLANK(INDEX('Policy Characteristics'!K:K,MATCH($C827,'Policy Characteristics'!$C:$C,0))),"",INDEX('Policy Characteristics'!K:K,MATCH($C827,'Policy Characteristics'!$C:$C,0)))</f>
        <v>industry-ag-main.html#eff-stds</v>
      </c>
      <c r="R827" s="272" t="str">
        <f>IF(ISBLANK(INDEX('Policy Characteristics'!L:L,MATCH($C827,'Policy Characteristics'!$C:$C,0))),"",INDEX('Policy Characteristics'!L:L,MATCH($C827,'Policy Characteristics'!$C:$C,0)))</f>
        <v>industry-energy-efficiency-standards.html</v>
      </c>
    </row>
    <row r="828" spans="1:18" s="4" customFormat="1" ht="16">
      <c r="A828" s="272" t="str">
        <f>IF(ISBLANK(INDEX('Policy Characteristics'!A:A,MATCH($C828,'Policy Characteristics'!$C:$C,0))),"",INDEX('Policy Characteristics'!A:A,MATCH($C828,'Policy Characteristics'!$C:$C,0)))</f>
        <v>Industry</v>
      </c>
      <c r="B828" s="272" t="str">
        <f>IF(ISBLANK(INDEX('Policy Characteristics'!B:B,MATCH($C828,'Policy Characteristics'!$C:$C,0))),"",INDEX('Policy Characteristics'!B:B,MATCH($C828,'Policy Characteristics'!$C:$C,0)))</f>
        <v>Industry Energy Efficiency Standards</v>
      </c>
      <c r="C828" s="274" t="str">
        <f t="shared" si="38"/>
        <v>Percentage Improvement in Eqpt Efficiency Standards above BAU</v>
      </c>
      <c r="D828" s="6" t="s">
        <v>3198</v>
      </c>
      <c r="E828" s="44" t="s">
        <v>2785</v>
      </c>
      <c r="F828" t="s">
        <v>3167</v>
      </c>
      <c r="G828" s="44" t="s">
        <v>2788</v>
      </c>
      <c r="H828" s="43">
        <v>1064</v>
      </c>
      <c r="I828" s="44" t="s">
        <v>46</v>
      </c>
      <c r="J828" s="274" t="str">
        <f>IF(ISBLANK(INDEX('Policy Characteristics'!D:D,MATCH($C828,'Policy Characteristics'!$C:$C,0))),"",INDEX('Policy Characteristics'!D:D,MATCH($C828,'Policy Characteristics'!$C:$C,0)))</f>
        <v>Industry Energy Efficiency Standards</v>
      </c>
      <c r="K828" s="272" t="str">
        <f>IF(ISBLANK(INDEX('Policy Characteristics'!E:E,MATCH($C828,'Policy Characteristics'!$C:$C,0))),"",INDEX('Policy Characteristics'!E:E,MATCH($C828,'Policy Characteristics'!$C:$C,0)))</f>
        <v>indst efficiency standards</v>
      </c>
      <c r="L828" s="285">
        <f>IF(ISBLANK(INDEX('Policy Characteristics'!F:F,MATCH($C828,'Policy Characteristics'!$C:$C,0))),"",INDEX('Policy Characteristics'!F:F,MATCH($C828,'Policy Characteristics'!$C:$C,0)))</f>
        <v>0</v>
      </c>
      <c r="M828" s="285">
        <f>IF(ISBLANK(INDEX('Policy Characteristics'!G:G,MATCH($C828,'Policy Characteristics'!$C:$C,0))),"",INDEX('Policy Characteristics'!G:G,MATCH($C828,'Policy Characteristics'!$C:$C,0)))</f>
        <v>0.25</v>
      </c>
      <c r="N828" s="285">
        <f>IF(ISBLANK(INDEX('Policy Characteristics'!H:H,MATCH($C828,'Policy Characteristics'!$C:$C,0))),"",INDEX('Policy Characteristics'!H:H,MATCH($C828,'Policy Characteristics'!$C:$C,0)))</f>
        <v>0.01</v>
      </c>
      <c r="O828" s="272" t="str">
        <f>IF(ISBLANK(INDEX('Policy Characteristics'!I:I,MATCH($C828,'Policy Characteristics'!$C:$C,0))),"",INDEX('Policy Characteristics'!I:I,MATCH($C828,'Policy Characteristics'!$C:$C,0)))</f>
        <v>% reduction in energy use</v>
      </c>
      <c r="P828" s="272" t="str">
        <f>IF(ISBLANK(INDEX('Policy Characteristics'!J:J,MATCH($C828,'Policy Characteristics'!$C:$C,0))),"",INDEX('Policy Characteristics'!J:J,MATCH($C828,'Policy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8" s="272" t="str">
        <f>IF(ISBLANK(INDEX('Policy Characteristics'!K:K,MATCH($C828,'Policy Characteristics'!$C:$C,0))),"",INDEX('Policy Characteristics'!K:K,MATCH($C828,'Policy Characteristics'!$C:$C,0)))</f>
        <v>industry-ag-main.html#eff-stds</v>
      </c>
      <c r="R828" s="272" t="str">
        <f>IF(ISBLANK(INDEX('Policy Characteristics'!L:L,MATCH($C828,'Policy Characteristics'!$C:$C,0))),"",INDEX('Policy Characteristics'!L:L,MATCH($C828,'Policy Characteristics'!$C:$C,0)))</f>
        <v>industry-energy-efficiency-standards.html</v>
      </c>
    </row>
    <row r="829" spans="1:18" s="4" customFormat="1" ht="16">
      <c r="A829" s="272" t="str">
        <f>IF(ISBLANK(INDEX('Policy Characteristics'!A:A,MATCH($C829,'Policy Characteristics'!$C:$C,0))),"",INDEX('Policy Characteristics'!A:A,MATCH($C829,'Policy Characteristics'!$C:$C,0)))</f>
        <v>Industry</v>
      </c>
      <c r="B829" s="272" t="str">
        <f>IF(ISBLANK(INDEX('Policy Characteristics'!B:B,MATCH($C829,'Policy Characteristics'!$C:$C,0))),"",INDEX('Policy Characteristics'!B:B,MATCH($C829,'Policy Characteristics'!$C:$C,0)))</f>
        <v>Industry Energy Efficiency Standards</v>
      </c>
      <c r="C829" s="274" t="str">
        <f t="shared" si="38"/>
        <v>Percentage Improvement in Eqpt Efficiency Standards above BAU</v>
      </c>
      <c r="D829" s="6" t="s">
        <v>3198</v>
      </c>
      <c r="E829" s="44" t="s">
        <v>2786</v>
      </c>
      <c r="F829" t="s">
        <v>3167</v>
      </c>
      <c r="G829" s="44" t="s">
        <v>2790</v>
      </c>
      <c r="H829" s="43">
        <v>1065</v>
      </c>
      <c r="I829" s="44" t="s">
        <v>46</v>
      </c>
      <c r="J829" s="274" t="str">
        <f>IF(ISBLANK(INDEX('Policy Characteristics'!D:D,MATCH($C829,'Policy Characteristics'!$C:$C,0))),"",INDEX('Policy Characteristics'!D:D,MATCH($C829,'Policy Characteristics'!$C:$C,0)))</f>
        <v>Industry Energy Efficiency Standards</v>
      </c>
      <c r="K829" s="272" t="str">
        <f>IF(ISBLANK(INDEX('Policy Characteristics'!E:E,MATCH($C829,'Policy Characteristics'!$C:$C,0))),"",INDEX('Policy Characteristics'!E:E,MATCH($C829,'Policy Characteristics'!$C:$C,0)))</f>
        <v>indst efficiency standards</v>
      </c>
      <c r="L829" s="285">
        <f>IF(ISBLANK(INDEX('Policy Characteristics'!F:F,MATCH($C829,'Policy Characteristics'!$C:$C,0))),"",INDEX('Policy Characteristics'!F:F,MATCH($C829,'Policy Characteristics'!$C:$C,0)))</f>
        <v>0</v>
      </c>
      <c r="M829" s="285">
        <f>IF(ISBLANK(INDEX('Policy Characteristics'!G:G,MATCH($C829,'Policy Characteristics'!$C:$C,0))),"",INDEX('Policy Characteristics'!G:G,MATCH($C829,'Policy Characteristics'!$C:$C,0)))</f>
        <v>0.25</v>
      </c>
      <c r="N829" s="285">
        <f>IF(ISBLANK(INDEX('Policy Characteristics'!H:H,MATCH($C829,'Policy Characteristics'!$C:$C,0))),"",INDEX('Policy Characteristics'!H:H,MATCH($C829,'Policy Characteristics'!$C:$C,0)))</f>
        <v>0.01</v>
      </c>
      <c r="O829" s="272" t="str">
        <f>IF(ISBLANK(INDEX('Policy Characteristics'!I:I,MATCH($C829,'Policy Characteristics'!$C:$C,0))),"",INDEX('Policy Characteristics'!I:I,MATCH($C829,'Policy Characteristics'!$C:$C,0)))</f>
        <v>% reduction in energy use</v>
      </c>
      <c r="P829" s="272" t="str">
        <f>IF(ISBLANK(INDEX('Policy Characteristics'!J:J,MATCH($C829,'Policy Characteristics'!$C:$C,0))),"",INDEX('Policy Characteristics'!J:J,MATCH($C829,'Policy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29" s="272" t="str">
        <f>IF(ISBLANK(INDEX('Policy Characteristics'!K:K,MATCH($C829,'Policy Characteristics'!$C:$C,0))),"",INDEX('Policy Characteristics'!K:K,MATCH($C829,'Policy Characteristics'!$C:$C,0)))</f>
        <v>industry-ag-main.html#eff-stds</v>
      </c>
      <c r="R829" s="272" t="str">
        <f>IF(ISBLANK(INDEX('Policy Characteristics'!L:L,MATCH($C829,'Policy Characteristics'!$C:$C,0))),"",INDEX('Policy Characteristics'!L:L,MATCH($C829,'Policy Characteristics'!$C:$C,0)))</f>
        <v>industry-energy-efficiency-standards.html</v>
      </c>
    </row>
    <row r="830" spans="1:18" s="4" customFormat="1" ht="16">
      <c r="A830" s="272" t="str">
        <f>IF(ISBLANK(INDEX('Policy Characteristics'!A:A,MATCH($C830,'Policy Characteristics'!$C:$C,0))),"",INDEX('Policy Characteristics'!A:A,MATCH($C830,'Policy Characteristics'!$C:$C,0)))</f>
        <v>Industry</v>
      </c>
      <c r="B830" s="272" t="str">
        <f>IF(ISBLANK(INDEX('Policy Characteristics'!B:B,MATCH($C830,'Policy Characteristics'!$C:$C,0))),"",INDEX('Policy Characteristics'!B:B,MATCH($C830,'Policy Characteristics'!$C:$C,0)))</f>
        <v>Industry Energy Efficiency Standards</v>
      </c>
      <c r="C830" s="274" t="str">
        <f t="shared" si="38"/>
        <v>Percentage Improvement in Eqpt Efficiency Standards above BAU</v>
      </c>
      <c r="D830" s="6" t="s">
        <v>3198</v>
      </c>
      <c r="E830" s="44" t="s">
        <v>2787</v>
      </c>
      <c r="F830" t="s">
        <v>3167</v>
      </c>
      <c r="G830" s="44" t="s">
        <v>2791</v>
      </c>
      <c r="H830" s="43">
        <v>1066</v>
      </c>
      <c r="I830" s="44" t="s">
        <v>45</v>
      </c>
      <c r="J830" s="274" t="str">
        <f>IF(ISBLANK(INDEX('Policy Characteristics'!D:D,MATCH($C830,'Policy Characteristics'!$C:$C,0))),"",INDEX('Policy Characteristics'!D:D,MATCH($C830,'Policy Characteristics'!$C:$C,0)))</f>
        <v>Industry Energy Efficiency Standards</v>
      </c>
      <c r="K830" s="272" t="str">
        <f>IF(ISBLANK(INDEX('Policy Characteristics'!E:E,MATCH($C830,'Policy Characteristics'!$C:$C,0))),"",INDEX('Policy Characteristics'!E:E,MATCH($C830,'Policy Characteristics'!$C:$C,0)))</f>
        <v>indst efficiency standards</v>
      </c>
      <c r="L830" s="285">
        <f>IF(ISBLANK(INDEX('Policy Characteristics'!F:F,MATCH($C830,'Policy Characteristics'!$C:$C,0))),"",INDEX('Policy Characteristics'!F:F,MATCH($C830,'Policy Characteristics'!$C:$C,0)))</f>
        <v>0</v>
      </c>
      <c r="M830" s="285">
        <f>IF(ISBLANK(INDEX('Policy Characteristics'!G:G,MATCH($C830,'Policy Characteristics'!$C:$C,0))),"",INDEX('Policy Characteristics'!G:G,MATCH($C830,'Policy Characteristics'!$C:$C,0)))</f>
        <v>0.25</v>
      </c>
      <c r="N830" s="285">
        <f>IF(ISBLANK(INDEX('Policy Characteristics'!H:H,MATCH($C830,'Policy Characteristics'!$C:$C,0))),"",INDEX('Policy Characteristics'!H:H,MATCH($C830,'Policy Characteristics'!$C:$C,0)))</f>
        <v>0.01</v>
      </c>
      <c r="O830" s="272" t="str">
        <f>IF(ISBLANK(INDEX('Policy Characteristics'!I:I,MATCH($C830,'Policy Characteristics'!$C:$C,0))),"",INDEX('Policy Characteristics'!I:I,MATCH($C830,'Policy Characteristics'!$C:$C,0)))</f>
        <v>% reduction in energy use</v>
      </c>
      <c r="P830" s="272" t="str">
        <f>IF(ISBLANK(INDEX('Policy Characteristics'!J:J,MATCH($C830,'Policy Characteristics'!$C:$C,0))),"",INDEX('Policy Characteristics'!J:J,MATCH($C830,'Policy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0" s="272" t="str">
        <f>IF(ISBLANK(INDEX('Policy Characteristics'!K:K,MATCH($C830,'Policy Characteristics'!$C:$C,0))),"",INDEX('Policy Characteristics'!K:K,MATCH($C830,'Policy Characteristics'!$C:$C,0)))</f>
        <v>industry-ag-main.html#eff-stds</v>
      </c>
      <c r="R830" s="272" t="str">
        <f>IF(ISBLANK(INDEX('Policy Characteristics'!L:L,MATCH($C830,'Policy Characteristics'!$C:$C,0))),"",INDEX('Policy Characteristics'!L:L,MATCH($C830,'Policy Characteristics'!$C:$C,0)))</f>
        <v>industry-energy-efficiency-standards.html</v>
      </c>
    </row>
    <row r="831" spans="1:18" s="4" customFormat="1" ht="16">
      <c r="A831" s="272" t="str">
        <f>IF(ISBLANK(INDEX('Policy Characteristics'!A:A,MATCH($C831,'Policy Characteristics'!$C:$C,0))),"",INDEX('Policy Characteristics'!A:A,MATCH($C831,'Policy Characteristics'!$C:$C,0)))</f>
        <v>Industry</v>
      </c>
      <c r="B831" s="272" t="str">
        <f>IF(ISBLANK(INDEX('Policy Characteristics'!B:B,MATCH($C831,'Policy Characteristics'!$C:$C,0))),"",INDEX('Policy Characteristics'!B:B,MATCH($C831,'Policy Characteristics'!$C:$C,0)))</f>
        <v>Industry Energy Efficiency Standards</v>
      </c>
      <c r="C831" s="274" t="str">
        <f t="shared" si="38"/>
        <v>Percentage Improvement in Eqpt Efficiency Standards above BAU</v>
      </c>
      <c r="D831" s="6" t="s">
        <v>3198</v>
      </c>
      <c r="E831" s="44" t="s">
        <v>2784</v>
      </c>
      <c r="F831" t="s">
        <v>3167</v>
      </c>
      <c r="G831" s="44" t="s">
        <v>2789</v>
      </c>
      <c r="H831" s="43">
        <v>1067</v>
      </c>
      <c r="I831" s="44" t="s">
        <v>46</v>
      </c>
      <c r="J831" s="274" t="str">
        <f>IF(ISBLANK(INDEX('Policy Characteristics'!D:D,MATCH($C831,'Policy Characteristics'!$C:$C,0))),"",INDEX('Policy Characteristics'!D:D,MATCH($C831,'Policy Characteristics'!$C:$C,0)))</f>
        <v>Industry Energy Efficiency Standards</v>
      </c>
      <c r="K831" s="272" t="str">
        <f>IF(ISBLANK(INDEX('Policy Characteristics'!E:E,MATCH($C831,'Policy Characteristics'!$C:$C,0))),"",INDEX('Policy Characteristics'!E:E,MATCH($C831,'Policy Characteristics'!$C:$C,0)))</f>
        <v>indst efficiency standards</v>
      </c>
      <c r="L831" s="285">
        <f>IF(ISBLANK(INDEX('Policy Characteristics'!F:F,MATCH($C831,'Policy Characteristics'!$C:$C,0))),"",INDEX('Policy Characteristics'!F:F,MATCH($C831,'Policy Characteristics'!$C:$C,0)))</f>
        <v>0</v>
      </c>
      <c r="M831" s="285">
        <f>IF(ISBLANK(INDEX('Policy Characteristics'!G:G,MATCH($C831,'Policy Characteristics'!$C:$C,0))),"",INDEX('Policy Characteristics'!G:G,MATCH($C831,'Policy Characteristics'!$C:$C,0)))</f>
        <v>0.25</v>
      </c>
      <c r="N831" s="285">
        <f>IF(ISBLANK(INDEX('Policy Characteristics'!H:H,MATCH($C831,'Policy Characteristics'!$C:$C,0))),"",INDEX('Policy Characteristics'!H:H,MATCH($C831,'Policy Characteristics'!$C:$C,0)))</f>
        <v>0.01</v>
      </c>
      <c r="O831" s="272" t="str">
        <f>IF(ISBLANK(INDEX('Policy Characteristics'!I:I,MATCH($C831,'Policy Characteristics'!$C:$C,0))),"",INDEX('Policy Characteristics'!I:I,MATCH($C831,'Policy Characteristics'!$C:$C,0)))</f>
        <v>% reduction in energy use</v>
      </c>
      <c r="P831" s="272" t="str">
        <f>IF(ISBLANK(INDEX('Policy Characteristics'!J:J,MATCH($C831,'Policy Characteristics'!$C:$C,0))),"",INDEX('Policy Characteristics'!J:J,MATCH($C831,'Policy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1" s="272" t="str">
        <f>IF(ISBLANK(INDEX('Policy Characteristics'!K:K,MATCH($C831,'Policy Characteristics'!$C:$C,0))),"",INDEX('Policy Characteristics'!K:K,MATCH($C831,'Policy Characteristics'!$C:$C,0)))</f>
        <v>industry-ag-main.html#eff-stds</v>
      </c>
      <c r="R831" s="272" t="str">
        <f>IF(ISBLANK(INDEX('Policy Characteristics'!L:L,MATCH($C831,'Policy Characteristics'!$C:$C,0))),"",INDEX('Policy Characteristics'!L:L,MATCH($C831,'Policy Characteristics'!$C:$C,0)))</f>
        <v>industry-energy-efficiency-standards.html</v>
      </c>
    </row>
    <row r="832" spans="1:18" s="4" customFormat="1" ht="16">
      <c r="A832" s="272" t="str">
        <f>IF(ISBLANK(INDEX('Policy Characteristics'!A:A,MATCH($C832,'Policy Characteristics'!$C:$C,0))),"",INDEX('Policy Characteristics'!A:A,MATCH($C832,'Policy Characteristics'!$C:$C,0)))</f>
        <v>Industry</v>
      </c>
      <c r="B832" s="272" t="str">
        <f>IF(ISBLANK(INDEX('Policy Characteristics'!B:B,MATCH($C832,'Policy Characteristics'!$C:$C,0))),"",INDEX('Policy Characteristics'!B:B,MATCH($C832,'Policy Characteristics'!$C:$C,0)))</f>
        <v>Industry Energy Efficiency Standards</v>
      </c>
      <c r="C832" s="274" t="str">
        <f t="shared" si="38"/>
        <v>Percentage Improvement in Eqpt Efficiency Standards above BAU</v>
      </c>
      <c r="D832" s="6" t="s">
        <v>3199</v>
      </c>
      <c r="E832" s="44" t="s">
        <v>2444</v>
      </c>
      <c r="F832" t="s">
        <v>3168</v>
      </c>
      <c r="G832" s="44" t="s">
        <v>2450</v>
      </c>
      <c r="H832" s="43">
        <v>1068</v>
      </c>
      <c r="I832" s="44" t="s">
        <v>45</v>
      </c>
      <c r="J832" s="274" t="str">
        <f>IF(ISBLANK(INDEX('Policy Characteristics'!D:D,MATCH($C832,'Policy Characteristics'!$C:$C,0))),"",INDEX('Policy Characteristics'!D:D,MATCH($C832,'Policy Characteristics'!$C:$C,0)))</f>
        <v>Industry Energy Efficiency Standards</v>
      </c>
      <c r="K832" s="272" t="str">
        <f>IF(ISBLANK(INDEX('Policy Characteristics'!E:E,MATCH($C832,'Policy Characteristics'!$C:$C,0))),"",INDEX('Policy Characteristics'!E:E,MATCH($C832,'Policy Characteristics'!$C:$C,0)))</f>
        <v>indst efficiency standards</v>
      </c>
      <c r="L832" s="285">
        <f>IF(ISBLANK(INDEX('Policy Characteristics'!F:F,MATCH($C832,'Policy Characteristics'!$C:$C,0))),"",INDEX('Policy Characteristics'!F:F,MATCH($C832,'Policy Characteristics'!$C:$C,0)))</f>
        <v>0</v>
      </c>
      <c r="M832" s="285">
        <f>IF(ISBLANK(INDEX('Policy Characteristics'!G:G,MATCH($C832,'Policy Characteristics'!$C:$C,0))),"",INDEX('Policy Characteristics'!G:G,MATCH($C832,'Policy Characteristics'!$C:$C,0)))</f>
        <v>0.25</v>
      </c>
      <c r="N832" s="285">
        <f>IF(ISBLANK(INDEX('Policy Characteristics'!H:H,MATCH($C832,'Policy Characteristics'!$C:$C,0))),"",INDEX('Policy Characteristics'!H:H,MATCH($C832,'Policy Characteristics'!$C:$C,0)))</f>
        <v>0.01</v>
      </c>
      <c r="O832" s="272" t="str">
        <f>IF(ISBLANK(INDEX('Policy Characteristics'!I:I,MATCH($C832,'Policy Characteristics'!$C:$C,0))),"",INDEX('Policy Characteristics'!I:I,MATCH($C832,'Policy Characteristics'!$C:$C,0)))</f>
        <v>% reduction in energy use</v>
      </c>
      <c r="P832" s="272" t="str">
        <f>IF(ISBLANK(INDEX('Policy Characteristics'!J:J,MATCH($C832,'Policy Characteristics'!$C:$C,0))),"",INDEX('Policy Characteristics'!J:J,MATCH($C832,'Policy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2" s="272" t="str">
        <f>IF(ISBLANK(INDEX('Policy Characteristics'!K:K,MATCH($C832,'Policy Characteristics'!$C:$C,0))),"",INDEX('Policy Characteristics'!K:K,MATCH($C832,'Policy Characteristics'!$C:$C,0)))</f>
        <v>industry-ag-main.html#eff-stds</v>
      </c>
      <c r="R832" s="272" t="str">
        <f>IF(ISBLANK(INDEX('Policy Characteristics'!L:L,MATCH($C832,'Policy Characteristics'!$C:$C,0))),"",INDEX('Policy Characteristics'!L:L,MATCH($C832,'Policy Characteristics'!$C:$C,0)))</f>
        <v>industry-energy-efficiency-standards.html</v>
      </c>
    </row>
    <row r="833" spans="1:18" s="4" customFormat="1" ht="16">
      <c r="A833" s="272" t="str">
        <f>IF(ISBLANK(INDEX('Policy Characteristics'!A:A,MATCH($C833,'Policy Characteristics'!$C:$C,0))),"",INDEX('Policy Characteristics'!A:A,MATCH($C833,'Policy Characteristics'!$C:$C,0)))</f>
        <v>Industry</v>
      </c>
      <c r="B833" s="272" t="str">
        <f>IF(ISBLANK(INDEX('Policy Characteristics'!B:B,MATCH($C833,'Policy Characteristics'!$C:$C,0))),"",INDEX('Policy Characteristics'!B:B,MATCH($C833,'Policy Characteristics'!$C:$C,0)))</f>
        <v>Industry Energy Efficiency Standards</v>
      </c>
      <c r="C833" s="274" t="str">
        <f t="shared" si="38"/>
        <v>Percentage Improvement in Eqpt Efficiency Standards above BAU</v>
      </c>
      <c r="D833" s="6" t="s">
        <v>3199</v>
      </c>
      <c r="E833" s="44" t="s">
        <v>2445</v>
      </c>
      <c r="F833" t="s">
        <v>3168</v>
      </c>
      <c r="G833" s="44" t="s">
        <v>2453</v>
      </c>
      <c r="H833" s="43">
        <v>1069</v>
      </c>
      <c r="I833" s="44" t="s">
        <v>46</v>
      </c>
      <c r="J833" s="274" t="str">
        <f>IF(ISBLANK(INDEX('Policy Characteristics'!D:D,MATCH($C833,'Policy Characteristics'!$C:$C,0))),"",INDEX('Policy Characteristics'!D:D,MATCH($C833,'Policy Characteristics'!$C:$C,0)))</f>
        <v>Industry Energy Efficiency Standards</v>
      </c>
      <c r="K833" s="272" t="str">
        <f>IF(ISBLANK(INDEX('Policy Characteristics'!E:E,MATCH($C833,'Policy Characteristics'!$C:$C,0))),"",INDEX('Policy Characteristics'!E:E,MATCH($C833,'Policy Characteristics'!$C:$C,0)))</f>
        <v>indst efficiency standards</v>
      </c>
      <c r="L833" s="285">
        <f>IF(ISBLANK(INDEX('Policy Characteristics'!F:F,MATCH($C833,'Policy Characteristics'!$C:$C,0))),"",INDEX('Policy Characteristics'!F:F,MATCH($C833,'Policy Characteristics'!$C:$C,0)))</f>
        <v>0</v>
      </c>
      <c r="M833" s="285">
        <f>IF(ISBLANK(INDEX('Policy Characteristics'!G:G,MATCH($C833,'Policy Characteristics'!$C:$C,0))),"",INDEX('Policy Characteristics'!G:G,MATCH($C833,'Policy Characteristics'!$C:$C,0)))</f>
        <v>0.25</v>
      </c>
      <c r="N833" s="285">
        <f>IF(ISBLANK(INDEX('Policy Characteristics'!H:H,MATCH($C833,'Policy Characteristics'!$C:$C,0))),"",INDEX('Policy Characteristics'!H:H,MATCH($C833,'Policy Characteristics'!$C:$C,0)))</f>
        <v>0.01</v>
      </c>
      <c r="O833" s="272" t="str">
        <f>IF(ISBLANK(INDEX('Policy Characteristics'!I:I,MATCH($C833,'Policy Characteristics'!$C:$C,0))),"",INDEX('Policy Characteristics'!I:I,MATCH($C833,'Policy Characteristics'!$C:$C,0)))</f>
        <v>% reduction in energy use</v>
      </c>
      <c r="P833" s="272" t="str">
        <f>IF(ISBLANK(INDEX('Policy Characteristics'!J:J,MATCH($C833,'Policy Characteristics'!$C:$C,0))),"",INDEX('Policy Characteristics'!J:J,MATCH($C833,'Policy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3" s="272" t="str">
        <f>IF(ISBLANK(INDEX('Policy Characteristics'!K:K,MATCH($C833,'Policy Characteristics'!$C:$C,0))),"",INDEX('Policy Characteristics'!K:K,MATCH($C833,'Policy Characteristics'!$C:$C,0)))</f>
        <v>industry-ag-main.html#eff-stds</v>
      </c>
      <c r="R833" s="272" t="str">
        <f>IF(ISBLANK(INDEX('Policy Characteristics'!L:L,MATCH($C833,'Policy Characteristics'!$C:$C,0))),"",INDEX('Policy Characteristics'!L:L,MATCH($C833,'Policy Characteristics'!$C:$C,0)))</f>
        <v>industry-energy-efficiency-standards.html</v>
      </c>
    </row>
    <row r="834" spans="1:18" s="4" customFormat="1" ht="16">
      <c r="A834" s="272" t="str">
        <f>IF(ISBLANK(INDEX('Policy Characteristics'!A:A,MATCH($C834,'Policy Characteristics'!$C:$C,0))),"",INDEX('Policy Characteristics'!A:A,MATCH($C834,'Policy Characteristics'!$C:$C,0)))</f>
        <v>Industry</v>
      </c>
      <c r="B834" s="272" t="str">
        <f>IF(ISBLANK(INDEX('Policy Characteristics'!B:B,MATCH($C834,'Policy Characteristics'!$C:$C,0))),"",INDEX('Policy Characteristics'!B:B,MATCH($C834,'Policy Characteristics'!$C:$C,0)))</f>
        <v>Industry Energy Efficiency Standards</v>
      </c>
      <c r="C834" s="274" t="str">
        <f t="shared" si="38"/>
        <v>Percentage Improvement in Eqpt Efficiency Standards above BAU</v>
      </c>
      <c r="D834" s="6" t="s">
        <v>3199</v>
      </c>
      <c r="E834" s="44" t="s">
        <v>2446</v>
      </c>
      <c r="F834" t="s">
        <v>3168</v>
      </c>
      <c r="G834" s="44" t="s">
        <v>2454</v>
      </c>
      <c r="H834" s="43">
        <v>1070</v>
      </c>
      <c r="I834" s="44" t="s">
        <v>45</v>
      </c>
      <c r="J834" s="274" t="str">
        <f>IF(ISBLANK(INDEX('Policy Characteristics'!D:D,MATCH($C834,'Policy Characteristics'!$C:$C,0))),"",INDEX('Policy Characteristics'!D:D,MATCH($C834,'Policy Characteristics'!$C:$C,0)))</f>
        <v>Industry Energy Efficiency Standards</v>
      </c>
      <c r="K834" s="272" t="str">
        <f>IF(ISBLANK(INDEX('Policy Characteristics'!E:E,MATCH($C834,'Policy Characteristics'!$C:$C,0))),"",INDEX('Policy Characteristics'!E:E,MATCH($C834,'Policy Characteristics'!$C:$C,0)))</f>
        <v>indst efficiency standards</v>
      </c>
      <c r="L834" s="285">
        <f>IF(ISBLANK(INDEX('Policy Characteristics'!F:F,MATCH($C834,'Policy Characteristics'!$C:$C,0))),"",INDEX('Policy Characteristics'!F:F,MATCH($C834,'Policy Characteristics'!$C:$C,0)))</f>
        <v>0</v>
      </c>
      <c r="M834" s="285">
        <f>IF(ISBLANK(INDEX('Policy Characteristics'!G:G,MATCH($C834,'Policy Characteristics'!$C:$C,0))),"",INDEX('Policy Characteristics'!G:G,MATCH($C834,'Policy Characteristics'!$C:$C,0)))</f>
        <v>0.25</v>
      </c>
      <c r="N834" s="285">
        <f>IF(ISBLANK(INDEX('Policy Characteristics'!H:H,MATCH($C834,'Policy Characteristics'!$C:$C,0))),"",INDEX('Policy Characteristics'!H:H,MATCH($C834,'Policy Characteristics'!$C:$C,0)))</f>
        <v>0.01</v>
      </c>
      <c r="O834" s="272" t="str">
        <f>IF(ISBLANK(INDEX('Policy Characteristics'!I:I,MATCH($C834,'Policy Characteristics'!$C:$C,0))),"",INDEX('Policy Characteristics'!I:I,MATCH($C834,'Policy Characteristics'!$C:$C,0)))</f>
        <v>% reduction in energy use</v>
      </c>
      <c r="P834" s="272" t="str">
        <f>IF(ISBLANK(INDEX('Policy Characteristics'!J:J,MATCH($C834,'Policy Characteristics'!$C:$C,0))),"",INDEX('Policy Characteristics'!J:J,MATCH($C834,'Policy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4" s="272" t="str">
        <f>IF(ISBLANK(INDEX('Policy Characteristics'!K:K,MATCH($C834,'Policy Characteristics'!$C:$C,0))),"",INDEX('Policy Characteristics'!K:K,MATCH($C834,'Policy Characteristics'!$C:$C,0)))</f>
        <v>industry-ag-main.html#eff-stds</v>
      </c>
      <c r="R834" s="272" t="str">
        <f>IF(ISBLANK(INDEX('Policy Characteristics'!L:L,MATCH($C834,'Policy Characteristics'!$C:$C,0))),"",INDEX('Policy Characteristics'!L:L,MATCH($C834,'Policy Characteristics'!$C:$C,0)))</f>
        <v>industry-energy-efficiency-standards.html</v>
      </c>
    </row>
    <row r="835" spans="1:18" s="4" customFormat="1" ht="16">
      <c r="A835" s="272" t="str">
        <f>IF(ISBLANK(INDEX('Policy Characteristics'!A:A,MATCH($C835,'Policy Characteristics'!$C:$C,0))),"",INDEX('Policy Characteristics'!A:A,MATCH($C835,'Policy Characteristics'!$C:$C,0)))</f>
        <v>Industry</v>
      </c>
      <c r="B835" s="272" t="str">
        <f>IF(ISBLANK(INDEX('Policy Characteristics'!B:B,MATCH($C835,'Policy Characteristics'!$C:$C,0))),"",INDEX('Policy Characteristics'!B:B,MATCH($C835,'Policy Characteristics'!$C:$C,0)))</f>
        <v>Industry Energy Efficiency Standards</v>
      </c>
      <c r="C835" s="274" t="str">
        <f t="shared" si="38"/>
        <v>Percentage Improvement in Eqpt Efficiency Standards above BAU</v>
      </c>
      <c r="D835" s="6" t="s">
        <v>3199</v>
      </c>
      <c r="E835" s="44" t="s">
        <v>2447</v>
      </c>
      <c r="F835" t="s">
        <v>3168</v>
      </c>
      <c r="G835" s="44" t="s">
        <v>2451</v>
      </c>
      <c r="H835" s="43">
        <v>1071</v>
      </c>
      <c r="I835" s="44" t="s">
        <v>46</v>
      </c>
      <c r="J835" s="274" t="str">
        <f>IF(ISBLANK(INDEX('Policy Characteristics'!D:D,MATCH($C835,'Policy Characteristics'!$C:$C,0))),"",INDEX('Policy Characteristics'!D:D,MATCH($C835,'Policy Characteristics'!$C:$C,0)))</f>
        <v>Industry Energy Efficiency Standards</v>
      </c>
      <c r="K835" s="272" t="str">
        <f>IF(ISBLANK(INDEX('Policy Characteristics'!E:E,MATCH($C835,'Policy Characteristics'!$C:$C,0))),"",INDEX('Policy Characteristics'!E:E,MATCH($C835,'Policy Characteristics'!$C:$C,0)))</f>
        <v>indst efficiency standards</v>
      </c>
      <c r="L835" s="285">
        <f>IF(ISBLANK(INDEX('Policy Characteristics'!F:F,MATCH($C835,'Policy Characteristics'!$C:$C,0))),"",INDEX('Policy Characteristics'!F:F,MATCH($C835,'Policy Characteristics'!$C:$C,0)))</f>
        <v>0</v>
      </c>
      <c r="M835" s="285">
        <f>IF(ISBLANK(INDEX('Policy Characteristics'!G:G,MATCH($C835,'Policy Characteristics'!$C:$C,0))),"",INDEX('Policy Characteristics'!G:G,MATCH($C835,'Policy Characteristics'!$C:$C,0)))</f>
        <v>0.25</v>
      </c>
      <c r="N835" s="285">
        <f>IF(ISBLANK(INDEX('Policy Characteristics'!H:H,MATCH($C835,'Policy Characteristics'!$C:$C,0))),"",INDEX('Policy Characteristics'!H:H,MATCH($C835,'Policy Characteristics'!$C:$C,0)))</f>
        <v>0.01</v>
      </c>
      <c r="O835" s="272" t="str">
        <f>IF(ISBLANK(INDEX('Policy Characteristics'!I:I,MATCH($C835,'Policy Characteristics'!$C:$C,0))),"",INDEX('Policy Characteristics'!I:I,MATCH($C835,'Policy Characteristics'!$C:$C,0)))</f>
        <v>% reduction in energy use</v>
      </c>
      <c r="P835" s="272" t="str">
        <f>IF(ISBLANK(INDEX('Policy Characteristics'!J:J,MATCH($C835,'Policy Characteristics'!$C:$C,0))),"",INDEX('Policy Characteristics'!J:J,MATCH($C835,'Policy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5" s="272" t="str">
        <f>IF(ISBLANK(INDEX('Policy Characteristics'!K:K,MATCH($C835,'Policy Characteristics'!$C:$C,0))),"",INDEX('Policy Characteristics'!K:K,MATCH($C835,'Policy Characteristics'!$C:$C,0)))</f>
        <v>industry-ag-main.html#eff-stds</v>
      </c>
      <c r="R835" s="272" t="str">
        <f>IF(ISBLANK(INDEX('Policy Characteristics'!L:L,MATCH($C835,'Policy Characteristics'!$C:$C,0))),"",INDEX('Policy Characteristics'!L:L,MATCH($C835,'Policy Characteristics'!$C:$C,0)))</f>
        <v>industry-energy-efficiency-standards.html</v>
      </c>
    </row>
    <row r="836" spans="1:18" s="4" customFormat="1" ht="16">
      <c r="A836" s="272" t="str">
        <f>IF(ISBLANK(INDEX('Policy Characteristics'!A:A,MATCH($C836,'Policy Characteristics'!$C:$C,0))),"",INDEX('Policy Characteristics'!A:A,MATCH($C836,'Policy Characteristics'!$C:$C,0)))</f>
        <v>Industry</v>
      </c>
      <c r="B836" s="272" t="str">
        <f>IF(ISBLANK(INDEX('Policy Characteristics'!B:B,MATCH($C836,'Policy Characteristics'!$C:$C,0))),"",INDEX('Policy Characteristics'!B:B,MATCH($C836,'Policy Characteristics'!$C:$C,0)))</f>
        <v>Industry Energy Efficiency Standards</v>
      </c>
      <c r="C836" s="274" t="str">
        <f t="shared" si="38"/>
        <v>Percentage Improvement in Eqpt Efficiency Standards above BAU</v>
      </c>
      <c r="D836" s="6" t="s">
        <v>3199</v>
      </c>
      <c r="E836" s="44" t="s">
        <v>2448</v>
      </c>
      <c r="F836" t="s">
        <v>3168</v>
      </c>
      <c r="G836" s="44" t="s">
        <v>2452</v>
      </c>
      <c r="H836" s="43">
        <v>1072</v>
      </c>
      <c r="I836" s="44" t="s">
        <v>45</v>
      </c>
      <c r="J836" s="274" t="str">
        <f>IF(ISBLANK(INDEX('Policy Characteristics'!D:D,MATCH($C836,'Policy Characteristics'!$C:$C,0))),"",INDEX('Policy Characteristics'!D:D,MATCH($C836,'Policy Characteristics'!$C:$C,0)))</f>
        <v>Industry Energy Efficiency Standards</v>
      </c>
      <c r="K836" s="272" t="str">
        <f>IF(ISBLANK(INDEX('Policy Characteristics'!E:E,MATCH($C836,'Policy Characteristics'!$C:$C,0))),"",INDEX('Policy Characteristics'!E:E,MATCH($C836,'Policy Characteristics'!$C:$C,0)))</f>
        <v>indst efficiency standards</v>
      </c>
      <c r="L836" s="285">
        <f>IF(ISBLANK(INDEX('Policy Characteristics'!F:F,MATCH($C836,'Policy Characteristics'!$C:$C,0))),"",INDEX('Policy Characteristics'!F:F,MATCH($C836,'Policy Characteristics'!$C:$C,0)))</f>
        <v>0</v>
      </c>
      <c r="M836" s="285">
        <f>IF(ISBLANK(INDEX('Policy Characteristics'!G:G,MATCH($C836,'Policy Characteristics'!$C:$C,0))),"",INDEX('Policy Characteristics'!G:G,MATCH($C836,'Policy Characteristics'!$C:$C,0)))</f>
        <v>0.25</v>
      </c>
      <c r="N836" s="285">
        <f>IF(ISBLANK(INDEX('Policy Characteristics'!H:H,MATCH($C836,'Policy Characteristics'!$C:$C,0))),"",INDEX('Policy Characteristics'!H:H,MATCH($C836,'Policy Characteristics'!$C:$C,0)))</f>
        <v>0.01</v>
      </c>
      <c r="O836" s="272" t="str">
        <f>IF(ISBLANK(INDEX('Policy Characteristics'!I:I,MATCH($C836,'Policy Characteristics'!$C:$C,0))),"",INDEX('Policy Characteristics'!I:I,MATCH($C836,'Policy Characteristics'!$C:$C,0)))</f>
        <v>% reduction in energy use</v>
      </c>
      <c r="P836" s="272" t="str">
        <f>IF(ISBLANK(INDEX('Policy Characteristics'!J:J,MATCH($C836,'Policy Characteristics'!$C:$C,0))),"",INDEX('Policy Characteristics'!J:J,MATCH($C836,'Policy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6" s="272" t="str">
        <f>IF(ISBLANK(INDEX('Policy Characteristics'!K:K,MATCH($C836,'Policy Characteristics'!$C:$C,0))),"",INDEX('Policy Characteristics'!K:K,MATCH($C836,'Policy Characteristics'!$C:$C,0)))</f>
        <v>industry-ag-main.html#eff-stds</v>
      </c>
      <c r="R836" s="272" t="str">
        <f>IF(ISBLANK(INDEX('Policy Characteristics'!L:L,MATCH($C836,'Policy Characteristics'!$C:$C,0))),"",INDEX('Policy Characteristics'!L:L,MATCH($C836,'Policy Characteristics'!$C:$C,0)))</f>
        <v>industry-energy-efficiency-standards.html</v>
      </c>
    </row>
    <row r="837" spans="1:18" s="4" customFormat="1" ht="16">
      <c r="A837" s="272" t="str">
        <f>IF(ISBLANK(INDEX('Policy Characteristics'!A:A,MATCH($C837,'Policy Characteristics'!$C:$C,0))),"",INDEX('Policy Characteristics'!A:A,MATCH($C837,'Policy Characteristics'!$C:$C,0)))</f>
        <v>Industry</v>
      </c>
      <c r="B837" s="272" t="str">
        <f>IF(ISBLANK(INDEX('Policy Characteristics'!B:B,MATCH($C837,'Policy Characteristics'!$C:$C,0))),"",INDEX('Policy Characteristics'!B:B,MATCH($C837,'Policy Characteristics'!$C:$C,0)))</f>
        <v>Industry Energy Efficiency Standards</v>
      </c>
      <c r="C837" s="274" t="str">
        <f t="shared" si="38"/>
        <v>Percentage Improvement in Eqpt Efficiency Standards above BAU</v>
      </c>
      <c r="D837" s="6" t="s">
        <v>3199</v>
      </c>
      <c r="E837" s="44" t="s">
        <v>2449</v>
      </c>
      <c r="F837" t="s">
        <v>3168</v>
      </c>
      <c r="G837" s="44" t="s">
        <v>2455</v>
      </c>
      <c r="H837" s="43">
        <v>1073</v>
      </c>
      <c r="I837" s="44" t="s">
        <v>46</v>
      </c>
      <c r="J837" s="274" t="str">
        <f>IF(ISBLANK(INDEX('Policy Characteristics'!D:D,MATCH($C837,'Policy Characteristics'!$C:$C,0))),"",INDEX('Policy Characteristics'!D:D,MATCH($C837,'Policy Characteristics'!$C:$C,0)))</f>
        <v>Industry Energy Efficiency Standards</v>
      </c>
      <c r="K837" s="272" t="str">
        <f>IF(ISBLANK(INDEX('Policy Characteristics'!E:E,MATCH($C837,'Policy Characteristics'!$C:$C,0))),"",INDEX('Policy Characteristics'!E:E,MATCH($C837,'Policy Characteristics'!$C:$C,0)))</f>
        <v>indst efficiency standards</v>
      </c>
      <c r="L837" s="285">
        <f>IF(ISBLANK(INDEX('Policy Characteristics'!F:F,MATCH($C837,'Policy Characteristics'!$C:$C,0))),"",INDEX('Policy Characteristics'!F:F,MATCH($C837,'Policy Characteristics'!$C:$C,0)))</f>
        <v>0</v>
      </c>
      <c r="M837" s="285">
        <f>IF(ISBLANK(INDEX('Policy Characteristics'!G:G,MATCH($C837,'Policy Characteristics'!$C:$C,0))),"",INDEX('Policy Characteristics'!G:G,MATCH($C837,'Policy Characteristics'!$C:$C,0)))</f>
        <v>0.25</v>
      </c>
      <c r="N837" s="285">
        <f>IF(ISBLANK(INDEX('Policy Characteristics'!H:H,MATCH($C837,'Policy Characteristics'!$C:$C,0))),"",INDEX('Policy Characteristics'!H:H,MATCH($C837,'Policy Characteristics'!$C:$C,0)))</f>
        <v>0.01</v>
      </c>
      <c r="O837" s="272" t="str">
        <f>IF(ISBLANK(INDEX('Policy Characteristics'!I:I,MATCH($C837,'Policy Characteristics'!$C:$C,0))),"",INDEX('Policy Characteristics'!I:I,MATCH($C837,'Policy Characteristics'!$C:$C,0)))</f>
        <v>% reduction in energy use</v>
      </c>
      <c r="P837" s="272" t="str">
        <f>IF(ISBLANK(INDEX('Policy Characteristics'!J:J,MATCH($C837,'Policy Characteristics'!$C:$C,0))),"",INDEX('Policy Characteristics'!J:J,MATCH($C837,'Policy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7" s="272" t="str">
        <f>IF(ISBLANK(INDEX('Policy Characteristics'!K:K,MATCH($C837,'Policy Characteristics'!$C:$C,0))),"",INDEX('Policy Characteristics'!K:K,MATCH($C837,'Policy Characteristics'!$C:$C,0)))</f>
        <v>industry-ag-main.html#eff-stds</v>
      </c>
      <c r="R837" s="272" t="str">
        <f>IF(ISBLANK(INDEX('Policy Characteristics'!L:L,MATCH($C837,'Policy Characteristics'!$C:$C,0))),"",INDEX('Policy Characteristics'!L:L,MATCH($C837,'Policy Characteristics'!$C:$C,0)))</f>
        <v>industry-energy-efficiency-standards.html</v>
      </c>
    </row>
    <row r="838" spans="1:18" s="4" customFormat="1" ht="16">
      <c r="A838" s="272" t="str">
        <f>IF(ISBLANK(INDEX('Policy Characteristics'!A:A,MATCH($C838,'Policy Characteristics'!$C:$C,0))),"",INDEX('Policy Characteristics'!A:A,MATCH($C838,'Policy Characteristics'!$C:$C,0)))</f>
        <v>Industry</v>
      </c>
      <c r="B838" s="272" t="str">
        <f>IF(ISBLANK(INDEX('Policy Characteristics'!B:B,MATCH($C838,'Policy Characteristics'!$C:$C,0))),"",INDEX('Policy Characteristics'!B:B,MATCH($C838,'Policy Characteristics'!$C:$C,0)))</f>
        <v>Industry Energy Efficiency Standards</v>
      </c>
      <c r="C838" s="274" t="str">
        <f t="shared" si="38"/>
        <v>Percentage Improvement in Eqpt Efficiency Standards above BAU</v>
      </c>
      <c r="D838" s="6" t="s">
        <v>3199</v>
      </c>
      <c r="E838" s="44" t="s">
        <v>2785</v>
      </c>
      <c r="F838" t="s">
        <v>3168</v>
      </c>
      <c r="G838" s="44" t="s">
        <v>2788</v>
      </c>
      <c r="H838" s="43">
        <v>1074</v>
      </c>
      <c r="I838" s="44" t="s">
        <v>46</v>
      </c>
      <c r="J838" s="274" t="str">
        <f>IF(ISBLANK(INDEX('Policy Characteristics'!D:D,MATCH($C838,'Policy Characteristics'!$C:$C,0))),"",INDEX('Policy Characteristics'!D:D,MATCH($C838,'Policy Characteristics'!$C:$C,0)))</f>
        <v>Industry Energy Efficiency Standards</v>
      </c>
      <c r="K838" s="272" t="str">
        <f>IF(ISBLANK(INDEX('Policy Characteristics'!E:E,MATCH($C838,'Policy Characteristics'!$C:$C,0))),"",INDEX('Policy Characteristics'!E:E,MATCH($C838,'Policy Characteristics'!$C:$C,0)))</f>
        <v>indst efficiency standards</v>
      </c>
      <c r="L838" s="285">
        <f>IF(ISBLANK(INDEX('Policy Characteristics'!F:F,MATCH($C838,'Policy Characteristics'!$C:$C,0))),"",INDEX('Policy Characteristics'!F:F,MATCH($C838,'Policy Characteristics'!$C:$C,0)))</f>
        <v>0</v>
      </c>
      <c r="M838" s="285">
        <f>IF(ISBLANK(INDEX('Policy Characteristics'!G:G,MATCH($C838,'Policy Characteristics'!$C:$C,0))),"",INDEX('Policy Characteristics'!G:G,MATCH($C838,'Policy Characteristics'!$C:$C,0)))</f>
        <v>0.25</v>
      </c>
      <c r="N838" s="285">
        <f>IF(ISBLANK(INDEX('Policy Characteristics'!H:H,MATCH($C838,'Policy Characteristics'!$C:$C,0))),"",INDEX('Policy Characteristics'!H:H,MATCH($C838,'Policy Characteristics'!$C:$C,0)))</f>
        <v>0.01</v>
      </c>
      <c r="O838" s="272" t="str">
        <f>IF(ISBLANK(INDEX('Policy Characteristics'!I:I,MATCH($C838,'Policy Characteristics'!$C:$C,0))),"",INDEX('Policy Characteristics'!I:I,MATCH($C838,'Policy Characteristics'!$C:$C,0)))</f>
        <v>% reduction in energy use</v>
      </c>
      <c r="P838" s="272" t="str">
        <f>IF(ISBLANK(INDEX('Policy Characteristics'!J:J,MATCH($C838,'Policy Characteristics'!$C:$C,0))),"",INDEX('Policy Characteristics'!J:J,MATCH($C838,'Policy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8" s="272" t="str">
        <f>IF(ISBLANK(INDEX('Policy Characteristics'!K:K,MATCH($C838,'Policy Characteristics'!$C:$C,0))),"",INDEX('Policy Characteristics'!K:K,MATCH($C838,'Policy Characteristics'!$C:$C,0)))</f>
        <v>industry-ag-main.html#eff-stds</v>
      </c>
      <c r="R838" s="272" t="str">
        <f>IF(ISBLANK(INDEX('Policy Characteristics'!L:L,MATCH($C838,'Policy Characteristics'!$C:$C,0))),"",INDEX('Policy Characteristics'!L:L,MATCH($C838,'Policy Characteristics'!$C:$C,0)))</f>
        <v>industry-energy-efficiency-standards.html</v>
      </c>
    </row>
    <row r="839" spans="1:18" s="4" customFormat="1" ht="16">
      <c r="A839" s="272" t="str">
        <f>IF(ISBLANK(INDEX('Policy Characteristics'!A:A,MATCH($C839,'Policy Characteristics'!$C:$C,0))),"",INDEX('Policy Characteristics'!A:A,MATCH($C839,'Policy Characteristics'!$C:$C,0)))</f>
        <v>Industry</v>
      </c>
      <c r="B839" s="272" t="str">
        <f>IF(ISBLANK(INDEX('Policy Characteristics'!B:B,MATCH($C839,'Policy Characteristics'!$C:$C,0))),"",INDEX('Policy Characteristics'!B:B,MATCH($C839,'Policy Characteristics'!$C:$C,0)))</f>
        <v>Industry Energy Efficiency Standards</v>
      </c>
      <c r="C839" s="274" t="str">
        <f t="shared" si="38"/>
        <v>Percentage Improvement in Eqpt Efficiency Standards above BAU</v>
      </c>
      <c r="D839" s="6" t="s">
        <v>3199</v>
      </c>
      <c r="E839" s="44" t="s">
        <v>2786</v>
      </c>
      <c r="F839" t="s">
        <v>3168</v>
      </c>
      <c r="G839" s="44" t="s">
        <v>2790</v>
      </c>
      <c r="H839" s="43">
        <v>1075</v>
      </c>
      <c r="I839" s="44" t="s">
        <v>46</v>
      </c>
      <c r="J839" s="274" t="str">
        <f>IF(ISBLANK(INDEX('Policy Characteristics'!D:D,MATCH($C839,'Policy Characteristics'!$C:$C,0))),"",INDEX('Policy Characteristics'!D:D,MATCH($C839,'Policy Characteristics'!$C:$C,0)))</f>
        <v>Industry Energy Efficiency Standards</v>
      </c>
      <c r="K839" s="272" t="str">
        <f>IF(ISBLANK(INDEX('Policy Characteristics'!E:E,MATCH($C839,'Policy Characteristics'!$C:$C,0))),"",INDEX('Policy Characteristics'!E:E,MATCH($C839,'Policy Characteristics'!$C:$C,0)))</f>
        <v>indst efficiency standards</v>
      </c>
      <c r="L839" s="285">
        <f>IF(ISBLANK(INDEX('Policy Characteristics'!F:F,MATCH($C839,'Policy Characteristics'!$C:$C,0))),"",INDEX('Policy Characteristics'!F:F,MATCH($C839,'Policy Characteristics'!$C:$C,0)))</f>
        <v>0</v>
      </c>
      <c r="M839" s="285">
        <f>IF(ISBLANK(INDEX('Policy Characteristics'!G:G,MATCH($C839,'Policy Characteristics'!$C:$C,0))),"",INDEX('Policy Characteristics'!G:G,MATCH($C839,'Policy Characteristics'!$C:$C,0)))</f>
        <v>0.25</v>
      </c>
      <c r="N839" s="285">
        <f>IF(ISBLANK(INDEX('Policy Characteristics'!H:H,MATCH($C839,'Policy Characteristics'!$C:$C,0))),"",INDEX('Policy Characteristics'!H:H,MATCH($C839,'Policy Characteristics'!$C:$C,0)))</f>
        <v>0.01</v>
      </c>
      <c r="O839" s="272" t="str">
        <f>IF(ISBLANK(INDEX('Policy Characteristics'!I:I,MATCH($C839,'Policy Characteristics'!$C:$C,0))),"",INDEX('Policy Characteristics'!I:I,MATCH($C839,'Policy Characteristics'!$C:$C,0)))</f>
        <v>% reduction in energy use</v>
      </c>
      <c r="P839" s="272" t="str">
        <f>IF(ISBLANK(INDEX('Policy Characteristics'!J:J,MATCH($C839,'Policy Characteristics'!$C:$C,0))),"",INDEX('Policy Characteristics'!J:J,MATCH($C839,'Policy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39" s="272" t="str">
        <f>IF(ISBLANK(INDEX('Policy Characteristics'!K:K,MATCH($C839,'Policy Characteristics'!$C:$C,0))),"",INDEX('Policy Characteristics'!K:K,MATCH($C839,'Policy Characteristics'!$C:$C,0)))</f>
        <v>industry-ag-main.html#eff-stds</v>
      </c>
      <c r="R839" s="272" t="str">
        <f>IF(ISBLANK(INDEX('Policy Characteristics'!L:L,MATCH($C839,'Policy Characteristics'!$C:$C,0))),"",INDEX('Policy Characteristics'!L:L,MATCH($C839,'Policy Characteristics'!$C:$C,0)))</f>
        <v>industry-energy-efficiency-standards.html</v>
      </c>
    </row>
    <row r="840" spans="1:18" s="4" customFormat="1" ht="16">
      <c r="A840" s="272" t="str">
        <f>IF(ISBLANK(INDEX('Policy Characteristics'!A:A,MATCH($C840,'Policy Characteristics'!$C:$C,0))),"",INDEX('Policy Characteristics'!A:A,MATCH($C840,'Policy Characteristics'!$C:$C,0)))</f>
        <v>Industry</v>
      </c>
      <c r="B840" s="272" t="str">
        <f>IF(ISBLANK(INDEX('Policy Characteristics'!B:B,MATCH($C840,'Policy Characteristics'!$C:$C,0))),"",INDEX('Policy Characteristics'!B:B,MATCH($C840,'Policy Characteristics'!$C:$C,0)))</f>
        <v>Industry Energy Efficiency Standards</v>
      </c>
      <c r="C840" s="274" t="str">
        <f t="shared" si="38"/>
        <v>Percentage Improvement in Eqpt Efficiency Standards above BAU</v>
      </c>
      <c r="D840" s="6" t="s">
        <v>3199</v>
      </c>
      <c r="E840" s="44" t="s">
        <v>2787</v>
      </c>
      <c r="F840" t="s">
        <v>3168</v>
      </c>
      <c r="G840" s="44" t="s">
        <v>2791</v>
      </c>
      <c r="H840" s="43">
        <v>1076</v>
      </c>
      <c r="I840" s="44" t="s">
        <v>45</v>
      </c>
      <c r="J840" s="274" t="str">
        <f>IF(ISBLANK(INDEX('Policy Characteristics'!D:D,MATCH($C840,'Policy Characteristics'!$C:$C,0))),"",INDEX('Policy Characteristics'!D:D,MATCH($C840,'Policy Characteristics'!$C:$C,0)))</f>
        <v>Industry Energy Efficiency Standards</v>
      </c>
      <c r="K840" s="272" t="str">
        <f>IF(ISBLANK(INDEX('Policy Characteristics'!E:E,MATCH($C840,'Policy Characteristics'!$C:$C,0))),"",INDEX('Policy Characteristics'!E:E,MATCH($C840,'Policy Characteristics'!$C:$C,0)))</f>
        <v>indst efficiency standards</v>
      </c>
      <c r="L840" s="285">
        <f>IF(ISBLANK(INDEX('Policy Characteristics'!F:F,MATCH($C840,'Policy Characteristics'!$C:$C,0))),"",INDEX('Policy Characteristics'!F:F,MATCH($C840,'Policy Characteristics'!$C:$C,0)))</f>
        <v>0</v>
      </c>
      <c r="M840" s="285">
        <f>IF(ISBLANK(INDEX('Policy Characteristics'!G:G,MATCH($C840,'Policy Characteristics'!$C:$C,0))),"",INDEX('Policy Characteristics'!G:G,MATCH($C840,'Policy Characteristics'!$C:$C,0)))</f>
        <v>0.25</v>
      </c>
      <c r="N840" s="285">
        <f>IF(ISBLANK(INDEX('Policy Characteristics'!H:H,MATCH($C840,'Policy Characteristics'!$C:$C,0))),"",INDEX('Policy Characteristics'!H:H,MATCH($C840,'Policy Characteristics'!$C:$C,0)))</f>
        <v>0.01</v>
      </c>
      <c r="O840" s="272" t="str">
        <f>IF(ISBLANK(INDEX('Policy Characteristics'!I:I,MATCH($C840,'Policy Characteristics'!$C:$C,0))),"",INDEX('Policy Characteristics'!I:I,MATCH($C840,'Policy Characteristics'!$C:$C,0)))</f>
        <v>% reduction in energy use</v>
      </c>
      <c r="P840" s="272" t="str">
        <f>IF(ISBLANK(INDEX('Policy Characteristics'!J:J,MATCH($C840,'Policy Characteristics'!$C:$C,0))),"",INDEX('Policy Characteristics'!J:J,MATCH($C840,'Policy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0" s="272" t="str">
        <f>IF(ISBLANK(INDEX('Policy Characteristics'!K:K,MATCH($C840,'Policy Characteristics'!$C:$C,0))),"",INDEX('Policy Characteristics'!K:K,MATCH($C840,'Policy Characteristics'!$C:$C,0)))</f>
        <v>industry-ag-main.html#eff-stds</v>
      </c>
      <c r="R840" s="272" t="str">
        <f>IF(ISBLANK(INDEX('Policy Characteristics'!L:L,MATCH($C840,'Policy Characteristics'!$C:$C,0))),"",INDEX('Policy Characteristics'!L:L,MATCH($C840,'Policy Characteristics'!$C:$C,0)))</f>
        <v>industry-energy-efficiency-standards.html</v>
      </c>
    </row>
    <row r="841" spans="1:18" s="4" customFormat="1" ht="16">
      <c r="A841" s="272" t="str">
        <f>IF(ISBLANK(INDEX('Policy Characteristics'!A:A,MATCH($C841,'Policy Characteristics'!$C:$C,0))),"",INDEX('Policy Characteristics'!A:A,MATCH($C841,'Policy Characteristics'!$C:$C,0)))</f>
        <v>Industry</v>
      </c>
      <c r="B841" s="272" t="str">
        <f>IF(ISBLANK(INDEX('Policy Characteristics'!B:B,MATCH($C841,'Policy Characteristics'!$C:$C,0))),"",INDEX('Policy Characteristics'!B:B,MATCH($C841,'Policy Characteristics'!$C:$C,0)))</f>
        <v>Industry Energy Efficiency Standards</v>
      </c>
      <c r="C841" s="274" t="str">
        <f t="shared" si="38"/>
        <v>Percentage Improvement in Eqpt Efficiency Standards above BAU</v>
      </c>
      <c r="D841" s="6" t="s">
        <v>3199</v>
      </c>
      <c r="E841" s="44" t="s">
        <v>2784</v>
      </c>
      <c r="F841" t="s">
        <v>3168</v>
      </c>
      <c r="G841" s="44" t="s">
        <v>2789</v>
      </c>
      <c r="H841" s="43">
        <v>1077</v>
      </c>
      <c r="I841" s="44" t="s">
        <v>46</v>
      </c>
      <c r="J841" s="274" t="str">
        <f>IF(ISBLANK(INDEX('Policy Characteristics'!D:D,MATCH($C841,'Policy Characteristics'!$C:$C,0))),"",INDEX('Policy Characteristics'!D:D,MATCH($C841,'Policy Characteristics'!$C:$C,0)))</f>
        <v>Industry Energy Efficiency Standards</v>
      </c>
      <c r="K841" s="272" t="str">
        <f>IF(ISBLANK(INDEX('Policy Characteristics'!E:E,MATCH($C841,'Policy Characteristics'!$C:$C,0))),"",INDEX('Policy Characteristics'!E:E,MATCH($C841,'Policy Characteristics'!$C:$C,0)))</f>
        <v>indst efficiency standards</v>
      </c>
      <c r="L841" s="285">
        <f>IF(ISBLANK(INDEX('Policy Characteristics'!F:F,MATCH($C841,'Policy Characteristics'!$C:$C,0))),"",INDEX('Policy Characteristics'!F:F,MATCH($C841,'Policy Characteristics'!$C:$C,0)))</f>
        <v>0</v>
      </c>
      <c r="M841" s="285">
        <f>IF(ISBLANK(INDEX('Policy Characteristics'!G:G,MATCH($C841,'Policy Characteristics'!$C:$C,0))),"",INDEX('Policy Characteristics'!G:G,MATCH($C841,'Policy Characteristics'!$C:$C,0)))</f>
        <v>0.25</v>
      </c>
      <c r="N841" s="285">
        <f>IF(ISBLANK(INDEX('Policy Characteristics'!H:H,MATCH($C841,'Policy Characteristics'!$C:$C,0))),"",INDEX('Policy Characteristics'!H:H,MATCH($C841,'Policy Characteristics'!$C:$C,0)))</f>
        <v>0.01</v>
      </c>
      <c r="O841" s="272" t="str">
        <f>IF(ISBLANK(INDEX('Policy Characteristics'!I:I,MATCH($C841,'Policy Characteristics'!$C:$C,0))),"",INDEX('Policy Characteristics'!I:I,MATCH($C841,'Policy Characteristics'!$C:$C,0)))</f>
        <v>% reduction in energy use</v>
      </c>
      <c r="P841" s="272" t="str">
        <f>IF(ISBLANK(INDEX('Policy Characteristics'!J:J,MATCH($C841,'Policy Characteristics'!$C:$C,0))),"",INDEX('Policy Characteristics'!J:J,MATCH($C841,'Policy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1" s="272" t="str">
        <f>IF(ISBLANK(INDEX('Policy Characteristics'!K:K,MATCH($C841,'Policy Characteristics'!$C:$C,0))),"",INDEX('Policy Characteristics'!K:K,MATCH($C841,'Policy Characteristics'!$C:$C,0)))</f>
        <v>industry-ag-main.html#eff-stds</v>
      </c>
      <c r="R841" s="272" t="str">
        <f>IF(ISBLANK(INDEX('Policy Characteristics'!L:L,MATCH($C841,'Policy Characteristics'!$C:$C,0))),"",INDEX('Policy Characteristics'!L:L,MATCH($C841,'Policy Characteristics'!$C:$C,0)))</f>
        <v>industry-energy-efficiency-standards.html</v>
      </c>
    </row>
    <row r="842" spans="1:18" s="4" customFormat="1" ht="16">
      <c r="A842" s="272" t="str">
        <f>IF(ISBLANK(INDEX('Policy Characteristics'!A:A,MATCH($C842,'Policy Characteristics'!$C:$C,0))),"",INDEX('Policy Characteristics'!A:A,MATCH($C842,'Policy Characteristics'!$C:$C,0)))</f>
        <v>Industry</v>
      </c>
      <c r="B842" s="272" t="str">
        <f>IF(ISBLANK(INDEX('Policy Characteristics'!B:B,MATCH($C842,'Policy Characteristics'!$C:$C,0))),"",INDEX('Policy Characteristics'!B:B,MATCH($C842,'Policy Characteristics'!$C:$C,0)))</f>
        <v>Industry Energy Efficiency Standards</v>
      </c>
      <c r="C842" s="274" t="str">
        <f t="shared" si="38"/>
        <v>Percentage Improvement in Eqpt Efficiency Standards above BAU</v>
      </c>
      <c r="D842" s="6" t="s">
        <v>3200</v>
      </c>
      <c r="E842" s="44" t="s">
        <v>2444</v>
      </c>
      <c r="F842" t="s">
        <v>3169</v>
      </c>
      <c r="G842" s="44" t="s">
        <v>2450</v>
      </c>
      <c r="H842" s="43">
        <v>1078</v>
      </c>
      <c r="I842" s="44" t="s">
        <v>45</v>
      </c>
      <c r="J842" s="274" t="str">
        <f>IF(ISBLANK(INDEX('Policy Characteristics'!D:D,MATCH($C842,'Policy Characteristics'!$C:$C,0))),"",INDEX('Policy Characteristics'!D:D,MATCH($C842,'Policy Characteristics'!$C:$C,0)))</f>
        <v>Industry Energy Efficiency Standards</v>
      </c>
      <c r="K842" s="272" t="str">
        <f>IF(ISBLANK(INDEX('Policy Characteristics'!E:E,MATCH($C842,'Policy Characteristics'!$C:$C,0))),"",INDEX('Policy Characteristics'!E:E,MATCH($C842,'Policy Characteristics'!$C:$C,0)))</f>
        <v>indst efficiency standards</v>
      </c>
      <c r="L842" s="285">
        <f>IF(ISBLANK(INDEX('Policy Characteristics'!F:F,MATCH($C842,'Policy Characteristics'!$C:$C,0))),"",INDEX('Policy Characteristics'!F:F,MATCH($C842,'Policy Characteristics'!$C:$C,0)))</f>
        <v>0</v>
      </c>
      <c r="M842" s="285">
        <f>IF(ISBLANK(INDEX('Policy Characteristics'!G:G,MATCH($C842,'Policy Characteristics'!$C:$C,0))),"",INDEX('Policy Characteristics'!G:G,MATCH($C842,'Policy Characteristics'!$C:$C,0)))</f>
        <v>0.25</v>
      </c>
      <c r="N842" s="285">
        <f>IF(ISBLANK(INDEX('Policy Characteristics'!H:H,MATCH($C842,'Policy Characteristics'!$C:$C,0))),"",INDEX('Policy Characteristics'!H:H,MATCH($C842,'Policy Characteristics'!$C:$C,0)))</f>
        <v>0.01</v>
      </c>
      <c r="O842" s="272" t="str">
        <f>IF(ISBLANK(INDEX('Policy Characteristics'!I:I,MATCH($C842,'Policy Characteristics'!$C:$C,0))),"",INDEX('Policy Characteristics'!I:I,MATCH($C842,'Policy Characteristics'!$C:$C,0)))</f>
        <v>% reduction in energy use</v>
      </c>
      <c r="P842" s="272" t="str">
        <f>IF(ISBLANK(INDEX('Policy Characteristics'!J:J,MATCH($C842,'Policy Characteristics'!$C:$C,0))),"",INDEX('Policy Characteristics'!J:J,MATCH($C842,'Policy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2" s="272" t="str">
        <f>IF(ISBLANK(INDEX('Policy Characteristics'!K:K,MATCH($C842,'Policy Characteristics'!$C:$C,0))),"",INDEX('Policy Characteristics'!K:K,MATCH($C842,'Policy Characteristics'!$C:$C,0)))</f>
        <v>industry-ag-main.html#eff-stds</v>
      </c>
      <c r="R842" s="272" t="str">
        <f>IF(ISBLANK(INDEX('Policy Characteristics'!L:L,MATCH($C842,'Policy Characteristics'!$C:$C,0))),"",INDEX('Policy Characteristics'!L:L,MATCH($C842,'Policy Characteristics'!$C:$C,0)))</f>
        <v>industry-energy-efficiency-standards.html</v>
      </c>
    </row>
    <row r="843" spans="1:18" s="4" customFormat="1" ht="16">
      <c r="A843" s="272" t="str">
        <f>IF(ISBLANK(INDEX('Policy Characteristics'!A:A,MATCH($C843,'Policy Characteristics'!$C:$C,0))),"",INDEX('Policy Characteristics'!A:A,MATCH($C843,'Policy Characteristics'!$C:$C,0)))</f>
        <v>Industry</v>
      </c>
      <c r="B843" s="272" t="str">
        <f>IF(ISBLANK(INDEX('Policy Characteristics'!B:B,MATCH($C843,'Policy Characteristics'!$C:$C,0))),"",INDEX('Policy Characteristics'!B:B,MATCH($C843,'Policy Characteristics'!$C:$C,0)))</f>
        <v>Industry Energy Efficiency Standards</v>
      </c>
      <c r="C843" s="274" t="str">
        <f t="shared" si="38"/>
        <v>Percentage Improvement in Eqpt Efficiency Standards above BAU</v>
      </c>
      <c r="D843" s="6" t="s">
        <v>3200</v>
      </c>
      <c r="E843" s="44" t="s">
        <v>2445</v>
      </c>
      <c r="F843" t="s">
        <v>3169</v>
      </c>
      <c r="G843" s="44" t="s">
        <v>2453</v>
      </c>
      <c r="H843" s="43">
        <v>1079</v>
      </c>
      <c r="I843" s="44" t="s">
        <v>45</v>
      </c>
      <c r="J843" s="274" t="str">
        <f>IF(ISBLANK(INDEX('Policy Characteristics'!D:D,MATCH($C843,'Policy Characteristics'!$C:$C,0))),"",INDEX('Policy Characteristics'!D:D,MATCH($C843,'Policy Characteristics'!$C:$C,0)))</f>
        <v>Industry Energy Efficiency Standards</v>
      </c>
      <c r="K843" s="272" t="str">
        <f>IF(ISBLANK(INDEX('Policy Characteristics'!E:E,MATCH($C843,'Policy Characteristics'!$C:$C,0))),"",INDEX('Policy Characteristics'!E:E,MATCH($C843,'Policy Characteristics'!$C:$C,0)))</f>
        <v>indst efficiency standards</v>
      </c>
      <c r="L843" s="285">
        <f>IF(ISBLANK(INDEX('Policy Characteristics'!F:F,MATCH($C843,'Policy Characteristics'!$C:$C,0))),"",INDEX('Policy Characteristics'!F:F,MATCH($C843,'Policy Characteristics'!$C:$C,0)))</f>
        <v>0</v>
      </c>
      <c r="M843" s="285">
        <f>IF(ISBLANK(INDEX('Policy Characteristics'!G:G,MATCH($C843,'Policy Characteristics'!$C:$C,0))),"",INDEX('Policy Characteristics'!G:G,MATCH($C843,'Policy Characteristics'!$C:$C,0)))</f>
        <v>0.25</v>
      </c>
      <c r="N843" s="285">
        <f>IF(ISBLANK(INDEX('Policy Characteristics'!H:H,MATCH($C843,'Policy Characteristics'!$C:$C,0))),"",INDEX('Policy Characteristics'!H:H,MATCH($C843,'Policy Characteristics'!$C:$C,0)))</f>
        <v>0.01</v>
      </c>
      <c r="O843" s="272" t="str">
        <f>IF(ISBLANK(INDEX('Policy Characteristics'!I:I,MATCH($C843,'Policy Characteristics'!$C:$C,0))),"",INDEX('Policy Characteristics'!I:I,MATCH($C843,'Policy Characteristics'!$C:$C,0)))</f>
        <v>% reduction in energy use</v>
      </c>
      <c r="P843" s="272" t="str">
        <f>IF(ISBLANK(INDEX('Policy Characteristics'!J:J,MATCH($C843,'Policy Characteristics'!$C:$C,0))),"",INDEX('Policy Characteristics'!J:J,MATCH($C843,'Policy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3" s="272" t="str">
        <f>IF(ISBLANK(INDEX('Policy Characteristics'!K:K,MATCH($C843,'Policy Characteristics'!$C:$C,0))),"",INDEX('Policy Characteristics'!K:K,MATCH($C843,'Policy Characteristics'!$C:$C,0)))</f>
        <v>industry-ag-main.html#eff-stds</v>
      </c>
      <c r="R843" s="272" t="str">
        <f>IF(ISBLANK(INDEX('Policy Characteristics'!L:L,MATCH($C843,'Policy Characteristics'!$C:$C,0))),"",INDEX('Policy Characteristics'!L:L,MATCH($C843,'Policy Characteristics'!$C:$C,0)))</f>
        <v>industry-energy-efficiency-standards.html</v>
      </c>
    </row>
    <row r="844" spans="1:18" s="4" customFormat="1" ht="16">
      <c r="A844" s="272" t="str">
        <f>IF(ISBLANK(INDEX('Policy Characteristics'!A:A,MATCH($C844,'Policy Characteristics'!$C:$C,0))),"",INDEX('Policy Characteristics'!A:A,MATCH($C844,'Policy Characteristics'!$C:$C,0)))</f>
        <v>Industry</v>
      </c>
      <c r="B844" s="272" t="str">
        <f>IF(ISBLANK(INDEX('Policy Characteristics'!B:B,MATCH($C844,'Policy Characteristics'!$C:$C,0))),"",INDEX('Policy Characteristics'!B:B,MATCH($C844,'Policy Characteristics'!$C:$C,0)))</f>
        <v>Industry Energy Efficiency Standards</v>
      </c>
      <c r="C844" s="274" t="str">
        <f t="shared" si="38"/>
        <v>Percentage Improvement in Eqpt Efficiency Standards above BAU</v>
      </c>
      <c r="D844" s="6" t="s">
        <v>3200</v>
      </c>
      <c r="E844" s="44" t="s">
        <v>2446</v>
      </c>
      <c r="F844" t="s">
        <v>3169</v>
      </c>
      <c r="G844" s="44" t="s">
        <v>2454</v>
      </c>
      <c r="H844" s="43">
        <v>1080</v>
      </c>
      <c r="I844" s="44" t="s">
        <v>45</v>
      </c>
      <c r="J844" s="274" t="str">
        <f>IF(ISBLANK(INDEX('Policy Characteristics'!D:D,MATCH($C844,'Policy Characteristics'!$C:$C,0))),"",INDEX('Policy Characteristics'!D:D,MATCH($C844,'Policy Characteristics'!$C:$C,0)))</f>
        <v>Industry Energy Efficiency Standards</v>
      </c>
      <c r="K844" s="272" t="str">
        <f>IF(ISBLANK(INDEX('Policy Characteristics'!E:E,MATCH($C844,'Policy Characteristics'!$C:$C,0))),"",INDEX('Policy Characteristics'!E:E,MATCH($C844,'Policy Characteristics'!$C:$C,0)))</f>
        <v>indst efficiency standards</v>
      </c>
      <c r="L844" s="285">
        <f>IF(ISBLANK(INDEX('Policy Characteristics'!F:F,MATCH($C844,'Policy Characteristics'!$C:$C,0))),"",INDEX('Policy Characteristics'!F:F,MATCH($C844,'Policy Characteristics'!$C:$C,0)))</f>
        <v>0</v>
      </c>
      <c r="M844" s="285">
        <f>IF(ISBLANK(INDEX('Policy Characteristics'!G:G,MATCH($C844,'Policy Characteristics'!$C:$C,0))),"",INDEX('Policy Characteristics'!G:G,MATCH($C844,'Policy Characteristics'!$C:$C,0)))</f>
        <v>0.25</v>
      </c>
      <c r="N844" s="285">
        <f>IF(ISBLANK(INDEX('Policy Characteristics'!H:H,MATCH($C844,'Policy Characteristics'!$C:$C,0))),"",INDEX('Policy Characteristics'!H:H,MATCH($C844,'Policy Characteristics'!$C:$C,0)))</f>
        <v>0.01</v>
      </c>
      <c r="O844" s="272" t="str">
        <f>IF(ISBLANK(INDEX('Policy Characteristics'!I:I,MATCH($C844,'Policy Characteristics'!$C:$C,0))),"",INDEX('Policy Characteristics'!I:I,MATCH($C844,'Policy Characteristics'!$C:$C,0)))</f>
        <v>% reduction in energy use</v>
      </c>
      <c r="P844" s="272" t="str">
        <f>IF(ISBLANK(INDEX('Policy Characteristics'!J:J,MATCH($C844,'Policy Characteristics'!$C:$C,0))),"",INDEX('Policy Characteristics'!J:J,MATCH($C844,'Policy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4" s="272" t="str">
        <f>IF(ISBLANK(INDEX('Policy Characteristics'!K:K,MATCH($C844,'Policy Characteristics'!$C:$C,0))),"",INDEX('Policy Characteristics'!K:K,MATCH($C844,'Policy Characteristics'!$C:$C,0)))</f>
        <v>industry-ag-main.html#eff-stds</v>
      </c>
      <c r="R844" s="272" t="str">
        <f>IF(ISBLANK(INDEX('Policy Characteristics'!L:L,MATCH($C844,'Policy Characteristics'!$C:$C,0))),"",INDEX('Policy Characteristics'!L:L,MATCH($C844,'Policy Characteristics'!$C:$C,0)))</f>
        <v>industry-energy-efficiency-standards.html</v>
      </c>
    </row>
    <row r="845" spans="1:18" s="4" customFormat="1" ht="16">
      <c r="A845" s="272" t="str">
        <f>IF(ISBLANK(INDEX('Policy Characteristics'!A:A,MATCH($C845,'Policy Characteristics'!$C:$C,0))),"",INDEX('Policy Characteristics'!A:A,MATCH($C845,'Policy Characteristics'!$C:$C,0)))</f>
        <v>Industry</v>
      </c>
      <c r="B845" s="272" t="str">
        <f>IF(ISBLANK(INDEX('Policy Characteristics'!B:B,MATCH($C845,'Policy Characteristics'!$C:$C,0))),"",INDEX('Policy Characteristics'!B:B,MATCH($C845,'Policy Characteristics'!$C:$C,0)))</f>
        <v>Industry Energy Efficiency Standards</v>
      </c>
      <c r="C845" s="274" t="str">
        <f t="shared" si="38"/>
        <v>Percentage Improvement in Eqpt Efficiency Standards above BAU</v>
      </c>
      <c r="D845" s="6" t="s">
        <v>3200</v>
      </c>
      <c r="E845" s="44" t="s">
        <v>2447</v>
      </c>
      <c r="F845" t="s">
        <v>3169</v>
      </c>
      <c r="G845" s="44" t="s">
        <v>2451</v>
      </c>
      <c r="H845" s="43">
        <v>1081</v>
      </c>
      <c r="I845" s="44" t="s">
        <v>46</v>
      </c>
      <c r="J845" s="274" t="str">
        <f>IF(ISBLANK(INDEX('Policy Characteristics'!D:D,MATCH($C845,'Policy Characteristics'!$C:$C,0))),"",INDEX('Policy Characteristics'!D:D,MATCH($C845,'Policy Characteristics'!$C:$C,0)))</f>
        <v>Industry Energy Efficiency Standards</v>
      </c>
      <c r="K845" s="272" t="str">
        <f>IF(ISBLANK(INDEX('Policy Characteristics'!E:E,MATCH($C845,'Policy Characteristics'!$C:$C,0))),"",INDEX('Policy Characteristics'!E:E,MATCH($C845,'Policy Characteristics'!$C:$C,0)))</f>
        <v>indst efficiency standards</v>
      </c>
      <c r="L845" s="285">
        <f>IF(ISBLANK(INDEX('Policy Characteristics'!F:F,MATCH($C845,'Policy Characteristics'!$C:$C,0))),"",INDEX('Policy Characteristics'!F:F,MATCH($C845,'Policy Characteristics'!$C:$C,0)))</f>
        <v>0</v>
      </c>
      <c r="M845" s="285">
        <f>IF(ISBLANK(INDEX('Policy Characteristics'!G:G,MATCH($C845,'Policy Characteristics'!$C:$C,0))),"",INDEX('Policy Characteristics'!G:G,MATCH($C845,'Policy Characteristics'!$C:$C,0)))</f>
        <v>0.25</v>
      </c>
      <c r="N845" s="285">
        <f>IF(ISBLANK(INDEX('Policy Characteristics'!H:H,MATCH($C845,'Policy Characteristics'!$C:$C,0))),"",INDEX('Policy Characteristics'!H:H,MATCH($C845,'Policy Characteristics'!$C:$C,0)))</f>
        <v>0.01</v>
      </c>
      <c r="O845" s="272" t="str">
        <f>IF(ISBLANK(INDEX('Policy Characteristics'!I:I,MATCH($C845,'Policy Characteristics'!$C:$C,0))),"",INDEX('Policy Characteristics'!I:I,MATCH($C845,'Policy Characteristics'!$C:$C,0)))</f>
        <v>% reduction in energy use</v>
      </c>
      <c r="P845" s="272" t="str">
        <f>IF(ISBLANK(INDEX('Policy Characteristics'!J:J,MATCH($C845,'Policy Characteristics'!$C:$C,0))),"",INDEX('Policy Characteristics'!J:J,MATCH($C845,'Policy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5" s="272" t="str">
        <f>IF(ISBLANK(INDEX('Policy Characteristics'!K:K,MATCH($C845,'Policy Characteristics'!$C:$C,0))),"",INDEX('Policy Characteristics'!K:K,MATCH($C845,'Policy Characteristics'!$C:$C,0)))</f>
        <v>industry-ag-main.html#eff-stds</v>
      </c>
      <c r="R845" s="272" t="str">
        <f>IF(ISBLANK(INDEX('Policy Characteristics'!L:L,MATCH($C845,'Policy Characteristics'!$C:$C,0))),"",INDEX('Policy Characteristics'!L:L,MATCH($C845,'Policy Characteristics'!$C:$C,0)))</f>
        <v>industry-energy-efficiency-standards.html</v>
      </c>
    </row>
    <row r="846" spans="1:18" s="4" customFormat="1" ht="16">
      <c r="A846" s="272" t="str">
        <f>IF(ISBLANK(INDEX('Policy Characteristics'!A:A,MATCH($C846,'Policy Characteristics'!$C:$C,0))),"",INDEX('Policy Characteristics'!A:A,MATCH($C846,'Policy Characteristics'!$C:$C,0)))</f>
        <v>Industry</v>
      </c>
      <c r="B846" s="272" t="str">
        <f>IF(ISBLANK(INDEX('Policy Characteristics'!B:B,MATCH($C846,'Policy Characteristics'!$C:$C,0))),"",INDEX('Policy Characteristics'!B:B,MATCH($C846,'Policy Characteristics'!$C:$C,0)))</f>
        <v>Industry Energy Efficiency Standards</v>
      </c>
      <c r="C846" s="274" t="str">
        <f t="shared" si="38"/>
        <v>Percentage Improvement in Eqpt Efficiency Standards above BAU</v>
      </c>
      <c r="D846" s="6" t="s">
        <v>3200</v>
      </c>
      <c r="E846" s="44" t="s">
        <v>2448</v>
      </c>
      <c r="F846" t="s">
        <v>3169</v>
      </c>
      <c r="G846" s="44" t="s">
        <v>2452</v>
      </c>
      <c r="H846" s="43">
        <v>1082</v>
      </c>
      <c r="I846" s="44" t="s">
        <v>45</v>
      </c>
      <c r="J846" s="274" t="str">
        <f>IF(ISBLANK(INDEX('Policy Characteristics'!D:D,MATCH($C846,'Policy Characteristics'!$C:$C,0))),"",INDEX('Policy Characteristics'!D:D,MATCH($C846,'Policy Characteristics'!$C:$C,0)))</f>
        <v>Industry Energy Efficiency Standards</v>
      </c>
      <c r="K846" s="272" t="str">
        <f>IF(ISBLANK(INDEX('Policy Characteristics'!E:E,MATCH($C846,'Policy Characteristics'!$C:$C,0))),"",INDEX('Policy Characteristics'!E:E,MATCH($C846,'Policy Characteristics'!$C:$C,0)))</f>
        <v>indst efficiency standards</v>
      </c>
      <c r="L846" s="285">
        <f>IF(ISBLANK(INDEX('Policy Characteristics'!F:F,MATCH($C846,'Policy Characteristics'!$C:$C,0))),"",INDEX('Policy Characteristics'!F:F,MATCH($C846,'Policy Characteristics'!$C:$C,0)))</f>
        <v>0</v>
      </c>
      <c r="M846" s="285">
        <f>IF(ISBLANK(INDEX('Policy Characteristics'!G:G,MATCH($C846,'Policy Characteristics'!$C:$C,0))),"",INDEX('Policy Characteristics'!G:G,MATCH($C846,'Policy Characteristics'!$C:$C,0)))</f>
        <v>0.25</v>
      </c>
      <c r="N846" s="285">
        <f>IF(ISBLANK(INDEX('Policy Characteristics'!H:H,MATCH($C846,'Policy Characteristics'!$C:$C,0))),"",INDEX('Policy Characteristics'!H:H,MATCH($C846,'Policy Characteristics'!$C:$C,0)))</f>
        <v>0.01</v>
      </c>
      <c r="O846" s="272" t="str">
        <f>IF(ISBLANK(INDEX('Policy Characteristics'!I:I,MATCH($C846,'Policy Characteristics'!$C:$C,0))),"",INDEX('Policy Characteristics'!I:I,MATCH($C846,'Policy Characteristics'!$C:$C,0)))</f>
        <v>% reduction in energy use</v>
      </c>
      <c r="P846" s="272" t="str">
        <f>IF(ISBLANK(INDEX('Policy Characteristics'!J:J,MATCH($C846,'Policy Characteristics'!$C:$C,0))),"",INDEX('Policy Characteristics'!J:J,MATCH($C846,'Policy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6" s="272" t="str">
        <f>IF(ISBLANK(INDEX('Policy Characteristics'!K:K,MATCH($C846,'Policy Characteristics'!$C:$C,0))),"",INDEX('Policy Characteristics'!K:K,MATCH($C846,'Policy Characteristics'!$C:$C,0)))</f>
        <v>industry-ag-main.html#eff-stds</v>
      </c>
      <c r="R846" s="272" t="str">
        <f>IF(ISBLANK(INDEX('Policy Characteristics'!L:L,MATCH($C846,'Policy Characteristics'!$C:$C,0))),"",INDEX('Policy Characteristics'!L:L,MATCH($C846,'Policy Characteristics'!$C:$C,0)))</f>
        <v>industry-energy-efficiency-standards.html</v>
      </c>
    </row>
    <row r="847" spans="1:18" s="4" customFormat="1" ht="16">
      <c r="A847" s="272" t="str">
        <f>IF(ISBLANK(INDEX('Policy Characteristics'!A:A,MATCH($C847,'Policy Characteristics'!$C:$C,0))),"",INDEX('Policy Characteristics'!A:A,MATCH($C847,'Policy Characteristics'!$C:$C,0)))</f>
        <v>Industry</v>
      </c>
      <c r="B847" s="272" t="str">
        <f>IF(ISBLANK(INDEX('Policy Characteristics'!B:B,MATCH($C847,'Policy Characteristics'!$C:$C,0))),"",INDEX('Policy Characteristics'!B:B,MATCH($C847,'Policy Characteristics'!$C:$C,0)))</f>
        <v>Industry Energy Efficiency Standards</v>
      </c>
      <c r="C847" s="274" t="str">
        <f t="shared" si="38"/>
        <v>Percentage Improvement in Eqpt Efficiency Standards above BAU</v>
      </c>
      <c r="D847" s="6" t="s">
        <v>3200</v>
      </c>
      <c r="E847" s="44" t="s">
        <v>2449</v>
      </c>
      <c r="F847" t="s">
        <v>3169</v>
      </c>
      <c r="G847" s="44" t="s">
        <v>2455</v>
      </c>
      <c r="H847" s="43">
        <v>1083</v>
      </c>
      <c r="I847" s="44" t="s">
        <v>46</v>
      </c>
      <c r="J847" s="274" t="str">
        <f>IF(ISBLANK(INDEX('Policy Characteristics'!D:D,MATCH($C847,'Policy Characteristics'!$C:$C,0))),"",INDEX('Policy Characteristics'!D:D,MATCH($C847,'Policy Characteristics'!$C:$C,0)))</f>
        <v>Industry Energy Efficiency Standards</v>
      </c>
      <c r="K847" s="272" t="str">
        <f>IF(ISBLANK(INDEX('Policy Characteristics'!E:E,MATCH($C847,'Policy Characteristics'!$C:$C,0))),"",INDEX('Policy Characteristics'!E:E,MATCH($C847,'Policy Characteristics'!$C:$C,0)))</f>
        <v>indst efficiency standards</v>
      </c>
      <c r="L847" s="285">
        <f>IF(ISBLANK(INDEX('Policy Characteristics'!F:F,MATCH($C847,'Policy Characteristics'!$C:$C,0))),"",INDEX('Policy Characteristics'!F:F,MATCH($C847,'Policy Characteristics'!$C:$C,0)))</f>
        <v>0</v>
      </c>
      <c r="M847" s="285">
        <f>IF(ISBLANK(INDEX('Policy Characteristics'!G:G,MATCH($C847,'Policy Characteristics'!$C:$C,0))),"",INDEX('Policy Characteristics'!G:G,MATCH($C847,'Policy Characteristics'!$C:$C,0)))</f>
        <v>0.25</v>
      </c>
      <c r="N847" s="285">
        <f>IF(ISBLANK(INDEX('Policy Characteristics'!H:H,MATCH($C847,'Policy Characteristics'!$C:$C,0))),"",INDEX('Policy Characteristics'!H:H,MATCH($C847,'Policy Characteristics'!$C:$C,0)))</f>
        <v>0.01</v>
      </c>
      <c r="O847" s="272" t="str">
        <f>IF(ISBLANK(INDEX('Policy Characteristics'!I:I,MATCH($C847,'Policy Characteristics'!$C:$C,0))),"",INDEX('Policy Characteristics'!I:I,MATCH($C847,'Policy Characteristics'!$C:$C,0)))</f>
        <v>% reduction in energy use</v>
      </c>
      <c r="P847" s="272" t="str">
        <f>IF(ISBLANK(INDEX('Policy Characteristics'!J:J,MATCH($C847,'Policy Characteristics'!$C:$C,0))),"",INDEX('Policy Characteristics'!J:J,MATCH($C847,'Policy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7" s="272" t="str">
        <f>IF(ISBLANK(INDEX('Policy Characteristics'!K:K,MATCH($C847,'Policy Characteristics'!$C:$C,0))),"",INDEX('Policy Characteristics'!K:K,MATCH($C847,'Policy Characteristics'!$C:$C,0)))</f>
        <v>industry-ag-main.html#eff-stds</v>
      </c>
      <c r="R847" s="272" t="str">
        <f>IF(ISBLANK(INDEX('Policy Characteristics'!L:L,MATCH($C847,'Policy Characteristics'!$C:$C,0))),"",INDEX('Policy Characteristics'!L:L,MATCH($C847,'Policy Characteristics'!$C:$C,0)))</f>
        <v>industry-energy-efficiency-standards.html</v>
      </c>
    </row>
    <row r="848" spans="1:18" s="4" customFormat="1" ht="16">
      <c r="A848" s="272" t="str">
        <f>IF(ISBLANK(INDEX('Policy Characteristics'!A:A,MATCH($C848,'Policy Characteristics'!$C:$C,0))),"",INDEX('Policy Characteristics'!A:A,MATCH($C848,'Policy Characteristics'!$C:$C,0)))</f>
        <v>Industry</v>
      </c>
      <c r="B848" s="272" t="str">
        <f>IF(ISBLANK(INDEX('Policy Characteristics'!B:B,MATCH($C848,'Policy Characteristics'!$C:$C,0))),"",INDEX('Policy Characteristics'!B:B,MATCH($C848,'Policy Characteristics'!$C:$C,0)))</f>
        <v>Industry Energy Efficiency Standards</v>
      </c>
      <c r="C848" s="274" t="str">
        <f t="shared" si="38"/>
        <v>Percentage Improvement in Eqpt Efficiency Standards above BAU</v>
      </c>
      <c r="D848" s="6" t="s">
        <v>3200</v>
      </c>
      <c r="E848" s="44" t="s">
        <v>2785</v>
      </c>
      <c r="F848" t="s">
        <v>3169</v>
      </c>
      <c r="G848" s="44" t="s">
        <v>2788</v>
      </c>
      <c r="H848" s="43">
        <v>1084</v>
      </c>
      <c r="I848" s="44" t="s">
        <v>46</v>
      </c>
      <c r="J848" s="274" t="str">
        <f>IF(ISBLANK(INDEX('Policy Characteristics'!D:D,MATCH($C848,'Policy Characteristics'!$C:$C,0))),"",INDEX('Policy Characteristics'!D:D,MATCH($C848,'Policy Characteristics'!$C:$C,0)))</f>
        <v>Industry Energy Efficiency Standards</v>
      </c>
      <c r="K848" s="272" t="str">
        <f>IF(ISBLANK(INDEX('Policy Characteristics'!E:E,MATCH($C848,'Policy Characteristics'!$C:$C,0))),"",INDEX('Policy Characteristics'!E:E,MATCH($C848,'Policy Characteristics'!$C:$C,0)))</f>
        <v>indst efficiency standards</v>
      </c>
      <c r="L848" s="285">
        <f>IF(ISBLANK(INDEX('Policy Characteristics'!F:F,MATCH($C848,'Policy Characteristics'!$C:$C,0))),"",INDEX('Policy Characteristics'!F:F,MATCH($C848,'Policy Characteristics'!$C:$C,0)))</f>
        <v>0</v>
      </c>
      <c r="M848" s="285">
        <f>IF(ISBLANK(INDEX('Policy Characteristics'!G:G,MATCH($C848,'Policy Characteristics'!$C:$C,0))),"",INDEX('Policy Characteristics'!G:G,MATCH($C848,'Policy Characteristics'!$C:$C,0)))</f>
        <v>0.25</v>
      </c>
      <c r="N848" s="285">
        <f>IF(ISBLANK(INDEX('Policy Characteristics'!H:H,MATCH($C848,'Policy Characteristics'!$C:$C,0))),"",INDEX('Policy Characteristics'!H:H,MATCH($C848,'Policy Characteristics'!$C:$C,0)))</f>
        <v>0.01</v>
      </c>
      <c r="O848" s="272" t="str">
        <f>IF(ISBLANK(INDEX('Policy Characteristics'!I:I,MATCH($C848,'Policy Characteristics'!$C:$C,0))),"",INDEX('Policy Characteristics'!I:I,MATCH($C848,'Policy Characteristics'!$C:$C,0)))</f>
        <v>% reduction in energy use</v>
      </c>
      <c r="P848" s="272" t="str">
        <f>IF(ISBLANK(INDEX('Policy Characteristics'!J:J,MATCH($C848,'Policy Characteristics'!$C:$C,0))),"",INDEX('Policy Characteristics'!J:J,MATCH($C848,'Policy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8" s="272" t="str">
        <f>IF(ISBLANK(INDEX('Policy Characteristics'!K:K,MATCH($C848,'Policy Characteristics'!$C:$C,0))),"",INDEX('Policy Characteristics'!K:K,MATCH($C848,'Policy Characteristics'!$C:$C,0)))</f>
        <v>industry-ag-main.html#eff-stds</v>
      </c>
      <c r="R848" s="272" t="str">
        <f>IF(ISBLANK(INDEX('Policy Characteristics'!L:L,MATCH($C848,'Policy Characteristics'!$C:$C,0))),"",INDEX('Policy Characteristics'!L:L,MATCH($C848,'Policy Characteristics'!$C:$C,0)))</f>
        <v>industry-energy-efficiency-standards.html</v>
      </c>
    </row>
    <row r="849" spans="1:18" s="4" customFormat="1" ht="16">
      <c r="A849" s="272" t="str">
        <f>IF(ISBLANK(INDEX('Policy Characteristics'!A:A,MATCH($C849,'Policy Characteristics'!$C:$C,0))),"",INDEX('Policy Characteristics'!A:A,MATCH($C849,'Policy Characteristics'!$C:$C,0)))</f>
        <v>Industry</v>
      </c>
      <c r="B849" s="272" t="str">
        <f>IF(ISBLANK(INDEX('Policy Characteristics'!B:B,MATCH($C849,'Policy Characteristics'!$C:$C,0))),"",INDEX('Policy Characteristics'!B:B,MATCH($C849,'Policy Characteristics'!$C:$C,0)))</f>
        <v>Industry Energy Efficiency Standards</v>
      </c>
      <c r="C849" s="274" t="str">
        <f t="shared" si="38"/>
        <v>Percentage Improvement in Eqpt Efficiency Standards above BAU</v>
      </c>
      <c r="D849" s="6" t="s">
        <v>3200</v>
      </c>
      <c r="E849" s="44" t="s">
        <v>2786</v>
      </c>
      <c r="F849" t="s">
        <v>3169</v>
      </c>
      <c r="G849" s="44" t="s">
        <v>2790</v>
      </c>
      <c r="H849" s="43">
        <v>1085</v>
      </c>
      <c r="I849" s="44" t="s">
        <v>45</v>
      </c>
      <c r="J849" s="274" t="str">
        <f>IF(ISBLANK(INDEX('Policy Characteristics'!D:D,MATCH($C849,'Policy Characteristics'!$C:$C,0))),"",INDEX('Policy Characteristics'!D:D,MATCH($C849,'Policy Characteristics'!$C:$C,0)))</f>
        <v>Industry Energy Efficiency Standards</v>
      </c>
      <c r="K849" s="272" t="str">
        <f>IF(ISBLANK(INDEX('Policy Characteristics'!E:E,MATCH($C849,'Policy Characteristics'!$C:$C,0))),"",INDEX('Policy Characteristics'!E:E,MATCH($C849,'Policy Characteristics'!$C:$C,0)))</f>
        <v>indst efficiency standards</v>
      </c>
      <c r="L849" s="285">
        <f>IF(ISBLANK(INDEX('Policy Characteristics'!F:F,MATCH($C849,'Policy Characteristics'!$C:$C,0))),"",INDEX('Policy Characteristics'!F:F,MATCH($C849,'Policy Characteristics'!$C:$C,0)))</f>
        <v>0</v>
      </c>
      <c r="M849" s="285">
        <f>IF(ISBLANK(INDEX('Policy Characteristics'!G:G,MATCH($C849,'Policy Characteristics'!$C:$C,0))),"",INDEX('Policy Characteristics'!G:G,MATCH($C849,'Policy Characteristics'!$C:$C,0)))</f>
        <v>0.25</v>
      </c>
      <c r="N849" s="285">
        <f>IF(ISBLANK(INDEX('Policy Characteristics'!H:H,MATCH($C849,'Policy Characteristics'!$C:$C,0))),"",INDEX('Policy Characteristics'!H:H,MATCH($C849,'Policy Characteristics'!$C:$C,0)))</f>
        <v>0.01</v>
      </c>
      <c r="O849" s="272" t="str">
        <f>IF(ISBLANK(INDEX('Policy Characteristics'!I:I,MATCH($C849,'Policy Characteristics'!$C:$C,0))),"",INDEX('Policy Characteristics'!I:I,MATCH($C849,'Policy Characteristics'!$C:$C,0)))</f>
        <v>% reduction in energy use</v>
      </c>
      <c r="P849" s="272" t="str">
        <f>IF(ISBLANK(INDEX('Policy Characteristics'!J:J,MATCH($C849,'Policy Characteristics'!$C:$C,0))),"",INDEX('Policy Characteristics'!J:J,MATCH($C849,'Policy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49" s="272" t="str">
        <f>IF(ISBLANK(INDEX('Policy Characteristics'!K:K,MATCH($C849,'Policy Characteristics'!$C:$C,0))),"",INDEX('Policy Characteristics'!K:K,MATCH($C849,'Policy Characteristics'!$C:$C,0)))</f>
        <v>industry-ag-main.html#eff-stds</v>
      </c>
      <c r="R849" s="272" t="str">
        <f>IF(ISBLANK(INDEX('Policy Characteristics'!L:L,MATCH($C849,'Policy Characteristics'!$C:$C,0))),"",INDEX('Policy Characteristics'!L:L,MATCH($C849,'Policy Characteristics'!$C:$C,0)))</f>
        <v>industry-energy-efficiency-standards.html</v>
      </c>
    </row>
    <row r="850" spans="1:18" s="4" customFormat="1" ht="16">
      <c r="A850" s="272" t="str">
        <f>IF(ISBLANK(INDEX('Policy Characteristics'!A:A,MATCH($C850,'Policy Characteristics'!$C:$C,0))),"",INDEX('Policy Characteristics'!A:A,MATCH($C850,'Policy Characteristics'!$C:$C,0)))</f>
        <v>Industry</v>
      </c>
      <c r="B850" s="272" t="str">
        <f>IF(ISBLANK(INDEX('Policy Characteristics'!B:B,MATCH($C850,'Policy Characteristics'!$C:$C,0))),"",INDEX('Policy Characteristics'!B:B,MATCH($C850,'Policy Characteristics'!$C:$C,0)))</f>
        <v>Industry Energy Efficiency Standards</v>
      </c>
      <c r="C850" s="274" t="str">
        <f t="shared" si="38"/>
        <v>Percentage Improvement in Eqpt Efficiency Standards above BAU</v>
      </c>
      <c r="D850" s="6" t="s">
        <v>3200</v>
      </c>
      <c r="E850" s="44" t="s">
        <v>2787</v>
      </c>
      <c r="F850" t="s">
        <v>3169</v>
      </c>
      <c r="G850" s="44" t="s">
        <v>2791</v>
      </c>
      <c r="H850" s="43">
        <v>1086</v>
      </c>
      <c r="I850" s="44" t="s">
        <v>45</v>
      </c>
      <c r="J850" s="274" t="str">
        <f>IF(ISBLANK(INDEX('Policy Characteristics'!D:D,MATCH($C850,'Policy Characteristics'!$C:$C,0))),"",INDEX('Policy Characteristics'!D:D,MATCH($C850,'Policy Characteristics'!$C:$C,0)))</f>
        <v>Industry Energy Efficiency Standards</v>
      </c>
      <c r="K850" s="272" t="str">
        <f>IF(ISBLANK(INDEX('Policy Characteristics'!E:E,MATCH($C850,'Policy Characteristics'!$C:$C,0))),"",INDEX('Policy Characteristics'!E:E,MATCH($C850,'Policy Characteristics'!$C:$C,0)))</f>
        <v>indst efficiency standards</v>
      </c>
      <c r="L850" s="285">
        <f>IF(ISBLANK(INDEX('Policy Characteristics'!F:F,MATCH($C850,'Policy Characteristics'!$C:$C,0))),"",INDEX('Policy Characteristics'!F:F,MATCH($C850,'Policy Characteristics'!$C:$C,0)))</f>
        <v>0</v>
      </c>
      <c r="M850" s="285">
        <f>IF(ISBLANK(INDEX('Policy Characteristics'!G:G,MATCH($C850,'Policy Characteristics'!$C:$C,0))),"",INDEX('Policy Characteristics'!G:G,MATCH($C850,'Policy Characteristics'!$C:$C,0)))</f>
        <v>0.25</v>
      </c>
      <c r="N850" s="285">
        <f>IF(ISBLANK(INDEX('Policy Characteristics'!H:H,MATCH($C850,'Policy Characteristics'!$C:$C,0))),"",INDEX('Policy Characteristics'!H:H,MATCH($C850,'Policy Characteristics'!$C:$C,0)))</f>
        <v>0.01</v>
      </c>
      <c r="O850" s="272" t="str">
        <f>IF(ISBLANK(INDEX('Policy Characteristics'!I:I,MATCH($C850,'Policy Characteristics'!$C:$C,0))),"",INDEX('Policy Characteristics'!I:I,MATCH($C850,'Policy Characteristics'!$C:$C,0)))</f>
        <v>% reduction in energy use</v>
      </c>
      <c r="P850" s="272" t="str">
        <f>IF(ISBLANK(INDEX('Policy Characteristics'!J:J,MATCH($C850,'Policy Characteristics'!$C:$C,0))),"",INDEX('Policy Characteristics'!J:J,MATCH($C850,'Policy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0" s="272" t="str">
        <f>IF(ISBLANK(INDEX('Policy Characteristics'!K:K,MATCH($C850,'Policy Characteristics'!$C:$C,0))),"",INDEX('Policy Characteristics'!K:K,MATCH($C850,'Policy Characteristics'!$C:$C,0)))</f>
        <v>industry-ag-main.html#eff-stds</v>
      </c>
      <c r="R850" s="272" t="str">
        <f>IF(ISBLANK(INDEX('Policy Characteristics'!L:L,MATCH($C850,'Policy Characteristics'!$C:$C,0))),"",INDEX('Policy Characteristics'!L:L,MATCH($C850,'Policy Characteristics'!$C:$C,0)))</f>
        <v>industry-energy-efficiency-standards.html</v>
      </c>
    </row>
    <row r="851" spans="1:18" s="4" customFormat="1" ht="16">
      <c r="A851" s="272" t="str">
        <f>IF(ISBLANK(INDEX('Policy Characteristics'!A:A,MATCH($C851,'Policy Characteristics'!$C:$C,0))),"",INDEX('Policy Characteristics'!A:A,MATCH($C851,'Policy Characteristics'!$C:$C,0)))</f>
        <v>Industry</v>
      </c>
      <c r="B851" s="272" t="str">
        <f>IF(ISBLANK(INDEX('Policy Characteristics'!B:B,MATCH($C851,'Policy Characteristics'!$C:$C,0))),"",INDEX('Policy Characteristics'!B:B,MATCH($C851,'Policy Characteristics'!$C:$C,0)))</f>
        <v>Industry Energy Efficiency Standards</v>
      </c>
      <c r="C851" s="274" t="str">
        <f t="shared" ref="C851:C914" si="39">C$722</f>
        <v>Percentage Improvement in Eqpt Efficiency Standards above BAU</v>
      </c>
      <c r="D851" s="6" t="s">
        <v>3200</v>
      </c>
      <c r="E851" s="44" t="s">
        <v>2784</v>
      </c>
      <c r="F851" t="s">
        <v>3169</v>
      </c>
      <c r="G851" s="44" t="s">
        <v>2789</v>
      </c>
      <c r="H851" s="43">
        <v>1087</v>
      </c>
      <c r="I851" s="44" t="s">
        <v>46</v>
      </c>
      <c r="J851" s="274" t="str">
        <f>IF(ISBLANK(INDEX('Policy Characteristics'!D:D,MATCH($C851,'Policy Characteristics'!$C:$C,0))),"",INDEX('Policy Characteristics'!D:D,MATCH($C851,'Policy Characteristics'!$C:$C,0)))</f>
        <v>Industry Energy Efficiency Standards</v>
      </c>
      <c r="K851" s="272" t="str">
        <f>IF(ISBLANK(INDEX('Policy Characteristics'!E:E,MATCH($C851,'Policy Characteristics'!$C:$C,0))),"",INDEX('Policy Characteristics'!E:E,MATCH($C851,'Policy Characteristics'!$C:$C,0)))</f>
        <v>indst efficiency standards</v>
      </c>
      <c r="L851" s="285">
        <f>IF(ISBLANK(INDEX('Policy Characteristics'!F:F,MATCH($C851,'Policy Characteristics'!$C:$C,0))),"",INDEX('Policy Characteristics'!F:F,MATCH($C851,'Policy Characteristics'!$C:$C,0)))</f>
        <v>0</v>
      </c>
      <c r="M851" s="285">
        <f>IF(ISBLANK(INDEX('Policy Characteristics'!G:G,MATCH($C851,'Policy Characteristics'!$C:$C,0))),"",INDEX('Policy Characteristics'!G:G,MATCH($C851,'Policy Characteristics'!$C:$C,0)))</f>
        <v>0.25</v>
      </c>
      <c r="N851" s="285">
        <f>IF(ISBLANK(INDEX('Policy Characteristics'!H:H,MATCH($C851,'Policy Characteristics'!$C:$C,0))),"",INDEX('Policy Characteristics'!H:H,MATCH($C851,'Policy Characteristics'!$C:$C,0)))</f>
        <v>0.01</v>
      </c>
      <c r="O851" s="272" t="str">
        <f>IF(ISBLANK(INDEX('Policy Characteristics'!I:I,MATCH($C851,'Policy Characteristics'!$C:$C,0))),"",INDEX('Policy Characteristics'!I:I,MATCH($C851,'Policy Characteristics'!$C:$C,0)))</f>
        <v>% reduction in energy use</v>
      </c>
      <c r="P851" s="272" t="str">
        <f>IF(ISBLANK(INDEX('Policy Characteristics'!J:J,MATCH($C851,'Policy Characteristics'!$C:$C,0))),"",INDEX('Policy Characteristics'!J:J,MATCH($C851,'Policy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1" s="272" t="str">
        <f>IF(ISBLANK(INDEX('Policy Characteristics'!K:K,MATCH($C851,'Policy Characteristics'!$C:$C,0))),"",INDEX('Policy Characteristics'!K:K,MATCH($C851,'Policy Characteristics'!$C:$C,0)))</f>
        <v>industry-ag-main.html#eff-stds</v>
      </c>
      <c r="R851" s="272" t="str">
        <f>IF(ISBLANK(INDEX('Policy Characteristics'!L:L,MATCH($C851,'Policy Characteristics'!$C:$C,0))),"",INDEX('Policy Characteristics'!L:L,MATCH($C851,'Policy Characteristics'!$C:$C,0)))</f>
        <v>industry-energy-efficiency-standards.html</v>
      </c>
    </row>
    <row r="852" spans="1:18" s="4" customFormat="1" ht="16">
      <c r="A852" s="272" t="str">
        <f>IF(ISBLANK(INDEX('Policy Characteristics'!A:A,MATCH($C852,'Policy Characteristics'!$C:$C,0))),"",INDEX('Policy Characteristics'!A:A,MATCH($C852,'Policy Characteristics'!$C:$C,0)))</f>
        <v>Industry</v>
      </c>
      <c r="B852" s="272" t="str">
        <f>IF(ISBLANK(INDEX('Policy Characteristics'!B:B,MATCH($C852,'Policy Characteristics'!$C:$C,0))),"",INDEX('Policy Characteristics'!B:B,MATCH($C852,'Policy Characteristics'!$C:$C,0)))</f>
        <v>Industry Energy Efficiency Standards</v>
      </c>
      <c r="C852" s="274" t="str">
        <f t="shared" si="39"/>
        <v>Percentage Improvement in Eqpt Efficiency Standards above BAU</v>
      </c>
      <c r="D852" s="6" t="s">
        <v>3201</v>
      </c>
      <c r="E852" s="44" t="s">
        <v>2444</v>
      </c>
      <c r="F852" t="s">
        <v>2646</v>
      </c>
      <c r="G852" s="44" t="s">
        <v>2450</v>
      </c>
      <c r="H852" s="43">
        <v>1088</v>
      </c>
      <c r="I852" s="44" t="s">
        <v>45</v>
      </c>
      <c r="J852" s="274" t="str">
        <f>IF(ISBLANK(INDEX('Policy Characteristics'!D:D,MATCH($C852,'Policy Characteristics'!$C:$C,0))),"",INDEX('Policy Characteristics'!D:D,MATCH($C852,'Policy Characteristics'!$C:$C,0)))</f>
        <v>Industry Energy Efficiency Standards</v>
      </c>
      <c r="K852" s="272" t="str">
        <f>IF(ISBLANK(INDEX('Policy Characteristics'!E:E,MATCH($C852,'Policy Characteristics'!$C:$C,0))),"",INDEX('Policy Characteristics'!E:E,MATCH($C852,'Policy Characteristics'!$C:$C,0)))</f>
        <v>indst efficiency standards</v>
      </c>
      <c r="L852" s="285">
        <f>IF(ISBLANK(INDEX('Policy Characteristics'!F:F,MATCH($C852,'Policy Characteristics'!$C:$C,0))),"",INDEX('Policy Characteristics'!F:F,MATCH($C852,'Policy Characteristics'!$C:$C,0)))</f>
        <v>0</v>
      </c>
      <c r="M852" s="285">
        <f>IF(ISBLANK(INDEX('Policy Characteristics'!G:G,MATCH($C852,'Policy Characteristics'!$C:$C,0))),"",INDEX('Policy Characteristics'!G:G,MATCH($C852,'Policy Characteristics'!$C:$C,0)))</f>
        <v>0.25</v>
      </c>
      <c r="N852" s="285">
        <f>IF(ISBLANK(INDEX('Policy Characteristics'!H:H,MATCH($C852,'Policy Characteristics'!$C:$C,0))),"",INDEX('Policy Characteristics'!H:H,MATCH($C852,'Policy Characteristics'!$C:$C,0)))</f>
        <v>0.01</v>
      </c>
      <c r="O852" s="272" t="str">
        <f>IF(ISBLANK(INDEX('Policy Characteristics'!I:I,MATCH($C852,'Policy Characteristics'!$C:$C,0))),"",INDEX('Policy Characteristics'!I:I,MATCH($C852,'Policy Characteristics'!$C:$C,0)))</f>
        <v>% reduction in energy use</v>
      </c>
      <c r="P852" s="272" t="str">
        <f>IF(ISBLANK(INDEX('Policy Characteristics'!J:J,MATCH($C852,'Policy Characteristics'!$C:$C,0))),"",INDEX('Policy Characteristics'!J:J,MATCH($C852,'Policy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2" s="272" t="str">
        <f>IF(ISBLANK(INDEX('Policy Characteristics'!K:K,MATCH($C852,'Policy Characteristics'!$C:$C,0))),"",INDEX('Policy Characteristics'!K:K,MATCH($C852,'Policy Characteristics'!$C:$C,0)))</f>
        <v>industry-ag-main.html#eff-stds</v>
      </c>
      <c r="R852" s="272" t="str">
        <f>IF(ISBLANK(INDEX('Policy Characteristics'!L:L,MATCH($C852,'Policy Characteristics'!$C:$C,0))),"",INDEX('Policy Characteristics'!L:L,MATCH($C852,'Policy Characteristics'!$C:$C,0)))</f>
        <v>industry-energy-efficiency-standards.html</v>
      </c>
    </row>
    <row r="853" spans="1:18" s="4" customFormat="1" ht="16">
      <c r="A853" s="272" t="str">
        <f>IF(ISBLANK(INDEX('Policy Characteristics'!A:A,MATCH($C853,'Policy Characteristics'!$C:$C,0))),"",INDEX('Policy Characteristics'!A:A,MATCH($C853,'Policy Characteristics'!$C:$C,0)))</f>
        <v>Industry</v>
      </c>
      <c r="B853" s="272" t="str">
        <f>IF(ISBLANK(INDEX('Policy Characteristics'!B:B,MATCH($C853,'Policy Characteristics'!$C:$C,0))),"",INDEX('Policy Characteristics'!B:B,MATCH($C853,'Policy Characteristics'!$C:$C,0)))</f>
        <v>Industry Energy Efficiency Standards</v>
      </c>
      <c r="C853" s="274" t="str">
        <f t="shared" si="39"/>
        <v>Percentage Improvement in Eqpt Efficiency Standards above BAU</v>
      </c>
      <c r="D853" s="6" t="s">
        <v>3201</v>
      </c>
      <c r="E853" s="44" t="s">
        <v>2445</v>
      </c>
      <c r="F853" t="s">
        <v>2646</v>
      </c>
      <c r="G853" s="44" t="s">
        <v>2453</v>
      </c>
      <c r="H853" s="43">
        <v>1089</v>
      </c>
      <c r="I853" s="44" t="s">
        <v>45</v>
      </c>
      <c r="J853" s="274" t="str">
        <f>IF(ISBLANK(INDEX('Policy Characteristics'!D:D,MATCH($C853,'Policy Characteristics'!$C:$C,0))),"",INDEX('Policy Characteristics'!D:D,MATCH($C853,'Policy Characteristics'!$C:$C,0)))</f>
        <v>Industry Energy Efficiency Standards</v>
      </c>
      <c r="K853" s="272" t="str">
        <f>IF(ISBLANK(INDEX('Policy Characteristics'!E:E,MATCH($C853,'Policy Characteristics'!$C:$C,0))),"",INDEX('Policy Characteristics'!E:E,MATCH($C853,'Policy Characteristics'!$C:$C,0)))</f>
        <v>indst efficiency standards</v>
      </c>
      <c r="L853" s="285">
        <f>IF(ISBLANK(INDEX('Policy Characteristics'!F:F,MATCH($C853,'Policy Characteristics'!$C:$C,0))),"",INDEX('Policy Characteristics'!F:F,MATCH($C853,'Policy Characteristics'!$C:$C,0)))</f>
        <v>0</v>
      </c>
      <c r="M853" s="285">
        <f>IF(ISBLANK(INDEX('Policy Characteristics'!G:G,MATCH($C853,'Policy Characteristics'!$C:$C,0))),"",INDEX('Policy Characteristics'!G:G,MATCH($C853,'Policy Characteristics'!$C:$C,0)))</f>
        <v>0.25</v>
      </c>
      <c r="N853" s="285">
        <f>IF(ISBLANK(INDEX('Policy Characteristics'!H:H,MATCH($C853,'Policy Characteristics'!$C:$C,0))),"",INDEX('Policy Characteristics'!H:H,MATCH($C853,'Policy Characteristics'!$C:$C,0)))</f>
        <v>0.01</v>
      </c>
      <c r="O853" s="272" t="str">
        <f>IF(ISBLANK(INDEX('Policy Characteristics'!I:I,MATCH($C853,'Policy Characteristics'!$C:$C,0))),"",INDEX('Policy Characteristics'!I:I,MATCH($C853,'Policy Characteristics'!$C:$C,0)))</f>
        <v>% reduction in energy use</v>
      </c>
      <c r="P853" s="272" t="str">
        <f>IF(ISBLANK(INDEX('Policy Characteristics'!J:J,MATCH($C853,'Policy Characteristics'!$C:$C,0))),"",INDEX('Policy Characteristics'!J:J,MATCH($C853,'Policy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3" s="272" t="str">
        <f>IF(ISBLANK(INDEX('Policy Characteristics'!K:K,MATCH($C853,'Policy Characteristics'!$C:$C,0))),"",INDEX('Policy Characteristics'!K:K,MATCH($C853,'Policy Characteristics'!$C:$C,0)))</f>
        <v>industry-ag-main.html#eff-stds</v>
      </c>
      <c r="R853" s="272" t="str">
        <f>IF(ISBLANK(INDEX('Policy Characteristics'!L:L,MATCH($C853,'Policy Characteristics'!$C:$C,0))),"",INDEX('Policy Characteristics'!L:L,MATCH($C853,'Policy Characteristics'!$C:$C,0)))</f>
        <v>industry-energy-efficiency-standards.html</v>
      </c>
    </row>
    <row r="854" spans="1:18" s="4" customFormat="1" ht="16">
      <c r="A854" s="272" t="str">
        <f>IF(ISBLANK(INDEX('Policy Characteristics'!A:A,MATCH($C854,'Policy Characteristics'!$C:$C,0))),"",INDEX('Policy Characteristics'!A:A,MATCH($C854,'Policy Characteristics'!$C:$C,0)))</f>
        <v>Industry</v>
      </c>
      <c r="B854" s="272" t="str">
        <f>IF(ISBLANK(INDEX('Policy Characteristics'!B:B,MATCH($C854,'Policy Characteristics'!$C:$C,0))),"",INDEX('Policy Characteristics'!B:B,MATCH($C854,'Policy Characteristics'!$C:$C,0)))</f>
        <v>Industry Energy Efficiency Standards</v>
      </c>
      <c r="C854" s="274" t="str">
        <f t="shared" si="39"/>
        <v>Percentage Improvement in Eqpt Efficiency Standards above BAU</v>
      </c>
      <c r="D854" s="6" t="s">
        <v>3201</v>
      </c>
      <c r="E854" s="44" t="s">
        <v>2446</v>
      </c>
      <c r="F854" t="s">
        <v>2646</v>
      </c>
      <c r="G854" s="44" t="s">
        <v>2454</v>
      </c>
      <c r="H854" s="43">
        <v>1090</v>
      </c>
      <c r="I854" s="44" t="s">
        <v>45</v>
      </c>
      <c r="J854" s="274" t="str">
        <f>IF(ISBLANK(INDEX('Policy Characteristics'!D:D,MATCH($C854,'Policy Characteristics'!$C:$C,0))),"",INDEX('Policy Characteristics'!D:D,MATCH($C854,'Policy Characteristics'!$C:$C,0)))</f>
        <v>Industry Energy Efficiency Standards</v>
      </c>
      <c r="K854" s="272" t="str">
        <f>IF(ISBLANK(INDEX('Policy Characteristics'!E:E,MATCH($C854,'Policy Characteristics'!$C:$C,0))),"",INDEX('Policy Characteristics'!E:E,MATCH($C854,'Policy Characteristics'!$C:$C,0)))</f>
        <v>indst efficiency standards</v>
      </c>
      <c r="L854" s="285">
        <f>IF(ISBLANK(INDEX('Policy Characteristics'!F:F,MATCH($C854,'Policy Characteristics'!$C:$C,0))),"",INDEX('Policy Characteristics'!F:F,MATCH($C854,'Policy Characteristics'!$C:$C,0)))</f>
        <v>0</v>
      </c>
      <c r="M854" s="285">
        <f>IF(ISBLANK(INDEX('Policy Characteristics'!G:G,MATCH($C854,'Policy Characteristics'!$C:$C,0))),"",INDEX('Policy Characteristics'!G:G,MATCH($C854,'Policy Characteristics'!$C:$C,0)))</f>
        <v>0.25</v>
      </c>
      <c r="N854" s="285">
        <f>IF(ISBLANK(INDEX('Policy Characteristics'!H:H,MATCH($C854,'Policy Characteristics'!$C:$C,0))),"",INDEX('Policy Characteristics'!H:H,MATCH($C854,'Policy Characteristics'!$C:$C,0)))</f>
        <v>0.01</v>
      </c>
      <c r="O854" s="272" t="str">
        <f>IF(ISBLANK(INDEX('Policy Characteristics'!I:I,MATCH($C854,'Policy Characteristics'!$C:$C,0))),"",INDEX('Policy Characteristics'!I:I,MATCH($C854,'Policy Characteristics'!$C:$C,0)))</f>
        <v>% reduction in energy use</v>
      </c>
      <c r="P854" s="272" t="str">
        <f>IF(ISBLANK(INDEX('Policy Characteristics'!J:J,MATCH($C854,'Policy Characteristics'!$C:$C,0))),"",INDEX('Policy Characteristics'!J:J,MATCH($C854,'Policy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4" s="272" t="str">
        <f>IF(ISBLANK(INDEX('Policy Characteristics'!K:K,MATCH($C854,'Policy Characteristics'!$C:$C,0))),"",INDEX('Policy Characteristics'!K:K,MATCH($C854,'Policy Characteristics'!$C:$C,0)))</f>
        <v>industry-ag-main.html#eff-stds</v>
      </c>
      <c r="R854" s="272" t="str">
        <f>IF(ISBLANK(INDEX('Policy Characteristics'!L:L,MATCH($C854,'Policy Characteristics'!$C:$C,0))),"",INDEX('Policy Characteristics'!L:L,MATCH($C854,'Policy Characteristics'!$C:$C,0)))</f>
        <v>industry-energy-efficiency-standards.html</v>
      </c>
    </row>
    <row r="855" spans="1:18" s="4" customFormat="1" ht="16">
      <c r="A855" s="272" t="str">
        <f>IF(ISBLANK(INDEX('Policy Characteristics'!A:A,MATCH($C855,'Policy Characteristics'!$C:$C,0))),"",INDEX('Policy Characteristics'!A:A,MATCH($C855,'Policy Characteristics'!$C:$C,0)))</f>
        <v>Industry</v>
      </c>
      <c r="B855" s="272" t="str">
        <f>IF(ISBLANK(INDEX('Policy Characteristics'!B:B,MATCH($C855,'Policy Characteristics'!$C:$C,0))),"",INDEX('Policy Characteristics'!B:B,MATCH($C855,'Policy Characteristics'!$C:$C,0)))</f>
        <v>Industry Energy Efficiency Standards</v>
      </c>
      <c r="C855" s="274" t="str">
        <f t="shared" si="39"/>
        <v>Percentage Improvement in Eqpt Efficiency Standards above BAU</v>
      </c>
      <c r="D855" s="6" t="s">
        <v>3201</v>
      </c>
      <c r="E855" s="44" t="s">
        <v>2447</v>
      </c>
      <c r="F855" t="s">
        <v>2646</v>
      </c>
      <c r="G855" s="44" t="s">
        <v>2451</v>
      </c>
      <c r="H855" s="43">
        <v>1091</v>
      </c>
      <c r="I855" s="44" t="s">
        <v>46</v>
      </c>
      <c r="J855" s="274" t="str">
        <f>IF(ISBLANK(INDEX('Policy Characteristics'!D:D,MATCH($C855,'Policy Characteristics'!$C:$C,0))),"",INDEX('Policy Characteristics'!D:D,MATCH($C855,'Policy Characteristics'!$C:$C,0)))</f>
        <v>Industry Energy Efficiency Standards</v>
      </c>
      <c r="K855" s="272" t="str">
        <f>IF(ISBLANK(INDEX('Policy Characteristics'!E:E,MATCH($C855,'Policy Characteristics'!$C:$C,0))),"",INDEX('Policy Characteristics'!E:E,MATCH($C855,'Policy Characteristics'!$C:$C,0)))</f>
        <v>indst efficiency standards</v>
      </c>
      <c r="L855" s="285">
        <f>IF(ISBLANK(INDEX('Policy Characteristics'!F:F,MATCH($C855,'Policy Characteristics'!$C:$C,0))),"",INDEX('Policy Characteristics'!F:F,MATCH($C855,'Policy Characteristics'!$C:$C,0)))</f>
        <v>0</v>
      </c>
      <c r="M855" s="285">
        <f>IF(ISBLANK(INDEX('Policy Characteristics'!G:G,MATCH($C855,'Policy Characteristics'!$C:$C,0))),"",INDEX('Policy Characteristics'!G:G,MATCH($C855,'Policy Characteristics'!$C:$C,0)))</f>
        <v>0.25</v>
      </c>
      <c r="N855" s="285">
        <f>IF(ISBLANK(INDEX('Policy Characteristics'!H:H,MATCH($C855,'Policy Characteristics'!$C:$C,0))),"",INDEX('Policy Characteristics'!H:H,MATCH($C855,'Policy Characteristics'!$C:$C,0)))</f>
        <v>0.01</v>
      </c>
      <c r="O855" s="272" t="str">
        <f>IF(ISBLANK(INDEX('Policy Characteristics'!I:I,MATCH($C855,'Policy Characteristics'!$C:$C,0))),"",INDEX('Policy Characteristics'!I:I,MATCH($C855,'Policy Characteristics'!$C:$C,0)))</f>
        <v>% reduction in energy use</v>
      </c>
      <c r="P855" s="272" t="str">
        <f>IF(ISBLANK(INDEX('Policy Characteristics'!J:J,MATCH($C855,'Policy Characteristics'!$C:$C,0))),"",INDEX('Policy Characteristics'!J:J,MATCH($C855,'Policy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5" s="272" t="str">
        <f>IF(ISBLANK(INDEX('Policy Characteristics'!K:K,MATCH($C855,'Policy Characteristics'!$C:$C,0))),"",INDEX('Policy Characteristics'!K:K,MATCH($C855,'Policy Characteristics'!$C:$C,0)))</f>
        <v>industry-ag-main.html#eff-stds</v>
      </c>
      <c r="R855" s="272" t="str">
        <f>IF(ISBLANK(INDEX('Policy Characteristics'!L:L,MATCH($C855,'Policy Characteristics'!$C:$C,0))),"",INDEX('Policy Characteristics'!L:L,MATCH($C855,'Policy Characteristics'!$C:$C,0)))</f>
        <v>industry-energy-efficiency-standards.html</v>
      </c>
    </row>
    <row r="856" spans="1:18" s="4" customFormat="1" ht="16">
      <c r="A856" s="272" t="str">
        <f>IF(ISBLANK(INDEX('Policy Characteristics'!A:A,MATCH($C856,'Policy Characteristics'!$C:$C,0))),"",INDEX('Policy Characteristics'!A:A,MATCH($C856,'Policy Characteristics'!$C:$C,0)))</f>
        <v>Industry</v>
      </c>
      <c r="B856" s="272" t="str">
        <f>IF(ISBLANK(INDEX('Policy Characteristics'!B:B,MATCH($C856,'Policy Characteristics'!$C:$C,0))),"",INDEX('Policy Characteristics'!B:B,MATCH($C856,'Policy Characteristics'!$C:$C,0)))</f>
        <v>Industry Energy Efficiency Standards</v>
      </c>
      <c r="C856" s="274" t="str">
        <f t="shared" si="39"/>
        <v>Percentage Improvement in Eqpt Efficiency Standards above BAU</v>
      </c>
      <c r="D856" s="6" t="s">
        <v>3201</v>
      </c>
      <c r="E856" s="44" t="s">
        <v>2448</v>
      </c>
      <c r="F856" t="s">
        <v>2646</v>
      </c>
      <c r="G856" s="44" t="s">
        <v>2452</v>
      </c>
      <c r="H856" s="43">
        <v>1092</v>
      </c>
      <c r="I856" s="44" t="s">
        <v>45</v>
      </c>
      <c r="J856" s="274" t="str">
        <f>IF(ISBLANK(INDEX('Policy Characteristics'!D:D,MATCH($C856,'Policy Characteristics'!$C:$C,0))),"",INDEX('Policy Characteristics'!D:D,MATCH($C856,'Policy Characteristics'!$C:$C,0)))</f>
        <v>Industry Energy Efficiency Standards</v>
      </c>
      <c r="K856" s="272" t="str">
        <f>IF(ISBLANK(INDEX('Policy Characteristics'!E:E,MATCH($C856,'Policy Characteristics'!$C:$C,0))),"",INDEX('Policy Characteristics'!E:E,MATCH($C856,'Policy Characteristics'!$C:$C,0)))</f>
        <v>indst efficiency standards</v>
      </c>
      <c r="L856" s="285">
        <f>IF(ISBLANK(INDEX('Policy Characteristics'!F:F,MATCH($C856,'Policy Characteristics'!$C:$C,0))),"",INDEX('Policy Characteristics'!F:F,MATCH($C856,'Policy Characteristics'!$C:$C,0)))</f>
        <v>0</v>
      </c>
      <c r="M856" s="285">
        <f>IF(ISBLANK(INDEX('Policy Characteristics'!G:G,MATCH($C856,'Policy Characteristics'!$C:$C,0))),"",INDEX('Policy Characteristics'!G:G,MATCH($C856,'Policy Characteristics'!$C:$C,0)))</f>
        <v>0.25</v>
      </c>
      <c r="N856" s="285">
        <f>IF(ISBLANK(INDEX('Policy Characteristics'!H:H,MATCH($C856,'Policy Characteristics'!$C:$C,0))),"",INDEX('Policy Characteristics'!H:H,MATCH($C856,'Policy Characteristics'!$C:$C,0)))</f>
        <v>0.01</v>
      </c>
      <c r="O856" s="272" t="str">
        <f>IF(ISBLANK(INDEX('Policy Characteristics'!I:I,MATCH($C856,'Policy Characteristics'!$C:$C,0))),"",INDEX('Policy Characteristics'!I:I,MATCH($C856,'Policy Characteristics'!$C:$C,0)))</f>
        <v>% reduction in energy use</v>
      </c>
      <c r="P856" s="272" t="str">
        <f>IF(ISBLANK(INDEX('Policy Characteristics'!J:J,MATCH($C856,'Policy Characteristics'!$C:$C,0))),"",INDEX('Policy Characteristics'!J:J,MATCH($C856,'Policy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6" s="272" t="str">
        <f>IF(ISBLANK(INDEX('Policy Characteristics'!K:K,MATCH($C856,'Policy Characteristics'!$C:$C,0))),"",INDEX('Policy Characteristics'!K:K,MATCH($C856,'Policy Characteristics'!$C:$C,0)))</f>
        <v>industry-ag-main.html#eff-stds</v>
      </c>
      <c r="R856" s="272" t="str">
        <f>IF(ISBLANK(INDEX('Policy Characteristics'!L:L,MATCH($C856,'Policy Characteristics'!$C:$C,0))),"",INDEX('Policy Characteristics'!L:L,MATCH($C856,'Policy Characteristics'!$C:$C,0)))</f>
        <v>industry-energy-efficiency-standards.html</v>
      </c>
    </row>
    <row r="857" spans="1:18" s="4" customFormat="1" ht="16">
      <c r="A857" s="272" t="str">
        <f>IF(ISBLANK(INDEX('Policy Characteristics'!A:A,MATCH($C857,'Policy Characteristics'!$C:$C,0))),"",INDEX('Policy Characteristics'!A:A,MATCH($C857,'Policy Characteristics'!$C:$C,0)))</f>
        <v>Industry</v>
      </c>
      <c r="B857" s="272" t="str">
        <f>IF(ISBLANK(INDEX('Policy Characteristics'!B:B,MATCH($C857,'Policy Characteristics'!$C:$C,0))),"",INDEX('Policy Characteristics'!B:B,MATCH($C857,'Policy Characteristics'!$C:$C,0)))</f>
        <v>Industry Energy Efficiency Standards</v>
      </c>
      <c r="C857" s="274" t="str">
        <f t="shared" si="39"/>
        <v>Percentage Improvement in Eqpt Efficiency Standards above BAU</v>
      </c>
      <c r="D857" s="6" t="s">
        <v>3201</v>
      </c>
      <c r="E857" s="44" t="s">
        <v>2449</v>
      </c>
      <c r="F857" t="s">
        <v>2646</v>
      </c>
      <c r="G857" s="44" t="s">
        <v>2455</v>
      </c>
      <c r="H857" s="43">
        <v>1093</v>
      </c>
      <c r="I857" s="44" t="s">
        <v>46</v>
      </c>
      <c r="J857" s="274" t="str">
        <f>IF(ISBLANK(INDEX('Policy Characteristics'!D:D,MATCH($C857,'Policy Characteristics'!$C:$C,0))),"",INDEX('Policy Characteristics'!D:D,MATCH($C857,'Policy Characteristics'!$C:$C,0)))</f>
        <v>Industry Energy Efficiency Standards</v>
      </c>
      <c r="K857" s="272" t="str">
        <f>IF(ISBLANK(INDEX('Policy Characteristics'!E:E,MATCH($C857,'Policy Characteristics'!$C:$C,0))),"",INDEX('Policy Characteristics'!E:E,MATCH($C857,'Policy Characteristics'!$C:$C,0)))</f>
        <v>indst efficiency standards</v>
      </c>
      <c r="L857" s="285">
        <f>IF(ISBLANK(INDEX('Policy Characteristics'!F:F,MATCH($C857,'Policy Characteristics'!$C:$C,0))),"",INDEX('Policy Characteristics'!F:F,MATCH($C857,'Policy Characteristics'!$C:$C,0)))</f>
        <v>0</v>
      </c>
      <c r="M857" s="285">
        <f>IF(ISBLANK(INDEX('Policy Characteristics'!G:G,MATCH($C857,'Policy Characteristics'!$C:$C,0))),"",INDEX('Policy Characteristics'!G:G,MATCH($C857,'Policy Characteristics'!$C:$C,0)))</f>
        <v>0.25</v>
      </c>
      <c r="N857" s="285">
        <f>IF(ISBLANK(INDEX('Policy Characteristics'!H:H,MATCH($C857,'Policy Characteristics'!$C:$C,0))),"",INDEX('Policy Characteristics'!H:H,MATCH($C857,'Policy Characteristics'!$C:$C,0)))</f>
        <v>0.01</v>
      </c>
      <c r="O857" s="272" t="str">
        <f>IF(ISBLANK(INDEX('Policy Characteristics'!I:I,MATCH($C857,'Policy Characteristics'!$C:$C,0))),"",INDEX('Policy Characteristics'!I:I,MATCH($C857,'Policy Characteristics'!$C:$C,0)))</f>
        <v>% reduction in energy use</v>
      </c>
      <c r="P857" s="272" t="str">
        <f>IF(ISBLANK(INDEX('Policy Characteristics'!J:J,MATCH($C857,'Policy Characteristics'!$C:$C,0))),"",INDEX('Policy Characteristics'!J:J,MATCH($C857,'Policy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7" s="272" t="str">
        <f>IF(ISBLANK(INDEX('Policy Characteristics'!K:K,MATCH($C857,'Policy Characteristics'!$C:$C,0))),"",INDEX('Policy Characteristics'!K:K,MATCH($C857,'Policy Characteristics'!$C:$C,0)))</f>
        <v>industry-ag-main.html#eff-stds</v>
      </c>
      <c r="R857" s="272" t="str">
        <f>IF(ISBLANK(INDEX('Policy Characteristics'!L:L,MATCH($C857,'Policy Characteristics'!$C:$C,0))),"",INDEX('Policy Characteristics'!L:L,MATCH($C857,'Policy Characteristics'!$C:$C,0)))</f>
        <v>industry-energy-efficiency-standards.html</v>
      </c>
    </row>
    <row r="858" spans="1:18" s="4" customFormat="1" ht="16">
      <c r="A858" s="272" t="str">
        <f>IF(ISBLANK(INDEX('Policy Characteristics'!A:A,MATCH($C858,'Policy Characteristics'!$C:$C,0))),"",INDEX('Policy Characteristics'!A:A,MATCH($C858,'Policy Characteristics'!$C:$C,0)))</f>
        <v>Industry</v>
      </c>
      <c r="B858" s="272" t="str">
        <f>IF(ISBLANK(INDEX('Policy Characteristics'!B:B,MATCH($C858,'Policy Characteristics'!$C:$C,0))),"",INDEX('Policy Characteristics'!B:B,MATCH($C858,'Policy Characteristics'!$C:$C,0)))</f>
        <v>Industry Energy Efficiency Standards</v>
      </c>
      <c r="C858" s="274" t="str">
        <f t="shared" si="39"/>
        <v>Percentage Improvement in Eqpt Efficiency Standards above BAU</v>
      </c>
      <c r="D858" s="6" t="s">
        <v>3201</v>
      </c>
      <c r="E858" s="44" t="s">
        <v>2785</v>
      </c>
      <c r="F858" t="s">
        <v>2646</v>
      </c>
      <c r="G858" s="44" t="s">
        <v>2788</v>
      </c>
      <c r="H858" s="43">
        <v>1094</v>
      </c>
      <c r="I858" s="44" t="s">
        <v>46</v>
      </c>
      <c r="J858" s="274" t="str">
        <f>IF(ISBLANK(INDEX('Policy Characteristics'!D:D,MATCH($C858,'Policy Characteristics'!$C:$C,0))),"",INDEX('Policy Characteristics'!D:D,MATCH($C858,'Policy Characteristics'!$C:$C,0)))</f>
        <v>Industry Energy Efficiency Standards</v>
      </c>
      <c r="K858" s="272" t="str">
        <f>IF(ISBLANK(INDEX('Policy Characteristics'!E:E,MATCH($C858,'Policy Characteristics'!$C:$C,0))),"",INDEX('Policy Characteristics'!E:E,MATCH($C858,'Policy Characteristics'!$C:$C,0)))</f>
        <v>indst efficiency standards</v>
      </c>
      <c r="L858" s="285">
        <f>IF(ISBLANK(INDEX('Policy Characteristics'!F:F,MATCH($C858,'Policy Characteristics'!$C:$C,0))),"",INDEX('Policy Characteristics'!F:F,MATCH($C858,'Policy Characteristics'!$C:$C,0)))</f>
        <v>0</v>
      </c>
      <c r="M858" s="285">
        <f>IF(ISBLANK(INDEX('Policy Characteristics'!G:G,MATCH($C858,'Policy Characteristics'!$C:$C,0))),"",INDEX('Policy Characteristics'!G:G,MATCH($C858,'Policy Characteristics'!$C:$C,0)))</f>
        <v>0.25</v>
      </c>
      <c r="N858" s="285">
        <f>IF(ISBLANK(INDEX('Policy Characteristics'!H:H,MATCH($C858,'Policy Characteristics'!$C:$C,0))),"",INDEX('Policy Characteristics'!H:H,MATCH($C858,'Policy Characteristics'!$C:$C,0)))</f>
        <v>0.01</v>
      </c>
      <c r="O858" s="272" t="str">
        <f>IF(ISBLANK(INDEX('Policy Characteristics'!I:I,MATCH($C858,'Policy Characteristics'!$C:$C,0))),"",INDEX('Policy Characteristics'!I:I,MATCH($C858,'Policy Characteristics'!$C:$C,0)))</f>
        <v>% reduction in energy use</v>
      </c>
      <c r="P858" s="272" t="str">
        <f>IF(ISBLANK(INDEX('Policy Characteristics'!J:J,MATCH($C858,'Policy Characteristics'!$C:$C,0))),"",INDEX('Policy Characteristics'!J:J,MATCH($C858,'Policy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8" s="272" t="str">
        <f>IF(ISBLANK(INDEX('Policy Characteristics'!K:K,MATCH($C858,'Policy Characteristics'!$C:$C,0))),"",INDEX('Policy Characteristics'!K:K,MATCH($C858,'Policy Characteristics'!$C:$C,0)))</f>
        <v>industry-ag-main.html#eff-stds</v>
      </c>
      <c r="R858" s="272" t="str">
        <f>IF(ISBLANK(INDEX('Policy Characteristics'!L:L,MATCH($C858,'Policy Characteristics'!$C:$C,0))),"",INDEX('Policy Characteristics'!L:L,MATCH($C858,'Policy Characteristics'!$C:$C,0)))</f>
        <v>industry-energy-efficiency-standards.html</v>
      </c>
    </row>
    <row r="859" spans="1:18" s="4" customFormat="1" ht="16">
      <c r="A859" s="272" t="str">
        <f>IF(ISBLANK(INDEX('Policy Characteristics'!A:A,MATCH($C859,'Policy Characteristics'!$C:$C,0))),"",INDEX('Policy Characteristics'!A:A,MATCH($C859,'Policy Characteristics'!$C:$C,0)))</f>
        <v>Industry</v>
      </c>
      <c r="B859" s="272" t="str">
        <f>IF(ISBLANK(INDEX('Policy Characteristics'!B:B,MATCH($C859,'Policy Characteristics'!$C:$C,0))),"",INDEX('Policy Characteristics'!B:B,MATCH($C859,'Policy Characteristics'!$C:$C,0)))</f>
        <v>Industry Energy Efficiency Standards</v>
      </c>
      <c r="C859" s="274" t="str">
        <f t="shared" si="39"/>
        <v>Percentage Improvement in Eqpt Efficiency Standards above BAU</v>
      </c>
      <c r="D859" s="6" t="s">
        <v>3201</v>
      </c>
      <c r="E859" s="44" t="s">
        <v>2786</v>
      </c>
      <c r="F859" t="s">
        <v>2646</v>
      </c>
      <c r="G859" s="44" t="s">
        <v>2790</v>
      </c>
      <c r="H859" s="43">
        <v>1095</v>
      </c>
      <c r="I859" s="44" t="s">
        <v>45</v>
      </c>
      <c r="J859" s="274" t="str">
        <f>IF(ISBLANK(INDEX('Policy Characteristics'!D:D,MATCH($C859,'Policy Characteristics'!$C:$C,0))),"",INDEX('Policy Characteristics'!D:D,MATCH($C859,'Policy Characteristics'!$C:$C,0)))</f>
        <v>Industry Energy Efficiency Standards</v>
      </c>
      <c r="K859" s="272" t="str">
        <f>IF(ISBLANK(INDEX('Policy Characteristics'!E:E,MATCH($C859,'Policy Characteristics'!$C:$C,0))),"",INDEX('Policy Characteristics'!E:E,MATCH($C859,'Policy Characteristics'!$C:$C,0)))</f>
        <v>indst efficiency standards</v>
      </c>
      <c r="L859" s="285">
        <f>IF(ISBLANK(INDEX('Policy Characteristics'!F:F,MATCH($C859,'Policy Characteristics'!$C:$C,0))),"",INDEX('Policy Characteristics'!F:F,MATCH($C859,'Policy Characteristics'!$C:$C,0)))</f>
        <v>0</v>
      </c>
      <c r="M859" s="285">
        <f>IF(ISBLANK(INDEX('Policy Characteristics'!G:G,MATCH($C859,'Policy Characteristics'!$C:$C,0))),"",INDEX('Policy Characteristics'!G:G,MATCH($C859,'Policy Characteristics'!$C:$C,0)))</f>
        <v>0.25</v>
      </c>
      <c r="N859" s="285">
        <f>IF(ISBLANK(INDEX('Policy Characteristics'!H:H,MATCH($C859,'Policy Characteristics'!$C:$C,0))),"",INDEX('Policy Characteristics'!H:H,MATCH($C859,'Policy Characteristics'!$C:$C,0)))</f>
        <v>0.01</v>
      </c>
      <c r="O859" s="272" t="str">
        <f>IF(ISBLANK(INDEX('Policy Characteristics'!I:I,MATCH($C859,'Policy Characteristics'!$C:$C,0))),"",INDEX('Policy Characteristics'!I:I,MATCH($C859,'Policy Characteristics'!$C:$C,0)))</f>
        <v>% reduction in energy use</v>
      </c>
      <c r="P859" s="272" t="str">
        <f>IF(ISBLANK(INDEX('Policy Characteristics'!J:J,MATCH($C859,'Policy Characteristics'!$C:$C,0))),"",INDEX('Policy Characteristics'!J:J,MATCH($C859,'Policy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59" s="272" t="str">
        <f>IF(ISBLANK(INDEX('Policy Characteristics'!K:K,MATCH($C859,'Policy Characteristics'!$C:$C,0))),"",INDEX('Policy Characteristics'!K:K,MATCH($C859,'Policy Characteristics'!$C:$C,0)))</f>
        <v>industry-ag-main.html#eff-stds</v>
      </c>
      <c r="R859" s="272" t="str">
        <f>IF(ISBLANK(INDEX('Policy Characteristics'!L:L,MATCH($C859,'Policy Characteristics'!$C:$C,0))),"",INDEX('Policy Characteristics'!L:L,MATCH($C859,'Policy Characteristics'!$C:$C,0)))</f>
        <v>industry-energy-efficiency-standards.html</v>
      </c>
    </row>
    <row r="860" spans="1:18" s="4" customFormat="1" ht="16">
      <c r="A860" s="272" t="str">
        <f>IF(ISBLANK(INDEX('Policy Characteristics'!A:A,MATCH($C860,'Policy Characteristics'!$C:$C,0))),"",INDEX('Policy Characteristics'!A:A,MATCH($C860,'Policy Characteristics'!$C:$C,0)))</f>
        <v>Industry</v>
      </c>
      <c r="B860" s="272" t="str">
        <f>IF(ISBLANK(INDEX('Policy Characteristics'!B:B,MATCH($C860,'Policy Characteristics'!$C:$C,0))),"",INDEX('Policy Characteristics'!B:B,MATCH($C860,'Policy Characteristics'!$C:$C,0)))</f>
        <v>Industry Energy Efficiency Standards</v>
      </c>
      <c r="C860" s="274" t="str">
        <f t="shared" si="39"/>
        <v>Percentage Improvement in Eqpt Efficiency Standards above BAU</v>
      </c>
      <c r="D860" s="6" t="s">
        <v>3201</v>
      </c>
      <c r="E860" s="44" t="s">
        <v>2787</v>
      </c>
      <c r="F860" t="s">
        <v>2646</v>
      </c>
      <c r="G860" s="44" t="s">
        <v>2791</v>
      </c>
      <c r="H860" s="43">
        <v>1096</v>
      </c>
      <c r="I860" s="44" t="s">
        <v>45</v>
      </c>
      <c r="J860" s="274" t="str">
        <f>IF(ISBLANK(INDEX('Policy Characteristics'!D:D,MATCH($C860,'Policy Characteristics'!$C:$C,0))),"",INDEX('Policy Characteristics'!D:D,MATCH($C860,'Policy Characteristics'!$C:$C,0)))</f>
        <v>Industry Energy Efficiency Standards</v>
      </c>
      <c r="K860" s="272" t="str">
        <f>IF(ISBLANK(INDEX('Policy Characteristics'!E:E,MATCH($C860,'Policy Characteristics'!$C:$C,0))),"",INDEX('Policy Characteristics'!E:E,MATCH($C860,'Policy Characteristics'!$C:$C,0)))</f>
        <v>indst efficiency standards</v>
      </c>
      <c r="L860" s="285">
        <f>IF(ISBLANK(INDEX('Policy Characteristics'!F:F,MATCH($C860,'Policy Characteristics'!$C:$C,0))),"",INDEX('Policy Characteristics'!F:F,MATCH($C860,'Policy Characteristics'!$C:$C,0)))</f>
        <v>0</v>
      </c>
      <c r="M860" s="285">
        <f>IF(ISBLANK(INDEX('Policy Characteristics'!G:G,MATCH($C860,'Policy Characteristics'!$C:$C,0))),"",INDEX('Policy Characteristics'!G:G,MATCH($C860,'Policy Characteristics'!$C:$C,0)))</f>
        <v>0.25</v>
      </c>
      <c r="N860" s="285">
        <f>IF(ISBLANK(INDEX('Policy Characteristics'!H:H,MATCH($C860,'Policy Characteristics'!$C:$C,0))),"",INDEX('Policy Characteristics'!H:H,MATCH($C860,'Policy Characteristics'!$C:$C,0)))</f>
        <v>0.01</v>
      </c>
      <c r="O860" s="272" t="str">
        <f>IF(ISBLANK(INDEX('Policy Characteristics'!I:I,MATCH($C860,'Policy Characteristics'!$C:$C,0))),"",INDEX('Policy Characteristics'!I:I,MATCH($C860,'Policy Characteristics'!$C:$C,0)))</f>
        <v>% reduction in energy use</v>
      </c>
      <c r="P860" s="272" t="str">
        <f>IF(ISBLANK(INDEX('Policy Characteristics'!J:J,MATCH($C860,'Policy Characteristics'!$C:$C,0))),"",INDEX('Policy Characteristics'!J:J,MATCH($C860,'Policy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0" s="272" t="str">
        <f>IF(ISBLANK(INDEX('Policy Characteristics'!K:K,MATCH($C860,'Policy Characteristics'!$C:$C,0))),"",INDEX('Policy Characteristics'!K:K,MATCH($C860,'Policy Characteristics'!$C:$C,0)))</f>
        <v>industry-ag-main.html#eff-stds</v>
      </c>
      <c r="R860" s="272" t="str">
        <f>IF(ISBLANK(INDEX('Policy Characteristics'!L:L,MATCH($C860,'Policy Characteristics'!$C:$C,0))),"",INDEX('Policy Characteristics'!L:L,MATCH($C860,'Policy Characteristics'!$C:$C,0)))</f>
        <v>industry-energy-efficiency-standards.html</v>
      </c>
    </row>
    <row r="861" spans="1:18" s="4" customFormat="1" ht="16">
      <c r="A861" s="272" t="str">
        <f>IF(ISBLANK(INDEX('Policy Characteristics'!A:A,MATCH($C861,'Policy Characteristics'!$C:$C,0))),"",INDEX('Policy Characteristics'!A:A,MATCH($C861,'Policy Characteristics'!$C:$C,0)))</f>
        <v>Industry</v>
      </c>
      <c r="B861" s="272" t="str">
        <f>IF(ISBLANK(INDEX('Policy Characteristics'!B:B,MATCH($C861,'Policy Characteristics'!$C:$C,0))),"",INDEX('Policy Characteristics'!B:B,MATCH($C861,'Policy Characteristics'!$C:$C,0)))</f>
        <v>Industry Energy Efficiency Standards</v>
      </c>
      <c r="C861" s="274" t="str">
        <f t="shared" si="39"/>
        <v>Percentage Improvement in Eqpt Efficiency Standards above BAU</v>
      </c>
      <c r="D861" s="6" t="s">
        <v>3201</v>
      </c>
      <c r="E861" s="44" t="s">
        <v>2784</v>
      </c>
      <c r="F861" t="s">
        <v>2646</v>
      </c>
      <c r="G861" s="44" t="s">
        <v>2789</v>
      </c>
      <c r="H861" s="43">
        <v>1097</v>
      </c>
      <c r="I861" s="44" t="s">
        <v>46</v>
      </c>
      <c r="J861" s="274" t="str">
        <f>IF(ISBLANK(INDEX('Policy Characteristics'!D:D,MATCH($C861,'Policy Characteristics'!$C:$C,0))),"",INDEX('Policy Characteristics'!D:D,MATCH($C861,'Policy Characteristics'!$C:$C,0)))</f>
        <v>Industry Energy Efficiency Standards</v>
      </c>
      <c r="K861" s="272" t="str">
        <f>IF(ISBLANK(INDEX('Policy Characteristics'!E:E,MATCH($C861,'Policy Characteristics'!$C:$C,0))),"",INDEX('Policy Characteristics'!E:E,MATCH($C861,'Policy Characteristics'!$C:$C,0)))</f>
        <v>indst efficiency standards</v>
      </c>
      <c r="L861" s="285">
        <f>IF(ISBLANK(INDEX('Policy Characteristics'!F:F,MATCH($C861,'Policy Characteristics'!$C:$C,0))),"",INDEX('Policy Characteristics'!F:F,MATCH($C861,'Policy Characteristics'!$C:$C,0)))</f>
        <v>0</v>
      </c>
      <c r="M861" s="285">
        <f>IF(ISBLANK(INDEX('Policy Characteristics'!G:G,MATCH($C861,'Policy Characteristics'!$C:$C,0))),"",INDEX('Policy Characteristics'!G:G,MATCH($C861,'Policy Characteristics'!$C:$C,0)))</f>
        <v>0.25</v>
      </c>
      <c r="N861" s="285">
        <f>IF(ISBLANK(INDEX('Policy Characteristics'!H:H,MATCH($C861,'Policy Characteristics'!$C:$C,0))),"",INDEX('Policy Characteristics'!H:H,MATCH($C861,'Policy Characteristics'!$C:$C,0)))</f>
        <v>0.01</v>
      </c>
      <c r="O861" s="272" t="str">
        <f>IF(ISBLANK(INDEX('Policy Characteristics'!I:I,MATCH($C861,'Policy Characteristics'!$C:$C,0))),"",INDEX('Policy Characteristics'!I:I,MATCH($C861,'Policy Characteristics'!$C:$C,0)))</f>
        <v>% reduction in energy use</v>
      </c>
      <c r="P861" s="272" t="str">
        <f>IF(ISBLANK(INDEX('Policy Characteristics'!J:J,MATCH($C861,'Policy Characteristics'!$C:$C,0))),"",INDEX('Policy Characteristics'!J:J,MATCH($C861,'Policy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1" s="272" t="str">
        <f>IF(ISBLANK(INDEX('Policy Characteristics'!K:K,MATCH($C861,'Policy Characteristics'!$C:$C,0))),"",INDEX('Policy Characteristics'!K:K,MATCH($C861,'Policy Characteristics'!$C:$C,0)))</f>
        <v>industry-ag-main.html#eff-stds</v>
      </c>
      <c r="R861" s="272" t="str">
        <f>IF(ISBLANK(INDEX('Policy Characteristics'!L:L,MATCH($C861,'Policy Characteristics'!$C:$C,0))),"",INDEX('Policy Characteristics'!L:L,MATCH($C861,'Policy Characteristics'!$C:$C,0)))</f>
        <v>industry-energy-efficiency-standards.html</v>
      </c>
    </row>
    <row r="862" spans="1:18" s="4" customFormat="1" ht="16">
      <c r="A862" s="272" t="str">
        <f>IF(ISBLANK(INDEX('Policy Characteristics'!A:A,MATCH($C862,'Policy Characteristics'!$C:$C,0))),"",INDEX('Policy Characteristics'!A:A,MATCH($C862,'Policy Characteristics'!$C:$C,0)))</f>
        <v>Industry</v>
      </c>
      <c r="B862" s="272" t="str">
        <f>IF(ISBLANK(INDEX('Policy Characteristics'!B:B,MATCH($C862,'Policy Characteristics'!$C:$C,0))),"",INDEX('Policy Characteristics'!B:B,MATCH($C862,'Policy Characteristics'!$C:$C,0)))</f>
        <v>Industry Energy Efficiency Standards</v>
      </c>
      <c r="C862" s="274" t="str">
        <f t="shared" si="39"/>
        <v>Percentage Improvement in Eqpt Efficiency Standards above BAU</v>
      </c>
      <c r="D862" s="6" t="s">
        <v>3202</v>
      </c>
      <c r="E862" s="44" t="s">
        <v>2444</v>
      </c>
      <c r="F862" t="s">
        <v>3170</v>
      </c>
      <c r="G862" s="44" t="s">
        <v>2450</v>
      </c>
      <c r="H862" s="43">
        <v>1098</v>
      </c>
      <c r="I862" s="44" t="s">
        <v>45</v>
      </c>
      <c r="J862" s="274" t="str">
        <f>IF(ISBLANK(INDEX('Policy Characteristics'!D:D,MATCH($C862,'Policy Characteristics'!$C:$C,0))),"",INDEX('Policy Characteristics'!D:D,MATCH($C862,'Policy Characteristics'!$C:$C,0)))</f>
        <v>Industry Energy Efficiency Standards</v>
      </c>
      <c r="K862" s="272" t="str">
        <f>IF(ISBLANK(INDEX('Policy Characteristics'!E:E,MATCH($C862,'Policy Characteristics'!$C:$C,0))),"",INDEX('Policy Characteristics'!E:E,MATCH($C862,'Policy Characteristics'!$C:$C,0)))</f>
        <v>indst efficiency standards</v>
      </c>
      <c r="L862" s="285">
        <f>IF(ISBLANK(INDEX('Policy Characteristics'!F:F,MATCH($C862,'Policy Characteristics'!$C:$C,0))),"",INDEX('Policy Characteristics'!F:F,MATCH($C862,'Policy Characteristics'!$C:$C,0)))</f>
        <v>0</v>
      </c>
      <c r="M862" s="285">
        <f>IF(ISBLANK(INDEX('Policy Characteristics'!G:G,MATCH($C862,'Policy Characteristics'!$C:$C,0))),"",INDEX('Policy Characteristics'!G:G,MATCH($C862,'Policy Characteristics'!$C:$C,0)))</f>
        <v>0.25</v>
      </c>
      <c r="N862" s="285">
        <f>IF(ISBLANK(INDEX('Policy Characteristics'!H:H,MATCH($C862,'Policy Characteristics'!$C:$C,0))),"",INDEX('Policy Characteristics'!H:H,MATCH($C862,'Policy Characteristics'!$C:$C,0)))</f>
        <v>0.01</v>
      </c>
      <c r="O862" s="272" t="str">
        <f>IF(ISBLANK(INDEX('Policy Characteristics'!I:I,MATCH($C862,'Policy Characteristics'!$C:$C,0))),"",INDEX('Policy Characteristics'!I:I,MATCH($C862,'Policy Characteristics'!$C:$C,0)))</f>
        <v>% reduction in energy use</v>
      </c>
      <c r="P862" s="272" t="str">
        <f>IF(ISBLANK(INDEX('Policy Characteristics'!J:J,MATCH($C862,'Policy Characteristics'!$C:$C,0))),"",INDEX('Policy Characteristics'!J:J,MATCH($C862,'Policy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2" s="272" t="str">
        <f>IF(ISBLANK(INDEX('Policy Characteristics'!K:K,MATCH($C862,'Policy Characteristics'!$C:$C,0))),"",INDEX('Policy Characteristics'!K:K,MATCH($C862,'Policy Characteristics'!$C:$C,0)))</f>
        <v>industry-ag-main.html#eff-stds</v>
      </c>
      <c r="R862" s="272" t="str">
        <f>IF(ISBLANK(INDEX('Policy Characteristics'!L:L,MATCH($C862,'Policy Characteristics'!$C:$C,0))),"",INDEX('Policy Characteristics'!L:L,MATCH($C862,'Policy Characteristics'!$C:$C,0)))</f>
        <v>industry-energy-efficiency-standards.html</v>
      </c>
    </row>
    <row r="863" spans="1:18" s="4" customFormat="1" ht="16">
      <c r="A863" s="272" t="str">
        <f>IF(ISBLANK(INDEX('Policy Characteristics'!A:A,MATCH($C863,'Policy Characteristics'!$C:$C,0))),"",INDEX('Policy Characteristics'!A:A,MATCH($C863,'Policy Characteristics'!$C:$C,0)))</f>
        <v>Industry</v>
      </c>
      <c r="B863" s="272" t="str">
        <f>IF(ISBLANK(INDEX('Policy Characteristics'!B:B,MATCH($C863,'Policy Characteristics'!$C:$C,0))),"",INDEX('Policy Characteristics'!B:B,MATCH($C863,'Policy Characteristics'!$C:$C,0)))</f>
        <v>Industry Energy Efficiency Standards</v>
      </c>
      <c r="C863" s="274" t="str">
        <f t="shared" si="39"/>
        <v>Percentage Improvement in Eqpt Efficiency Standards above BAU</v>
      </c>
      <c r="D863" s="6" t="s">
        <v>3202</v>
      </c>
      <c r="E863" s="44" t="s">
        <v>2445</v>
      </c>
      <c r="F863" t="s">
        <v>3170</v>
      </c>
      <c r="G863" s="44" t="s">
        <v>2453</v>
      </c>
      <c r="H863" s="43">
        <v>1099</v>
      </c>
      <c r="I863" s="44" t="s">
        <v>45</v>
      </c>
      <c r="J863" s="274" t="str">
        <f>IF(ISBLANK(INDEX('Policy Characteristics'!D:D,MATCH($C863,'Policy Characteristics'!$C:$C,0))),"",INDEX('Policy Characteristics'!D:D,MATCH($C863,'Policy Characteristics'!$C:$C,0)))</f>
        <v>Industry Energy Efficiency Standards</v>
      </c>
      <c r="K863" s="272" t="str">
        <f>IF(ISBLANK(INDEX('Policy Characteristics'!E:E,MATCH($C863,'Policy Characteristics'!$C:$C,0))),"",INDEX('Policy Characteristics'!E:E,MATCH($C863,'Policy Characteristics'!$C:$C,0)))</f>
        <v>indst efficiency standards</v>
      </c>
      <c r="L863" s="285">
        <f>IF(ISBLANK(INDEX('Policy Characteristics'!F:F,MATCH($C863,'Policy Characteristics'!$C:$C,0))),"",INDEX('Policy Characteristics'!F:F,MATCH($C863,'Policy Characteristics'!$C:$C,0)))</f>
        <v>0</v>
      </c>
      <c r="M863" s="285">
        <f>IF(ISBLANK(INDEX('Policy Characteristics'!G:G,MATCH($C863,'Policy Characteristics'!$C:$C,0))),"",INDEX('Policy Characteristics'!G:G,MATCH($C863,'Policy Characteristics'!$C:$C,0)))</f>
        <v>0.25</v>
      </c>
      <c r="N863" s="285">
        <f>IF(ISBLANK(INDEX('Policy Characteristics'!H:H,MATCH($C863,'Policy Characteristics'!$C:$C,0))),"",INDEX('Policy Characteristics'!H:H,MATCH($C863,'Policy Characteristics'!$C:$C,0)))</f>
        <v>0.01</v>
      </c>
      <c r="O863" s="272" t="str">
        <f>IF(ISBLANK(INDEX('Policy Characteristics'!I:I,MATCH($C863,'Policy Characteristics'!$C:$C,0))),"",INDEX('Policy Characteristics'!I:I,MATCH($C863,'Policy Characteristics'!$C:$C,0)))</f>
        <v>% reduction in energy use</v>
      </c>
      <c r="P863" s="272" t="str">
        <f>IF(ISBLANK(INDEX('Policy Characteristics'!J:J,MATCH($C863,'Policy Characteristics'!$C:$C,0))),"",INDEX('Policy Characteristics'!J:J,MATCH($C863,'Policy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3" s="272" t="str">
        <f>IF(ISBLANK(INDEX('Policy Characteristics'!K:K,MATCH($C863,'Policy Characteristics'!$C:$C,0))),"",INDEX('Policy Characteristics'!K:K,MATCH($C863,'Policy Characteristics'!$C:$C,0)))</f>
        <v>industry-ag-main.html#eff-stds</v>
      </c>
      <c r="R863" s="272" t="str">
        <f>IF(ISBLANK(INDEX('Policy Characteristics'!L:L,MATCH($C863,'Policy Characteristics'!$C:$C,0))),"",INDEX('Policy Characteristics'!L:L,MATCH($C863,'Policy Characteristics'!$C:$C,0)))</f>
        <v>industry-energy-efficiency-standards.html</v>
      </c>
    </row>
    <row r="864" spans="1:18" s="4" customFormat="1" ht="16">
      <c r="A864" s="272" t="str">
        <f>IF(ISBLANK(INDEX('Policy Characteristics'!A:A,MATCH($C864,'Policy Characteristics'!$C:$C,0))),"",INDEX('Policy Characteristics'!A:A,MATCH($C864,'Policy Characteristics'!$C:$C,0)))</f>
        <v>Industry</v>
      </c>
      <c r="B864" s="272" t="str">
        <f>IF(ISBLANK(INDEX('Policy Characteristics'!B:B,MATCH($C864,'Policy Characteristics'!$C:$C,0))),"",INDEX('Policy Characteristics'!B:B,MATCH($C864,'Policy Characteristics'!$C:$C,0)))</f>
        <v>Industry Energy Efficiency Standards</v>
      </c>
      <c r="C864" s="274" t="str">
        <f t="shared" si="39"/>
        <v>Percentage Improvement in Eqpt Efficiency Standards above BAU</v>
      </c>
      <c r="D864" s="6" t="s">
        <v>3202</v>
      </c>
      <c r="E864" s="44" t="s">
        <v>2446</v>
      </c>
      <c r="F864" t="s">
        <v>3170</v>
      </c>
      <c r="G864" s="44" t="s">
        <v>2454</v>
      </c>
      <c r="H864" s="43">
        <v>1100</v>
      </c>
      <c r="I864" s="44" t="s">
        <v>45</v>
      </c>
      <c r="J864" s="274" t="str">
        <f>IF(ISBLANK(INDEX('Policy Characteristics'!D:D,MATCH($C864,'Policy Characteristics'!$C:$C,0))),"",INDEX('Policy Characteristics'!D:D,MATCH($C864,'Policy Characteristics'!$C:$C,0)))</f>
        <v>Industry Energy Efficiency Standards</v>
      </c>
      <c r="K864" s="272" t="str">
        <f>IF(ISBLANK(INDEX('Policy Characteristics'!E:E,MATCH($C864,'Policy Characteristics'!$C:$C,0))),"",INDEX('Policy Characteristics'!E:E,MATCH($C864,'Policy Characteristics'!$C:$C,0)))</f>
        <v>indst efficiency standards</v>
      </c>
      <c r="L864" s="285">
        <f>IF(ISBLANK(INDEX('Policy Characteristics'!F:F,MATCH($C864,'Policy Characteristics'!$C:$C,0))),"",INDEX('Policy Characteristics'!F:F,MATCH($C864,'Policy Characteristics'!$C:$C,0)))</f>
        <v>0</v>
      </c>
      <c r="M864" s="285">
        <f>IF(ISBLANK(INDEX('Policy Characteristics'!G:G,MATCH($C864,'Policy Characteristics'!$C:$C,0))),"",INDEX('Policy Characteristics'!G:G,MATCH($C864,'Policy Characteristics'!$C:$C,0)))</f>
        <v>0.25</v>
      </c>
      <c r="N864" s="285">
        <f>IF(ISBLANK(INDEX('Policy Characteristics'!H:H,MATCH($C864,'Policy Characteristics'!$C:$C,0))),"",INDEX('Policy Characteristics'!H:H,MATCH($C864,'Policy Characteristics'!$C:$C,0)))</f>
        <v>0.01</v>
      </c>
      <c r="O864" s="272" t="str">
        <f>IF(ISBLANK(INDEX('Policy Characteristics'!I:I,MATCH($C864,'Policy Characteristics'!$C:$C,0))),"",INDEX('Policy Characteristics'!I:I,MATCH($C864,'Policy Characteristics'!$C:$C,0)))</f>
        <v>% reduction in energy use</v>
      </c>
      <c r="P864" s="272" t="str">
        <f>IF(ISBLANK(INDEX('Policy Characteristics'!J:J,MATCH($C864,'Policy Characteristics'!$C:$C,0))),"",INDEX('Policy Characteristics'!J:J,MATCH($C864,'Policy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4" s="272" t="str">
        <f>IF(ISBLANK(INDEX('Policy Characteristics'!K:K,MATCH($C864,'Policy Characteristics'!$C:$C,0))),"",INDEX('Policy Characteristics'!K:K,MATCH($C864,'Policy Characteristics'!$C:$C,0)))</f>
        <v>industry-ag-main.html#eff-stds</v>
      </c>
      <c r="R864" s="272" t="str">
        <f>IF(ISBLANK(INDEX('Policy Characteristics'!L:L,MATCH($C864,'Policy Characteristics'!$C:$C,0))),"",INDEX('Policy Characteristics'!L:L,MATCH($C864,'Policy Characteristics'!$C:$C,0)))</f>
        <v>industry-energy-efficiency-standards.html</v>
      </c>
    </row>
    <row r="865" spans="1:18" s="4" customFormat="1" ht="16">
      <c r="A865" s="272" t="str">
        <f>IF(ISBLANK(INDEX('Policy Characteristics'!A:A,MATCH($C865,'Policy Characteristics'!$C:$C,0))),"",INDEX('Policy Characteristics'!A:A,MATCH($C865,'Policy Characteristics'!$C:$C,0)))</f>
        <v>Industry</v>
      </c>
      <c r="B865" s="272" t="str">
        <f>IF(ISBLANK(INDEX('Policy Characteristics'!B:B,MATCH($C865,'Policy Characteristics'!$C:$C,0))),"",INDEX('Policy Characteristics'!B:B,MATCH($C865,'Policy Characteristics'!$C:$C,0)))</f>
        <v>Industry Energy Efficiency Standards</v>
      </c>
      <c r="C865" s="274" t="str">
        <f t="shared" si="39"/>
        <v>Percentage Improvement in Eqpt Efficiency Standards above BAU</v>
      </c>
      <c r="D865" s="6" t="s">
        <v>3202</v>
      </c>
      <c r="E865" s="44" t="s">
        <v>2447</v>
      </c>
      <c r="F865" t="s">
        <v>3170</v>
      </c>
      <c r="G865" s="44" t="s">
        <v>2451</v>
      </c>
      <c r="H865" s="43">
        <v>1101</v>
      </c>
      <c r="I865" s="44" t="s">
        <v>46</v>
      </c>
      <c r="J865" s="274" t="str">
        <f>IF(ISBLANK(INDEX('Policy Characteristics'!D:D,MATCH($C865,'Policy Characteristics'!$C:$C,0))),"",INDEX('Policy Characteristics'!D:D,MATCH($C865,'Policy Characteristics'!$C:$C,0)))</f>
        <v>Industry Energy Efficiency Standards</v>
      </c>
      <c r="K865" s="272" t="str">
        <f>IF(ISBLANK(INDEX('Policy Characteristics'!E:E,MATCH($C865,'Policy Characteristics'!$C:$C,0))),"",INDEX('Policy Characteristics'!E:E,MATCH($C865,'Policy Characteristics'!$C:$C,0)))</f>
        <v>indst efficiency standards</v>
      </c>
      <c r="L865" s="285">
        <f>IF(ISBLANK(INDEX('Policy Characteristics'!F:F,MATCH($C865,'Policy Characteristics'!$C:$C,0))),"",INDEX('Policy Characteristics'!F:F,MATCH($C865,'Policy Characteristics'!$C:$C,0)))</f>
        <v>0</v>
      </c>
      <c r="M865" s="285">
        <f>IF(ISBLANK(INDEX('Policy Characteristics'!G:G,MATCH($C865,'Policy Characteristics'!$C:$C,0))),"",INDEX('Policy Characteristics'!G:G,MATCH($C865,'Policy Characteristics'!$C:$C,0)))</f>
        <v>0.25</v>
      </c>
      <c r="N865" s="285">
        <f>IF(ISBLANK(INDEX('Policy Characteristics'!H:H,MATCH($C865,'Policy Characteristics'!$C:$C,0))),"",INDEX('Policy Characteristics'!H:H,MATCH($C865,'Policy Characteristics'!$C:$C,0)))</f>
        <v>0.01</v>
      </c>
      <c r="O865" s="272" t="str">
        <f>IF(ISBLANK(INDEX('Policy Characteristics'!I:I,MATCH($C865,'Policy Characteristics'!$C:$C,0))),"",INDEX('Policy Characteristics'!I:I,MATCH($C865,'Policy Characteristics'!$C:$C,0)))</f>
        <v>% reduction in energy use</v>
      </c>
      <c r="P865" s="272" t="str">
        <f>IF(ISBLANK(INDEX('Policy Characteristics'!J:J,MATCH($C865,'Policy Characteristics'!$C:$C,0))),"",INDEX('Policy Characteristics'!J:J,MATCH($C865,'Policy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5" s="272" t="str">
        <f>IF(ISBLANK(INDEX('Policy Characteristics'!K:K,MATCH($C865,'Policy Characteristics'!$C:$C,0))),"",INDEX('Policy Characteristics'!K:K,MATCH($C865,'Policy Characteristics'!$C:$C,0)))</f>
        <v>industry-ag-main.html#eff-stds</v>
      </c>
      <c r="R865" s="272" t="str">
        <f>IF(ISBLANK(INDEX('Policy Characteristics'!L:L,MATCH($C865,'Policy Characteristics'!$C:$C,0))),"",INDEX('Policy Characteristics'!L:L,MATCH($C865,'Policy Characteristics'!$C:$C,0)))</f>
        <v>industry-energy-efficiency-standards.html</v>
      </c>
    </row>
    <row r="866" spans="1:18" s="4" customFormat="1" ht="16">
      <c r="A866" s="272" t="str">
        <f>IF(ISBLANK(INDEX('Policy Characteristics'!A:A,MATCH($C866,'Policy Characteristics'!$C:$C,0))),"",INDEX('Policy Characteristics'!A:A,MATCH($C866,'Policy Characteristics'!$C:$C,0)))</f>
        <v>Industry</v>
      </c>
      <c r="B866" s="272" t="str">
        <f>IF(ISBLANK(INDEX('Policy Characteristics'!B:B,MATCH($C866,'Policy Characteristics'!$C:$C,0))),"",INDEX('Policy Characteristics'!B:B,MATCH($C866,'Policy Characteristics'!$C:$C,0)))</f>
        <v>Industry Energy Efficiency Standards</v>
      </c>
      <c r="C866" s="274" t="str">
        <f t="shared" si="39"/>
        <v>Percentage Improvement in Eqpt Efficiency Standards above BAU</v>
      </c>
      <c r="D866" s="6" t="s">
        <v>3202</v>
      </c>
      <c r="E866" s="44" t="s">
        <v>2448</v>
      </c>
      <c r="F866" t="s">
        <v>3170</v>
      </c>
      <c r="G866" s="44" t="s">
        <v>2452</v>
      </c>
      <c r="H866" s="43">
        <v>1102</v>
      </c>
      <c r="I866" s="44" t="s">
        <v>45</v>
      </c>
      <c r="J866" s="274" t="str">
        <f>IF(ISBLANK(INDEX('Policy Characteristics'!D:D,MATCH($C866,'Policy Characteristics'!$C:$C,0))),"",INDEX('Policy Characteristics'!D:D,MATCH($C866,'Policy Characteristics'!$C:$C,0)))</f>
        <v>Industry Energy Efficiency Standards</v>
      </c>
      <c r="K866" s="272" t="str">
        <f>IF(ISBLANK(INDEX('Policy Characteristics'!E:E,MATCH($C866,'Policy Characteristics'!$C:$C,0))),"",INDEX('Policy Characteristics'!E:E,MATCH($C866,'Policy Characteristics'!$C:$C,0)))</f>
        <v>indst efficiency standards</v>
      </c>
      <c r="L866" s="285">
        <f>IF(ISBLANK(INDEX('Policy Characteristics'!F:F,MATCH($C866,'Policy Characteristics'!$C:$C,0))),"",INDEX('Policy Characteristics'!F:F,MATCH($C866,'Policy Characteristics'!$C:$C,0)))</f>
        <v>0</v>
      </c>
      <c r="M866" s="285">
        <f>IF(ISBLANK(INDEX('Policy Characteristics'!G:G,MATCH($C866,'Policy Characteristics'!$C:$C,0))),"",INDEX('Policy Characteristics'!G:G,MATCH($C866,'Policy Characteristics'!$C:$C,0)))</f>
        <v>0.25</v>
      </c>
      <c r="N866" s="285">
        <f>IF(ISBLANK(INDEX('Policy Characteristics'!H:H,MATCH($C866,'Policy Characteristics'!$C:$C,0))),"",INDEX('Policy Characteristics'!H:H,MATCH($C866,'Policy Characteristics'!$C:$C,0)))</f>
        <v>0.01</v>
      </c>
      <c r="O866" s="272" t="str">
        <f>IF(ISBLANK(INDEX('Policy Characteristics'!I:I,MATCH($C866,'Policy Characteristics'!$C:$C,0))),"",INDEX('Policy Characteristics'!I:I,MATCH($C866,'Policy Characteristics'!$C:$C,0)))</f>
        <v>% reduction in energy use</v>
      </c>
      <c r="P866" s="272" t="str">
        <f>IF(ISBLANK(INDEX('Policy Characteristics'!J:J,MATCH($C866,'Policy Characteristics'!$C:$C,0))),"",INDEX('Policy Characteristics'!J:J,MATCH($C866,'Policy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6" s="272" t="str">
        <f>IF(ISBLANK(INDEX('Policy Characteristics'!K:K,MATCH($C866,'Policy Characteristics'!$C:$C,0))),"",INDEX('Policy Characteristics'!K:K,MATCH($C866,'Policy Characteristics'!$C:$C,0)))</f>
        <v>industry-ag-main.html#eff-stds</v>
      </c>
      <c r="R866" s="272" t="str">
        <f>IF(ISBLANK(INDEX('Policy Characteristics'!L:L,MATCH($C866,'Policy Characteristics'!$C:$C,0))),"",INDEX('Policy Characteristics'!L:L,MATCH($C866,'Policy Characteristics'!$C:$C,0)))</f>
        <v>industry-energy-efficiency-standards.html</v>
      </c>
    </row>
    <row r="867" spans="1:18" s="4" customFormat="1" ht="16">
      <c r="A867" s="272" t="str">
        <f>IF(ISBLANK(INDEX('Policy Characteristics'!A:A,MATCH($C867,'Policy Characteristics'!$C:$C,0))),"",INDEX('Policy Characteristics'!A:A,MATCH($C867,'Policy Characteristics'!$C:$C,0)))</f>
        <v>Industry</v>
      </c>
      <c r="B867" s="272" t="str">
        <f>IF(ISBLANK(INDEX('Policy Characteristics'!B:B,MATCH($C867,'Policy Characteristics'!$C:$C,0))),"",INDEX('Policy Characteristics'!B:B,MATCH($C867,'Policy Characteristics'!$C:$C,0)))</f>
        <v>Industry Energy Efficiency Standards</v>
      </c>
      <c r="C867" s="274" t="str">
        <f t="shared" si="39"/>
        <v>Percentage Improvement in Eqpt Efficiency Standards above BAU</v>
      </c>
      <c r="D867" s="6" t="s">
        <v>3202</v>
      </c>
      <c r="E867" s="44" t="s">
        <v>2449</v>
      </c>
      <c r="F867" t="s">
        <v>3170</v>
      </c>
      <c r="G867" s="44" t="s">
        <v>2455</v>
      </c>
      <c r="H867" s="43">
        <v>1103</v>
      </c>
      <c r="I867" s="44" t="s">
        <v>46</v>
      </c>
      <c r="J867" s="274" t="str">
        <f>IF(ISBLANK(INDEX('Policy Characteristics'!D:D,MATCH($C867,'Policy Characteristics'!$C:$C,0))),"",INDEX('Policy Characteristics'!D:D,MATCH($C867,'Policy Characteristics'!$C:$C,0)))</f>
        <v>Industry Energy Efficiency Standards</v>
      </c>
      <c r="K867" s="272" t="str">
        <f>IF(ISBLANK(INDEX('Policy Characteristics'!E:E,MATCH($C867,'Policy Characteristics'!$C:$C,0))),"",INDEX('Policy Characteristics'!E:E,MATCH($C867,'Policy Characteristics'!$C:$C,0)))</f>
        <v>indst efficiency standards</v>
      </c>
      <c r="L867" s="285">
        <f>IF(ISBLANK(INDEX('Policy Characteristics'!F:F,MATCH($C867,'Policy Characteristics'!$C:$C,0))),"",INDEX('Policy Characteristics'!F:F,MATCH($C867,'Policy Characteristics'!$C:$C,0)))</f>
        <v>0</v>
      </c>
      <c r="M867" s="285">
        <f>IF(ISBLANK(INDEX('Policy Characteristics'!G:G,MATCH($C867,'Policy Characteristics'!$C:$C,0))),"",INDEX('Policy Characteristics'!G:G,MATCH($C867,'Policy Characteristics'!$C:$C,0)))</f>
        <v>0.25</v>
      </c>
      <c r="N867" s="285">
        <f>IF(ISBLANK(INDEX('Policy Characteristics'!H:H,MATCH($C867,'Policy Characteristics'!$C:$C,0))),"",INDEX('Policy Characteristics'!H:H,MATCH($C867,'Policy Characteristics'!$C:$C,0)))</f>
        <v>0.01</v>
      </c>
      <c r="O867" s="272" t="str">
        <f>IF(ISBLANK(INDEX('Policy Characteristics'!I:I,MATCH($C867,'Policy Characteristics'!$C:$C,0))),"",INDEX('Policy Characteristics'!I:I,MATCH($C867,'Policy Characteristics'!$C:$C,0)))</f>
        <v>% reduction in energy use</v>
      </c>
      <c r="P867" s="272" t="str">
        <f>IF(ISBLANK(INDEX('Policy Characteristics'!J:J,MATCH($C867,'Policy Characteristics'!$C:$C,0))),"",INDEX('Policy Characteristics'!J:J,MATCH($C867,'Policy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7" s="272" t="str">
        <f>IF(ISBLANK(INDEX('Policy Characteristics'!K:K,MATCH($C867,'Policy Characteristics'!$C:$C,0))),"",INDEX('Policy Characteristics'!K:K,MATCH($C867,'Policy Characteristics'!$C:$C,0)))</f>
        <v>industry-ag-main.html#eff-stds</v>
      </c>
      <c r="R867" s="272" t="str">
        <f>IF(ISBLANK(INDEX('Policy Characteristics'!L:L,MATCH($C867,'Policy Characteristics'!$C:$C,0))),"",INDEX('Policy Characteristics'!L:L,MATCH($C867,'Policy Characteristics'!$C:$C,0)))</f>
        <v>industry-energy-efficiency-standards.html</v>
      </c>
    </row>
    <row r="868" spans="1:18" s="4" customFormat="1" ht="16">
      <c r="A868" s="272" t="str">
        <f>IF(ISBLANK(INDEX('Policy Characteristics'!A:A,MATCH($C868,'Policy Characteristics'!$C:$C,0))),"",INDEX('Policy Characteristics'!A:A,MATCH($C868,'Policy Characteristics'!$C:$C,0)))</f>
        <v>Industry</v>
      </c>
      <c r="B868" s="272" t="str">
        <f>IF(ISBLANK(INDEX('Policy Characteristics'!B:B,MATCH($C868,'Policy Characteristics'!$C:$C,0))),"",INDEX('Policy Characteristics'!B:B,MATCH($C868,'Policy Characteristics'!$C:$C,0)))</f>
        <v>Industry Energy Efficiency Standards</v>
      </c>
      <c r="C868" s="274" t="str">
        <f t="shared" si="39"/>
        <v>Percentage Improvement in Eqpt Efficiency Standards above BAU</v>
      </c>
      <c r="D868" s="6" t="s">
        <v>3202</v>
      </c>
      <c r="E868" s="44" t="s">
        <v>2785</v>
      </c>
      <c r="F868" t="s">
        <v>3170</v>
      </c>
      <c r="G868" s="44" t="s">
        <v>2788</v>
      </c>
      <c r="H868" s="43">
        <v>1104</v>
      </c>
      <c r="I868" s="44" t="s">
        <v>46</v>
      </c>
      <c r="J868" s="274" t="str">
        <f>IF(ISBLANK(INDEX('Policy Characteristics'!D:D,MATCH($C868,'Policy Characteristics'!$C:$C,0))),"",INDEX('Policy Characteristics'!D:D,MATCH($C868,'Policy Characteristics'!$C:$C,0)))</f>
        <v>Industry Energy Efficiency Standards</v>
      </c>
      <c r="K868" s="272" t="str">
        <f>IF(ISBLANK(INDEX('Policy Characteristics'!E:E,MATCH($C868,'Policy Characteristics'!$C:$C,0))),"",INDEX('Policy Characteristics'!E:E,MATCH($C868,'Policy Characteristics'!$C:$C,0)))</f>
        <v>indst efficiency standards</v>
      </c>
      <c r="L868" s="285">
        <f>IF(ISBLANK(INDEX('Policy Characteristics'!F:F,MATCH($C868,'Policy Characteristics'!$C:$C,0))),"",INDEX('Policy Characteristics'!F:F,MATCH($C868,'Policy Characteristics'!$C:$C,0)))</f>
        <v>0</v>
      </c>
      <c r="M868" s="285">
        <f>IF(ISBLANK(INDEX('Policy Characteristics'!G:G,MATCH($C868,'Policy Characteristics'!$C:$C,0))),"",INDEX('Policy Characteristics'!G:G,MATCH($C868,'Policy Characteristics'!$C:$C,0)))</f>
        <v>0.25</v>
      </c>
      <c r="N868" s="285">
        <f>IF(ISBLANK(INDEX('Policy Characteristics'!H:H,MATCH($C868,'Policy Characteristics'!$C:$C,0))),"",INDEX('Policy Characteristics'!H:H,MATCH($C868,'Policy Characteristics'!$C:$C,0)))</f>
        <v>0.01</v>
      </c>
      <c r="O868" s="272" t="str">
        <f>IF(ISBLANK(INDEX('Policy Characteristics'!I:I,MATCH($C868,'Policy Characteristics'!$C:$C,0))),"",INDEX('Policy Characteristics'!I:I,MATCH($C868,'Policy Characteristics'!$C:$C,0)))</f>
        <v>% reduction in energy use</v>
      </c>
      <c r="P868" s="272" t="str">
        <f>IF(ISBLANK(INDEX('Policy Characteristics'!J:J,MATCH($C868,'Policy Characteristics'!$C:$C,0))),"",INDEX('Policy Characteristics'!J:J,MATCH($C868,'Policy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8" s="272" t="str">
        <f>IF(ISBLANK(INDEX('Policy Characteristics'!K:K,MATCH($C868,'Policy Characteristics'!$C:$C,0))),"",INDEX('Policy Characteristics'!K:K,MATCH($C868,'Policy Characteristics'!$C:$C,0)))</f>
        <v>industry-ag-main.html#eff-stds</v>
      </c>
      <c r="R868" s="272" t="str">
        <f>IF(ISBLANK(INDEX('Policy Characteristics'!L:L,MATCH($C868,'Policy Characteristics'!$C:$C,0))),"",INDEX('Policy Characteristics'!L:L,MATCH($C868,'Policy Characteristics'!$C:$C,0)))</f>
        <v>industry-energy-efficiency-standards.html</v>
      </c>
    </row>
    <row r="869" spans="1:18" s="4" customFormat="1" ht="16">
      <c r="A869" s="272" t="str">
        <f>IF(ISBLANK(INDEX('Policy Characteristics'!A:A,MATCH($C869,'Policy Characteristics'!$C:$C,0))),"",INDEX('Policy Characteristics'!A:A,MATCH($C869,'Policy Characteristics'!$C:$C,0)))</f>
        <v>Industry</v>
      </c>
      <c r="B869" s="272" t="str">
        <f>IF(ISBLANK(INDEX('Policy Characteristics'!B:B,MATCH($C869,'Policy Characteristics'!$C:$C,0))),"",INDEX('Policy Characteristics'!B:B,MATCH($C869,'Policy Characteristics'!$C:$C,0)))</f>
        <v>Industry Energy Efficiency Standards</v>
      </c>
      <c r="C869" s="274" t="str">
        <f t="shared" si="39"/>
        <v>Percentage Improvement in Eqpt Efficiency Standards above BAU</v>
      </c>
      <c r="D869" s="6" t="s">
        <v>3202</v>
      </c>
      <c r="E869" s="44" t="s">
        <v>2786</v>
      </c>
      <c r="F869" t="s">
        <v>3170</v>
      </c>
      <c r="G869" s="44" t="s">
        <v>2790</v>
      </c>
      <c r="H869" s="43">
        <v>1105</v>
      </c>
      <c r="I869" s="44" t="s">
        <v>45</v>
      </c>
      <c r="J869" s="274" t="str">
        <f>IF(ISBLANK(INDEX('Policy Characteristics'!D:D,MATCH($C869,'Policy Characteristics'!$C:$C,0))),"",INDEX('Policy Characteristics'!D:D,MATCH($C869,'Policy Characteristics'!$C:$C,0)))</f>
        <v>Industry Energy Efficiency Standards</v>
      </c>
      <c r="K869" s="272" t="str">
        <f>IF(ISBLANK(INDEX('Policy Characteristics'!E:E,MATCH($C869,'Policy Characteristics'!$C:$C,0))),"",INDEX('Policy Characteristics'!E:E,MATCH($C869,'Policy Characteristics'!$C:$C,0)))</f>
        <v>indst efficiency standards</v>
      </c>
      <c r="L869" s="285">
        <f>IF(ISBLANK(INDEX('Policy Characteristics'!F:F,MATCH($C869,'Policy Characteristics'!$C:$C,0))),"",INDEX('Policy Characteristics'!F:F,MATCH($C869,'Policy Characteristics'!$C:$C,0)))</f>
        <v>0</v>
      </c>
      <c r="M869" s="285">
        <f>IF(ISBLANK(INDEX('Policy Characteristics'!G:G,MATCH($C869,'Policy Characteristics'!$C:$C,0))),"",INDEX('Policy Characteristics'!G:G,MATCH($C869,'Policy Characteristics'!$C:$C,0)))</f>
        <v>0.25</v>
      </c>
      <c r="N869" s="285">
        <f>IF(ISBLANK(INDEX('Policy Characteristics'!H:H,MATCH($C869,'Policy Characteristics'!$C:$C,0))),"",INDEX('Policy Characteristics'!H:H,MATCH($C869,'Policy Characteristics'!$C:$C,0)))</f>
        <v>0.01</v>
      </c>
      <c r="O869" s="272" t="str">
        <f>IF(ISBLANK(INDEX('Policy Characteristics'!I:I,MATCH($C869,'Policy Characteristics'!$C:$C,0))),"",INDEX('Policy Characteristics'!I:I,MATCH($C869,'Policy Characteristics'!$C:$C,0)))</f>
        <v>% reduction in energy use</v>
      </c>
      <c r="P869" s="272" t="str">
        <f>IF(ISBLANK(INDEX('Policy Characteristics'!J:J,MATCH($C869,'Policy Characteristics'!$C:$C,0))),"",INDEX('Policy Characteristics'!J:J,MATCH($C869,'Policy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69" s="272" t="str">
        <f>IF(ISBLANK(INDEX('Policy Characteristics'!K:K,MATCH($C869,'Policy Characteristics'!$C:$C,0))),"",INDEX('Policy Characteristics'!K:K,MATCH($C869,'Policy Characteristics'!$C:$C,0)))</f>
        <v>industry-ag-main.html#eff-stds</v>
      </c>
      <c r="R869" s="272" t="str">
        <f>IF(ISBLANK(INDEX('Policy Characteristics'!L:L,MATCH($C869,'Policy Characteristics'!$C:$C,0))),"",INDEX('Policy Characteristics'!L:L,MATCH($C869,'Policy Characteristics'!$C:$C,0)))</f>
        <v>industry-energy-efficiency-standards.html</v>
      </c>
    </row>
    <row r="870" spans="1:18" s="4" customFormat="1" ht="16">
      <c r="A870" s="272" t="str">
        <f>IF(ISBLANK(INDEX('Policy Characteristics'!A:A,MATCH($C870,'Policy Characteristics'!$C:$C,0))),"",INDEX('Policy Characteristics'!A:A,MATCH($C870,'Policy Characteristics'!$C:$C,0)))</f>
        <v>Industry</v>
      </c>
      <c r="B870" s="272" t="str">
        <f>IF(ISBLANK(INDEX('Policy Characteristics'!B:B,MATCH($C870,'Policy Characteristics'!$C:$C,0))),"",INDEX('Policy Characteristics'!B:B,MATCH($C870,'Policy Characteristics'!$C:$C,0)))</f>
        <v>Industry Energy Efficiency Standards</v>
      </c>
      <c r="C870" s="274" t="str">
        <f t="shared" si="39"/>
        <v>Percentage Improvement in Eqpt Efficiency Standards above BAU</v>
      </c>
      <c r="D870" s="6" t="s">
        <v>3202</v>
      </c>
      <c r="E870" s="44" t="s">
        <v>2787</v>
      </c>
      <c r="F870" t="s">
        <v>3170</v>
      </c>
      <c r="G870" s="44" t="s">
        <v>2791</v>
      </c>
      <c r="H870" s="43">
        <v>1106</v>
      </c>
      <c r="I870" s="44" t="s">
        <v>45</v>
      </c>
      <c r="J870" s="274" t="str">
        <f>IF(ISBLANK(INDEX('Policy Characteristics'!D:D,MATCH($C870,'Policy Characteristics'!$C:$C,0))),"",INDEX('Policy Characteristics'!D:D,MATCH($C870,'Policy Characteristics'!$C:$C,0)))</f>
        <v>Industry Energy Efficiency Standards</v>
      </c>
      <c r="K870" s="272" t="str">
        <f>IF(ISBLANK(INDEX('Policy Characteristics'!E:E,MATCH($C870,'Policy Characteristics'!$C:$C,0))),"",INDEX('Policy Characteristics'!E:E,MATCH($C870,'Policy Characteristics'!$C:$C,0)))</f>
        <v>indst efficiency standards</v>
      </c>
      <c r="L870" s="285">
        <f>IF(ISBLANK(INDEX('Policy Characteristics'!F:F,MATCH($C870,'Policy Characteristics'!$C:$C,0))),"",INDEX('Policy Characteristics'!F:F,MATCH($C870,'Policy Characteristics'!$C:$C,0)))</f>
        <v>0</v>
      </c>
      <c r="M870" s="285">
        <f>IF(ISBLANK(INDEX('Policy Characteristics'!G:G,MATCH($C870,'Policy Characteristics'!$C:$C,0))),"",INDEX('Policy Characteristics'!G:G,MATCH($C870,'Policy Characteristics'!$C:$C,0)))</f>
        <v>0.25</v>
      </c>
      <c r="N870" s="285">
        <f>IF(ISBLANK(INDEX('Policy Characteristics'!H:H,MATCH($C870,'Policy Characteristics'!$C:$C,0))),"",INDEX('Policy Characteristics'!H:H,MATCH($C870,'Policy Characteristics'!$C:$C,0)))</f>
        <v>0.01</v>
      </c>
      <c r="O870" s="272" t="str">
        <f>IF(ISBLANK(INDEX('Policy Characteristics'!I:I,MATCH($C870,'Policy Characteristics'!$C:$C,0))),"",INDEX('Policy Characteristics'!I:I,MATCH($C870,'Policy Characteristics'!$C:$C,0)))</f>
        <v>% reduction in energy use</v>
      </c>
      <c r="P870" s="272" t="str">
        <f>IF(ISBLANK(INDEX('Policy Characteristics'!J:J,MATCH($C870,'Policy Characteristics'!$C:$C,0))),"",INDEX('Policy Characteristics'!J:J,MATCH($C870,'Policy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0" s="272" t="str">
        <f>IF(ISBLANK(INDEX('Policy Characteristics'!K:K,MATCH($C870,'Policy Characteristics'!$C:$C,0))),"",INDEX('Policy Characteristics'!K:K,MATCH($C870,'Policy Characteristics'!$C:$C,0)))</f>
        <v>industry-ag-main.html#eff-stds</v>
      </c>
      <c r="R870" s="272" t="str">
        <f>IF(ISBLANK(INDEX('Policy Characteristics'!L:L,MATCH($C870,'Policy Characteristics'!$C:$C,0))),"",INDEX('Policy Characteristics'!L:L,MATCH($C870,'Policy Characteristics'!$C:$C,0)))</f>
        <v>industry-energy-efficiency-standards.html</v>
      </c>
    </row>
    <row r="871" spans="1:18" s="4" customFormat="1" ht="16">
      <c r="A871" s="272" t="str">
        <f>IF(ISBLANK(INDEX('Policy Characteristics'!A:A,MATCH($C871,'Policy Characteristics'!$C:$C,0))),"",INDEX('Policy Characteristics'!A:A,MATCH($C871,'Policy Characteristics'!$C:$C,0)))</f>
        <v>Industry</v>
      </c>
      <c r="B871" s="272" t="str">
        <f>IF(ISBLANK(INDEX('Policy Characteristics'!B:B,MATCH($C871,'Policy Characteristics'!$C:$C,0))),"",INDEX('Policy Characteristics'!B:B,MATCH($C871,'Policy Characteristics'!$C:$C,0)))</f>
        <v>Industry Energy Efficiency Standards</v>
      </c>
      <c r="C871" s="274" t="str">
        <f t="shared" si="39"/>
        <v>Percentage Improvement in Eqpt Efficiency Standards above BAU</v>
      </c>
      <c r="D871" s="6" t="s">
        <v>3202</v>
      </c>
      <c r="E871" s="44" t="s">
        <v>2784</v>
      </c>
      <c r="F871" t="s">
        <v>3170</v>
      </c>
      <c r="G871" s="44" t="s">
        <v>2789</v>
      </c>
      <c r="H871" s="43">
        <v>1107</v>
      </c>
      <c r="I871" s="44" t="s">
        <v>46</v>
      </c>
      <c r="J871" s="274" t="str">
        <f>IF(ISBLANK(INDEX('Policy Characteristics'!D:D,MATCH($C871,'Policy Characteristics'!$C:$C,0))),"",INDEX('Policy Characteristics'!D:D,MATCH($C871,'Policy Characteristics'!$C:$C,0)))</f>
        <v>Industry Energy Efficiency Standards</v>
      </c>
      <c r="K871" s="272" t="str">
        <f>IF(ISBLANK(INDEX('Policy Characteristics'!E:E,MATCH($C871,'Policy Characteristics'!$C:$C,0))),"",INDEX('Policy Characteristics'!E:E,MATCH($C871,'Policy Characteristics'!$C:$C,0)))</f>
        <v>indst efficiency standards</v>
      </c>
      <c r="L871" s="285">
        <f>IF(ISBLANK(INDEX('Policy Characteristics'!F:F,MATCH($C871,'Policy Characteristics'!$C:$C,0))),"",INDEX('Policy Characteristics'!F:F,MATCH($C871,'Policy Characteristics'!$C:$C,0)))</f>
        <v>0</v>
      </c>
      <c r="M871" s="285">
        <f>IF(ISBLANK(INDEX('Policy Characteristics'!G:G,MATCH($C871,'Policy Characteristics'!$C:$C,0))),"",INDEX('Policy Characteristics'!G:G,MATCH($C871,'Policy Characteristics'!$C:$C,0)))</f>
        <v>0.25</v>
      </c>
      <c r="N871" s="285">
        <f>IF(ISBLANK(INDEX('Policy Characteristics'!H:H,MATCH($C871,'Policy Characteristics'!$C:$C,0))),"",INDEX('Policy Characteristics'!H:H,MATCH($C871,'Policy Characteristics'!$C:$C,0)))</f>
        <v>0.01</v>
      </c>
      <c r="O871" s="272" t="str">
        <f>IF(ISBLANK(INDEX('Policy Characteristics'!I:I,MATCH($C871,'Policy Characteristics'!$C:$C,0))),"",INDEX('Policy Characteristics'!I:I,MATCH($C871,'Policy Characteristics'!$C:$C,0)))</f>
        <v>% reduction in energy use</v>
      </c>
      <c r="P871" s="272" t="str">
        <f>IF(ISBLANK(INDEX('Policy Characteristics'!J:J,MATCH($C871,'Policy Characteristics'!$C:$C,0))),"",INDEX('Policy Characteristics'!J:J,MATCH($C871,'Policy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1" s="272" t="str">
        <f>IF(ISBLANK(INDEX('Policy Characteristics'!K:K,MATCH($C871,'Policy Characteristics'!$C:$C,0))),"",INDEX('Policy Characteristics'!K:K,MATCH($C871,'Policy Characteristics'!$C:$C,0)))</f>
        <v>industry-ag-main.html#eff-stds</v>
      </c>
      <c r="R871" s="272" t="str">
        <f>IF(ISBLANK(INDEX('Policy Characteristics'!L:L,MATCH($C871,'Policy Characteristics'!$C:$C,0))),"",INDEX('Policy Characteristics'!L:L,MATCH($C871,'Policy Characteristics'!$C:$C,0)))</f>
        <v>industry-energy-efficiency-standards.html</v>
      </c>
    </row>
    <row r="872" spans="1:18" s="4" customFormat="1" ht="16">
      <c r="A872" s="272" t="str">
        <f>IF(ISBLANK(INDEX('Policy Characteristics'!A:A,MATCH($C872,'Policy Characteristics'!$C:$C,0))),"",INDEX('Policy Characteristics'!A:A,MATCH($C872,'Policy Characteristics'!$C:$C,0)))</f>
        <v>Industry</v>
      </c>
      <c r="B872" s="272" t="str">
        <f>IF(ISBLANK(INDEX('Policy Characteristics'!B:B,MATCH($C872,'Policy Characteristics'!$C:$C,0))),"",INDEX('Policy Characteristics'!B:B,MATCH($C872,'Policy Characteristics'!$C:$C,0)))</f>
        <v>Industry Energy Efficiency Standards</v>
      </c>
      <c r="C872" s="274" t="str">
        <f t="shared" si="39"/>
        <v>Percentage Improvement in Eqpt Efficiency Standards above BAU</v>
      </c>
      <c r="D872" s="6" t="s">
        <v>3203</v>
      </c>
      <c r="E872" s="44" t="s">
        <v>2444</v>
      </c>
      <c r="F872" t="s">
        <v>3171</v>
      </c>
      <c r="G872" s="44" t="s">
        <v>2450</v>
      </c>
      <c r="H872" s="43">
        <v>1108</v>
      </c>
      <c r="I872" s="44" t="s">
        <v>46</v>
      </c>
      <c r="J872" s="274" t="str">
        <f>IF(ISBLANK(INDEX('Policy Characteristics'!D:D,MATCH($C872,'Policy Characteristics'!$C:$C,0))),"",INDEX('Policy Characteristics'!D:D,MATCH($C872,'Policy Characteristics'!$C:$C,0)))</f>
        <v>Industry Energy Efficiency Standards</v>
      </c>
      <c r="K872" s="272" t="str">
        <f>IF(ISBLANK(INDEX('Policy Characteristics'!E:E,MATCH($C872,'Policy Characteristics'!$C:$C,0))),"",INDEX('Policy Characteristics'!E:E,MATCH($C872,'Policy Characteristics'!$C:$C,0)))</f>
        <v>indst efficiency standards</v>
      </c>
      <c r="L872" s="285">
        <f>IF(ISBLANK(INDEX('Policy Characteristics'!F:F,MATCH($C872,'Policy Characteristics'!$C:$C,0))),"",INDEX('Policy Characteristics'!F:F,MATCH($C872,'Policy Characteristics'!$C:$C,0)))</f>
        <v>0</v>
      </c>
      <c r="M872" s="285">
        <f>IF(ISBLANK(INDEX('Policy Characteristics'!G:G,MATCH($C872,'Policy Characteristics'!$C:$C,0))),"",INDEX('Policy Characteristics'!G:G,MATCH($C872,'Policy Characteristics'!$C:$C,0)))</f>
        <v>0.25</v>
      </c>
      <c r="N872" s="285">
        <f>IF(ISBLANK(INDEX('Policy Characteristics'!H:H,MATCH($C872,'Policy Characteristics'!$C:$C,0))),"",INDEX('Policy Characteristics'!H:H,MATCH($C872,'Policy Characteristics'!$C:$C,0)))</f>
        <v>0.01</v>
      </c>
      <c r="O872" s="272" t="str">
        <f>IF(ISBLANK(INDEX('Policy Characteristics'!I:I,MATCH($C872,'Policy Characteristics'!$C:$C,0))),"",INDEX('Policy Characteristics'!I:I,MATCH($C872,'Policy Characteristics'!$C:$C,0)))</f>
        <v>% reduction in energy use</v>
      </c>
      <c r="P872" s="272" t="str">
        <f>IF(ISBLANK(INDEX('Policy Characteristics'!J:J,MATCH($C872,'Policy Characteristics'!$C:$C,0))),"",INDEX('Policy Characteristics'!J:J,MATCH($C872,'Policy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2" s="272" t="str">
        <f>IF(ISBLANK(INDEX('Policy Characteristics'!K:K,MATCH($C872,'Policy Characteristics'!$C:$C,0))),"",INDEX('Policy Characteristics'!K:K,MATCH($C872,'Policy Characteristics'!$C:$C,0)))</f>
        <v>industry-ag-main.html#eff-stds</v>
      </c>
      <c r="R872" s="272" t="str">
        <f>IF(ISBLANK(INDEX('Policy Characteristics'!L:L,MATCH($C872,'Policy Characteristics'!$C:$C,0))),"",INDEX('Policy Characteristics'!L:L,MATCH($C872,'Policy Characteristics'!$C:$C,0)))</f>
        <v>industry-energy-efficiency-standards.html</v>
      </c>
    </row>
    <row r="873" spans="1:18" s="4" customFormat="1" ht="16">
      <c r="A873" s="272" t="str">
        <f>IF(ISBLANK(INDEX('Policy Characteristics'!A:A,MATCH($C873,'Policy Characteristics'!$C:$C,0))),"",INDEX('Policy Characteristics'!A:A,MATCH($C873,'Policy Characteristics'!$C:$C,0)))</f>
        <v>Industry</v>
      </c>
      <c r="B873" s="272" t="str">
        <f>IF(ISBLANK(INDEX('Policy Characteristics'!B:B,MATCH($C873,'Policy Characteristics'!$C:$C,0))),"",INDEX('Policy Characteristics'!B:B,MATCH($C873,'Policy Characteristics'!$C:$C,0)))</f>
        <v>Industry Energy Efficiency Standards</v>
      </c>
      <c r="C873" s="274" t="str">
        <f t="shared" si="39"/>
        <v>Percentage Improvement in Eqpt Efficiency Standards above BAU</v>
      </c>
      <c r="D873" s="6" t="s">
        <v>3203</v>
      </c>
      <c r="E873" s="44" t="s">
        <v>2445</v>
      </c>
      <c r="F873" t="s">
        <v>3171</v>
      </c>
      <c r="G873" s="44" t="s">
        <v>2453</v>
      </c>
      <c r="H873" s="43">
        <v>1109</v>
      </c>
      <c r="I873" s="44" t="s">
        <v>46</v>
      </c>
      <c r="J873" s="274" t="str">
        <f>IF(ISBLANK(INDEX('Policy Characteristics'!D:D,MATCH($C873,'Policy Characteristics'!$C:$C,0))),"",INDEX('Policy Characteristics'!D:D,MATCH($C873,'Policy Characteristics'!$C:$C,0)))</f>
        <v>Industry Energy Efficiency Standards</v>
      </c>
      <c r="K873" s="272" t="str">
        <f>IF(ISBLANK(INDEX('Policy Characteristics'!E:E,MATCH($C873,'Policy Characteristics'!$C:$C,0))),"",INDEX('Policy Characteristics'!E:E,MATCH($C873,'Policy Characteristics'!$C:$C,0)))</f>
        <v>indst efficiency standards</v>
      </c>
      <c r="L873" s="285">
        <f>IF(ISBLANK(INDEX('Policy Characteristics'!F:F,MATCH($C873,'Policy Characteristics'!$C:$C,0))),"",INDEX('Policy Characteristics'!F:F,MATCH($C873,'Policy Characteristics'!$C:$C,0)))</f>
        <v>0</v>
      </c>
      <c r="M873" s="285">
        <f>IF(ISBLANK(INDEX('Policy Characteristics'!G:G,MATCH($C873,'Policy Characteristics'!$C:$C,0))),"",INDEX('Policy Characteristics'!G:G,MATCH($C873,'Policy Characteristics'!$C:$C,0)))</f>
        <v>0.25</v>
      </c>
      <c r="N873" s="285">
        <f>IF(ISBLANK(INDEX('Policy Characteristics'!H:H,MATCH($C873,'Policy Characteristics'!$C:$C,0))),"",INDEX('Policy Characteristics'!H:H,MATCH($C873,'Policy Characteristics'!$C:$C,0)))</f>
        <v>0.01</v>
      </c>
      <c r="O873" s="272" t="str">
        <f>IF(ISBLANK(INDEX('Policy Characteristics'!I:I,MATCH($C873,'Policy Characteristics'!$C:$C,0))),"",INDEX('Policy Characteristics'!I:I,MATCH($C873,'Policy Characteristics'!$C:$C,0)))</f>
        <v>% reduction in energy use</v>
      </c>
      <c r="P873" s="272" t="str">
        <f>IF(ISBLANK(INDEX('Policy Characteristics'!J:J,MATCH($C873,'Policy Characteristics'!$C:$C,0))),"",INDEX('Policy Characteristics'!J:J,MATCH($C873,'Policy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3" s="272" t="str">
        <f>IF(ISBLANK(INDEX('Policy Characteristics'!K:K,MATCH($C873,'Policy Characteristics'!$C:$C,0))),"",INDEX('Policy Characteristics'!K:K,MATCH($C873,'Policy Characteristics'!$C:$C,0)))</f>
        <v>industry-ag-main.html#eff-stds</v>
      </c>
      <c r="R873" s="272" t="str">
        <f>IF(ISBLANK(INDEX('Policy Characteristics'!L:L,MATCH($C873,'Policy Characteristics'!$C:$C,0))),"",INDEX('Policy Characteristics'!L:L,MATCH($C873,'Policy Characteristics'!$C:$C,0)))</f>
        <v>industry-energy-efficiency-standards.html</v>
      </c>
    </row>
    <row r="874" spans="1:18" s="4" customFormat="1" ht="16">
      <c r="A874" s="272" t="str">
        <f>IF(ISBLANK(INDEX('Policy Characteristics'!A:A,MATCH($C874,'Policy Characteristics'!$C:$C,0))),"",INDEX('Policy Characteristics'!A:A,MATCH($C874,'Policy Characteristics'!$C:$C,0)))</f>
        <v>Industry</v>
      </c>
      <c r="B874" s="272" t="str">
        <f>IF(ISBLANK(INDEX('Policy Characteristics'!B:B,MATCH($C874,'Policy Characteristics'!$C:$C,0))),"",INDEX('Policy Characteristics'!B:B,MATCH($C874,'Policy Characteristics'!$C:$C,0)))</f>
        <v>Industry Energy Efficiency Standards</v>
      </c>
      <c r="C874" s="274" t="str">
        <f t="shared" si="39"/>
        <v>Percentage Improvement in Eqpt Efficiency Standards above BAU</v>
      </c>
      <c r="D874" s="6" t="s">
        <v>3203</v>
      </c>
      <c r="E874" s="44" t="s">
        <v>2446</v>
      </c>
      <c r="F874" t="s">
        <v>3171</v>
      </c>
      <c r="G874" s="44" t="s">
        <v>2454</v>
      </c>
      <c r="H874" s="43">
        <v>1110</v>
      </c>
      <c r="I874" s="44" t="s">
        <v>46</v>
      </c>
      <c r="J874" s="274" t="str">
        <f>IF(ISBLANK(INDEX('Policy Characteristics'!D:D,MATCH($C874,'Policy Characteristics'!$C:$C,0))),"",INDEX('Policy Characteristics'!D:D,MATCH($C874,'Policy Characteristics'!$C:$C,0)))</f>
        <v>Industry Energy Efficiency Standards</v>
      </c>
      <c r="K874" s="272" t="str">
        <f>IF(ISBLANK(INDEX('Policy Characteristics'!E:E,MATCH($C874,'Policy Characteristics'!$C:$C,0))),"",INDEX('Policy Characteristics'!E:E,MATCH($C874,'Policy Characteristics'!$C:$C,0)))</f>
        <v>indst efficiency standards</v>
      </c>
      <c r="L874" s="285">
        <f>IF(ISBLANK(INDEX('Policy Characteristics'!F:F,MATCH($C874,'Policy Characteristics'!$C:$C,0))),"",INDEX('Policy Characteristics'!F:F,MATCH($C874,'Policy Characteristics'!$C:$C,0)))</f>
        <v>0</v>
      </c>
      <c r="M874" s="285">
        <f>IF(ISBLANK(INDEX('Policy Characteristics'!G:G,MATCH($C874,'Policy Characteristics'!$C:$C,0))),"",INDEX('Policy Characteristics'!G:G,MATCH($C874,'Policy Characteristics'!$C:$C,0)))</f>
        <v>0.25</v>
      </c>
      <c r="N874" s="285">
        <f>IF(ISBLANK(INDEX('Policy Characteristics'!H:H,MATCH($C874,'Policy Characteristics'!$C:$C,0))),"",INDEX('Policy Characteristics'!H:H,MATCH($C874,'Policy Characteristics'!$C:$C,0)))</f>
        <v>0.01</v>
      </c>
      <c r="O874" s="272" t="str">
        <f>IF(ISBLANK(INDEX('Policy Characteristics'!I:I,MATCH($C874,'Policy Characteristics'!$C:$C,0))),"",INDEX('Policy Characteristics'!I:I,MATCH($C874,'Policy Characteristics'!$C:$C,0)))</f>
        <v>% reduction in energy use</v>
      </c>
      <c r="P874" s="272" t="str">
        <f>IF(ISBLANK(INDEX('Policy Characteristics'!J:J,MATCH($C874,'Policy Characteristics'!$C:$C,0))),"",INDEX('Policy Characteristics'!J:J,MATCH($C874,'Policy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4" s="272" t="str">
        <f>IF(ISBLANK(INDEX('Policy Characteristics'!K:K,MATCH($C874,'Policy Characteristics'!$C:$C,0))),"",INDEX('Policy Characteristics'!K:K,MATCH($C874,'Policy Characteristics'!$C:$C,0)))</f>
        <v>industry-ag-main.html#eff-stds</v>
      </c>
      <c r="R874" s="272" t="str">
        <f>IF(ISBLANK(INDEX('Policy Characteristics'!L:L,MATCH($C874,'Policy Characteristics'!$C:$C,0))),"",INDEX('Policy Characteristics'!L:L,MATCH($C874,'Policy Characteristics'!$C:$C,0)))</f>
        <v>industry-energy-efficiency-standards.html</v>
      </c>
    </row>
    <row r="875" spans="1:18" s="4" customFormat="1" ht="16">
      <c r="A875" s="272" t="str">
        <f>IF(ISBLANK(INDEX('Policy Characteristics'!A:A,MATCH($C875,'Policy Characteristics'!$C:$C,0))),"",INDEX('Policy Characteristics'!A:A,MATCH($C875,'Policy Characteristics'!$C:$C,0)))</f>
        <v>Industry</v>
      </c>
      <c r="B875" s="272" t="str">
        <f>IF(ISBLANK(INDEX('Policy Characteristics'!B:B,MATCH($C875,'Policy Characteristics'!$C:$C,0))),"",INDEX('Policy Characteristics'!B:B,MATCH($C875,'Policy Characteristics'!$C:$C,0)))</f>
        <v>Industry Energy Efficiency Standards</v>
      </c>
      <c r="C875" s="274" t="str">
        <f t="shared" si="39"/>
        <v>Percentage Improvement in Eqpt Efficiency Standards above BAU</v>
      </c>
      <c r="D875" s="6" t="s">
        <v>3203</v>
      </c>
      <c r="E875" s="44" t="s">
        <v>2447</v>
      </c>
      <c r="F875" t="s">
        <v>3171</v>
      </c>
      <c r="G875" s="44" t="s">
        <v>2451</v>
      </c>
      <c r="H875" s="43">
        <v>1111</v>
      </c>
      <c r="I875" s="44" t="s">
        <v>46</v>
      </c>
      <c r="J875" s="274" t="str">
        <f>IF(ISBLANK(INDEX('Policy Characteristics'!D:D,MATCH($C875,'Policy Characteristics'!$C:$C,0))),"",INDEX('Policy Characteristics'!D:D,MATCH($C875,'Policy Characteristics'!$C:$C,0)))</f>
        <v>Industry Energy Efficiency Standards</v>
      </c>
      <c r="K875" s="272" t="str">
        <f>IF(ISBLANK(INDEX('Policy Characteristics'!E:E,MATCH($C875,'Policy Characteristics'!$C:$C,0))),"",INDEX('Policy Characteristics'!E:E,MATCH($C875,'Policy Characteristics'!$C:$C,0)))</f>
        <v>indst efficiency standards</v>
      </c>
      <c r="L875" s="285">
        <f>IF(ISBLANK(INDEX('Policy Characteristics'!F:F,MATCH($C875,'Policy Characteristics'!$C:$C,0))),"",INDEX('Policy Characteristics'!F:F,MATCH($C875,'Policy Characteristics'!$C:$C,0)))</f>
        <v>0</v>
      </c>
      <c r="M875" s="285">
        <f>IF(ISBLANK(INDEX('Policy Characteristics'!G:G,MATCH($C875,'Policy Characteristics'!$C:$C,0))),"",INDEX('Policy Characteristics'!G:G,MATCH($C875,'Policy Characteristics'!$C:$C,0)))</f>
        <v>0.25</v>
      </c>
      <c r="N875" s="285">
        <f>IF(ISBLANK(INDEX('Policy Characteristics'!H:H,MATCH($C875,'Policy Characteristics'!$C:$C,0))),"",INDEX('Policy Characteristics'!H:H,MATCH($C875,'Policy Characteristics'!$C:$C,0)))</f>
        <v>0.01</v>
      </c>
      <c r="O875" s="272" t="str">
        <f>IF(ISBLANK(INDEX('Policy Characteristics'!I:I,MATCH($C875,'Policy Characteristics'!$C:$C,0))),"",INDEX('Policy Characteristics'!I:I,MATCH($C875,'Policy Characteristics'!$C:$C,0)))</f>
        <v>% reduction in energy use</v>
      </c>
      <c r="P875" s="272" t="str">
        <f>IF(ISBLANK(INDEX('Policy Characteristics'!J:J,MATCH($C875,'Policy Characteristics'!$C:$C,0))),"",INDEX('Policy Characteristics'!J:J,MATCH($C875,'Policy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5" s="272" t="str">
        <f>IF(ISBLANK(INDEX('Policy Characteristics'!K:K,MATCH($C875,'Policy Characteristics'!$C:$C,0))),"",INDEX('Policy Characteristics'!K:K,MATCH($C875,'Policy Characteristics'!$C:$C,0)))</f>
        <v>industry-ag-main.html#eff-stds</v>
      </c>
      <c r="R875" s="272" t="str">
        <f>IF(ISBLANK(INDEX('Policy Characteristics'!L:L,MATCH($C875,'Policy Characteristics'!$C:$C,0))),"",INDEX('Policy Characteristics'!L:L,MATCH($C875,'Policy Characteristics'!$C:$C,0)))</f>
        <v>industry-energy-efficiency-standards.html</v>
      </c>
    </row>
    <row r="876" spans="1:18" s="4" customFormat="1" ht="16">
      <c r="A876" s="272" t="str">
        <f>IF(ISBLANK(INDEX('Policy Characteristics'!A:A,MATCH($C876,'Policy Characteristics'!$C:$C,0))),"",INDEX('Policy Characteristics'!A:A,MATCH($C876,'Policy Characteristics'!$C:$C,0)))</f>
        <v>Industry</v>
      </c>
      <c r="B876" s="272" t="str">
        <f>IF(ISBLANK(INDEX('Policy Characteristics'!B:B,MATCH($C876,'Policy Characteristics'!$C:$C,0))),"",INDEX('Policy Characteristics'!B:B,MATCH($C876,'Policy Characteristics'!$C:$C,0)))</f>
        <v>Industry Energy Efficiency Standards</v>
      </c>
      <c r="C876" s="274" t="str">
        <f t="shared" si="39"/>
        <v>Percentage Improvement in Eqpt Efficiency Standards above BAU</v>
      </c>
      <c r="D876" s="6" t="s">
        <v>3203</v>
      </c>
      <c r="E876" s="44" t="s">
        <v>2448</v>
      </c>
      <c r="F876" t="s">
        <v>3171</v>
      </c>
      <c r="G876" s="44" t="s">
        <v>2452</v>
      </c>
      <c r="H876" s="43">
        <v>1112</v>
      </c>
      <c r="I876" s="44" t="s">
        <v>46</v>
      </c>
      <c r="J876" s="274" t="str">
        <f>IF(ISBLANK(INDEX('Policy Characteristics'!D:D,MATCH($C876,'Policy Characteristics'!$C:$C,0))),"",INDEX('Policy Characteristics'!D:D,MATCH($C876,'Policy Characteristics'!$C:$C,0)))</f>
        <v>Industry Energy Efficiency Standards</v>
      </c>
      <c r="K876" s="272" t="str">
        <f>IF(ISBLANK(INDEX('Policy Characteristics'!E:E,MATCH($C876,'Policy Characteristics'!$C:$C,0))),"",INDEX('Policy Characteristics'!E:E,MATCH($C876,'Policy Characteristics'!$C:$C,0)))</f>
        <v>indst efficiency standards</v>
      </c>
      <c r="L876" s="285">
        <f>IF(ISBLANK(INDEX('Policy Characteristics'!F:F,MATCH($C876,'Policy Characteristics'!$C:$C,0))),"",INDEX('Policy Characteristics'!F:F,MATCH($C876,'Policy Characteristics'!$C:$C,0)))</f>
        <v>0</v>
      </c>
      <c r="M876" s="285">
        <f>IF(ISBLANK(INDEX('Policy Characteristics'!G:G,MATCH($C876,'Policy Characteristics'!$C:$C,0))),"",INDEX('Policy Characteristics'!G:G,MATCH($C876,'Policy Characteristics'!$C:$C,0)))</f>
        <v>0.25</v>
      </c>
      <c r="N876" s="285">
        <f>IF(ISBLANK(INDEX('Policy Characteristics'!H:H,MATCH($C876,'Policy Characteristics'!$C:$C,0))),"",INDEX('Policy Characteristics'!H:H,MATCH($C876,'Policy Characteristics'!$C:$C,0)))</f>
        <v>0.01</v>
      </c>
      <c r="O876" s="272" t="str">
        <f>IF(ISBLANK(INDEX('Policy Characteristics'!I:I,MATCH($C876,'Policy Characteristics'!$C:$C,0))),"",INDEX('Policy Characteristics'!I:I,MATCH($C876,'Policy Characteristics'!$C:$C,0)))</f>
        <v>% reduction in energy use</v>
      </c>
      <c r="P876" s="272" t="str">
        <f>IF(ISBLANK(INDEX('Policy Characteristics'!J:J,MATCH($C876,'Policy Characteristics'!$C:$C,0))),"",INDEX('Policy Characteristics'!J:J,MATCH($C876,'Policy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6" s="272" t="str">
        <f>IF(ISBLANK(INDEX('Policy Characteristics'!K:K,MATCH($C876,'Policy Characteristics'!$C:$C,0))),"",INDEX('Policy Characteristics'!K:K,MATCH($C876,'Policy Characteristics'!$C:$C,0)))</f>
        <v>industry-ag-main.html#eff-stds</v>
      </c>
      <c r="R876" s="272" t="str">
        <f>IF(ISBLANK(INDEX('Policy Characteristics'!L:L,MATCH($C876,'Policy Characteristics'!$C:$C,0))),"",INDEX('Policy Characteristics'!L:L,MATCH($C876,'Policy Characteristics'!$C:$C,0)))</f>
        <v>industry-energy-efficiency-standards.html</v>
      </c>
    </row>
    <row r="877" spans="1:18" s="4" customFormat="1" ht="16">
      <c r="A877" s="272" t="str">
        <f>IF(ISBLANK(INDEX('Policy Characteristics'!A:A,MATCH($C877,'Policy Characteristics'!$C:$C,0))),"",INDEX('Policy Characteristics'!A:A,MATCH($C877,'Policy Characteristics'!$C:$C,0)))</f>
        <v>Industry</v>
      </c>
      <c r="B877" s="272" t="str">
        <f>IF(ISBLANK(INDEX('Policy Characteristics'!B:B,MATCH($C877,'Policy Characteristics'!$C:$C,0))),"",INDEX('Policy Characteristics'!B:B,MATCH($C877,'Policy Characteristics'!$C:$C,0)))</f>
        <v>Industry Energy Efficiency Standards</v>
      </c>
      <c r="C877" s="274" t="str">
        <f t="shared" si="39"/>
        <v>Percentage Improvement in Eqpt Efficiency Standards above BAU</v>
      </c>
      <c r="D877" s="6" t="s">
        <v>3203</v>
      </c>
      <c r="E877" s="44" t="s">
        <v>2449</v>
      </c>
      <c r="F877" t="s">
        <v>3171</v>
      </c>
      <c r="G877" s="44" t="s">
        <v>2455</v>
      </c>
      <c r="H877" s="43">
        <v>1113</v>
      </c>
      <c r="I877" s="44" t="s">
        <v>46</v>
      </c>
      <c r="J877" s="274" t="str">
        <f>IF(ISBLANK(INDEX('Policy Characteristics'!D:D,MATCH($C877,'Policy Characteristics'!$C:$C,0))),"",INDEX('Policy Characteristics'!D:D,MATCH($C877,'Policy Characteristics'!$C:$C,0)))</f>
        <v>Industry Energy Efficiency Standards</v>
      </c>
      <c r="K877" s="272" t="str">
        <f>IF(ISBLANK(INDEX('Policy Characteristics'!E:E,MATCH($C877,'Policy Characteristics'!$C:$C,0))),"",INDEX('Policy Characteristics'!E:E,MATCH($C877,'Policy Characteristics'!$C:$C,0)))</f>
        <v>indst efficiency standards</v>
      </c>
      <c r="L877" s="285">
        <f>IF(ISBLANK(INDEX('Policy Characteristics'!F:F,MATCH($C877,'Policy Characteristics'!$C:$C,0))),"",INDEX('Policy Characteristics'!F:F,MATCH($C877,'Policy Characteristics'!$C:$C,0)))</f>
        <v>0</v>
      </c>
      <c r="M877" s="285">
        <f>IF(ISBLANK(INDEX('Policy Characteristics'!G:G,MATCH($C877,'Policy Characteristics'!$C:$C,0))),"",INDEX('Policy Characteristics'!G:G,MATCH($C877,'Policy Characteristics'!$C:$C,0)))</f>
        <v>0.25</v>
      </c>
      <c r="N877" s="285">
        <f>IF(ISBLANK(INDEX('Policy Characteristics'!H:H,MATCH($C877,'Policy Characteristics'!$C:$C,0))),"",INDEX('Policy Characteristics'!H:H,MATCH($C877,'Policy Characteristics'!$C:$C,0)))</f>
        <v>0.01</v>
      </c>
      <c r="O877" s="272" t="str">
        <f>IF(ISBLANK(INDEX('Policy Characteristics'!I:I,MATCH($C877,'Policy Characteristics'!$C:$C,0))),"",INDEX('Policy Characteristics'!I:I,MATCH($C877,'Policy Characteristics'!$C:$C,0)))</f>
        <v>% reduction in energy use</v>
      </c>
      <c r="P877" s="272" t="str">
        <f>IF(ISBLANK(INDEX('Policy Characteristics'!J:J,MATCH($C877,'Policy Characteristics'!$C:$C,0))),"",INDEX('Policy Characteristics'!J:J,MATCH($C877,'Policy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7" s="272" t="str">
        <f>IF(ISBLANK(INDEX('Policy Characteristics'!K:K,MATCH($C877,'Policy Characteristics'!$C:$C,0))),"",INDEX('Policy Characteristics'!K:K,MATCH($C877,'Policy Characteristics'!$C:$C,0)))</f>
        <v>industry-ag-main.html#eff-stds</v>
      </c>
      <c r="R877" s="272" t="str">
        <f>IF(ISBLANK(INDEX('Policy Characteristics'!L:L,MATCH($C877,'Policy Characteristics'!$C:$C,0))),"",INDEX('Policy Characteristics'!L:L,MATCH($C877,'Policy Characteristics'!$C:$C,0)))</f>
        <v>industry-energy-efficiency-standards.html</v>
      </c>
    </row>
    <row r="878" spans="1:18" s="4" customFormat="1" ht="16">
      <c r="A878" s="272" t="str">
        <f>IF(ISBLANK(INDEX('Policy Characteristics'!A:A,MATCH($C878,'Policy Characteristics'!$C:$C,0))),"",INDEX('Policy Characteristics'!A:A,MATCH($C878,'Policy Characteristics'!$C:$C,0)))</f>
        <v>Industry</v>
      </c>
      <c r="B878" s="272" t="str">
        <f>IF(ISBLANK(INDEX('Policy Characteristics'!B:B,MATCH($C878,'Policy Characteristics'!$C:$C,0))),"",INDEX('Policy Characteristics'!B:B,MATCH($C878,'Policy Characteristics'!$C:$C,0)))</f>
        <v>Industry Energy Efficiency Standards</v>
      </c>
      <c r="C878" s="274" t="str">
        <f t="shared" si="39"/>
        <v>Percentage Improvement in Eqpt Efficiency Standards above BAU</v>
      </c>
      <c r="D878" s="6" t="s">
        <v>3203</v>
      </c>
      <c r="E878" s="44" t="s">
        <v>2785</v>
      </c>
      <c r="F878" t="s">
        <v>3171</v>
      </c>
      <c r="G878" s="44" t="s">
        <v>2788</v>
      </c>
      <c r="H878" s="43">
        <v>1114</v>
      </c>
      <c r="I878" s="44" t="s">
        <v>46</v>
      </c>
      <c r="J878" s="274" t="str">
        <f>IF(ISBLANK(INDEX('Policy Characteristics'!D:D,MATCH($C878,'Policy Characteristics'!$C:$C,0))),"",INDEX('Policy Characteristics'!D:D,MATCH($C878,'Policy Characteristics'!$C:$C,0)))</f>
        <v>Industry Energy Efficiency Standards</v>
      </c>
      <c r="K878" s="272" t="str">
        <f>IF(ISBLANK(INDEX('Policy Characteristics'!E:E,MATCH($C878,'Policy Characteristics'!$C:$C,0))),"",INDEX('Policy Characteristics'!E:E,MATCH($C878,'Policy Characteristics'!$C:$C,0)))</f>
        <v>indst efficiency standards</v>
      </c>
      <c r="L878" s="285">
        <f>IF(ISBLANK(INDEX('Policy Characteristics'!F:F,MATCH($C878,'Policy Characteristics'!$C:$C,0))),"",INDEX('Policy Characteristics'!F:F,MATCH($C878,'Policy Characteristics'!$C:$C,0)))</f>
        <v>0</v>
      </c>
      <c r="M878" s="285">
        <f>IF(ISBLANK(INDEX('Policy Characteristics'!G:G,MATCH($C878,'Policy Characteristics'!$C:$C,0))),"",INDEX('Policy Characteristics'!G:G,MATCH($C878,'Policy Characteristics'!$C:$C,0)))</f>
        <v>0.25</v>
      </c>
      <c r="N878" s="285">
        <f>IF(ISBLANK(INDEX('Policy Characteristics'!H:H,MATCH($C878,'Policy Characteristics'!$C:$C,0))),"",INDEX('Policy Characteristics'!H:H,MATCH($C878,'Policy Characteristics'!$C:$C,0)))</f>
        <v>0.01</v>
      </c>
      <c r="O878" s="272" t="str">
        <f>IF(ISBLANK(INDEX('Policy Characteristics'!I:I,MATCH($C878,'Policy Characteristics'!$C:$C,0))),"",INDEX('Policy Characteristics'!I:I,MATCH($C878,'Policy Characteristics'!$C:$C,0)))</f>
        <v>% reduction in energy use</v>
      </c>
      <c r="P878" s="272" t="str">
        <f>IF(ISBLANK(INDEX('Policy Characteristics'!J:J,MATCH($C878,'Policy Characteristics'!$C:$C,0))),"",INDEX('Policy Characteristics'!J:J,MATCH($C878,'Policy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8" s="272" t="str">
        <f>IF(ISBLANK(INDEX('Policy Characteristics'!K:K,MATCH($C878,'Policy Characteristics'!$C:$C,0))),"",INDEX('Policy Characteristics'!K:K,MATCH($C878,'Policy Characteristics'!$C:$C,0)))</f>
        <v>industry-ag-main.html#eff-stds</v>
      </c>
      <c r="R878" s="272" t="str">
        <f>IF(ISBLANK(INDEX('Policy Characteristics'!L:L,MATCH($C878,'Policy Characteristics'!$C:$C,0))),"",INDEX('Policy Characteristics'!L:L,MATCH($C878,'Policy Characteristics'!$C:$C,0)))</f>
        <v>industry-energy-efficiency-standards.html</v>
      </c>
    </row>
    <row r="879" spans="1:18" s="4" customFormat="1" ht="16">
      <c r="A879" s="272" t="str">
        <f>IF(ISBLANK(INDEX('Policy Characteristics'!A:A,MATCH($C879,'Policy Characteristics'!$C:$C,0))),"",INDEX('Policy Characteristics'!A:A,MATCH($C879,'Policy Characteristics'!$C:$C,0)))</f>
        <v>Industry</v>
      </c>
      <c r="B879" s="272" t="str">
        <f>IF(ISBLANK(INDEX('Policy Characteristics'!B:B,MATCH($C879,'Policy Characteristics'!$C:$C,0))),"",INDEX('Policy Characteristics'!B:B,MATCH($C879,'Policy Characteristics'!$C:$C,0)))</f>
        <v>Industry Energy Efficiency Standards</v>
      </c>
      <c r="C879" s="274" t="str">
        <f t="shared" si="39"/>
        <v>Percentage Improvement in Eqpt Efficiency Standards above BAU</v>
      </c>
      <c r="D879" s="6" t="s">
        <v>3203</v>
      </c>
      <c r="E879" s="44" t="s">
        <v>2786</v>
      </c>
      <c r="F879" t="s">
        <v>3171</v>
      </c>
      <c r="G879" s="44" t="s">
        <v>2790</v>
      </c>
      <c r="H879" s="43">
        <v>1115</v>
      </c>
      <c r="I879" s="44" t="s">
        <v>46</v>
      </c>
      <c r="J879" s="274" t="str">
        <f>IF(ISBLANK(INDEX('Policy Characteristics'!D:D,MATCH($C879,'Policy Characteristics'!$C:$C,0))),"",INDEX('Policy Characteristics'!D:D,MATCH($C879,'Policy Characteristics'!$C:$C,0)))</f>
        <v>Industry Energy Efficiency Standards</v>
      </c>
      <c r="K879" s="272" t="str">
        <f>IF(ISBLANK(INDEX('Policy Characteristics'!E:E,MATCH($C879,'Policy Characteristics'!$C:$C,0))),"",INDEX('Policy Characteristics'!E:E,MATCH($C879,'Policy Characteristics'!$C:$C,0)))</f>
        <v>indst efficiency standards</v>
      </c>
      <c r="L879" s="285">
        <f>IF(ISBLANK(INDEX('Policy Characteristics'!F:F,MATCH($C879,'Policy Characteristics'!$C:$C,0))),"",INDEX('Policy Characteristics'!F:F,MATCH($C879,'Policy Characteristics'!$C:$C,0)))</f>
        <v>0</v>
      </c>
      <c r="M879" s="285">
        <f>IF(ISBLANK(INDEX('Policy Characteristics'!G:G,MATCH($C879,'Policy Characteristics'!$C:$C,0))),"",INDEX('Policy Characteristics'!G:G,MATCH($C879,'Policy Characteristics'!$C:$C,0)))</f>
        <v>0.25</v>
      </c>
      <c r="N879" s="285">
        <f>IF(ISBLANK(INDEX('Policy Characteristics'!H:H,MATCH($C879,'Policy Characteristics'!$C:$C,0))),"",INDEX('Policy Characteristics'!H:H,MATCH($C879,'Policy Characteristics'!$C:$C,0)))</f>
        <v>0.01</v>
      </c>
      <c r="O879" s="272" t="str">
        <f>IF(ISBLANK(INDEX('Policy Characteristics'!I:I,MATCH($C879,'Policy Characteristics'!$C:$C,0))),"",INDEX('Policy Characteristics'!I:I,MATCH($C879,'Policy Characteristics'!$C:$C,0)))</f>
        <v>% reduction in energy use</v>
      </c>
      <c r="P879" s="272" t="str">
        <f>IF(ISBLANK(INDEX('Policy Characteristics'!J:J,MATCH($C879,'Policy Characteristics'!$C:$C,0))),"",INDEX('Policy Characteristics'!J:J,MATCH($C879,'Policy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79" s="272" t="str">
        <f>IF(ISBLANK(INDEX('Policy Characteristics'!K:K,MATCH($C879,'Policy Characteristics'!$C:$C,0))),"",INDEX('Policy Characteristics'!K:K,MATCH($C879,'Policy Characteristics'!$C:$C,0)))</f>
        <v>industry-ag-main.html#eff-stds</v>
      </c>
      <c r="R879" s="272" t="str">
        <f>IF(ISBLANK(INDEX('Policy Characteristics'!L:L,MATCH($C879,'Policy Characteristics'!$C:$C,0))),"",INDEX('Policy Characteristics'!L:L,MATCH($C879,'Policy Characteristics'!$C:$C,0)))</f>
        <v>industry-energy-efficiency-standards.html</v>
      </c>
    </row>
    <row r="880" spans="1:18" s="4" customFormat="1" ht="16">
      <c r="A880" s="272" t="str">
        <f>IF(ISBLANK(INDEX('Policy Characteristics'!A:A,MATCH($C880,'Policy Characteristics'!$C:$C,0))),"",INDEX('Policy Characteristics'!A:A,MATCH($C880,'Policy Characteristics'!$C:$C,0)))</f>
        <v>Industry</v>
      </c>
      <c r="B880" s="272" t="str">
        <f>IF(ISBLANK(INDEX('Policy Characteristics'!B:B,MATCH($C880,'Policy Characteristics'!$C:$C,0))),"",INDEX('Policy Characteristics'!B:B,MATCH($C880,'Policy Characteristics'!$C:$C,0)))</f>
        <v>Industry Energy Efficiency Standards</v>
      </c>
      <c r="C880" s="274" t="str">
        <f t="shared" si="39"/>
        <v>Percentage Improvement in Eqpt Efficiency Standards above BAU</v>
      </c>
      <c r="D880" s="6" t="s">
        <v>3203</v>
      </c>
      <c r="E880" s="44" t="s">
        <v>2787</v>
      </c>
      <c r="F880" t="s">
        <v>3171</v>
      </c>
      <c r="G880" s="44" t="s">
        <v>2791</v>
      </c>
      <c r="H880" s="43">
        <v>1116</v>
      </c>
      <c r="I880" s="44" t="s">
        <v>46</v>
      </c>
      <c r="J880" s="274" t="str">
        <f>IF(ISBLANK(INDEX('Policy Characteristics'!D:D,MATCH($C880,'Policy Characteristics'!$C:$C,0))),"",INDEX('Policy Characteristics'!D:D,MATCH($C880,'Policy Characteristics'!$C:$C,0)))</f>
        <v>Industry Energy Efficiency Standards</v>
      </c>
      <c r="K880" s="272" t="str">
        <f>IF(ISBLANK(INDEX('Policy Characteristics'!E:E,MATCH($C880,'Policy Characteristics'!$C:$C,0))),"",INDEX('Policy Characteristics'!E:E,MATCH($C880,'Policy Characteristics'!$C:$C,0)))</f>
        <v>indst efficiency standards</v>
      </c>
      <c r="L880" s="285">
        <f>IF(ISBLANK(INDEX('Policy Characteristics'!F:F,MATCH($C880,'Policy Characteristics'!$C:$C,0))),"",INDEX('Policy Characteristics'!F:F,MATCH($C880,'Policy Characteristics'!$C:$C,0)))</f>
        <v>0</v>
      </c>
      <c r="M880" s="285">
        <f>IF(ISBLANK(INDEX('Policy Characteristics'!G:G,MATCH($C880,'Policy Characteristics'!$C:$C,0))),"",INDEX('Policy Characteristics'!G:G,MATCH($C880,'Policy Characteristics'!$C:$C,0)))</f>
        <v>0.25</v>
      </c>
      <c r="N880" s="285">
        <f>IF(ISBLANK(INDEX('Policy Characteristics'!H:H,MATCH($C880,'Policy Characteristics'!$C:$C,0))),"",INDEX('Policy Characteristics'!H:H,MATCH($C880,'Policy Characteristics'!$C:$C,0)))</f>
        <v>0.01</v>
      </c>
      <c r="O880" s="272" t="str">
        <f>IF(ISBLANK(INDEX('Policy Characteristics'!I:I,MATCH($C880,'Policy Characteristics'!$C:$C,0))),"",INDEX('Policy Characteristics'!I:I,MATCH($C880,'Policy Characteristics'!$C:$C,0)))</f>
        <v>% reduction in energy use</v>
      </c>
      <c r="P880" s="272" t="str">
        <f>IF(ISBLANK(INDEX('Policy Characteristics'!J:J,MATCH($C880,'Policy Characteristics'!$C:$C,0))),"",INDEX('Policy Characteristics'!J:J,MATCH($C880,'Policy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0" s="272" t="str">
        <f>IF(ISBLANK(INDEX('Policy Characteristics'!K:K,MATCH($C880,'Policy Characteristics'!$C:$C,0))),"",INDEX('Policy Characteristics'!K:K,MATCH($C880,'Policy Characteristics'!$C:$C,0)))</f>
        <v>industry-ag-main.html#eff-stds</v>
      </c>
      <c r="R880" s="272" t="str">
        <f>IF(ISBLANK(INDEX('Policy Characteristics'!L:L,MATCH($C880,'Policy Characteristics'!$C:$C,0))),"",INDEX('Policy Characteristics'!L:L,MATCH($C880,'Policy Characteristics'!$C:$C,0)))</f>
        <v>industry-energy-efficiency-standards.html</v>
      </c>
    </row>
    <row r="881" spans="1:18" s="4" customFormat="1" ht="16">
      <c r="A881" s="272" t="str">
        <f>IF(ISBLANK(INDEX('Policy Characteristics'!A:A,MATCH($C881,'Policy Characteristics'!$C:$C,0))),"",INDEX('Policy Characteristics'!A:A,MATCH($C881,'Policy Characteristics'!$C:$C,0)))</f>
        <v>Industry</v>
      </c>
      <c r="B881" s="272" t="str">
        <f>IF(ISBLANK(INDEX('Policy Characteristics'!B:B,MATCH($C881,'Policy Characteristics'!$C:$C,0))),"",INDEX('Policy Characteristics'!B:B,MATCH($C881,'Policy Characteristics'!$C:$C,0)))</f>
        <v>Industry Energy Efficiency Standards</v>
      </c>
      <c r="C881" s="274" t="str">
        <f t="shared" si="39"/>
        <v>Percentage Improvement in Eqpt Efficiency Standards above BAU</v>
      </c>
      <c r="D881" s="6" t="s">
        <v>3203</v>
      </c>
      <c r="E881" s="44" t="s">
        <v>2784</v>
      </c>
      <c r="F881" t="s">
        <v>3171</v>
      </c>
      <c r="G881" s="44" t="s">
        <v>2789</v>
      </c>
      <c r="H881" s="43">
        <v>1117</v>
      </c>
      <c r="I881" s="44" t="s">
        <v>46</v>
      </c>
      <c r="J881" s="274" t="str">
        <f>IF(ISBLANK(INDEX('Policy Characteristics'!D:D,MATCH($C881,'Policy Characteristics'!$C:$C,0))),"",INDEX('Policy Characteristics'!D:D,MATCH($C881,'Policy Characteristics'!$C:$C,0)))</f>
        <v>Industry Energy Efficiency Standards</v>
      </c>
      <c r="K881" s="272" t="str">
        <f>IF(ISBLANK(INDEX('Policy Characteristics'!E:E,MATCH($C881,'Policy Characteristics'!$C:$C,0))),"",INDEX('Policy Characteristics'!E:E,MATCH($C881,'Policy Characteristics'!$C:$C,0)))</f>
        <v>indst efficiency standards</v>
      </c>
      <c r="L881" s="285">
        <f>IF(ISBLANK(INDEX('Policy Characteristics'!F:F,MATCH($C881,'Policy Characteristics'!$C:$C,0))),"",INDEX('Policy Characteristics'!F:F,MATCH($C881,'Policy Characteristics'!$C:$C,0)))</f>
        <v>0</v>
      </c>
      <c r="M881" s="285">
        <f>IF(ISBLANK(INDEX('Policy Characteristics'!G:G,MATCH($C881,'Policy Characteristics'!$C:$C,0))),"",INDEX('Policy Characteristics'!G:G,MATCH($C881,'Policy Characteristics'!$C:$C,0)))</f>
        <v>0.25</v>
      </c>
      <c r="N881" s="285">
        <f>IF(ISBLANK(INDEX('Policy Characteristics'!H:H,MATCH($C881,'Policy Characteristics'!$C:$C,0))),"",INDEX('Policy Characteristics'!H:H,MATCH($C881,'Policy Characteristics'!$C:$C,0)))</f>
        <v>0.01</v>
      </c>
      <c r="O881" s="272" t="str">
        <f>IF(ISBLANK(INDEX('Policy Characteristics'!I:I,MATCH($C881,'Policy Characteristics'!$C:$C,0))),"",INDEX('Policy Characteristics'!I:I,MATCH($C881,'Policy Characteristics'!$C:$C,0)))</f>
        <v>% reduction in energy use</v>
      </c>
      <c r="P881" s="272" t="str">
        <f>IF(ISBLANK(INDEX('Policy Characteristics'!J:J,MATCH($C881,'Policy Characteristics'!$C:$C,0))),"",INDEX('Policy Characteristics'!J:J,MATCH($C881,'Policy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1" s="272" t="str">
        <f>IF(ISBLANK(INDEX('Policy Characteristics'!K:K,MATCH($C881,'Policy Characteristics'!$C:$C,0))),"",INDEX('Policy Characteristics'!K:K,MATCH($C881,'Policy Characteristics'!$C:$C,0)))</f>
        <v>industry-ag-main.html#eff-stds</v>
      </c>
      <c r="R881" s="272" t="str">
        <f>IF(ISBLANK(INDEX('Policy Characteristics'!L:L,MATCH($C881,'Policy Characteristics'!$C:$C,0))),"",INDEX('Policy Characteristics'!L:L,MATCH($C881,'Policy Characteristics'!$C:$C,0)))</f>
        <v>industry-energy-efficiency-standards.html</v>
      </c>
    </row>
    <row r="882" spans="1:18" s="4" customFormat="1" ht="16">
      <c r="A882" s="272" t="str">
        <f>IF(ISBLANK(INDEX('Policy Characteristics'!A:A,MATCH($C882,'Policy Characteristics'!$C:$C,0))),"",INDEX('Policy Characteristics'!A:A,MATCH($C882,'Policy Characteristics'!$C:$C,0)))</f>
        <v>Industry</v>
      </c>
      <c r="B882" s="272" t="str">
        <f>IF(ISBLANK(INDEX('Policy Characteristics'!B:B,MATCH($C882,'Policy Characteristics'!$C:$C,0))),"",INDEX('Policy Characteristics'!B:B,MATCH($C882,'Policy Characteristics'!$C:$C,0)))</f>
        <v>Industry Energy Efficiency Standards</v>
      </c>
      <c r="C882" s="274" t="str">
        <f t="shared" si="39"/>
        <v>Percentage Improvement in Eqpt Efficiency Standards above BAU</v>
      </c>
      <c r="D882" s="6" t="s">
        <v>3204</v>
      </c>
      <c r="E882" s="44" t="s">
        <v>2444</v>
      </c>
      <c r="F882" t="s">
        <v>3172</v>
      </c>
      <c r="G882" s="44" t="s">
        <v>2450</v>
      </c>
      <c r="H882" s="43">
        <v>1118</v>
      </c>
      <c r="I882" s="44" t="s">
        <v>46</v>
      </c>
      <c r="J882" s="274" t="str">
        <f>IF(ISBLANK(INDEX('Policy Characteristics'!D:D,MATCH($C882,'Policy Characteristics'!$C:$C,0))),"",INDEX('Policy Characteristics'!D:D,MATCH($C882,'Policy Characteristics'!$C:$C,0)))</f>
        <v>Industry Energy Efficiency Standards</v>
      </c>
      <c r="K882" s="272" t="str">
        <f>IF(ISBLANK(INDEX('Policy Characteristics'!E:E,MATCH($C882,'Policy Characteristics'!$C:$C,0))),"",INDEX('Policy Characteristics'!E:E,MATCH($C882,'Policy Characteristics'!$C:$C,0)))</f>
        <v>indst efficiency standards</v>
      </c>
      <c r="L882" s="285">
        <f>IF(ISBLANK(INDEX('Policy Characteristics'!F:F,MATCH($C882,'Policy Characteristics'!$C:$C,0))),"",INDEX('Policy Characteristics'!F:F,MATCH($C882,'Policy Characteristics'!$C:$C,0)))</f>
        <v>0</v>
      </c>
      <c r="M882" s="285">
        <f>IF(ISBLANK(INDEX('Policy Characteristics'!G:G,MATCH($C882,'Policy Characteristics'!$C:$C,0))),"",INDEX('Policy Characteristics'!G:G,MATCH($C882,'Policy Characteristics'!$C:$C,0)))</f>
        <v>0.25</v>
      </c>
      <c r="N882" s="285">
        <f>IF(ISBLANK(INDEX('Policy Characteristics'!H:H,MATCH($C882,'Policy Characteristics'!$C:$C,0))),"",INDEX('Policy Characteristics'!H:H,MATCH($C882,'Policy Characteristics'!$C:$C,0)))</f>
        <v>0.01</v>
      </c>
      <c r="O882" s="272" t="str">
        <f>IF(ISBLANK(INDEX('Policy Characteristics'!I:I,MATCH($C882,'Policy Characteristics'!$C:$C,0))),"",INDEX('Policy Characteristics'!I:I,MATCH($C882,'Policy Characteristics'!$C:$C,0)))</f>
        <v>% reduction in energy use</v>
      </c>
      <c r="P882" s="272" t="str">
        <f>IF(ISBLANK(INDEX('Policy Characteristics'!J:J,MATCH($C882,'Policy Characteristics'!$C:$C,0))),"",INDEX('Policy Characteristics'!J:J,MATCH($C882,'Policy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2" s="272" t="str">
        <f>IF(ISBLANK(INDEX('Policy Characteristics'!K:K,MATCH($C882,'Policy Characteristics'!$C:$C,0))),"",INDEX('Policy Characteristics'!K:K,MATCH($C882,'Policy Characteristics'!$C:$C,0)))</f>
        <v>industry-ag-main.html#eff-stds</v>
      </c>
      <c r="R882" s="272" t="str">
        <f>IF(ISBLANK(INDEX('Policy Characteristics'!L:L,MATCH($C882,'Policy Characteristics'!$C:$C,0))),"",INDEX('Policy Characteristics'!L:L,MATCH($C882,'Policy Characteristics'!$C:$C,0)))</f>
        <v>industry-energy-efficiency-standards.html</v>
      </c>
    </row>
    <row r="883" spans="1:18" s="4" customFormat="1" ht="16">
      <c r="A883" s="272" t="str">
        <f>IF(ISBLANK(INDEX('Policy Characteristics'!A:A,MATCH($C883,'Policy Characteristics'!$C:$C,0))),"",INDEX('Policy Characteristics'!A:A,MATCH($C883,'Policy Characteristics'!$C:$C,0)))</f>
        <v>Industry</v>
      </c>
      <c r="B883" s="272" t="str">
        <f>IF(ISBLANK(INDEX('Policy Characteristics'!B:B,MATCH($C883,'Policy Characteristics'!$C:$C,0))),"",INDEX('Policy Characteristics'!B:B,MATCH($C883,'Policy Characteristics'!$C:$C,0)))</f>
        <v>Industry Energy Efficiency Standards</v>
      </c>
      <c r="C883" s="274" t="str">
        <f t="shared" si="39"/>
        <v>Percentage Improvement in Eqpt Efficiency Standards above BAU</v>
      </c>
      <c r="D883" s="6" t="s">
        <v>3204</v>
      </c>
      <c r="E883" s="44" t="s">
        <v>2445</v>
      </c>
      <c r="F883" t="s">
        <v>3172</v>
      </c>
      <c r="G883" s="44" t="s">
        <v>2453</v>
      </c>
      <c r="H883" s="43">
        <v>1119</v>
      </c>
      <c r="I883" s="44" t="s">
        <v>46</v>
      </c>
      <c r="J883" s="274" t="str">
        <f>IF(ISBLANK(INDEX('Policy Characteristics'!D:D,MATCH($C883,'Policy Characteristics'!$C:$C,0))),"",INDEX('Policy Characteristics'!D:D,MATCH($C883,'Policy Characteristics'!$C:$C,0)))</f>
        <v>Industry Energy Efficiency Standards</v>
      </c>
      <c r="K883" s="272" t="str">
        <f>IF(ISBLANK(INDEX('Policy Characteristics'!E:E,MATCH($C883,'Policy Characteristics'!$C:$C,0))),"",INDEX('Policy Characteristics'!E:E,MATCH($C883,'Policy Characteristics'!$C:$C,0)))</f>
        <v>indst efficiency standards</v>
      </c>
      <c r="L883" s="285">
        <f>IF(ISBLANK(INDEX('Policy Characteristics'!F:F,MATCH($C883,'Policy Characteristics'!$C:$C,0))),"",INDEX('Policy Characteristics'!F:F,MATCH($C883,'Policy Characteristics'!$C:$C,0)))</f>
        <v>0</v>
      </c>
      <c r="M883" s="285">
        <f>IF(ISBLANK(INDEX('Policy Characteristics'!G:G,MATCH($C883,'Policy Characteristics'!$C:$C,0))),"",INDEX('Policy Characteristics'!G:G,MATCH($C883,'Policy Characteristics'!$C:$C,0)))</f>
        <v>0.25</v>
      </c>
      <c r="N883" s="285">
        <f>IF(ISBLANK(INDEX('Policy Characteristics'!H:H,MATCH($C883,'Policy Characteristics'!$C:$C,0))),"",INDEX('Policy Characteristics'!H:H,MATCH($C883,'Policy Characteristics'!$C:$C,0)))</f>
        <v>0.01</v>
      </c>
      <c r="O883" s="272" t="str">
        <f>IF(ISBLANK(INDEX('Policy Characteristics'!I:I,MATCH($C883,'Policy Characteristics'!$C:$C,0))),"",INDEX('Policy Characteristics'!I:I,MATCH($C883,'Policy Characteristics'!$C:$C,0)))</f>
        <v>% reduction in energy use</v>
      </c>
      <c r="P883" s="272" t="str">
        <f>IF(ISBLANK(INDEX('Policy Characteristics'!J:J,MATCH($C883,'Policy Characteristics'!$C:$C,0))),"",INDEX('Policy Characteristics'!J:J,MATCH($C883,'Policy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3" s="272" t="str">
        <f>IF(ISBLANK(INDEX('Policy Characteristics'!K:K,MATCH($C883,'Policy Characteristics'!$C:$C,0))),"",INDEX('Policy Characteristics'!K:K,MATCH($C883,'Policy Characteristics'!$C:$C,0)))</f>
        <v>industry-ag-main.html#eff-stds</v>
      </c>
      <c r="R883" s="272" t="str">
        <f>IF(ISBLANK(INDEX('Policy Characteristics'!L:L,MATCH($C883,'Policy Characteristics'!$C:$C,0))),"",INDEX('Policy Characteristics'!L:L,MATCH($C883,'Policy Characteristics'!$C:$C,0)))</f>
        <v>industry-energy-efficiency-standards.html</v>
      </c>
    </row>
    <row r="884" spans="1:18" s="4" customFormat="1" ht="16">
      <c r="A884" s="272" t="str">
        <f>IF(ISBLANK(INDEX('Policy Characteristics'!A:A,MATCH($C884,'Policy Characteristics'!$C:$C,0))),"",INDEX('Policy Characteristics'!A:A,MATCH($C884,'Policy Characteristics'!$C:$C,0)))</f>
        <v>Industry</v>
      </c>
      <c r="B884" s="272" t="str">
        <f>IF(ISBLANK(INDEX('Policy Characteristics'!B:B,MATCH($C884,'Policy Characteristics'!$C:$C,0))),"",INDEX('Policy Characteristics'!B:B,MATCH($C884,'Policy Characteristics'!$C:$C,0)))</f>
        <v>Industry Energy Efficiency Standards</v>
      </c>
      <c r="C884" s="274" t="str">
        <f t="shared" si="39"/>
        <v>Percentage Improvement in Eqpt Efficiency Standards above BAU</v>
      </c>
      <c r="D884" s="6" t="s">
        <v>3204</v>
      </c>
      <c r="E884" s="44" t="s">
        <v>2446</v>
      </c>
      <c r="F884" t="s">
        <v>3172</v>
      </c>
      <c r="G884" s="44" t="s">
        <v>2454</v>
      </c>
      <c r="H884" s="43">
        <v>1120</v>
      </c>
      <c r="I884" s="44" t="s">
        <v>46</v>
      </c>
      <c r="J884" s="274" t="str">
        <f>IF(ISBLANK(INDEX('Policy Characteristics'!D:D,MATCH($C884,'Policy Characteristics'!$C:$C,0))),"",INDEX('Policy Characteristics'!D:D,MATCH($C884,'Policy Characteristics'!$C:$C,0)))</f>
        <v>Industry Energy Efficiency Standards</v>
      </c>
      <c r="K884" s="272" t="str">
        <f>IF(ISBLANK(INDEX('Policy Characteristics'!E:E,MATCH($C884,'Policy Characteristics'!$C:$C,0))),"",INDEX('Policy Characteristics'!E:E,MATCH($C884,'Policy Characteristics'!$C:$C,0)))</f>
        <v>indst efficiency standards</v>
      </c>
      <c r="L884" s="285">
        <f>IF(ISBLANK(INDEX('Policy Characteristics'!F:F,MATCH($C884,'Policy Characteristics'!$C:$C,0))),"",INDEX('Policy Characteristics'!F:F,MATCH($C884,'Policy Characteristics'!$C:$C,0)))</f>
        <v>0</v>
      </c>
      <c r="M884" s="285">
        <f>IF(ISBLANK(INDEX('Policy Characteristics'!G:G,MATCH($C884,'Policy Characteristics'!$C:$C,0))),"",INDEX('Policy Characteristics'!G:G,MATCH($C884,'Policy Characteristics'!$C:$C,0)))</f>
        <v>0.25</v>
      </c>
      <c r="N884" s="285">
        <f>IF(ISBLANK(INDEX('Policy Characteristics'!H:H,MATCH($C884,'Policy Characteristics'!$C:$C,0))),"",INDEX('Policy Characteristics'!H:H,MATCH($C884,'Policy Characteristics'!$C:$C,0)))</f>
        <v>0.01</v>
      </c>
      <c r="O884" s="272" t="str">
        <f>IF(ISBLANK(INDEX('Policy Characteristics'!I:I,MATCH($C884,'Policy Characteristics'!$C:$C,0))),"",INDEX('Policy Characteristics'!I:I,MATCH($C884,'Policy Characteristics'!$C:$C,0)))</f>
        <v>% reduction in energy use</v>
      </c>
      <c r="P884" s="272" t="str">
        <f>IF(ISBLANK(INDEX('Policy Characteristics'!J:J,MATCH($C884,'Policy Characteristics'!$C:$C,0))),"",INDEX('Policy Characteristics'!J:J,MATCH($C884,'Policy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4" s="272" t="str">
        <f>IF(ISBLANK(INDEX('Policy Characteristics'!K:K,MATCH($C884,'Policy Characteristics'!$C:$C,0))),"",INDEX('Policy Characteristics'!K:K,MATCH($C884,'Policy Characteristics'!$C:$C,0)))</f>
        <v>industry-ag-main.html#eff-stds</v>
      </c>
      <c r="R884" s="272" t="str">
        <f>IF(ISBLANK(INDEX('Policy Characteristics'!L:L,MATCH($C884,'Policy Characteristics'!$C:$C,0))),"",INDEX('Policy Characteristics'!L:L,MATCH($C884,'Policy Characteristics'!$C:$C,0)))</f>
        <v>industry-energy-efficiency-standards.html</v>
      </c>
    </row>
    <row r="885" spans="1:18" s="4" customFormat="1" ht="16">
      <c r="A885" s="272" t="str">
        <f>IF(ISBLANK(INDEX('Policy Characteristics'!A:A,MATCH($C885,'Policy Characteristics'!$C:$C,0))),"",INDEX('Policy Characteristics'!A:A,MATCH($C885,'Policy Characteristics'!$C:$C,0)))</f>
        <v>Industry</v>
      </c>
      <c r="B885" s="272" t="str">
        <f>IF(ISBLANK(INDEX('Policy Characteristics'!B:B,MATCH($C885,'Policy Characteristics'!$C:$C,0))),"",INDEX('Policy Characteristics'!B:B,MATCH($C885,'Policy Characteristics'!$C:$C,0)))</f>
        <v>Industry Energy Efficiency Standards</v>
      </c>
      <c r="C885" s="274" t="str">
        <f t="shared" si="39"/>
        <v>Percentage Improvement in Eqpt Efficiency Standards above BAU</v>
      </c>
      <c r="D885" s="6" t="s">
        <v>3204</v>
      </c>
      <c r="E885" s="44" t="s">
        <v>2447</v>
      </c>
      <c r="F885" t="s">
        <v>3172</v>
      </c>
      <c r="G885" s="44" t="s">
        <v>2451</v>
      </c>
      <c r="H885" s="43">
        <v>1121</v>
      </c>
      <c r="I885" s="44" t="s">
        <v>46</v>
      </c>
      <c r="J885" s="274" t="str">
        <f>IF(ISBLANK(INDEX('Policy Characteristics'!D:D,MATCH($C885,'Policy Characteristics'!$C:$C,0))),"",INDEX('Policy Characteristics'!D:D,MATCH($C885,'Policy Characteristics'!$C:$C,0)))</f>
        <v>Industry Energy Efficiency Standards</v>
      </c>
      <c r="K885" s="272" t="str">
        <f>IF(ISBLANK(INDEX('Policy Characteristics'!E:E,MATCH($C885,'Policy Characteristics'!$C:$C,0))),"",INDEX('Policy Characteristics'!E:E,MATCH($C885,'Policy Characteristics'!$C:$C,0)))</f>
        <v>indst efficiency standards</v>
      </c>
      <c r="L885" s="285">
        <f>IF(ISBLANK(INDEX('Policy Characteristics'!F:F,MATCH($C885,'Policy Characteristics'!$C:$C,0))),"",INDEX('Policy Characteristics'!F:F,MATCH($C885,'Policy Characteristics'!$C:$C,0)))</f>
        <v>0</v>
      </c>
      <c r="M885" s="285">
        <f>IF(ISBLANK(INDEX('Policy Characteristics'!G:G,MATCH($C885,'Policy Characteristics'!$C:$C,0))),"",INDEX('Policy Characteristics'!G:G,MATCH($C885,'Policy Characteristics'!$C:$C,0)))</f>
        <v>0.25</v>
      </c>
      <c r="N885" s="285">
        <f>IF(ISBLANK(INDEX('Policy Characteristics'!H:H,MATCH($C885,'Policy Characteristics'!$C:$C,0))),"",INDEX('Policy Characteristics'!H:H,MATCH($C885,'Policy Characteristics'!$C:$C,0)))</f>
        <v>0.01</v>
      </c>
      <c r="O885" s="272" t="str">
        <f>IF(ISBLANK(INDEX('Policy Characteristics'!I:I,MATCH($C885,'Policy Characteristics'!$C:$C,0))),"",INDEX('Policy Characteristics'!I:I,MATCH($C885,'Policy Characteristics'!$C:$C,0)))</f>
        <v>% reduction in energy use</v>
      </c>
      <c r="P885" s="272" t="str">
        <f>IF(ISBLANK(INDEX('Policy Characteristics'!J:J,MATCH($C885,'Policy Characteristics'!$C:$C,0))),"",INDEX('Policy Characteristics'!J:J,MATCH($C885,'Policy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5" s="272" t="str">
        <f>IF(ISBLANK(INDEX('Policy Characteristics'!K:K,MATCH($C885,'Policy Characteristics'!$C:$C,0))),"",INDEX('Policy Characteristics'!K:K,MATCH($C885,'Policy Characteristics'!$C:$C,0)))</f>
        <v>industry-ag-main.html#eff-stds</v>
      </c>
      <c r="R885" s="272" t="str">
        <f>IF(ISBLANK(INDEX('Policy Characteristics'!L:L,MATCH($C885,'Policy Characteristics'!$C:$C,0))),"",INDEX('Policy Characteristics'!L:L,MATCH($C885,'Policy Characteristics'!$C:$C,0)))</f>
        <v>industry-energy-efficiency-standards.html</v>
      </c>
    </row>
    <row r="886" spans="1:18" s="4" customFormat="1" ht="16">
      <c r="A886" s="272" t="str">
        <f>IF(ISBLANK(INDEX('Policy Characteristics'!A:A,MATCH($C886,'Policy Characteristics'!$C:$C,0))),"",INDEX('Policy Characteristics'!A:A,MATCH($C886,'Policy Characteristics'!$C:$C,0)))</f>
        <v>Industry</v>
      </c>
      <c r="B886" s="272" t="str">
        <f>IF(ISBLANK(INDEX('Policy Characteristics'!B:B,MATCH($C886,'Policy Characteristics'!$C:$C,0))),"",INDEX('Policy Characteristics'!B:B,MATCH($C886,'Policy Characteristics'!$C:$C,0)))</f>
        <v>Industry Energy Efficiency Standards</v>
      </c>
      <c r="C886" s="274" t="str">
        <f t="shared" si="39"/>
        <v>Percentage Improvement in Eqpt Efficiency Standards above BAU</v>
      </c>
      <c r="D886" s="6" t="s">
        <v>3204</v>
      </c>
      <c r="E886" s="44" t="s">
        <v>2448</v>
      </c>
      <c r="F886" t="s">
        <v>3172</v>
      </c>
      <c r="G886" s="44" t="s">
        <v>2452</v>
      </c>
      <c r="H886" s="43">
        <v>1122</v>
      </c>
      <c r="I886" s="44" t="s">
        <v>46</v>
      </c>
      <c r="J886" s="274" t="str">
        <f>IF(ISBLANK(INDEX('Policy Characteristics'!D:D,MATCH($C886,'Policy Characteristics'!$C:$C,0))),"",INDEX('Policy Characteristics'!D:D,MATCH($C886,'Policy Characteristics'!$C:$C,0)))</f>
        <v>Industry Energy Efficiency Standards</v>
      </c>
      <c r="K886" s="272" t="str">
        <f>IF(ISBLANK(INDEX('Policy Characteristics'!E:E,MATCH($C886,'Policy Characteristics'!$C:$C,0))),"",INDEX('Policy Characteristics'!E:E,MATCH($C886,'Policy Characteristics'!$C:$C,0)))</f>
        <v>indst efficiency standards</v>
      </c>
      <c r="L886" s="285">
        <f>IF(ISBLANK(INDEX('Policy Characteristics'!F:F,MATCH($C886,'Policy Characteristics'!$C:$C,0))),"",INDEX('Policy Characteristics'!F:F,MATCH($C886,'Policy Characteristics'!$C:$C,0)))</f>
        <v>0</v>
      </c>
      <c r="M886" s="285">
        <f>IF(ISBLANK(INDEX('Policy Characteristics'!G:G,MATCH($C886,'Policy Characteristics'!$C:$C,0))),"",INDEX('Policy Characteristics'!G:G,MATCH($C886,'Policy Characteristics'!$C:$C,0)))</f>
        <v>0.25</v>
      </c>
      <c r="N886" s="285">
        <f>IF(ISBLANK(INDEX('Policy Characteristics'!H:H,MATCH($C886,'Policy Characteristics'!$C:$C,0))),"",INDEX('Policy Characteristics'!H:H,MATCH($C886,'Policy Characteristics'!$C:$C,0)))</f>
        <v>0.01</v>
      </c>
      <c r="O886" s="272" t="str">
        <f>IF(ISBLANK(INDEX('Policy Characteristics'!I:I,MATCH($C886,'Policy Characteristics'!$C:$C,0))),"",INDEX('Policy Characteristics'!I:I,MATCH($C886,'Policy Characteristics'!$C:$C,0)))</f>
        <v>% reduction in energy use</v>
      </c>
      <c r="P886" s="272" t="str">
        <f>IF(ISBLANK(INDEX('Policy Characteristics'!J:J,MATCH($C886,'Policy Characteristics'!$C:$C,0))),"",INDEX('Policy Characteristics'!J:J,MATCH($C886,'Policy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6" s="272" t="str">
        <f>IF(ISBLANK(INDEX('Policy Characteristics'!K:K,MATCH($C886,'Policy Characteristics'!$C:$C,0))),"",INDEX('Policy Characteristics'!K:K,MATCH($C886,'Policy Characteristics'!$C:$C,0)))</f>
        <v>industry-ag-main.html#eff-stds</v>
      </c>
      <c r="R886" s="272" t="str">
        <f>IF(ISBLANK(INDEX('Policy Characteristics'!L:L,MATCH($C886,'Policy Characteristics'!$C:$C,0))),"",INDEX('Policy Characteristics'!L:L,MATCH($C886,'Policy Characteristics'!$C:$C,0)))</f>
        <v>industry-energy-efficiency-standards.html</v>
      </c>
    </row>
    <row r="887" spans="1:18" s="4" customFormat="1" ht="16">
      <c r="A887" s="272" t="str">
        <f>IF(ISBLANK(INDEX('Policy Characteristics'!A:A,MATCH($C887,'Policy Characteristics'!$C:$C,0))),"",INDEX('Policy Characteristics'!A:A,MATCH($C887,'Policy Characteristics'!$C:$C,0)))</f>
        <v>Industry</v>
      </c>
      <c r="B887" s="272" t="str">
        <f>IF(ISBLANK(INDEX('Policy Characteristics'!B:B,MATCH($C887,'Policy Characteristics'!$C:$C,0))),"",INDEX('Policy Characteristics'!B:B,MATCH($C887,'Policy Characteristics'!$C:$C,0)))</f>
        <v>Industry Energy Efficiency Standards</v>
      </c>
      <c r="C887" s="274" t="str">
        <f t="shared" si="39"/>
        <v>Percentage Improvement in Eqpt Efficiency Standards above BAU</v>
      </c>
      <c r="D887" s="6" t="s">
        <v>3204</v>
      </c>
      <c r="E887" s="44" t="s">
        <v>2449</v>
      </c>
      <c r="F887" t="s">
        <v>3172</v>
      </c>
      <c r="G887" s="44" t="s">
        <v>2455</v>
      </c>
      <c r="H887" s="43">
        <v>1123</v>
      </c>
      <c r="I887" s="44" t="s">
        <v>46</v>
      </c>
      <c r="J887" s="274" t="str">
        <f>IF(ISBLANK(INDEX('Policy Characteristics'!D:D,MATCH($C887,'Policy Characteristics'!$C:$C,0))),"",INDEX('Policy Characteristics'!D:D,MATCH($C887,'Policy Characteristics'!$C:$C,0)))</f>
        <v>Industry Energy Efficiency Standards</v>
      </c>
      <c r="K887" s="272" t="str">
        <f>IF(ISBLANK(INDEX('Policy Characteristics'!E:E,MATCH($C887,'Policy Characteristics'!$C:$C,0))),"",INDEX('Policy Characteristics'!E:E,MATCH($C887,'Policy Characteristics'!$C:$C,0)))</f>
        <v>indst efficiency standards</v>
      </c>
      <c r="L887" s="285">
        <f>IF(ISBLANK(INDEX('Policy Characteristics'!F:F,MATCH($C887,'Policy Characteristics'!$C:$C,0))),"",INDEX('Policy Characteristics'!F:F,MATCH($C887,'Policy Characteristics'!$C:$C,0)))</f>
        <v>0</v>
      </c>
      <c r="M887" s="285">
        <f>IF(ISBLANK(INDEX('Policy Characteristics'!G:G,MATCH($C887,'Policy Characteristics'!$C:$C,0))),"",INDEX('Policy Characteristics'!G:G,MATCH($C887,'Policy Characteristics'!$C:$C,0)))</f>
        <v>0.25</v>
      </c>
      <c r="N887" s="285">
        <f>IF(ISBLANK(INDEX('Policy Characteristics'!H:H,MATCH($C887,'Policy Characteristics'!$C:$C,0))),"",INDEX('Policy Characteristics'!H:H,MATCH($C887,'Policy Characteristics'!$C:$C,0)))</f>
        <v>0.01</v>
      </c>
      <c r="O887" s="272" t="str">
        <f>IF(ISBLANK(INDEX('Policy Characteristics'!I:I,MATCH($C887,'Policy Characteristics'!$C:$C,0))),"",INDEX('Policy Characteristics'!I:I,MATCH($C887,'Policy Characteristics'!$C:$C,0)))</f>
        <v>% reduction in energy use</v>
      </c>
      <c r="P887" s="272" t="str">
        <f>IF(ISBLANK(INDEX('Policy Characteristics'!J:J,MATCH($C887,'Policy Characteristics'!$C:$C,0))),"",INDEX('Policy Characteristics'!J:J,MATCH($C887,'Policy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7" s="272" t="str">
        <f>IF(ISBLANK(INDEX('Policy Characteristics'!K:K,MATCH($C887,'Policy Characteristics'!$C:$C,0))),"",INDEX('Policy Characteristics'!K:K,MATCH($C887,'Policy Characteristics'!$C:$C,0)))</f>
        <v>industry-ag-main.html#eff-stds</v>
      </c>
      <c r="R887" s="272" t="str">
        <f>IF(ISBLANK(INDEX('Policy Characteristics'!L:L,MATCH($C887,'Policy Characteristics'!$C:$C,0))),"",INDEX('Policy Characteristics'!L:L,MATCH($C887,'Policy Characteristics'!$C:$C,0)))</f>
        <v>industry-energy-efficiency-standards.html</v>
      </c>
    </row>
    <row r="888" spans="1:18" s="4" customFormat="1" ht="16">
      <c r="A888" s="272" t="str">
        <f>IF(ISBLANK(INDEX('Policy Characteristics'!A:A,MATCH($C888,'Policy Characteristics'!$C:$C,0))),"",INDEX('Policy Characteristics'!A:A,MATCH($C888,'Policy Characteristics'!$C:$C,0)))</f>
        <v>Industry</v>
      </c>
      <c r="B888" s="272" t="str">
        <f>IF(ISBLANK(INDEX('Policy Characteristics'!B:B,MATCH($C888,'Policy Characteristics'!$C:$C,0))),"",INDEX('Policy Characteristics'!B:B,MATCH($C888,'Policy Characteristics'!$C:$C,0)))</f>
        <v>Industry Energy Efficiency Standards</v>
      </c>
      <c r="C888" s="274" t="str">
        <f t="shared" si="39"/>
        <v>Percentage Improvement in Eqpt Efficiency Standards above BAU</v>
      </c>
      <c r="D888" s="6" t="s">
        <v>3204</v>
      </c>
      <c r="E888" s="44" t="s">
        <v>2785</v>
      </c>
      <c r="F888" t="s">
        <v>3172</v>
      </c>
      <c r="G888" s="44" t="s">
        <v>2788</v>
      </c>
      <c r="H888" s="43">
        <v>1124</v>
      </c>
      <c r="I888" s="44" t="s">
        <v>46</v>
      </c>
      <c r="J888" s="274" t="str">
        <f>IF(ISBLANK(INDEX('Policy Characteristics'!D:D,MATCH($C888,'Policy Characteristics'!$C:$C,0))),"",INDEX('Policy Characteristics'!D:D,MATCH($C888,'Policy Characteristics'!$C:$C,0)))</f>
        <v>Industry Energy Efficiency Standards</v>
      </c>
      <c r="K888" s="272" t="str">
        <f>IF(ISBLANK(INDEX('Policy Characteristics'!E:E,MATCH($C888,'Policy Characteristics'!$C:$C,0))),"",INDEX('Policy Characteristics'!E:E,MATCH($C888,'Policy Characteristics'!$C:$C,0)))</f>
        <v>indst efficiency standards</v>
      </c>
      <c r="L888" s="285">
        <f>IF(ISBLANK(INDEX('Policy Characteristics'!F:F,MATCH($C888,'Policy Characteristics'!$C:$C,0))),"",INDEX('Policy Characteristics'!F:F,MATCH($C888,'Policy Characteristics'!$C:$C,0)))</f>
        <v>0</v>
      </c>
      <c r="M888" s="285">
        <f>IF(ISBLANK(INDEX('Policy Characteristics'!G:G,MATCH($C888,'Policy Characteristics'!$C:$C,0))),"",INDEX('Policy Characteristics'!G:G,MATCH($C888,'Policy Characteristics'!$C:$C,0)))</f>
        <v>0.25</v>
      </c>
      <c r="N888" s="285">
        <f>IF(ISBLANK(INDEX('Policy Characteristics'!H:H,MATCH($C888,'Policy Characteristics'!$C:$C,0))),"",INDEX('Policy Characteristics'!H:H,MATCH($C888,'Policy Characteristics'!$C:$C,0)))</f>
        <v>0.01</v>
      </c>
      <c r="O888" s="272" t="str">
        <f>IF(ISBLANK(INDEX('Policy Characteristics'!I:I,MATCH($C888,'Policy Characteristics'!$C:$C,0))),"",INDEX('Policy Characteristics'!I:I,MATCH($C888,'Policy Characteristics'!$C:$C,0)))</f>
        <v>% reduction in energy use</v>
      </c>
      <c r="P888" s="272" t="str">
        <f>IF(ISBLANK(INDEX('Policy Characteristics'!J:J,MATCH($C888,'Policy Characteristics'!$C:$C,0))),"",INDEX('Policy Characteristics'!J:J,MATCH($C888,'Policy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8" s="272" t="str">
        <f>IF(ISBLANK(INDEX('Policy Characteristics'!K:K,MATCH($C888,'Policy Characteristics'!$C:$C,0))),"",INDEX('Policy Characteristics'!K:K,MATCH($C888,'Policy Characteristics'!$C:$C,0)))</f>
        <v>industry-ag-main.html#eff-stds</v>
      </c>
      <c r="R888" s="272" t="str">
        <f>IF(ISBLANK(INDEX('Policy Characteristics'!L:L,MATCH($C888,'Policy Characteristics'!$C:$C,0))),"",INDEX('Policy Characteristics'!L:L,MATCH($C888,'Policy Characteristics'!$C:$C,0)))</f>
        <v>industry-energy-efficiency-standards.html</v>
      </c>
    </row>
    <row r="889" spans="1:18" s="4" customFormat="1" ht="16">
      <c r="A889" s="272" t="str">
        <f>IF(ISBLANK(INDEX('Policy Characteristics'!A:A,MATCH($C889,'Policy Characteristics'!$C:$C,0))),"",INDEX('Policy Characteristics'!A:A,MATCH($C889,'Policy Characteristics'!$C:$C,0)))</f>
        <v>Industry</v>
      </c>
      <c r="B889" s="272" t="str">
        <f>IF(ISBLANK(INDEX('Policy Characteristics'!B:B,MATCH($C889,'Policy Characteristics'!$C:$C,0))),"",INDEX('Policy Characteristics'!B:B,MATCH($C889,'Policy Characteristics'!$C:$C,0)))</f>
        <v>Industry Energy Efficiency Standards</v>
      </c>
      <c r="C889" s="274" t="str">
        <f t="shared" si="39"/>
        <v>Percentage Improvement in Eqpt Efficiency Standards above BAU</v>
      </c>
      <c r="D889" s="6" t="s">
        <v>3204</v>
      </c>
      <c r="E889" s="44" t="s">
        <v>2786</v>
      </c>
      <c r="F889" t="s">
        <v>3172</v>
      </c>
      <c r="G889" s="44" t="s">
        <v>2790</v>
      </c>
      <c r="H889" s="43">
        <v>1125</v>
      </c>
      <c r="I889" s="44" t="s">
        <v>46</v>
      </c>
      <c r="J889" s="274" t="str">
        <f>IF(ISBLANK(INDEX('Policy Characteristics'!D:D,MATCH($C889,'Policy Characteristics'!$C:$C,0))),"",INDEX('Policy Characteristics'!D:D,MATCH($C889,'Policy Characteristics'!$C:$C,0)))</f>
        <v>Industry Energy Efficiency Standards</v>
      </c>
      <c r="K889" s="272" t="str">
        <f>IF(ISBLANK(INDEX('Policy Characteristics'!E:E,MATCH($C889,'Policy Characteristics'!$C:$C,0))),"",INDEX('Policy Characteristics'!E:E,MATCH($C889,'Policy Characteristics'!$C:$C,0)))</f>
        <v>indst efficiency standards</v>
      </c>
      <c r="L889" s="285">
        <f>IF(ISBLANK(INDEX('Policy Characteristics'!F:F,MATCH($C889,'Policy Characteristics'!$C:$C,0))),"",INDEX('Policy Characteristics'!F:F,MATCH($C889,'Policy Characteristics'!$C:$C,0)))</f>
        <v>0</v>
      </c>
      <c r="M889" s="285">
        <f>IF(ISBLANK(INDEX('Policy Characteristics'!G:G,MATCH($C889,'Policy Characteristics'!$C:$C,0))),"",INDEX('Policy Characteristics'!G:G,MATCH($C889,'Policy Characteristics'!$C:$C,0)))</f>
        <v>0.25</v>
      </c>
      <c r="N889" s="285">
        <f>IF(ISBLANK(INDEX('Policy Characteristics'!H:H,MATCH($C889,'Policy Characteristics'!$C:$C,0))),"",INDEX('Policy Characteristics'!H:H,MATCH($C889,'Policy Characteristics'!$C:$C,0)))</f>
        <v>0.01</v>
      </c>
      <c r="O889" s="272" t="str">
        <f>IF(ISBLANK(INDEX('Policy Characteristics'!I:I,MATCH($C889,'Policy Characteristics'!$C:$C,0))),"",INDEX('Policy Characteristics'!I:I,MATCH($C889,'Policy Characteristics'!$C:$C,0)))</f>
        <v>% reduction in energy use</v>
      </c>
      <c r="P889" s="272" t="str">
        <f>IF(ISBLANK(INDEX('Policy Characteristics'!J:J,MATCH($C889,'Policy Characteristics'!$C:$C,0))),"",INDEX('Policy Characteristics'!J:J,MATCH($C889,'Policy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89" s="272" t="str">
        <f>IF(ISBLANK(INDEX('Policy Characteristics'!K:K,MATCH($C889,'Policy Characteristics'!$C:$C,0))),"",INDEX('Policy Characteristics'!K:K,MATCH($C889,'Policy Characteristics'!$C:$C,0)))</f>
        <v>industry-ag-main.html#eff-stds</v>
      </c>
      <c r="R889" s="272" t="str">
        <f>IF(ISBLANK(INDEX('Policy Characteristics'!L:L,MATCH($C889,'Policy Characteristics'!$C:$C,0))),"",INDEX('Policy Characteristics'!L:L,MATCH($C889,'Policy Characteristics'!$C:$C,0)))</f>
        <v>industry-energy-efficiency-standards.html</v>
      </c>
    </row>
    <row r="890" spans="1:18" s="4" customFormat="1" ht="16">
      <c r="A890" s="272" t="str">
        <f>IF(ISBLANK(INDEX('Policy Characteristics'!A:A,MATCH($C890,'Policy Characteristics'!$C:$C,0))),"",INDEX('Policy Characteristics'!A:A,MATCH($C890,'Policy Characteristics'!$C:$C,0)))</f>
        <v>Industry</v>
      </c>
      <c r="B890" s="272" t="str">
        <f>IF(ISBLANK(INDEX('Policy Characteristics'!B:B,MATCH($C890,'Policy Characteristics'!$C:$C,0))),"",INDEX('Policy Characteristics'!B:B,MATCH($C890,'Policy Characteristics'!$C:$C,0)))</f>
        <v>Industry Energy Efficiency Standards</v>
      </c>
      <c r="C890" s="274" t="str">
        <f t="shared" si="39"/>
        <v>Percentage Improvement in Eqpt Efficiency Standards above BAU</v>
      </c>
      <c r="D890" s="6" t="s">
        <v>3204</v>
      </c>
      <c r="E890" s="44" t="s">
        <v>2787</v>
      </c>
      <c r="F890" t="s">
        <v>3172</v>
      </c>
      <c r="G890" s="44" t="s">
        <v>2791</v>
      </c>
      <c r="H890" s="43">
        <v>1126</v>
      </c>
      <c r="I890" s="44" t="s">
        <v>46</v>
      </c>
      <c r="J890" s="274" t="str">
        <f>IF(ISBLANK(INDEX('Policy Characteristics'!D:D,MATCH($C890,'Policy Characteristics'!$C:$C,0))),"",INDEX('Policy Characteristics'!D:D,MATCH($C890,'Policy Characteristics'!$C:$C,0)))</f>
        <v>Industry Energy Efficiency Standards</v>
      </c>
      <c r="K890" s="272" t="str">
        <f>IF(ISBLANK(INDEX('Policy Characteristics'!E:E,MATCH($C890,'Policy Characteristics'!$C:$C,0))),"",INDEX('Policy Characteristics'!E:E,MATCH($C890,'Policy Characteristics'!$C:$C,0)))</f>
        <v>indst efficiency standards</v>
      </c>
      <c r="L890" s="285">
        <f>IF(ISBLANK(INDEX('Policy Characteristics'!F:F,MATCH($C890,'Policy Characteristics'!$C:$C,0))),"",INDEX('Policy Characteristics'!F:F,MATCH($C890,'Policy Characteristics'!$C:$C,0)))</f>
        <v>0</v>
      </c>
      <c r="M890" s="285">
        <f>IF(ISBLANK(INDEX('Policy Characteristics'!G:G,MATCH($C890,'Policy Characteristics'!$C:$C,0))),"",INDEX('Policy Characteristics'!G:G,MATCH($C890,'Policy Characteristics'!$C:$C,0)))</f>
        <v>0.25</v>
      </c>
      <c r="N890" s="285">
        <f>IF(ISBLANK(INDEX('Policy Characteristics'!H:H,MATCH($C890,'Policy Characteristics'!$C:$C,0))),"",INDEX('Policy Characteristics'!H:H,MATCH($C890,'Policy Characteristics'!$C:$C,0)))</f>
        <v>0.01</v>
      </c>
      <c r="O890" s="272" t="str">
        <f>IF(ISBLANK(INDEX('Policy Characteristics'!I:I,MATCH($C890,'Policy Characteristics'!$C:$C,0))),"",INDEX('Policy Characteristics'!I:I,MATCH($C890,'Policy Characteristics'!$C:$C,0)))</f>
        <v>% reduction in energy use</v>
      </c>
      <c r="P890" s="272" t="str">
        <f>IF(ISBLANK(INDEX('Policy Characteristics'!J:J,MATCH($C890,'Policy Characteristics'!$C:$C,0))),"",INDEX('Policy Characteristics'!J:J,MATCH($C890,'Policy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0" s="272" t="str">
        <f>IF(ISBLANK(INDEX('Policy Characteristics'!K:K,MATCH($C890,'Policy Characteristics'!$C:$C,0))),"",INDEX('Policy Characteristics'!K:K,MATCH($C890,'Policy Characteristics'!$C:$C,0)))</f>
        <v>industry-ag-main.html#eff-stds</v>
      </c>
      <c r="R890" s="272" t="str">
        <f>IF(ISBLANK(INDEX('Policy Characteristics'!L:L,MATCH($C890,'Policy Characteristics'!$C:$C,0))),"",INDEX('Policy Characteristics'!L:L,MATCH($C890,'Policy Characteristics'!$C:$C,0)))</f>
        <v>industry-energy-efficiency-standards.html</v>
      </c>
    </row>
    <row r="891" spans="1:18" s="4" customFormat="1" ht="16">
      <c r="A891" s="272" t="str">
        <f>IF(ISBLANK(INDEX('Policy Characteristics'!A:A,MATCH($C891,'Policy Characteristics'!$C:$C,0))),"",INDEX('Policy Characteristics'!A:A,MATCH($C891,'Policy Characteristics'!$C:$C,0)))</f>
        <v>Industry</v>
      </c>
      <c r="B891" s="272" t="str">
        <f>IF(ISBLANK(INDEX('Policy Characteristics'!B:B,MATCH($C891,'Policy Characteristics'!$C:$C,0))),"",INDEX('Policy Characteristics'!B:B,MATCH($C891,'Policy Characteristics'!$C:$C,0)))</f>
        <v>Industry Energy Efficiency Standards</v>
      </c>
      <c r="C891" s="274" t="str">
        <f t="shared" si="39"/>
        <v>Percentage Improvement in Eqpt Efficiency Standards above BAU</v>
      </c>
      <c r="D891" s="6" t="s">
        <v>3204</v>
      </c>
      <c r="E891" s="44" t="s">
        <v>2784</v>
      </c>
      <c r="F891" t="s">
        <v>3172</v>
      </c>
      <c r="G891" s="44" t="s">
        <v>2789</v>
      </c>
      <c r="H891" s="43">
        <v>1127</v>
      </c>
      <c r="I891" s="44" t="s">
        <v>46</v>
      </c>
      <c r="J891" s="274" t="str">
        <f>IF(ISBLANK(INDEX('Policy Characteristics'!D:D,MATCH($C891,'Policy Characteristics'!$C:$C,0))),"",INDEX('Policy Characteristics'!D:D,MATCH($C891,'Policy Characteristics'!$C:$C,0)))</f>
        <v>Industry Energy Efficiency Standards</v>
      </c>
      <c r="K891" s="272" t="str">
        <f>IF(ISBLANK(INDEX('Policy Characteristics'!E:E,MATCH($C891,'Policy Characteristics'!$C:$C,0))),"",INDEX('Policy Characteristics'!E:E,MATCH($C891,'Policy Characteristics'!$C:$C,0)))</f>
        <v>indst efficiency standards</v>
      </c>
      <c r="L891" s="285">
        <f>IF(ISBLANK(INDEX('Policy Characteristics'!F:F,MATCH($C891,'Policy Characteristics'!$C:$C,0))),"",INDEX('Policy Characteristics'!F:F,MATCH($C891,'Policy Characteristics'!$C:$C,0)))</f>
        <v>0</v>
      </c>
      <c r="M891" s="285">
        <f>IF(ISBLANK(INDEX('Policy Characteristics'!G:G,MATCH($C891,'Policy Characteristics'!$C:$C,0))),"",INDEX('Policy Characteristics'!G:G,MATCH($C891,'Policy Characteristics'!$C:$C,0)))</f>
        <v>0.25</v>
      </c>
      <c r="N891" s="285">
        <f>IF(ISBLANK(INDEX('Policy Characteristics'!H:H,MATCH($C891,'Policy Characteristics'!$C:$C,0))),"",INDEX('Policy Characteristics'!H:H,MATCH($C891,'Policy Characteristics'!$C:$C,0)))</f>
        <v>0.01</v>
      </c>
      <c r="O891" s="272" t="str">
        <f>IF(ISBLANK(INDEX('Policy Characteristics'!I:I,MATCH($C891,'Policy Characteristics'!$C:$C,0))),"",INDEX('Policy Characteristics'!I:I,MATCH($C891,'Policy Characteristics'!$C:$C,0)))</f>
        <v>% reduction in energy use</v>
      </c>
      <c r="P891" s="272" t="str">
        <f>IF(ISBLANK(INDEX('Policy Characteristics'!J:J,MATCH($C891,'Policy Characteristics'!$C:$C,0))),"",INDEX('Policy Characteristics'!J:J,MATCH($C891,'Policy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1" s="272" t="str">
        <f>IF(ISBLANK(INDEX('Policy Characteristics'!K:K,MATCH($C891,'Policy Characteristics'!$C:$C,0))),"",INDEX('Policy Characteristics'!K:K,MATCH($C891,'Policy Characteristics'!$C:$C,0)))</f>
        <v>industry-ag-main.html#eff-stds</v>
      </c>
      <c r="R891" s="272" t="str">
        <f>IF(ISBLANK(INDEX('Policy Characteristics'!L:L,MATCH($C891,'Policy Characteristics'!$C:$C,0))),"",INDEX('Policy Characteristics'!L:L,MATCH($C891,'Policy Characteristics'!$C:$C,0)))</f>
        <v>industry-energy-efficiency-standards.html</v>
      </c>
    </row>
    <row r="892" spans="1:18" s="4" customFormat="1" ht="16">
      <c r="A892" s="272" t="str">
        <f>IF(ISBLANK(INDEX('Policy Characteristics'!A:A,MATCH($C892,'Policy Characteristics'!$C:$C,0))),"",INDEX('Policy Characteristics'!A:A,MATCH($C892,'Policy Characteristics'!$C:$C,0)))</f>
        <v>Industry</v>
      </c>
      <c r="B892" s="272" t="str">
        <f>IF(ISBLANK(INDEX('Policy Characteristics'!B:B,MATCH($C892,'Policy Characteristics'!$C:$C,0))),"",INDEX('Policy Characteristics'!B:B,MATCH($C892,'Policy Characteristics'!$C:$C,0)))</f>
        <v>Industry Energy Efficiency Standards</v>
      </c>
      <c r="C892" s="274" t="str">
        <f t="shared" si="39"/>
        <v>Percentage Improvement in Eqpt Efficiency Standards above BAU</v>
      </c>
      <c r="D892" s="6" t="s">
        <v>3205</v>
      </c>
      <c r="E892" s="44" t="s">
        <v>2444</v>
      </c>
      <c r="F892" t="s">
        <v>3173</v>
      </c>
      <c r="G892" s="44" t="s">
        <v>2450</v>
      </c>
      <c r="H892" s="43">
        <v>1128</v>
      </c>
      <c r="I892" s="44" t="s">
        <v>46</v>
      </c>
      <c r="J892" s="274" t="str">
        <f>IF(ISBLANK(INDEX('Policy Characteristics'!D:D,MATCH($C892,'Policy Characteristics'!$C:$C,0))),"",INDEX('Policy Characteristics'!D:D,MATCH($C892,'Policy Characteristics'!$C:$C,0)))</f>
        <v>Industry Energy Efficiency Standards</v>
      </c>
      <c r="K892" s="272" t="str">
        <f>IF(ISBLANK(INDEX('Policy Characteristics'!E:E,MATCH($C892,'Policy Characteristics'!$C:$C,0))),"",INDEX('Policy Characteristics'!E:E,MATCH($C892,'Policy Characteristics'!$C:$C,0)))</f>
        <v>indst efficiency standards</v>
      </c>
      <c r="L892" s="285">
        <f>IF(ISBLANK(INDEX('Policy Characteristics'!F:F,MATCH($C892,'Policy Characteristics'!$C:$C,0))),"",INDEX('Policy Characteristics'!F:F,MATCH($C892,'Policy Characteristics'!$C:$C,0)))</f>
        <v>0</v>
      </c>
      <c r="M892" s="285">
        <f>IF(ISBLANK(INDEX('Policy Characteristics'!G:G,MATCH($C892,'Policy Characteristics'!$C:$C,0))),"",INDEX('Policy Characteristics'!G:G,MATCH($C892,'Policy Characteristics'!$C:$C,0)))</f>
        <v>0.25</v>
      </c>
      <c r="N892" s="285">
        <f>IF(ISBLANK(INDEX('Policy Characteristics'!H:H,MATCH($C892,'Policy Characteristics'!$C:$C,0))),"",INDEX('Policy Characteristics'!H:H,MATCH($C892,'Policy Characteristics'!$C:$C,0)))</f>
        <v>0.01</v>
      </c>
      <c r="O892" s="272" t="str">
        <f>IF(ISBLANK(INDEX('Policy Characteristics'!I:I,MATCH($C892,'Policy Characteristics'!$C:$C,0))),"",INDEX('Policy Characteristics'!I:I,MATCH($C892,'Policy Characteristics'!$C:$C,0)))</f>
        <v>% reduction in energy use</v>
      </c>
      <c r="P892" s="272" t="str">
        <f>IF(ISBLANK(INDEX('Policy Characteristics'!J:J,MATCH($C892,'Policy Characteristics'!$C:$C,0))),"",INDEX('Policy Characteristics'!J:J,MATCH($C892,'Policy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2" s="272" t="str">
        <f>IF(ISBLANK(INDEX('Policy Characteristics'!K:K,MATCH($C892,'Policy Characteristics'!$C:$C,0))),"",INDEX('Policy Characteristics'!K:K,MATCH($C892,'Policy Characteristics'!$C:$C,0)))</f>
        <v>industry-ag-main.html#eff-stds</v>
      </c>
      <c r="R892" s="272" t="str">
        <f>IF(ISBLANK(INDEX('Policy Characteristics'!L:L,MATCH($C892,'Policy Characteristics'!$C:$C,0))),"",INDEX('Policy Characteristics'!L:L,MATCH($C892,'Policy Characteristics'!$C:$C,0)))</f>
        <v>industry-energy-efficiency-standards.html</v>
      </c>
    </row>
    <row r="893" spans="1:18" s="4" customFormat="1" ht="16">
      <c r="A893" s="272" t="str">
        <f>IF(ISBLANK(INDEX('Policy Characteristics'!A:A,MATCH($C893,'Policy Characteristics'!$C:$C,0))),"",INDEX('Policy Characteristics'!A:A,MATCH($C893,'Policy Characteristics'!$C:$C,0)))</f>
        <v>Industry</v>
      </c>
      <c r="B893" s="272" t="str">
        <f>IF(ISBLANK(INDEX('Policy Characteristics'!B:B,MATCH($C893,'Policy Characteristics'!$C:$C,0))),"",INDEX('Policy Characteristics'!B:B,MATCH($C893,'Policy Characteristics'!$C:$C,0)))</f>
        <v>Industry Energy Efficiency Standards</v>
      </c>
      <c r="C893" s="274" t="str">
        <f t="shared" si="39"/>
        <v>Percentage Improvement in Eqpt Efficiency Standards above BAU</v>
      </c>
      <c r="D893" s="6" t="s">
        <v>3205</v>
      </c>
      <c r="E893" s="44" t="s">
        <v>2445</v>
      </c>
      <c r="F893" t="s">
        <v>3173</v>
      </c>
      <c r="G893" s="44" t="s">
        <v>2453</v>
      </c>
      <c r="H893" s="43">
        <v>1129</v>
      </c>
      <c r="I893" s="44" t="s">
        <v>46</v>
      </c>
      <c r="J893" s="274" t="str">
        <f>IF(ISBLANK(INDEX('Policy Characteristics'!D:D,MATCH($C893,'Policy Characteristics'!$C:$C,0))),"",INDEX('Policy Characteristics'!D:D,MATCH($C893,'Policy Characteristics'!$C:$C,0)))</f>
        <v>Industry Energy Efficiency Standards</v>
      </c>
      <c r="K893" s="272" t="str">
        <f>IF(ISBLANK(INDEX('Policy Characteristics'!E:E,MATCH($C893,'Policy Characteristics'!$C:$C,0))),"",INDEX('Policy Characteristics'!E:E,MATCH($C893,'Policy Characteristics'!$C:$C,0)))</f>
        <v>indst efficiency standards</v>
      </c>
      <c r="L893" s="285">
        <f>IF(ISBLANK(INDEX('Policy Characteristics'!F:F,MATCH($C893,'Policy Characteristics'!$C:$C,0))),"",INDEX('Policy Characteristics'!F:F,MATCH($C893,'Policy Characteristics'!$C:$C,0)))</f>
        <v>0</v>
      </c>
      <c r="M893" s="285">
        <f>IF(ISBLANK(INDEX('Policy Characteristics'!G:G,MATCH($C893,'Policy Characteristics'!$C:$C,0))),"",INDEX('Policy Characteristics'!G:G,MATCH($C893,'Policy Characteristics'!$C:$C,0)))</f>
        <v>0.25</v>
      </c>
      <c r="N893" s="285">
        <f>IF(ISBLANK(INDEX('Policy Characteristics'!H:H,MATCH($C893,'Policy Characteristics'!$C:$C,0))),"",INDEX('Policy Characteristics'!H:H,MATCH($C893,'Policy Characteristics'!$C:$C,0)))</f>
        <v>0.01</v>
      </c>
      <c r="O893" s="272" t="str">
        <f>IF(ISBLANK(INDEX('Policy Characteristics'!I:I,MATCH($C893,'Policy Characteristics'!$C:$C,0))),"",INDEX('Policy Characteristics'!I:I,MATCH($C893,'Policy Characteristics'!$C:$C,0)))</f>
        <v>% reduction in energy use</v>
      </c>
      <c r="P893" s="272" t="str">
        <f>IF(ISBLANK(INDEX('Policy Characteristics'!J:J,MATCH($C893,'Policy Characteristics'!$C:$C,0))),"",INDEX('Policy Characteristics'!J:J,MATCH($C893,'Policy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3" s="272" t="str">
        <f>IF(ISBLANK(INDEX('Policy Characteristics'!K:K,MATCH($C893,'Policy Characteristics'!$C:$C,0))),"",INDEX('Policy Characteristics'!K:K,MATCH($C893,'Policy Characteristics'!$C:$C,0)))</f>
        <v>industry-ag-main.html#eff-stds</v>
      </c>
      <c r="R893" s="272" t="str">
        <f>IF(ISBLANK(INDEX('Policy Characteristics'!L:L,MATCH($C893,'Policy Characteristics'!$C:$C,0))),"",INDEX('Policy Characteristics'!L:L,MATCH($C893,'Policy Characteristics'!$C:$C,0)))</f>
        <v>industry-energy-efficiency-standards.html</v>
      </c>
    </row>
    <row r="894" spans="1:18" s="4" customFormat="1" ht="16">
      <c r="A894" s="272" t="str">
        <f>IF(ISBLANK(INDEX('Policy Characteristics'!A:A,MATCH($C894,'Policy Characteristics'!$C:$C,0))),"",INDEX('Policy Characteristics'!A:A,MATCH($C894,'Policy Characteristics'!$C:$C,0)))</f>
        <v>Industry</v>
      </c>
      <c r="B894" s="272" t="str">
        <f>IF(ISBLANK(INDEX('Policy Characteristics'!B:B,MATCH($C894,'Policy Characteristics'!$C:$C,0))),"",INDEX('Policy Characteristics'!B:B,MATCH($C894,'Policy Characteristics'!$C:$C,0)))</f>
        <v>Industry Energy Efficiency Standards</v>
      </c>
      <c r="C894" s="274" t="str">
        <f t="shared" si="39"/>
        <v>Percentage Improvement in Eqpt Efficiency Standards above BAU</v>
      </c>
      <c r="D894" s="6" t="s">
        <v>3205</v>
      </c>
      <c r="E894" s="44" t="s">
        <v>2446</v>
      </c>
      <c r="F894" t="s">
        <v>3173</v>
      </c>
      <c r="G894" s="44" t="s">
        <v>2454</v>
      </c>
      <c r="H894" s="43">
        <v>1130</v>
      </c>
      <c r="I894" s="44" t="s">
        <v>46</v>
      </c>
      <c r="J894" s="274" t="str">
        <f>IF(ISBLANK(INDEX('Policy Characteristics'!D:D,MATCH($C894,'Policy Characteristics'!$C:$C,0))),"",INDEX('Policy Characteristics'!D:D,MATCH($C894,'Policy Characteristics'!$C:$C,0)))</f>
        <v>Industry Energy Efficiency Standards</v>
      </c>
      <c r="K894" s="272" t="str">
        <f>IF(ISBLANK(INDEX('Policy Characteristics'!E:E,MATCH($C894,'Policy Characteristics'!$C:$C,0))),"",INDEX('Policy Characteristics'!E:E,MATCH($C894,'Policy Characteristics'!$C:$C,0)))</f>
        <v>indst efficiency standards</v>
      </c>
      <c r="L894" s="285">
        <f>IF(ISBLANK(INDEX('Policy Characteristics'!F:F,MATCH($C894,'Policy Characteristics'!$C:$C,0))),"",INDEX('Policy Characteristics'!F:F,MATCH($C894,'Policy Characteristics'!$C:$C,0)))</f>
        <v>0</v>
      </c>
      <c r="M894" s="285">
        <f>IF(ISBLANK(INDEX('Policy Characteristics'!G:G,MATCH($C894,'Policy Characteristics'!$C:$C,0))),"",INDEX('Policy Characteristics'!G:G,MATCH($C894,'Policy Characteristics'!$C:$C,0)))</f>
        <v>0.25</v>
      </c>
      <c r="N894" s="285">
        <f>IF(ISBLANK(INDEX('Policy Characteristics'!H:H,MATCH($C894,'Policy Characteristics'!$C:$C,0))),"",INDEX('Policy Characteristics'!H:H,MATCH($C894,'Policy Characteristics'!$C:$C,0)))</f>
        <v>0.01</v>
      </c>
      <c r="O894" s="272" t="str">
        <f>IF(ISBLANK(INDEX('Policy Characteristics'!I:I,MATCH($C894,'Policy Characteristics'!$C:$C,0))),"",INDEX('Policy Characteristics'!I:I,MATCH($C894,'Policy Characteristics'!$C:$C,0)))</f>
        <v>% reduction in energy use</v>
      </c>
      <c r="P894" s="272" t="str">
        <f>IF(ISBLANK(INDEX('Policy Characteristics'!J:J,MATCH($C894,'Policy Characteristics'!$C:$C,0))),"",INDEX('Policy Characteristics'!J:J,MATCH($C894,'Policy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4" s="272" t="str">
        <f>IF(ISBLANK(INDEX('Policy Characteristics'!K:K,MATCH($C894,'Policy Characteristics'!$C:$C,0))),"",INDEX('Policy Characteristics'!K:K,MATCH($C894,'Policy Characteristics'!$C:$C,0)))</f>
        <v>industry-ag-main.html#eff-stds</v>
      </c>
      <c r="R894" s="272" t="str">
        <f>IF(ISBLANK(INDEX('Policy Characteristics'!L:L,MATCH($C894,'Policy Characteristics'!$C:$C,0))),"",INDEX('Policy Characteristics'!L:L,MATCH($C894,'Policy Characteristics'!$C:$C,0)))</f>
        <v>industry-energy-efficiency-standards.html</v>
      </c>
    </row>
    <row r="895" spans="1:18" s="4" customFormat="1" ht="16">
      <c r="A895" s="272" t="str">
        <f>IF(ISBLANK(INDEX('Policy Characteristics'!A:A,MATCH($C895,'Policy Characteristics'!$C:$C,0))),"",INDEX('Policy Characteristics'!A:A,MATCH($C895,'Policy Characteristics'!$C:$C,0)))</f>
        <v>Industry</v>
      </c>
      <c r="B895" s="272" t="str">
        <f>IF(ISBLANK(INDEX('Policy Characteristics'!B:B,MATCH($C895,'Policy Characteristics'!$C:$C,0))),"",INDEX('Policy Characteristics'!B:B,MATCH($C895,'Policy Characteristics'!$C:$C,0)))</f>
        <v>Industry Energy Efficiency Standards</v>
      </c>
      <c r="C895" s="274" t="str">
        <f t="shared" si="39"/>
        <v>Percentage Improvement in Eqpt Efficiency Standards above BAU</v>
      </c>
      <c r="D895" s="6" t="s">
        <v>3205</v>
      </c>
      <c r="E895" s="44" t="s">
        <v>2447</v>
      </c>
      <c r="F895" t="s">
        <v>3173</v>
      </c>
      <c r="G895" s="44" t="s">
        <v>2451</v>
      </c>
      <c r="H895" s="43">
        <v>1131</v>
      </c>
      <c r="I895" s="44" t="s">
        <v>46</v>
      </c>
      <c r="J895" s="274" t="str">
        <f>IF(ISBLANK(INDEX('Policy Characteristics'!D:D,MATCH($C895,'Policy Characteristics'!$C:$C,0))),"",INDEX('Policy Characteristics'!D:D,MATCH($C895,'Policy Characteristics'!$C:$C,0)))</f>
        <v>Industry Energy Efficiency Standards</v>
      </c>
      <c r="K895" s="272" t="str">
        <f>IF(ISBLANK(INDEX('Policy Characteristics'!E:E,MATCH($C895,'Policy Characteristics'!$C:$C,0))),"",INDEX('Policy Characteristics'!E:E,MATCH($C895,'Policy Characteristics'!$C:$C,0)))</f>
        <v>indst efficiency standards</v>
      </c>
      <c r="L895" s="285">
        <f>IF(ISBLANK(INDEX('Policy Characteristics'!F:F,MATCH($C895,'Policy Characteristics'!$C:$C,0))),"",INDEX('Policy Characteristics'!F:F,MATCH($C895,'Policy Characteristics'!$C:$C,0)))</f>
        <v>0</v>
      </c>
      <c r="M895" s="285">
        <f>IF(ISBLANK(INDEX('Policy Characteristics'!G:G,MATCH($C895,'Policy Characteristics'!$C:$C,0))),"",INDEX('Policy Characteristics'!G:G,MATCH($C895,'Policy Characteristics'!$C:$C,0)))</f>
        <v>0.25</v>
      </c>
      <c r="N895" s="285">
        <f>IF(ISBLANK(INDEX('Policy Characteristics'!H:H,MATCH($C895,'Policy Characteristics'!$C:$C,0))),"",INDEX('Policy Characteristics'!H:H,MATCH($C895,'Policy Characteristics'!$C:$C,0)))</f>
        <v>0.01</v>
      </c>
      <c r="O895" s="272" t="str">
        <f>IF(ISBLANK(INDEX('Policy Characteristics'!I:I,MATCH($C895,'Policy Characteristics'!$C:$C,0))),"",INDEX('Policy Characteristics'!I:I,MATCH($C895,'Policy Characteristics'!$C:$C,0)))</f>
        <v>% reduction in energy use</v>
      </c>
      <c r="P895" s="272" t="str">
        <f>IF(ISBLANK(INDEX('Policy Characteristics'!J:J,MATCH($C895,'Policy Characteristics'!$C:$C,0))),"",INDEX('Policy Characteristics'!J:J,MATCH($C895,'Policy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5" s="272" t="str">
        <f>IF(ISBLANK(INDEX('Policy Characteristics'!K:K,MATCH($C895,'Policy Characteristics'!$C:$C,0))),"",INDEX('Policy Characteristics'!K:K,MATCH($C895,'Policy Characteristics'!$C:$C,0)))</f>
        <v>industry-ag-main.html#eff-stds</v>
      </c>
      <c r="R895" s="272" t="str">
        <f>IF(ISBLANK(INDEX('Policy Characteristics'!L:L,MATCH($C895,'Policy Characteristics'!$C:$C,0))),"",INDEX('Policy Characteristics'!L:L,MATCH($C895,'Policy Characteristics'!$C:$C,0)))</f>
        <v>industry-energy-efficiency-standards.html</v>
      </c>
    </row>
    <row r="896" spans="1:18" s="4" customFormat="1" ht="16">
      <c r="A896" s="272" t="str">
        <f>IF(ISBLANK(INDEX('Policy Characteristics'!A:A,MATCH($C896,'Policy Characteristics'!$C:$C,0))),"",INDEX('Policy Characteristics'!A:A,MATCH($C896,'Policy Characteristics'!$C:$C,0)))</f>
        <v>Industry</v>
      </c>
      <c r="B896" s="272" t="str">
        <f>IF(ISBLANK(INDEX('Policy Characteristics'!B:B,MATCH($C896,'Policy Characteristics'!$C:$C,0))),"",INDEX('Policy Characteristics'!B:B,MATCH($C896,'Policy Characteristics'!$C:$C,0)))</f>
        <v>Industry Energy Efficiency Standards</v>
      </c>
      <c r="C896" s="274" t="str">
        <f t="shared" si="39"/>
        <v>Percentage Improvement in Eqpt Efficiency Standards above BAU</v>
      </c>
      <c r="D896" s="6" t="s">
        <v>3205</v>
      </c>
      <c r="E896" s="44" t="s">
        <v>2448</v>
      </c>
      <c r="F896" t="s">
        <v>3173</v>
      </c>
      <c r="G896" s="44" t="s">
        <v>2452</v>
      </c>
      <c r="H896" s="43">
        <v>1132</v>
      </c>
      <c r="I896" s="44" t="s">
        <v>46</v>
      </c>
      <c r="J896" s="274" t="str">
        <f>IF(ISBLANK(INDEX('Policy Characteristics'!D:D,MATCH($C896,'Policy Characteristics'!$C:$C,0))),"",INDEX('Policy Characteristics'!D:D,MATCH($C896,'Policy Characteristics'!$C:$C,0)))</f>
        <v>Industry Energy Efficiency Standards</v>
      </c>
      <c r="K896" s="272" t="str">
        <f>IF(ISBLANK(INDEX('Policy Characteristics'!E:E,MATCH($C896,'Policy Characteristics'!$C:$C,0))),"",INDEX('Policy Characteristics'!E:E,MATCH($C896,'Policy Characteristics'!$C:$C,0)))</f>
        <v>indst efficiency standards</v>
      </c>
      <c r="L896" s="285">
        <f>IF(ISBLANK(INDEX('Policy Characteristics'!F:F,MATCH($C896,'Policy Characteristics'!$C:$C,0))),"",INDEX('Policy Characteristics'!F:F,MATCH($C896,'Policy Characteristics'!$C:$C,0)))</f>
        <v>0</v>
      </c>
      <c r="M896" s="285">
        <f>IF(ISBLANK(INDEX('Policy Characteristics'!G:G,MATCH($C896,'Policy Characteristics'!$C:$C,0))),"",INDEX('Policy Characteristics'!G:G,MATCH($C896,'Policy Characteristics'!$C:$C,0)))</f>
        <v>0.25</v>
      </c>
      <c r="N896" s="285">
        <f>IF(ISBLANK(INDEX('Policy Characteristics'!H:H,MATCH($C896,'Policy Characteristics'!$C:$C,0))),"",INDEX('Policy Characteristics'!H:H,MATCH($C896,'Policy Characteristics'!$C:$C,0)))</f>
        <v>0.01</v>
      </c>
      <c r="O896" s="272" t="str">
        <f>IF(ISBLANK(INDEX('Policy Characteristics'!I:I,MATCH($C896,'Policy Characteristics'!$C:$C,0))),"",INDEX('Policy Characteristics'!I:I,MATCH($C896,'Policy Characteristics'!$C:$C,0)))</f>
        <v>% reduction in energy use</v>
      </c>
      <c r="P896" s="272" t="str">
        <f>IF(ISBLANK(INDEX('Policy Characteristics'!J:J,MATCH($C896,'Policy Characteristics'!$C:$C,0))),"",INDEX('Policy Characteristics'!J:J,MATCH($C896,'Policy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6" s="272" t="str">
        <f>IF(ISBLANK(INDEX('Policy Characteristics'!K:K,MATCH($C896,'Policy Characteristics'!$C:$C,0))),"",INDEX('Policy Characteristics'!K:K,MATCH($C896,'Policy Characteristics'!$C:$C,0)))</f>
        <v>industry-ag-main.html#eff-stds</v>
      </c>
      <c r="R896" s="272" t="str">
        <f>IF(ISBLANK(INDEX('Policy Characteristics'!L:L,MATCH($C896,'Policy Characteristics'!$C:$C,0))),"",INDEX('Policy Characteristics'!L:L,MATCH($C896,'Policy Characteristics'!$C:$C,0)))</f>
        <v>industry-energy-efficiency-standards.html</v>
      </c>
    </row>
    <row r="897" spans="1:18" s="4" customFormat="1" ht="16">
      <c r="A897" s="272" t="str">
        <f>IF(ISBLANK(INDEX('Policy Characteristics'!A:A,MATCH($C897,'Policy Characteristics'!$C:$C,0))),"",INDEX('Policy Characteristics'!A:A,MATCH($C897,'Policy Characteristics'!$C:$C,0)))</f>
        <v>Industry</v>
      </c>
      <c r="B897" s="272" t="str">
        <f>IF(ISBLANK(INDEX('Policy Characteristics'!B:B,MATCH($C897,'Policy Characteristics'!$C:$C,0))),"",INDEX('Policy Characteristics'!B:B,MATCH($C897,'Policy Characteristics'!$C:$C,0)))</f>
        <v>Industry Energy Efficiency Standards</v>
      </c>
      <c r="C897" s="274" t="str">
        <f t="shared" si="39"/>
        <v>Percentage Improvement in Eqpt Efficiency Standards above BAU</v>
      </c>
      <c r="D897" s="6" t="s">
        <v>3205</v>
      </c>
      <c r="E897" s="44" t="s">
        <v>2449</v>
      </c>
      <c r="F897" t="s">
        <v>3173</v>
      </c>
      <c r="G897" s="44" t="s">
        <v>2455</v>
      </c>
      <c r="H897" s="43">
        <v>1133</v>
      </c>
      <c r="I897" s="44" t="s">
        <v>46</v>
      </c>
      <c r="J897" s="274" t="str">
        <f>IF(ISBLANK(INDEX('Policy Characteristics'!D:D,MATCH($C897,'Policy Characteristics'!$C:$C,0))),"",INDEX('Policy Characteristics'!D:D,MATCH($C897,'Policy Characteristics'!$C:$C,0)))</f>
        <v>Industry Energy Efficiency Standards</v>
      </c>
      <c r="K897" s="272" t="str">
        <f>IF(ISBLANK(INDEX('Policy Characteristics'!E:E,MATCH($C897,'Policy Characteristics'!$C:$C,0))),"",INDEX('Policy Characteristics'!E:E,MATCH($C897,'Policy Characteristics'!$C:$C,0)))</f>
        <v>indst efficiency standards</v>
      </c>
      <c r="L897" s="285">
        <f>IF(ISBLANK(INDEX('Policy Characteristics'!F:F,MATCH($C897,'Policy Characteristics'!$C:$C,0))),"",INDEX('Policy Characteristics'!F:F,MATCH($C897,'Policy Characteristics'!$C:$C,0)))</f>
        <v>0</v>
      </c>
      <c r="M897" s="285">
        <f>IF(ISBLANK(INDEX('Policy Characteristics'!G:G,MATCH($C897,'Policy Characteristics'!$C:$C,0))),"",INDEX('Policy Characteristics'!G:G,MATCH($C897,'Policy Characteristics'!$C:$C,0)))</f>
        <v>0.25</v>
      </c>
      <c r="N897" s="285">
        <f>IF(ISBLANK(INDEX('Policy Characteristics'!H:H,MATCH($C897,'Policy Characteristics'!$C:$C,0))),"",INDEX('Policy Characteristics'!H:H,MATCH($C897,'Policy Characteristics'!$C:$C,0)))</f>
        <v>0.01</v>
      </c>
      <c r="O897" s="272" t="str">
        <f>IF(ISBLANK(INDEX('Policy Characteristics'!I:I,MATCH($C897,'Policy Characteristics'!$C:$C,0))),"",INDEX('Policy Characteristics'!I:I,MATCH($C897,'Policy Characteristics'!$C:$C,0)))</f>
        <v>% reduction in energy use</v>
      </c>
      <c r="P897" s="272" t="str">
        <f>IF(ISBLANK(INDEX('Policy Characteristics'!J:J,MATCH($C897,'Policy Characteristics'!$C:$C,0))),"",INDEX('Policy Characteristics'!J:J,MATCH($C897,'Policy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7" s="272" t="str">
        <f>IF(ISBLANK(INDEX('Policy Characteristics'!K:K,MATCH($C897,'Policy Characteristics'!$C:$C,0))),"",INDEX('Policy Characteristics'!K:K,MATCH($C897,'Policy Characteristics'!$C:$C,0)))</f>
        <v>industry-ag-main.html#eff-stds</v>
      </c>
      <c r="R897" s="272" t="str">
        <f>IF(ISBLANK(INDEX('Policy Characteristics'!L:L,MATCH($C897,'Policy Characteristics'!$C:$C,0))),"",INDEX('Policy Characteristics'!L:L,MATCH($C897,'Policy Characteristics'!$C:$C,0)))</f>
        <v>industry-energy-efficiency-standards.html</v>
      </c>
    </row>
    <row r="898" spans="1:18" s="4" customFormat="1" ht="16">
      <c r="A898" s="272" t="str">
        <f>IF(ISBLANK(INDEX('Policy Characteristics'!A:A,MATCH($C898,'Policy Characteristics'!$C:$C,0))),"",INDEX('Policy Characteristics'!A:A,MATCH($C898,'Policy Characteristics'!$C:$C,0)))</f>
        <v>Industry</v>
      </c>
      <c r="B898" s="272" t="str">
        <f>IF(ISBLANK(INDEX('Policy Characteristics'!B:B,MATCH($C898,'Policy Characteristics'!$C:$C,0))),"",INDEX('Policy Characteristics'!B:B,MATCH($C898,'Policy Characteristics'!$C:$C,0)))</f>
        <v>Industry Energy Efficiency Standards</v>
      </c>
      <c r="C898" s="274" t="str">
        <f t="shared" si="39"/>
        <v>Percentage Improvement in Eqpt Efficiency Standards above BAU</v>
      </c>
      <c r="D898" s="6" t="s">
        <v>3205</v>
      </c>
      <c r="E898" s="44" t="s">
        <v>2785</v>
      </c>
      <c r="F898" t="s">
        <v>3173</v>
      </c>
      <c r="G898" s="44" t="s">
        <v>2788</v>
      </c>
      <c r="H898" s="43">
        <v>1134</v>
      </c>
      <c r="I898" s="44" t="s">
        <v>46</v>
      </c>
      <c r="J898" s="274" t="str">
        <f>IF(ISBLANK(INDEX('Policy Characteristics'!D:D,MATCH($C898,'Policy Characteristics'!$C:$C,0))),"",INDEX('Policy Characteristics'!D:D,MATCH($C898,'Policy Characteristics'!$C:$C,0)))</f>
        <v>Industry Energy Efficiency Standards</v>
      </c>
      <c r="K898" s="272" t="str">
        <f>IF(ISBLANK(INDEX('Policy Characteristics'!E:E,MATCH($C898,'Policy Characteristics'!$C:$C,0))),"",INDEX('Policy Characteristics'!E:E,MATCH($C898,'Policy Characteristics'!$C:$C,0)))</f>
        <v>indst efficiency standards</v>
      </c>
      <c r="L898" s="285">
        <f>IF(ISBLANK(INDEX('Policy Characteristics'!F:F,MATCH($C898,'Policy Characteristics'!$C:$C,0))),"",INDEX('Policy Characteristics'!F:F,MATCH($C898,'Policy Characteristics'!$C:$C,0)))</f>
        <v>0</v>
      </c>
      <c r="M898" s="285">
        <f>IF(ISBLANK(INDEX('Policy Characteristics'!G:G,MATCH($C898,'Policy Characteristics'!$C:$C,0))),"",INDEX('Policy Characteristics'!G:G,MATCH($C898,'Policy Characteristics'!$C:$C,0)))</f>
        <v>0.25</v>
      </c>
      <c r="N898" s="285">
        <f>IF(ISBLANK(INDEX('Policy Characteristics'!H:H,MATCH($C898,'Policy Characteristics'!$C:$C,0))),"",INDEX('Policy Characteristics'!H:H,MATCH($C898,'Policy Characteristics'!$C:$C,0)))</f>
        <v>0.01</v>
      </c>
      <c r="O898" s="272" t="str">
        <f>IF(ISBLANK(INDEX('Policy Characteristics'!I:I,MATCH($C898,'Policy Characteristics'!$C:$C,0))),"",INDEX('Policy Characteristics'!I:I,MATCH($C898,'Policy Characteristics'!$C:$C,0)))</f>
        <v>% reduction in energy use</v>
      </c>
      <c r="P898" s="272" t="str">
        <f>IF(ISBLANK(INDEX('Policy Characteristics'!J:J,MATCH($C898,'Policy Characteristics'!$C:$C,0))),"",INDEX('Policy Characteristics'!J:J,MATCH($C898,'Policy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8" s="272" t="str">
        <f>IF(ISBLANK(INDEX('Policy Characteristics'!K:K,MATCH($C898,'Policy Characteristics'!$C:$C,0))),"",INDEX('Policy Characteristics'!K:K,MATCH($C898,'Policy Characteristics'!$C:$C,0)))</f>
        <v>industry-ag-main.html#eff-stds</v>
      </c>
      <c r="R898" s="272" t="str">
        <f>IF(ISBLANK(INDEX('Policy Characteristics'!L:L,MATCH($C898,'Policy Characteristics'!$C:$C,0))),"",INDEX('Policy Characteristics'!L:L,MATCH($C898,'Policy Characteristics'!$C:$C,0)))</f>
        <v>industry-energy-efficiency-standards.html</v>
      </c>
    </row>
    <row r="899" spans="1:18" s="4" customFormat="1" ht="16">
      <c r="A899" s="272" t="str">
        <f>IF(ISBLANK(INDEX('Policy Characteristics'!A:A,MATCH($C899,'Policy Characteristics'!$C:$C,0))),"",INDEX('Policy Characteristics'!A:A,MATCH($C899,'Policy Characteristics'!$C:$C,0)))</f>
        <v>Industry</v>
      </c>
      <c r="B899" s="272" t="str">
        <f>IF(ISBLANK(INDEX('Policy Characteristics'!B:B,MATCH($C899,'Policy Characteristics'!$C:$C,0))),"",INDEX('Policy Characteristics'!B:B,MATCH($C899,'Policy Characteristics'!$C:$C,0)))</f>
        <v>Industry Energy Efficiency Standards</v>
      </c>
      <c r="C899" s="274" t="str">
        <f t="shared" si="39"/>
        <v>Percentage Improvement in Eqpt Efficiency Standards above BAU</v>
      </c>
      <c r="D899" s="6" t="s">
        <v>3205</v>
      </c>
      <c r="E899" s="44" t="s">
        <v>2786</v>
      </c>
      <c r="F899" t="s">
        <v>3173</v>
      </c>
      <c r="G899" s="44" t="s">
        <v>2790</v>
      </c>
      <c r="H899" s="43">
        <v>1135</v>
      </c>
      <c r="I899" s="44" t="s">
        <v>46</v>
      </c>
      <c r="J899" s="274" t="str">
        <f>IF(ISBLANK(INDEX('Policy Characteristics'!D:D,MATCH($C899,'Policy Characteristics'!$C:$C,0))),"",INDEX('Policy Characteristics'!D:D,MATCH($C899,'Policy Characteristics'!$C:$C,0)))</f>
        <v>Industry Energy Efficiency Standards</v>
      </c>
      <c r="K899" s="272" t="str">
        <f>IF(ISBLANK(INDEX('Policy Characteristics'!E:E,MATCH($C899,'Policy Characteristics'!$C:$C,0))),"",INDEX('Policy Characteristics'!E:E,MATCH($C899,'Policy Characteristics'!$C:$C,0)))</f>
        <v>indst efficiency standards</v>
      </c>
      <c r="L899" s="285">
        <f>IF(ISBLANK(INDEX('Policy Characteristics'!F:F,MATCH($C899,'Policy Characteristics'!$C:$C,0))),"",INDEX('Policy Characteristics'!F:F,MATCH($C899,'Policy Characteristics'!$C:$C,0)))</f>
        <v>0</v>
      </c>
      <c r="M899" s="285">
        <f>IF(ISBLANK(INDEX('Policy Characteristics'!G:G,MATCH($C899,'Policy Characteristics'!$C:$C,0))),"",INDEX('Policy Characteristics'!G:G,MATCH($C899,'Policy Characteristics'!$C:$C,0)))</f>
        <v>0.25</v>
      </c>
      <c r="N899" s="285">
        <f>IF(ISBLANK(INDEX('Policy Characteristics'!H:H,MATCH($C899,'Policy Characteristics'!$C:$C,0))),"",INDEX('Policy Characteristics'!H:H,MATCH($C899,'Policy Characteristics'!$C:$C,0)))</f>
        <v>0.01</v>
      </c>
      <c r="O899" s="272" t="str">
        <f>IF(ISBLANK(INDEX('Policy Characteristics'!I:I,MATCH($C899,'Policy Characteristics'!$C:$C,0))),"",INDEX('Policy Characteristics'!I:I,MATCH($C899,'Policy Characteristics'!$C:$C,0)))</f>
        <v>% reduction in energy use</v>
      </c>
      <c r="P899" s="272" t="str">
        <f>IF(ISBLANK(INDEX('Policy Characteristics'!J:J,MATCH($C899,'Policy Characteristics'!$C:$C,0))),"",INDEX('Policy Characteristics'!J:J,MATCH($C899,'Policy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899" s="272" t="str">
        <f>IF(ISBLANK(INDEX('Policy Characteristics'!K:K,MATCH($C899,'Policy Characteristics'!$C:$C,0))),"",INDEX('Policy Characteristics'!K:K,MATCH($C899,'Policy Characteristics'!$C:$C,0)))</f>
        <v>industry-ag-main.html#eff-stds</v>
      </c>
      <c r="R899" s="272" t="str">
        <f>IF(ISBLANK(INDEX('Policy Characteristics'!L:L,MATCH($C899,'Policy Characteristics'!$C:$C,0))),"",INDEX('Policy Characteristics'!L:L,MATCH($C899,'Policy Characteristics'!$C:$C,0)))</f>
        <v>industry-energy-efficiency-standards.html</v>
      </c>
    </row>
    <row r="900" spans="1:18" s="4" customFormat="1" ht="16">
      <c r="A900" s="272" t="str">
        <f>IF(ISBLANK(INDEX('Policy Characteristics'!A:A,MATCH($C900,'Policy Characteristics'!$C:$C,0))),"",INDEX('Policy Characteristics'!A:A,MATCH($C900,'Policy Characteristics'!$C:$C,0)))</f>
        <v>Industry</v>
      </c>
      <c r="B900" s="272" t="str">
        <f>IF(ISBLANK(INDEX('Policy Characteristics'!B:B,MATCH($C900,'Policy Characteristics'!$C:$C,0))),"",INDEX('Policy Characteristics'!B:B,MATCH($C900,'Policy Characteristics'!$C:$C,0)))</f>
        <v>Industry Energy Efficiency Standards</v>
      </c>
      <c r="C900" s="274" t="str">
        <f t="shared" si="39"/>
        <v>Percentage Improvement in Eqpt Efficiency Standards above BAU</v>
      </c>
      <c r="D900" s="6" t="s">
        <v>3205</v>
      </c>
      <c r="E900" s="44" t="s">
        <v>2787</v>
      </c>
      <c r="F900" t="s">
        <v>3173</v>
      </c>
      <c r="G900" s="44" t="s">
        <v>2791</v>
      </c>
      <c r="H900" s="43">
        <v>1136</v>
      </c>
      <c r="I900" s="44" t="s">
        <v>46</v>
      </c>
      <c r="J900" s="274" t="str">
        <f>IF(ISBLANK(INDEX('Policy Characteristics'!D:D,MATCH($C900,'Policy Characteristics'!$C:$C,0))),"",INDEX('Policy Characteristics'!D:D,MATCH($C900,'Policy Characteristics'!$C:$C,0)))</f>
        <v>Industry Energy Efficiency Standards</v>
      </c>
      <c r="K900" s="272" t="str">
        <f>IF(ISBLANK(INDEX('Policy Characteristics'!E:E,MATCH($C900,'Policy Characteristics'!$C:$C,0))),"",INDEX('Policy Characteristics'!E:E,MATCH($C900,'Policy Characteristics'!$C:$C,0)))</f>
        <v>indst efficiency standards</v>
      </c>
      <c r="L900" s="285">
        <f>IF(ISBLANK(INDEX('Policy Characteristics'!F:F,MATCH($C900,'Policy Characteristics'!$C:$C,0))),"",INDEX('Policy Characteristics'!F:F,MATCH($C900,'Policy Characteristics'!$C:$C,0)))</f>
        <v>0</v>
      </c>
      <c r="M900" s="285">
        <f>IF(ISBLANK(INDEX('Policy Characteristics'!G:G,MATCH($C900,'Policy Characteristics'!$C:$C,0))),"",INDEX('Policy Characteristics'!G:G,MATCH($C900,'Policy Characteristics'!$C:$C,0)))</f>
        <v>0.25</v>
      </c>
      <c r="N900" s="285">
        <f>IF(ISBLANK(INDEX('Policy Characteristics'!H:H,MATCH($C900,'Policy Characteristics'!$C:$C,0))),"",INDEX('Policy Characteristics'!H:H,MATCH($C900,'Policy Characteristics'!$C:$C,0)))</f>
        <v>0.01</v>
      </c>
      <c r="O900" s="272" t="str">
        <f>IF(ISBLANK(INDEX('Policy Characteristics'!I:I,MATCH($C900,'Policy Characteristics'!$C:$C,0))),"",INDEX('Policy Characteristics'!I:I,MATCH($C900,'Policy Characteristics'!$C:$C,0)))</f>
        <v>% reduction in energy use</v>
      </c>
      <c r="P900" s="272" t="str">
        <f>IF(ISBLANK(INDEX('Policy Characteristics'!J:J,MATCH($C900,'Policy Characteristics'!$C:$C,0))),"",INDEX('Policy Characteristics'!J:J,MATCH($C900,'Policy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0" s="272" t="str">
        <f>IF(ISBLANK(INDEX('Policy Characteristics'!K:K,MATCH($C900,'Policy Characteristics'!$C:$C,0))),"",INDEX('Policy Characteristics'!K:K,MATCH($C900,'Policy Characteristics'!$C:$C,0)))</f>
        <v>industry-ag-main.html#eff-stds</v>
      </c>
      <c r="R900" s="272" t="str">
        <f>IF(ISBLANK(INDEX('Policy Characteristics'!L:L,MATCH($C900,'Policy Characteristics'!$C:$C,0))),"",INDEX('Policy Characteristics'!L:L,MATCH($C900,'Policy Characteristics'!$C:$C,0)))</f>
        <v>industry-energy-efficiency-standards.html</v>
      </c>
    </row>
    <row r="901" spans="1:18" s="4" customFormat="1" ht="16">
      <c r="A901" s="272" t="str">
        <f>IF(ISBLANK(INDEX('Policy Characteristics'!A:A,MATCH($C901,'Policy Characteristics'!$C:$C,0))),"",INDEX('Policy Characteristics'!A:A,MATCH($C901,'Policy Characteristics'!$C:$C,0)))</f>
        <v>Industry</v>
      </c>
      <c r="B901" s="272" t="str">
        <f>IF(ISBLANK(INDEX('Policy Characteristics'!B:B,MATCH($C901,'Policy Characteristics'!$C:$C,0))),"",INDEX('Policy Characteristics'!B:B,MATCH($C901,'Policy Characteristics'!$C:$C,0)))</f>
        <v>Industry Energy Efficiency Standards</v>
      </c>
      <c r="C901" s="274" t="str">
        <f t="shared" si="39"/>
        <v>Percentage Improvement in Eqpt Efficiency Standards above BAU</v>
      </c>
      <c r="D901" s="6" t="s">
        <v>3205</v>
      </c>
      <c r="E901" s="44" t="s">
        <v>2784</v>
      </c>
      <c r="F901" t="s">
        <v>3173</v>
      </c>
      <c r="G901" s="44" t="s">
        <v>2789</v>
      </c>
      <c r="H901" s="43">
        <v>1137</v>
      </c>
      <c r="I901" s="44" t="s">
        <v>46</v>
      </c>
      <c r="J901" s="274" t="str">
        <f>IF(ISBLANK(INDEX('Policy Characteristics'!D:D,MATCH($C901,'Policy Characteristics'!$C:$C,0))),"",INDEX('Policy Characteristics'!D:D,MATCH($C901,'Policy Characteristics'!$C:$C,0)))</f>
        <v>Industry Energy Efficiency Standards</v>
      </c>
      <c r="K901" s="272" t="str">
        <f>IF(ISBLANK(INDEX('Policy Characteristics'!E:E,MATCH($C901,'Policy Characteristics'!$C:$C,0))),"",INDEX('Policy Characteristics'!E:E,MATCH($C901,'Policy Characteristics'!$C:$C,0)))</f>
        <v>indst efficiency standards</v>
      </c>
      <c r="L901" s="285">
        <f>IF(ISBLANK(INDEX('Policy Characteristics'!F:F,MATCH($C901,'Policy Characteristics'!$C:$C,0))),"",INDEX('Policy Characteristics'!F:F,MATCH($C901,'Policy Characteristics'!$C:$C,0)))</f>
        <v>0</v>
      </c>
      <c r="M901" s="285">
        <f>IF(ISBLANK(INDEX('Policy Characteristics'!G:G,MATCH($C901,'Policy Characteristics'!$C:$C,0))),"",INDEX('Policy Characteristics'!G:G,MATCH($C901,'Policy Characteristics'!$C:$C,0)))</f>
        <v>0.25</v>
      </c>
      <c r="N901" s="285">
        <f>IF(ISBLANK(INDEX('Policy Characteristics'!H:H,MATCH($C901,'Policy Characteristics'!$C:$C,0))),"",INDEX('Policy Characteristics'!H:H,MATCH($C901,'Policy Characteristics'!$C:$C,0)))</f>
        <v>0.01</v>
      </c>
      <c r="O901" s="272" t="str">
        <f>IF(ISBLANK(INDEX('Policy Characteristics'!I:I,MATCH($C901,'Policy Characteristics'!$C:$C,0))),"",INDEX('Policy Characteristics'!I:I,MATCH($C901,'Policy Characteristics'!$C:$C,0)))</f>
        <v>% reduction in energy use</v>
      </c>
      <c r="P901" s="272" t="str">
        <f>IF(ISBLANK(INDEX('Policy Characteristics'!J:J,MATCH($C901,'Policy Characteristics'!$C:$C,0))),"",INDEX('Policy Characteristics'!J:J,MATCH($C901,'Policy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1" s="272" t="str">
        <f>IF(ISBLANK(INDEX('Policy Characteristics'!K:K,MATCH($C901,'Policy Characteristics'!$C:$C,0))),"",INDEX('Policy Characteristics'!K:K,MATCH($C901,'Policy Characteristics'!$C:$C,0)))</f>
        <v>industry-ag-main.html#eff-stds</v>
      </c>
      <c r="R901" s="272" t="str">
        <f>IF(ISBLANK(INDEX('Policy Characteristics'!L:L,MATCH($C901,'Policy Characteristics'!$C:$C,0))),"",INDEX('Policy Characteristics'!L:L,MATCH($C901,'Policy Characteristics'!$C:$C,0)))</f>
        <v>industry-energy-efficiency-standards.html</v>
      </c>
    </row>
    <row r="902" spans="1:18" s="4" customFormat="1" ht="16">
      <c r="A902" s="272" t="str">
        <f>IF(ISBLANK(INDEX('Policy Characteristics'!A:A,MATCH($C902,'Policy Characteristics'!$C:$C,0))),"",INDEX('Policy Characteristics'!A:A,MATCH($C902,'Policy Characteristics'!$C:$C,0)))</f>
        <v>Industry</v>
      </c>
      <c r="B902" s="272" t="str">
        <f>IF(ISBLANK(INDEX('Policy Characteristics'!B:B,MATCH($C902,'Policy Characteristics'!$C:$C,0))),"",INDEX('Policy Characteristics'!B:B,MATCH($C902,'Policy Characteristics'!$C:$C,0)))</f>
        <v>Industry Energy Efficiency Standards</v>
      </c>
      <c r="C902" s="274" t="str">
        <f t="shared" si="39"/>
        <v>Percentage Improvement in Eqpt Efficiency Standards above BAU</v>
      </c>
      <c r="D902" s="6" t="s">
        <v>3206</v>
      </c>
      <c r="E902" s="44" t="s">
        <v>2444</v>
      </c>
      <c r="F902" t="s">
        <v>3174</v>
      </c>
      <c r="G902" s="44" t="s">
        <v>2450</v>
      </c>
      <c r="H902" s="43">
        <v>1138</v>
      </c>
      <c r="I902" s="44" t="s">
        <v>46</v>
      </c>
      <c r="J902" s="274" t="str">
        <f>IF(ISBLANK(INDEX('Policy Characteristics'!D:D,MATCH($C902,'Policy Characteristics'!$C:$C,0))),"",INDEX('Policy Characteristics'!D:D,MATCH($C902,'Policy Characteristics'!$C:$C,0)))</f>
        <v>Industry Energy Efficiency Standards</v>
      </c>
      <c r="K902" s="272" t="str">
        <f>IF(ISBLANK(INDEX('Policy Characteristics'!E:E,MATCH($C902,'Policy Characteristics'!$C:$C,0))),"",INDEX('Policy Characteristics'!E:E,MATCH($C902,'Policy Characteristics'!$C:$C,0)))</f>
        <v>indst efficiency standards</v>
      </c>
      <c r="L902" s="285">
        <f>IF(ISBLANK(INDEX('Policy Characteristics'!F:F,MATCH($C902,'Policy Characteristics'!$C:$C,0))),"",INDEX('Policy Characteristics'!F:F,MATCH($C902,'Policy Characteristics'!$C:$C,0)))</f>
        <v>0</v>
      </c>
      <c r="M902" s="285">
        <f>IF(ISBLANK(INDEX('Policy Characteristics'!G:G,MATCH($C902,'Policy Characteristics'!$C:$C,0))),"",INDEX('Policy Characteristics'!G:G,MATCH($C902,'Policy Characteristics'!$C:$C,0)))</f>
        <v>0.25</v>
      </c>
      <c r="N902" s="285">
        <f>IF(ISBLANK(INDEX('Policy Characteristics'!H:H,MATCH($C902,'Policy Characteristics'!$C:$C,0))),"",INDEX('Policy Characteristics'!H:H,MATCH($C902,'Policy Characteristics'!$C:$C,0)))</f>
        <v>0.01</v>
      </c>
      <c r="O902" s="272" t="str">
        <f>IF(ISBLANK(INDEX('Policy Characteristics'!I:I,MATCH($C902,'Policy Characteristics'!$C:$C,0))),"",INDEX('Policy Characteristics'!I:I,MATCH($C902,'Policy Characteristics'!$C:$C,0)))</f>
        <v>% reduction in energy use</v>
      </c>
      <c r="P902" s="272" t="str">
        <f>IF(ISBLANK(INDEX('Policy Characteristics'!J:J,MATCH($C902,'Policy Characteristics'!$C:$C,0))),"",INDEX('Policy Characteristics'!J:J,MATCH($C902,'Policy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2" s="272" t="str">
        <f>IF(ISBLANK(INDEX('Policy Characteristics'!K:K,MATCH($C902,'Policy Characteristics'!$C:$C,0))),"",INDEX('Policy Characteristics'!K:K,MATCH($C902,'Policy Characteristics'!$C:$C,0)))</f>
        <v>industry-ag-main.html#eff-stds</v>
      </c>
      <c r="R902" s="272" t="str">
        <f>IF(ISBLANK(INDEX('Policy Characteristics'!L:L,MATCH($C902,'Policy Characteristics'!$C:$C,0))),"",INDEX('Policy Characteristics'!L:L,MATCH($C902,'Policy Characteristics'!$C:$C,0)))</f>
        <v>industry-energy-efficiency-standards.html</v>
      </c>
    </row>
    <row r="903" spans="1:18" s="4" customFormat="1" ht="16">
      <c r="A903" s="272" t="str">
        <f>IF(ISBLANK(INDEX('Policy Characteristics'!A:A,MATCH($C903,'Policy Characteristics'!$C:$C,0))),"",INDEX('Policy Characteristics'!A:A,MATCH($C903,'Policy Characteristics'!$C:$C,0)))</f>
        <v>Industry</v>
      </c>
      <c r="B903" s="272" t="str">
        <f>IF(ISBLANK(INDEX('Policy Characteristics'!B:B,MATCH($C903,'Policy Characteristics'!$C:$C,0))),"",INDEX('Policy Characteristics'!B:B,MATCH($C903,'Policy Characteristics'!$C:$C,0)))</f>
        <v>Industry Energy Efficiency Standards</v>
      </c>
      <c r="C903" s="274" t="str">
        <f t="shared" si="39"/>
        <v>Percentage Improvement in Eqpt Efficiency Standards above BAU</v>
      </c>
      <c r="D903" s="6" t="s">
        <v>3206</v>
      </c>
      <c r="E903" s="44" t="s">
        <v>2445</v>
      </c>
      <c r="F903" t="s">
        <v>3174</v>
      </c>
      <c r="G903" s="44" t="s">
        <v>2453</v>
      </c>
      <c r="H903" s="43">
        <v>1139</v>
      </c>
      <c r="I903" s="44" t="s">
        <v>46</v>
      </c>
      <c r="J903" s="274" t="str">
        <f>IF(ISBLANK(INDEX('Policy Characteristics'!D:D,MATCH($C903,'Policy Characteristics'!$C:$C,0))),"",INDEX('Policy Characteristics'!D:D,MATCH($C903,'Policy Characteristics'!$C:$C,0)))</f>
        <v>Industry Energy Efficiency Standards</v>
      </c>
      <c r="K903" s="272" t="str">
        <f>IF(ISBLANK(INDEX('Policy Characteristics'!E:E,MATCH($C903,'Policy Characteristics'!$C:$C,0))),"",INDEX('Policy Characteristics'!E:E,MATCH($C903,'Policy Characteristics'!$C:$C,0)))</f>
        <v>indst efficiency standards</v>
      </c>
      <c r="L903" s="285">
        <f>IF(ISBLANK(INDEX('Policy Characteristics'!F:F,MATCH($C903,'Policy Characteristics'!$C:$C,0))),"",INDEX('Policy Characteristics'!F:F,MATCH($C903,'Policy Characteristics'!$C:$C,0)))</f>
        <v>0</v>
      </c>
      <c r="M903" s="285">
        <f>IF(ISBLANK(INDEX('Policy Characteristics'!G:G,MATCH($C903,'Policy Characteristics'!$C:$C,0))),"",INDEX('Policy Characteristics'!G:G,MATCH($C903,'Policy Characteristics'!$C:$C,0)))</f>
        <v>0.25</v>
      </c>
      <c r="N903" s="285">
        <f>IF(ISBLANK(INDEX('Policy Characteristics'!H:H,MATCH($C903,'Policy Characteristics'!$C:$C,0))),"",INDEX('Policy Characteristics'!H:H,MATCH($C903,'Policy Characteristics'!$C:$C,0)))</f>
        <v>0.01</v>
      </c>
      <c r="O903" s="272" t="str">
        <f>IF(ISBLANK(INDEX('Policy Characteristics'!I:I,MATCH($C903,'Policy Characteristics'!$C:$C,0))),"",INDEX('Policy Characteristics'!I:I,MATCH($C903,'Policy Characteristics'!$C:$C,0)))</f>
        <v>% reduction in energy use</v>
      </c>
      <c r="P903" s="272" t="str">
        <f>IF(ISBLANK(INDEX('Policy Characteristics'!J:J,MATCH($C903,'Policy Characteristics'!$C:$C,0))),"",INDEX('Policy Characteristics'!J:J,MATCH($C903,'Policy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3" s="272" t="str">
        <f>IF(ISBLANK(INDEX('Policy Characteristics'!K:K,MATCH($C903,'Policy Characteristics'!$C:$C,0))),"",INDEX('Policy Characteristics'!K:K,MATCH($C903,'Policy Characteristics'!$C:$C,0)))</f>
        <v>industry-ag-main.html#eff-stds</v>
      </c>
      <c r="R903" s="272" t="str">
        <f>IF(ISBLANK(INDEX('Policy Characteristics'!L:L,MATCH($C903,'Policy Characteristics'!$C:$C,0))),"",INDEX('Policy Characteristics'!L:L,MATCH($C903,'Policy Characteristics'!$C:$C,0)))</f>
        <v>industry-energy-efficiency-standards.html</v>
      </c>
    </row>
    <row r="904" spans="1:18" s="4" customFormat="1" ht="16">
      <c r="A904" s="272" t="str">
        <f>IF(ISBLANK(INDEX('Policy Characteristics'!A:A,MATCH($C904,'Policy Characteristics'!$C:$C,0))),"",INDEX('Policy Characteristics'!A:A,MATCH($C904,'Policy Characteristics'!$C:$C,0)))</f>
        <v>Industry</v>
      </c>
      <c r="B904" s="272" t="str">
        <f>IF(ISBLANK(INDEX('Policy Characteristics'!B:B,MATCH($C904,'Policy Characteristics'!$C:$C,0))),"",INDEX('Policy Characteristics'!B:B,MATCH($C904,'Policy Characteristics'!$C:$C,0)))</f>
        <v>Industry Energy Efficiency Standards</v>
      </c>
      <c r="C904" s="274" t="str">
        <f t="shared" si="39"/>
        <v>Percentage Improvement in Eqpt Efficiency Standards above BAU</v>
      </c>
      <c r="D904" s="6" t="s">
        <v>3206</v>
      </c>
      <c r="E904" s="44" t="s">
        <v>2446</v>
      </c>
      <c r="F904" t="s">
        <v>3174</v>
      </c>
      <c r="G904" s="44" t="s">
        <v>2454</v>
      </c>
      <c r="H904" s="43">
        <v>1140</v>
      </c>
      <c r="I904" s="44" t="s">
        <v>46</v>
      </c>
      <c r="J904" s="274" t="str">
        <f>IF(ISBLANK(INDEX('Policy Characteristics'!D:D,MATCH($C904,'Policy Characteristics'!$C:$C,0))),"",INDEX('Policy Characteristics'!D:D,MATCH($C904,'Policy Characteristics'!$C:$C,0)))</f>
        <v>Industry Energy Efficiency Standards</v>
      </c>
      <c r="K904" s="272" t="str">
        <f>IF(ISBLANK(INDEX('Policy Characteristics'!E:E,MATCH($C904,'Policy Characteristics'!$C:$C,0))),"",INDEX('Policy Characteristics'!E:E,MATCH($C904,'Policy Characteristics'!$C:$C,0)))</f>
        <v>indst efficiency standards</v>
      </c>
      <c r="L904" s="285">
        <f>IF(ISBLANK(INDEX('Policy Characteristics'!F:F,MATCH($C904,'Policy Characteristics'!$C:$C,0))),"",INDEX('Policy Characteristics'!F:F,MATCH($C904,'Policy Characteristics'!$C:$C,0)))</f>
        <v>0</v>
      </c>
      <c r="M904" s="285">
        <f>IF(ISBLANK(INDEX('Policy Characteristics'!G:G,MATCH($C904,'Policy Characteristics'!$C:$C,0))),"",INDEX('Policy Characteristics'!G:G,MATCH($C904,'Policy Characteristics'!$C:$C,0)))</f>
        <v>0.25</v>
      </c>
      <c r="N904" s="285">
        <f>IF(ISBLANK(INDEX('Policy Characteristics'!H:H,MATCH($C904,'Policy Characteristics'!$C:$C,0))),"",INDEX('Policy Characteristics'!H:H,MATCH($C904,'Policy Characteristics'!$C:$C,0)))</f>
        <v>0.01</v>
      </c>
      <c r="O904" s="272" t="str">
        <f>IF(ISBLANK(INDEX('Policy Characteristics'!I:I,MATCH($C904,'Policy Characteristics'!$C:$C,0))),"",INDEX('Policy Characteristics'!I:I,MATCH($C904,'Policy Characteristics'!$C:$C,0)))</f>
        <v>% reduction in energy use</v>
      </c>
      <c r="P904" s="272" t="str">
        <f>IF(ISBLANK(INDEX('Policy Characteristics'!J:J,MATCH($C904,'Policy Characteristics'!$C:$C,0))),"",INDEX('Policy Characteristics'!J:J,MATCH($C904,'Policy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4" s="272" t="str">
        <f>IF(ISBLANK(INDEX('Policy Characteristics'!K:K,MATCH($C904,'Policy Characteristics'!$C:$C,0))),"",INDEX('Policy Characteristics'!K:K,MATCH($C904,'Policy Characteristics'!$C:$C,0)))</f>
        <v>industry-ag-main.html#eff-stds</v>
      </c>
      <c r="R904" s="272" t="str">
        <f>IF(ISBLANK(INDEX('Policy Characteristics'!L:L,MATCH($C904,'Policy Characteristics'!$C:$C,0))),"",INDEX('Policy Characteristics'!L:L,MATCH($C904,'Policy Characteristics'!$C:$C,0)))</f>
        <v>industry-energy-efficiency-standards.html</v>
      </c>
    </row>
    <row r="905" spans="1:18" s="4" customFormat="1" ht="16">
      <c r="A905" s="272" t="str">
        <f>IF(ISBLANK(INDEX('Policy Characteristics'!A:A,MATCH($C905,'Policy Characteristics'!$C:$C,0))),"",INDEX('Policy Characteristics'!A:A,MATCH($C905,'Policy Characteristics'!$C:$C,0)))</f>
        <v>Industry</v>
      </c>
      <c r="B905" s="272" t="str">
        <f>IF(ISBLANK(INDEX('Policy Characteristics'!B:B,MATCH($C905,'Policy Characteristics'!$C:$C,0))),"",INDEX('Policy Characteristics'!B:B,MATCH($C905,'Policy Characteristics'!$C:$C,0)))</f>
        <v>Industry Energy Efficiency Standards</v>
      </c>
      <c r="C905" s="274" t="str">
        <f t="shared" si="39"/>
        <v>Percentage Improvement in Eqpt Efficiency Standards above BAU</v>
      </c>
      <c r="D905" s="6" t="s">
        <v>3206</v>
      </c>
      <c r="E905" s="44" t="s">
        <v>2447</v>
      </c>
      <c r="F905" t="s">
        <v>3174</v>
      </c>
      <c r="G905" s="44" t="s">
        <v>2451</v>
      </c>
      <c r="H905" s="43">
        <v>1141</v>
      </c>
      <c r="I905" s="44" t="s">
        <v>46</v>
      </c>
      <c r="J905" s="274" t="str">
        <f>IF(ISBLANK(INDEX('Policy Characteristics'!D:D,MATCH($C905,'Policy Characteristics'!$C:$C,0))),"",INDEX('Policy Characteristics'!D:D,MATCH($C905,'Policy Characteristics'!$C:$C,0)))</f>
        <v>Industry Energy Efficiency Standards</v>
      </c>
      <c r="K905" s="272" t="str">
        <f>IF(ISBLANK(INDEX('Policy Characteristics'!E:E,MATCH($C905,'Policy Characteristics'!$C:$C,0))),"",INDEX('Policy Characteristics'!E:E,MATCH($C905,'Policy Characteristics'!$C:$C,0)))</f>
        <v>indst efficiency standards</v>
      </c>
      <c r="L905" s="285">
        <f>IF(ISBLANK(INDEX('Policy Characteristics'!F:F,MATCH($C905,'Policy Characteristics'!$C:$C,0))),"",INDEX('Policy Characteristics'!F:F,MATCH($C905,'Policy Characteristics'!$C:$C,0)))</f>
        <v>0</v>
      </c>
      <c r="M905" s="285">
        <f>IF(ISBLANK(INDEX('Policy Characteristics'!G:G,MATCH($C905,'Policy Characteristics'!$C:$C,0))),"",INDEX('Policy Characteristics'!G:G,MATCH($C905,'Policy Characteristics'!$C:$C,0)))</f>
        <v>0.25</v>
      </c>
      <c r="N905" s="285">
        <f>IF(ISBLANK(INDEX('Policy Characteristics'!H:H,MATCH($C905,'Policy Characteristics'!$C:$C,0))),"",INDEX('Policy Characteristics'!H:H,MATCH($C905,'Policy Characteristics'!$C:$C,0)))</f>
        <v>0.01</v>
      </c>
      <c r="O905" s="272" t="str">
        <f>IF(ISBLANK(INDEX('Policy Characteristics'!I:I,MATCH($C905,'Policy Characteristics'!$C:$C,0))),"",INDEX('Policy Characteristics'!I:I,MATCH($C905,'Policy Characteristics'!$C:$C,0)))</f>
        <v>% reduction in energy use</v>
      </c>
      <c r="P905" s="272" t="str">
        <f>IF(ISBLANK(INDEX('Policy Characteristics'!J:J,MATCH($C905,'Policy Characteristics'!$C:$C,0))),"",INDEX('Policy Characteristics'!J:J,MATCH($C905,'Policy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5" s="272" t="str">
        <f>IF(ISBLANK(INDEX('Policy Characteristics'!K:K,MATCH($C905,'Policy Characteristics'!$C:$C,0))),"",INDEX('Policy Characteristics'!K:K,MATCH($C905,'Policy Characteristics'!$C:$C,0)))</f>
        <v>industry-ag-main.html#eff-stds</v>
      </c>
      <c r="R905" s="272" t="str">
        <f>IF(ISBLANK(INDEX('Policy Characteristics'!L:L,MATCH($C905,'Policy Characteristics'!$C:$C,0))),"",INDEX('Policy Characteristics'!L:L,MATCH($C905,'Policy Characteristics'!$C:$C,0)))</f>
        <v>industry-energy-efficiency-standards.html</v>
      </c>
    </row>
    <row r="906" spans="1:18" s="4" customFormat="1" ht="16">
      <c r="A906" s="272" t="str">
        <f>IF(ISBLANK(INDEX('Policy Characteristics'!A:A,MATCH($C906,'Policy Characteristics'!$C:$C,0))),"",INDEX('Policy Characteristics'!A:A,MATCH($C906,'Policy Characteristics'!$C:$C,0)))</f>
        <v>Industry</v>
      </c>
      <c r="B906" s="272" t="str">
        <f>IF(ISBLANK(INDEX('Policy Characteristics'!B:B,MATCH($C906,'Policy Characteristics'!$C:$C,0))),"",INDEX('Policy Characteristics'!B:B,MATCH($C906,'Policy Characteristics'!$C:$C,0)))</f>
        <v>Industry Energy Efficiency Standards</v>
      </c>
      <c r="C906" s="274" t="str">
        <f t="shared" si="39"/>
        <v>Percentage Improvement in Eqpt Efficiency Standards above BAU</v>
      </c>
      <c r="D906" s="6" t="s">
        <v>3206</v>
      </c>
      <c r="E906" s="44" t="s">
        <v>2448</v>
      </c>
      <c r="F906" t="s">
        <v>3174</v>
      </c>
      <c r="G906" s="44" t="s">
        <v>2452</v>
      </c>
      <c r="H906" s="43">
        <v>1142</v>
      </c>
      <c r="I906" s="44" t="s">
        <v>46</v>
      </c>
      <c r="J906" s="274" t="str">
        <f>IF(ISBLANK(INDEX('Policy Characteristics'!D:D,MATCH($C906,'Policy Characteristics'!$C:$C,0))),"",INDEX('Policy Characteristics'!D:D,MATCH($C906,'Policy Characteristics'!$C:$C,0)))</f>
        <v>Industry Energy Efficiency Standards</v>
      </c>
      <c r="K906" s="272" t="str">
        <f>IF(ISBLANK(INDEX('Policy Characteristics'!E:E,MATCH($C906,'Policy Characteristics'!$C:$C,0))),"",INDEX('Policy Characteristics'!E:E,MATCH($C906,'Policy Characteristics'!$C:$C,0)))</f>
        <v>indst efficiency standards</v>
      </c>
      <c r="L906" s="285">
        <f>IF(ISBLANK(INDEX('Policy Characteristics'!F:F,MATCH($C906,'Policy Characteristics'!$C:$C,0))),"",INDEX('Policy Characteristics'!F:F,MATCH($C906,'Policy Characteristics'!$C:$C,0)))</f>
        <v>0</v>
      </c>
      <c r="M906" s="285">
        <f>IF(ISBLANK(INDEX('Policy Characteristics'!G:G,MATCH($C906,'Policy Characteristics'!$C:$C,0))),"",INDEX('Policy Characteristics'!G:G,MATCH($C906,'Policy Characteristics'!$C:$C,0)))</f>
        <v>0.25</v>
      </c>
      <c r="N906" s="285">
        <f>IF(ISBLANK(INDEX('Policy Characteristics'!H:H,MATCH($C906,'Policy Characteristics'!$C:$C,0))),"",INDEX('Policy Characteristics'!H:H,MATCH($C906,'Policy Characteristics'!$C:$C,0)))</f>
        <v>0.01</v>
      </c>
      <c r="O906" s="272" t="str">
        <f>IF(ISBLANK(INDEX('Policy Characteristics'!I:I,MATCH($C906,'Policy Characteristics'!$C:$C,0))),"",INDEX('Policy Characteristics'!I:I,MATCH($C906,'Policy Characteristics'!$C:$C,0)))</f>
        <v>% reduction in energy use</v>
      </c>
      <c r="P906" s="272" t="str">
        <f>IF(ISBLANK(INDEX('Policy Characteristics'!J:J,MATCH($C906,'Policy Characteristics'!$C:$C,0))),"",INDEX('Policy Characteristics'!J:J,MATCH($C906,'Policy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6" s="272" t="str">
        <f>IF(ISBLANK(INDEX('Policy Characteristics'!K:K,MATCH($C906,'Policy Characteristics'!$C:$C,0))),"",INDEX('Policy Characteristics'!K:K,MATCH($C906,'Policy Characteristics'!$C:$C,0)))</f>
        <v>industry-ag-main.html#eff-stds</v>
      </c>
      <c r="R906" s="272" t="str">
        <f>IF(ISBLANK(INDEX('Policy Characteristics'!L:L,MATCH($C906,'Policy Characteristics'!$C:$C,0))),"",INDEX('Policy Characteristics'!L:L,MATCH($C906,'Policy Characteristics'!$C:$C,0)))</f>
        <v>industry-energy-efficiency-standards.html</v>
      </c>
    </row>
    <row r="907" spans="1:18" s="4" customFormat="1" ht="16">
      <c r="A907" s="272" t="str">
        <f>IF(ISBLANK(INDEX('Policy Characteristics'!A:A,MATCH($C907,'Policy Characteristics'!$C:$C,0))),"",INDEX('Policy Characteristics'!A:A,MATCH($C907,'Policy Characteristics'!$C:$C,0)))</f>
        <v>Industry</v>
      </c>
      <c r="B907" s="272" t="str">
        <f>IF(ISBLANK(INDEX('Policy Characteristics'!B:B,MATCH($C907,'Policy Characteristics'!$C:$C,0))),"",INDEX('Policy Characteristics'!B:B,MATCH($C907,'Policy Characteristics'!$C:$C,0)))</f>
        <v>Industry Energy Efficiency Standards</v>
      </c>
      <c r="C907" s="274" t="str">
        <f t="shared" si="39"/>
        <v>Percentage Improvement in Eqpt Efficiency Standards above BAU</v>
      </c>
      <c r="D907" s="6" t="s">
        <v>3206</v>
      </c>
      <c r="E907" s="44" t="s">
        <v>2449</v>
      </c>
      <c r="F907" t="s">
        <v>3174</v>
      </c>
      <c r="G907" s="44" t="s">
        <v>2455</v>
      </c>
      <c r="H907" s="43">
        <v>1143</v>
      </c>
      <c r="I907" s="44" t="s">
        <v>46</v>
      </c>
      <c r="J907" s="274" t="str">
        <f>IF(ISBLANK(INDEX('Policy Characteristics'!D:D,MATCH($C907,'Policy Characteristics'!$C:$C,0))),"",INDEX('Policy Characteristics'!D:D,MATCH($C907,'Policy Characteristics'!$C:$C,0)))</f>
        <v>Industry Energy Efficiency Standards</v>
      </c>
      <c r="K907" s="272" t="str">
        <f>IF(ISBLANK(INDEX('Policy Characteristics'!E:E,MATCH($C907,'Policy Characteristics'!$C:$C,0))),"",INDEX('Policy Characteristics'!E:E,MATCH($C907,'Policy Characteristics'!$C:$C,0)))</f>
        <v>indst efficiency standards</v>
      </c>
      <c r="L907" s="285">
        <f>IF(ISBLANK(INDEX('Policy Characteristics'!F:F,MATCH($C907,'Policy Characteristics'!$C:$C,0))),"",INDEX('Policy Characteristics'!F:F,MATCH($C907,'Policy Characteristics'!$C:$C,0)))</f>
        <v>0</v>
      </c>
      <c r="M907" s="285">
        <f>IF(ISBLANK(INDEX('Policy Characteristics'!G:G,MATCH($C907,'Policy Characteristics'!$C:$C,0))),"",INDEX('Policy Characteristics'!G:G,MATCH($C907,'Policy Characteristics'!$C:$C,0)))</f>
        <v>0.25</v>
      </c>
      <c r="N907" s="285">
        <f>IF(ISBLANK(INDEX('Policy Characteristics'!H:H,MATCH($C907,'Policy Characteristics'!$C:$C,0))),"",INDEX('Policy Characteristics'!H:H,MATCH($C907,'Policy Characteristics'!$C:$C,0)))</f>
        <v>0.01</v>
      </c>
      <c r="O907" s="272" t="str">
        <f>IF(ISBLANK(INDEX('Policy Characteristics'!I:I,MATCH($C907,'Policy Characteristics'!$C:$C,0))),"",INDEX('Policy Characteristics'!I:I,MATCH($C907,'Policy Characteristics'!$C:$C,0)))</f>
        <v>% reduction in energy use</v>
      </c>
      <c r="P907" s="272" t="str">
        <f>IF(ISBLANK(INDEX('Policy Characteristics'!J:J,MATCH($C907,'Policy Characteristics'!$C:$C,0))),"",INDEX('Policy Characteristics'!J:J,MATCH($C907,'Policy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7" s="272" t="str">
        <f>IF(ISBLANK(INDEX('Policy Characteristics'!K:K,MATCH($C907,'Policy Characteristics'!$C:$C,0))),"",INDEX('Policy Characteristics'!K:K,MATCH($C907,'Policy Characteristics'!$C:$C,0)))</f>
        <v>industry-ag-main.html#eff-stds</v>
      </c>
      <c r="R907" s="272" t="str">
        <f>IF(ISBLANK(INDEX('Policy Characteristics'!L:L,MATCH($C907,'Policy Characteristics'!$C:$C,0))),"",INDEX('Policy Characteristics'!L:L,MATCH($C907,'Policy Characteristics'!$C:$C,0)))</f>
        <v>industry-energy-efficiency-standards.html</v>
      </c>
    </row>
    <row r="908" spans="1:18" s="4" customFormat="1" ht="16">
      <c r="A908" s="272" t="str">
        <f>IF(ISBLANK(INDEX('Policy Characteristics'!A:A,MATCH($C908,'Policy Characteristics'!$C:$C,0))),"",INDEX('Policy Characteristics'!A:A,MATCH($C908,'Policy Characteristics'!$C:$C,0)))</f>
        <v>Industry</v>
      </c>
      <c r="B908" s="272" t="str">
        <f>IF(ISBLANK(INDEX('Policy Characteristics'!B:B,MATCH($C908,'Policy Characteristics'!$C:$C,0))),"",INDEX('Policy Characteristics'!B:B,MATCH($C908,'Policy Characteristics'!$C:$C,0)))</f>
        <v>Industry Energy Efficiency Standards</v>
      </c>
      <c r="C908" s="274" t="str">
        <f t="shared" si="39"/>
        <v>Percentage Improvement in Eqpt Efficiency Standards above BAU</v>
      </c>
      <c r="D908" s="6" t="s">
        <v>3206</v>
      </c>
      <c r="E908" s="44" t="s">
        <v>2785</v>
      </c>
      <c r="F908" t="s">
        <v>3174</v>
      </c>
      <c r="G908" s="44" t="s">
        <v>2788</v>
      </c>
      <c r="H908" s="43">
        <v>1144</v>
      </c>
      <c r="I908" s="44" t="s">
        <v>46</v>
      </c>
      <c r="J908" s="274" t="str">
        <f>IF(ISBLANK(INDEX('Policy Characteristics'!D:D,MATCH($C908,'Policy Characteristics'!$C:$C,0))),"",INDEX('Policy Characteristics'!D:D,MATCH($C908,'Policy Characteristics'!$C:$C,0)))</f>
        <v>Industry Energy Efficiency Standards</v>
      </c>
      <c r="K908" s="272" t="str">
        <f>IF(ISBLANK(INDEX('Policy Characteristics'!E:E,MATCH($C908,'Policy Characteristics'!$C:$C,0))),"",INDEX('Policy Characteristics'!E:E,MATCH($C908,'Policy Characteristics'!$C:$C,0)))</f>
        <v>indst efficiency standards</v>
      </c>
      <c r="L908" s="285">
        <f>IF(ISBLANK(INDEX('Policy Characteristics'!F:F,MATCH($C908,'Policy Characteristics'!$C:$C,0))),"",INDEX('Policy Characteristics'!F:F,MATCH($C908,'Policy Characteristics'!$C:$C,0)))</f>
        <v>0</v>
      </c>
      <c r="M908" s="285">
        <f>IF(ISBLANK(INDEX('Policy Characteristics'!G:G,MATCH($C908,'Policy Characteristics'!$C:$C,0))),"",INDEX('Policy Characteristics'!G:G,MATCH($C908,'Policy Characteristics'!$C:$C,0)))</f>
        <v>0.25</v>
      </c>
      <c r="N908" s="285">
        <f>IF(ISBLANK(INDEX('Policy Characteristics'!H:H,MATCH($C908,'Policy Characteristics'!$C:$C,0))),"",INDEX('Policy Characteristics'!H:H,MATCH($C908,'Policy Characteristics'!$C:$C,0)))</f>
        <v>0.01</v>
      </c>
      <c r="O908" s="272" t="str">
        <f>IF(ISBLANK(INDEX('Policy Characteristics'!I:I,MATCH($C908,'Policy Characteristics'!$C:$C,0))),"",INDEX('Policy Characteristics'!I:I,MATCH($C908,'Policy Characteristics'!$C:$C,0)))</f>
        <v>% reduction in energy use</v>
      </c>
      <c r="P908" s="272" t="str">
        <f>IF(ISBLANK(INDEX('Policy Characteristics'!J:J,MATCH($C908,'Policy Characteristics'!$C:$C,0))),"",INDEX('Policy Characteristics'!J:J,MATCH($C908,'Policy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8" s="272" t="str">
        <f>IF(ISBLANK(INDEX('Policy Characteristics'!K:K,MATCH($C908,'Policy Characteristics'!$C:$C,0))),"",INDEX('Policy Characteristics'!K:K,MATCH($C908,'Policy Characteristics'!$C:$C,0)))</f>
        <v>industry-ag-main.html#eff-stds</v>
      </c>
      <c r="R908" s="272" t="str">
        <f>IF(ISBLANK(INDEX('Policy Characteristics'!L:L,MATCH($C908,'Policy Characteristics'!$C:$C,0))),"",INDEX('Policy Characteristics'!L:L,MATCH($C908,'Policy Characteristics'!$C:$C,0)))</f>
        <v>industry-energy-efficiency-standards.html</v>
      </c>
    </row>
    <row r="909" spans="1:18" s="4" customFormat="1" ht="16">
      <c r="A909" s="272" t="str">
        <f>IF(ISBLANK(INDEX('Policy Characteristics'!A:A,MATCH($C909,'Policy Characteristics'!$C:$C,0))),"",INDEX('Policy Characteristics'!A:A,MATCH($C909,'Policy Characteristics'!$C:$C,0)))</f>
        <v>Industry</v>
      </c>
      <c r="B909" s="272" t="str">
        <f>IF(ISBLANK(INDEX('Policy Characteristics'!B:B,MATCH($C909,'Policy Characteristics'!$C:$C,0))),"",INDEX('Policy Characteristics'!B:B,MATCH($C909,'Policy Characteristics'!$C:$C,0)))</f>
        <v>Industry Energy Efficiency Standards</v>
      </c>
      <c r="C909" s="274" t="str">
        <f t="shared" si="39"/>
        <v>Percentage Improvement in Eqpt Efficiency Standards above BAU</v>
      </c>
      <c r="D909" s="6" t="s">
        <v>3206</v>
      </c>
      <c r="E909" s="44" t="s">
        <v>2786</v>
      </c>
      <c r="F909" t="s">
        <v>3174</v>
      </c>
      <c r="G909" s="44" t="s">
        <v>2790</v>
      </c>
      <c r="H909" s="43">
        <v>1145</v>
      </c>
      <c r="I909" s="44" t="s">
        <v>46</v>
      </c>
      <c r="J909" s="274" t="str">
        <f>IF(ISBLANK(INDEX('Policy Characteristics'!D:D,MATCH($C909,'Policy Characteristics'!$C:$C,0))),"",INDEX('Policy Characteristics'!D:D,MATCH($C909,'Policy Characteristics'!$C:$C,0)))</f>
        <v>Industry Energy Efficiency Standards</v>
      </c>
      <c r="K909" s="272" t="str">
        <f>IF(ISBLANK(INDEX('Policy Characteristics'!E:E,MATCH($C909,'Policy Characteristics'!$C:$C,0))),"",INDEX('Policy Characteristics'!E:E,MATCH($C909,'Policy Characteristics'!$C:$C,0)))</f>
        <v>indst efficiency standards</v>
      </c>
      <c r="L909" s="285">
        <f>IF(ISBLANK(INDEX('Policy Characteristics'!F:F,MATCH($C909,'Policy Characteristics'!$C:$C,0))),"",INDEX('Policy Characteristics'!F:F,MATCH($C909,'Policy Characteristics'!$C:$C,0)))</f>
        <v>0</v>
      </c>
      <c r="M909" s="285">
        <f>IF(ISBLANK(INDEX('Policy Characteristics'!G:G,MATCH($C909,'Policy Characteristics'!$C:$C,0))),"",INDEX('Policy Characteristics'!G:G,MATCH($C909,'Policy Characteristics'!$C:$C,0)))</f>
        <v>0.25</v>
      </c>
      <c r="N909" s="285">
        <f>IF(ISBLANK(INDEX('Policy Characteristics'!H:H,MATCH($C909,'Policy Characteristics'!$C:$C,0))),"",INDEX('Policy Characteristics'!H:H,MATCH($C909,'Policy Characteristics'!$C:$C,0)))</f>
        <v>0.01</v>
      </c>
      <c r="O909" s="272" t="str">
        <f>IF(ISBLANK(INDEX('Policy Characteristics'!I:I,MATCH($C909,'Policy Characteristics'!$C:$C,0))),"",INDEX('Policy Characteristics'!I:I,MATCH($C909,'Policy Characteristics'!$C:$C,0)))</f>
        <v>% reduction in energy use</v>
      </c>
      <c r="P909" s="272" t="str">
        <f>IF(ISBLANK(INDEX('Policy Characteristics'!J:J,MATCH($C909,'Policy Characteristics'!$C:$C,0))),"",INDEX('Policy Characteristics'!J:J,MATCH($C909,'Policy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09" s="272" t="str">
        <f>IF(ISBLANK(INDEX('Policy Characteristics'!K:K,MATCH($C909,'Policy Characteristics'!$C:$C,0))),"",INDEX('Policy Characteristics'!K:K,MATCH($C909,'Policy Characteristics'!$C:$C,0)))</f>
        <v>industry-ag-main.html#eff-stds</v>
      </c>
      <c r="R909" s="272" t="str">
        <f>IF(ISBLANK(INDEX('Policy Characteristics'!L:L,MATCH($C909,'Policy Characteristics'!$C:$C,0))),"",INDEX('Policy Characteristics'!L:L,MATCH($C909,'Policy Characteristics'!$C:$C,0)))</f>
        <v>industry-energy-efficiency-standards.html</v>
      </c>
    </row>
    <row r="910" spans="1:18" s="4" customFormat="1" ht="16">
      <c r="A910" s="272" t="str">
        <f>IF(ISBLANK(INDEX('Policy Characteristics'!A:A,MATCH($C910,'Policy Characteristics'!$C:$C,0))),"",INDEX('Policy Characteristics'!A:A,MATCH($C910,'Policy Characteristics'!$C:$C,0)))</f>
        <v>Industry</v>
      </c>
      <c r="B910" s="272" t="str">
        <f>IF(ISBLANK(INDEX('Policy Characteristics'!B:B,MATCH($C910,'Policy Characteristics'!$C:$C,0))),"",INDEX('Policy Characteristics'!B:B,MATCH($C910,'Policy Characteristics'!$C:$C,0)))</f>
        <v>Industry Energy Efficiency Standards</v>
      </c>
      <c r="C910" s="274" t="str">
        <f t="shared" si="39"/>
        <v>Percentage Improvement in Eqpt Efficiency Standards above BAU</v>
      </c>
      <c r="D910" s="6" t="s">
        <v>3206</v>
      </c>
      <c r="E910" s="44" t="s">
        <v>2787</v>
      </c>
      <c r="F910" t="s">
        <v>3174</v>
      </c>
      <c r="G910" s="44" t="s">
        <v>2791</v>
      </c>
      <c r="H910" s="43">
        <v>1146</v>
      </c>
      <c r="I910" s="44" t="s">
        <v>46</v>
      </c>
      <c r="J910" s="274" t="str">
        <f>IF(ISBLANK(INDEX('Policy Characteristics'!D:D,MATCH($C910,'Policy Characteristics'!$C:$C,0))),"",INDEX('Policy Characteristics'!D:D,MATCH($C910,'Policy Characteristics'!$C:$C,0)))</f>
        <v>Industry Energy Efficiency Standards</v>
      </c>
      <c r="K910" s="272" t="str">
        <f>IF(ISBLANK(INDEX('Policy Characteristics'!E:E,MATCH($C910,'Policy Characteristics'!$C:$C,0))),"",INDEX('Policy Characteristics'!E:E,MATCH($C910,'Policy Characteristics'!$C:$C,0)))</f>
        <v>indst efficiency standards</v>
      </c>
      <c r="L910" s="285">
        <f>IF(ISBLANK(INDEX('Policy Characteristics'!F:F,MATCH($C910,'Policy Characteristics'!$C:$C,0))),"",INDEX('Policy Characteristics'!F:F,MATCH($C910,'Policy Characteristics'!$C:$C,0)))</f>
        <v>0</v>
      </c>
      <c r="M910" s="285">
        <f>IF(ISBLANK(INDEX('Policy Characteristics'!G:G,MATCH($C910,'Policy Characteristics'!$C:$C,0))),"",INDEX('Policy Characteristics'!G:G,MATCH($C910,'Policy Characteristics'!$C:$C,0)))</f>
        <v>0.25</v>
      </c>
      <c r="N910" s="285">
        <f>IF(ISBLANK(INDEX('Policy Characteristics'!H:H,MATCH($C910,'Policy Characteristics'!$C:$C,0))),"",INDEX('Policy Characteristics'!H:H,MATCH($C910,'Policy Characteristics'!$C:$C,0)))</f>
        <v>0.01</v>
      </c>
      <c r="O910" s="272" t="str">
        <f>IF(ISBLANK(INDEX('Policy Characteristics'!I:I,MATCH($C910,'Policy Characteristics'!$C:$C,0))),"",INDEX('Policy Characteristics'!I:I,MATCH($C910,'Policy Characteristics'!$C:$C,0)))</f>
        <v>% reduction in energy use</v>
      </c>
      <c r="P910" s="272" t="str">
        <f>IF(ISBLANK(INDEX('Policy Characteristics'!J:J,MATCH($C910,'Policy Characteristics'!$C:$C,0))),"",INDEX('Policy Characteristics'!J:J,MATCH($C910,'Policy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0" s="272" t="str">
        <f>IF(ISBLANK(INDEX('Policy Characteristics'!K:K,MATCH($C910,'Policy Characteristics'!$C:$C,0))),"",INDEX('Policy Characteristics'!K:K,MATCH($C910,'Policy Characteristics'!$C:$C,0)))</f>
        <v>industry-ag-main.html#eff-stds</v>
      </c>
      <c r="R910" s="272" t="str">
        <f>IF(ISBLANK(INDEX('Policy Characteristics'!L:L,MATCH($C910,'Policy Characteristics'!$C:$C,0))),"",INDEX('Policy Characteristics'!L:L,MATCH($C910,'Policy Characteristics'!$C:$C,0)))</f>
        <v>industry-energy-efficiency-standards.html</v>
      </c>
    </row>
    <row r="911" spans="1:18" s="4" customFormat="1" ht="16">
      <c r="A911" s="272" t="str">
        <f>IF(ISBLANK(INDEX('Policy Characteristics'!A:A,MATCH($C911,'Policy Characteristics'!$C:$C,0))),"",INDEX('Policy Characteristics'!A:A,MATCH($C911,'Policy Characteristics'!$C:$C,0)))</f>
        <v>Industry</v>
      </c>
      <c r="B911" s="272" t="str">
        <f>IF(ISBLANK(INDEX('Policy Characteristics'!B:B,MATCH($C911,'Policy Characteristics'!$C:$C,0))),"",INDEX('Policy Characteristics'!B:B,MATCH($C911,'Policy Characteristics'!$C:$C,0)))</f>
        <v>Industry Energy Efficiency Standards</v>
      </c>
      <c r="C911" s="274" t="str">
        <f t="shared" si="39"/>
        <v>Percentage Improvement in Eqpt Efficiency Standards above BAU</v>
      </c>
      <c r="D911" s="6" t="s">
        <v>3206</v>
      </c>
      <c r="E911" s="44" t="s">
        <v>2784</v>
      </c>
      <c r="F911" t="s">
        <v>3174</v>
      </c>
      <c r="G911" s="44" t="s">
        <v>2789</v>
      </c>
      <c r="H911" s="43">
        <v>1147</v>
      </c>
      <c r="I911" s="44" t="s">
        <v>46</v>
      </c>
      <c r="J911" s="274" t="str">
        <f>IF(ISBLANK(INDEX('Policy Characteristics'!D:D,MATCH($C911,'Policy Characteristics'!$C:$C,0))),"",INDEX('Policy Characteristics'!D:D,MATCH($C911,'Policy Characteristics'!$C:$C,0)))</f>
        <v>Industry Energy Efficiency Standards</v>
      </c>
      <c r="K911" s="272" t="str">
        <f>IF(ISBLANK(INDEX('Policy Characteristics'!E:E,MATCH($C911,'Policy Characteristics'!$C:$C,0))),"",INDEX('Policy Characteristics'!E:E,MATCH($C911,'Policy Characteristics'!$C:$C,0)))</f>
        <v>indst efficiency standards</v>
      </c>
      <c r="L911" s="285">
        <f>IF(ISBLANK(INDEX('Policy Characteristics'!F:F,MATCH($C911,'Policy Characteristics'!$C:$C,0))),"",INDEX('Policy Characteristics'!F:F,MATCH($C911,'Policy Characteristics'!$C:$C,0)))</f>
        <v>0</v>
      </c>
      <c r="M911" s="285">
        <f>IF(ISBLANK(INDEX('Policy Characteristics'!G:G,MATCH($C911,'Policy Characteristics'!$C:$C,0))),"",INDEX('Policy Characteristics'!G:G,MATCH($C911,'Policy Characteristics'!$C:$C,0)))</f>
        <v>0.25</v>
      </c>
      <c r="N911" s="285">
        <f>IF(ISBLANK(INDEX('Policy Characteristics'!H:H,MATCH($C911,'Policy Characteristics'!$C:$C,0))),"",INDEX('Policy Characteristics'!H:H,MATCH($C911,'Policy Characteristics'!$C:$C,0)))</f>
        <v>0.01</v>
      </c>
      <c r="O911" s="272" t="str">
        <f>IF(ISBLANK(INDEX('Policy Characteristics'!I:I,MATCH($C911,'Policy Characteristics'!$C:$C,0))),"",INDEX('Policy Characteristics'!I:I,MATCH($C911,'Policy Characteristics'!$C:$C,0)))</f>
        <v>% reduction in energy use</v>
      </c>
      <c r="P911" s="272" t="str">
        <f>IF(ISBLANK(INDEX('Policy Characteristics'!J:J,MATCH($C911,'Policy Characteristics'!$C:$C,0))),"",INDEX('Policy Characteristics'!J:J,MATCH($C911,'Policy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1" s="272" t="str">
        <f>IF(ISBLANK(INDEX('Policy Characteristics'!K:K,MATCH($C911,'Policy Characteristics'!$C:$C,0))),"",INDEX('Policy Characteristics'!K:K,MATCH($C911,'Policy Characteristics'!$C:$C,0)))</f>
        <v>industry-ag-main.html#eff-stds</v>
      </c>
      <c r="R911" s="272" t="str">
        <f>IF(ISBLANK(INDEX('Policy Characteristics'!L:L,MATCH($C911,'Policy Characteristics'!$C:$C,0))),"",INDEX('Policy Characteristics'!L:L,MATCH($C911,'Policy Characteristics'!$C:$C,0)))</f>
        <v>industry-energy-efficiency-standards.html</v>
      </c>
    </row>
    <row r="912" spans="1:18" s="4" customFormat="1" ht="16">
      <c r="A912" s="272" t="str">
        <f>IF(ISBLANK(INDEX('Policy Characteristics'!A:A,MATCH($C912,'Policy Characteristics'!$C:$C,0))),"",INDEX('Policy Characteristics'!A:A,MATCH($C912,'Policy Characteristics'!$C:$C,0)))</f>
        <v>Industry</v>
      </c>
      <c r="B912" s="272" t="str">
        <f>IF(ISBLANK(INDEX('Policy Characteristics'!B:B,MATCH($C912,'Policy Characteristics'!$C:$C,0))),"",INDEX('Policy Characteristics'!B:B,MATCH($C912,'Policy Characteristics'!$C:$C,0)))</f>
        <v>Industry Energy Efficiency Standards</v>
      </c>
      <c r="C912" s="274" t="str">
        <f t="shared" si="39"/>
        <v>Percentage Improvement in Eqpt Efficiency Standards above BAU</v>
      </c>
      <c r="D912" s="6" t="s">
        <v>3207</v>
      </c>
      <c r="E912" s="44" t="s">
        <v>2444</v>
      </c>
      <c r="F912" t="s">
        <v>3175</v>
      </c>
      <c r="G912" s="44" t="s">
        <v>2450</v>
      </c>
      <c r="H912" s="43">
        <v>1148</v>
      </c>
      <c r="I912" s="44" t="s">
        <v>45</v>
      </c>
      <c r="J912" s="274" t="str">
        <f>IF(ISBLANK(INDEX('Policy Characteristics'!D:D,MATCH($C912,'Policy Characteristics'!$C:$C,0))),"",INDEX('Policy Characteristics'!D:D,MATCH($C912,'Policy Characteristics'!$C:$C,0)))</f>
        <v>Industry Energy Efficiency Standards</v>
      </c>
      <c r="K912" s="272" t="str">
        <f>IF(ISBLANK(INDEX('Policy Characteristics'!E:E,MATCH($C912,'Policy Characteristics'!$C:$C,0))),"",INDEX('Policy Characteristics'!E:E,MATCH($C912,'Policy Characteristics'!$C:$C,0)))</f>
        <v>indst efficiency standards</v>
      </c>
      <c r="L912" s="285">
        <f>IF(ISBLANK(INDEX('Policy Characteristics'!F:F,MATCH($C912,'Policy Characteristics'!$C:$C,0))),"",INDEX('Policy Characteristics'!F:F,MATCH($C912,'Policy Characteristics'!$C:$C,0)))</f>
        <v>0</v>
      </c>
      <c r="M912" s="285">
        <f>IF(ISBLANK(INDEX('Policy Characteristics'!G:G,MATCH($C912,'Policy Characteristics'!$C:$C,0))),"",INDEX('Policy Characteristics'!G:G,MATCH($C912,'Policy Characteristics'!$C:$C,0)))</f>
        <v>0.25</v>
      </c>
      <c r="N912" s="285">
        <f>IF(ISBLANK(INDEX('Policy Characteristics'!H:H,MATCH($C912,'Policy Characteristics'!$C:$C,0))),"",INDEX('Policy Characteristics'!H:H,MATCH($C912,'Policy Characteristics'!$C:$C,0)))</f>
        <v>0.01</v>
      </c>
      <c r="O912" s="272" t="str">
        <f>IF(ISBLANK(INDEX('Policy Characteristics'!I:I,MATCH($C912,'Policy Characteristics'!$C:$C,0))),"",INDEX('Policy Characteristics'!I:I,MATCH($C912,'Policy Characteristics'!$C:$C,0)))</f>
        <v>% reduction in energy use</v>
      </c>
      <c r="P912" s="272" t="str">
        <f>IF(ISBLANK(INDEX('Policy Characteristics'!J:J,MATCH($C912,'Policy Characteristics'!$C:$C,0))),"",INDEX('Policy Characteristics'!J:J,MATCH($C912,'Policy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2" s="272" t="str">
        <f>IF(ISBLANK(INDEX('Policy Characteristics'!K:K,MATCH($C912,'Policy Characteristics'!$C:$C,0))),"",INDEX('Policy Characteristics'!K:K,MATCH($C912,'Policy Characteristics'!$C:$C,0)))</f>
        <v>industry-ag-main.html#eff-stds</v>
      </c>
      <c r="R912" s="272" t="str">
        <f>IF(ISBLANK(INDEX('Policy Characteristics'!L:L,MATCH($C912,'Policy Characteristics'!$C:$C,0))),"",INDEX('Policy Characteristics'!L:L,MATCH($C912,'Policy Characteristics'!$C:$C,0)))</f>
        <v>industry-energy-efficiency-standards.html</v>
      </c>
    </row>
    <row r="913" spans="1:18" s="4" customFormat="1" ht="16">
      <c r="A913" s="272" t="str">
        <f>IF(ISBLANK(INDEX('Policy Characteristics'!A:A,MATCH($C913,'Policy Characteristics'!$C:$C,0))),"",INDEX('Policy Characteristics'!A:A,MATCH($C913,'Policy Characteristics'!$C:$C,0)))</f>
        <v>Industry</v>
      </c>
      <c r="B913" s="272" t="str">
        <f>IF(ISBLANK(INDEX('Policy Characteristics'!B:B,MATCH($C913,'Policy Characteristics'!$C:$C,0))),"",INDEX('Policy Characteristics'!B:B,MATCH($C913,'Policy Characteristics'!$C:$C,0)))</f>
        <v>Industry Energy Efficiency Standards</v>
      </c>
      <c r="C913" s="274" t="str">
        <f t="shared" si="39"/>
        <v>Percentage Improvement in Eqpt Efficiency Standards above BAU</v>
      </c>
      <c r="D913" s="6" t="s">
        <v>3207</v>
      </c>
      <c r="E913" s="44" t="s">
        <v>2445</v>
      </c>
      <c r="F913" t="s">
        <v>3175</v>
      </c>
      <c r="G913" s="44" t="s">
        <v>2453</v>
      </c>
      <c r="H913" s="43">
        <v>1149</v>
      </c>
      <c r="I913" s="44" t="s">
        <v>45</v>
      </c>
      <c r="J913" s="274" t="str">
        <f>IF(ISBLANK(INDEX('Policy Characteristics'!D:D,MATCH($C913,'Policy Characteristics'!$C:$C,0))),"",INDEX('Policy Characteristics'!D:D,MATCH($C913,'Policy Characteristics'!$C:$C,0)))</f>
        <v>Industry Energy Efficiency Standards</v>
      </c>
      <c r="K913" s="272" t="str">
        <f>IF(ISBLANK(INDEX('Policy Characteristics'!E:E,MATCH($C913,'Policy Characteristics'!$C:$C,0))),"",INDEX('Policy Characteristics'!E:E,MATCH($C913,'Policy Characteristics'!$C:$C,0)))</f>
        <v>indst efficiency standards</v>
      </c>
      <c r="L913" s="285">
        <f>IF(ISBLANK(INDEX('Policy Characteristics'!F:F,MATCH($C913,'Policy Characteristics'!$C:$C,0))),"",INDEX('Policy Characteristics'!F:F,MATCH($C913,'Policy Characteristics'!$C:$C,0)))</f>
        <v>0</v>
      </c>
      <c r="M913" s="285">
        <f>IF(ISBLANK(INDEX('Policy Characteristics'!G:G,MATCH($C913,'Policy Characteristics'!$C:$C,0))),"",INDEX('Policy Characteristics'!G:G,MATCH($C913,'Policy Characteristics'!$C:$C,0)))</f>
        <v>0.25</v>
      </c>
      <c r="N913" s="285">
        <f>IF(ISBLANK(INDEX('Policy Characteristics'!H:H,MATCH($C913,'Policy Characteristics'!$C:$C,0))),"",INDEX('Policy Characteristics'!H:H,MATCH($C913,'Policy Characteristics'!$C:$C,0)))</f>
        <v>0.01</v>
      </c>
      <c r="O913" s="272" t="str">
        <f>IF(ISBLANK(INDEX('Policy Characteristics'!I:I,MATCH($C913,'Policy Characteristics'!$C:$C,0))),"",INDEX('Policy Characteristics'!I:I,MATCH($C913,'Policy Characteristics'!$C:$C,0)))</f>
        <v>% reduction in energy use</v>
      </c>
      <c r="P913" s="272" t="str">
        <f>IF(ISBLANK(INDEX('Policy Characteristics'!J:J,MATCH($C913,'Policy Characteristics'!$C:$C,0))),"",INDEX('Policy Characteristics'!J:J,MATCH($C913,'Policy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3" s="272" t="str">
        <f>IF(ISBLANK(INDEX('Policy Characteristics'!K:K,MATCH($C913,'Policy Characteristics'!$C:$C,0))),"",INDEX('Policy Characteristics'!K:K,MATCH($C913,'Policy Characteristics'!$C:$C,0)))</f>
        <v>industry-ag-main.html#eff-stds</v>
      </c>
      <c r="R913" s="272" t="str">
        <f>IF(ISBLANK(INDEX('Policy Characteristics'!L:L,MATCH($C913,'Policy Characteristics'!$C:$C,0))),"",INDEX('Policy Characteristics'!L:L,MATCH($C913,'Policy Characteristics'!$C:$C,0)))</f>
        <v>industry-energy-efficiency-standards.html</v>
      </c>
    </row>
    <row r="914" spans="1:18" s="4" customFormat="1" ht="16">
      <c r="A914" s="272" t="str">
        <f>IF(ISBLANK(INDEX('Policy Characteristics'!A:A,MATCH($C914,'Policy Characteristics'!$C:$C,0))),"",INDEX('Policy Characteristics'!A:A,MATCH($C914,'Policy Characteristics'!$C:$C,0)))</f>
        <v>Industry</v>
      </c>
      <c r="B914" s="272" t="str">
        <f>IF(ISBLANK(INDEX('Policy Characteristics'!B:B,MATCH($C914,'Policy Characteristics'!$C:$C,0))),"",INDEX('Policy Characteristics'!B:B,MATCH($C914,'Policy Characteristics'!$C:$C,0)))</f>
        <v>Industry Energy Efficiency Standards</v>
      </c>
      <c r="C914" s="274" t="str">
        <f t="shared" si="39"/>
        <v>Percentage Improvement in Eqpt Efficiency Standards above BAU</v>
      </c>
      <c r="D914" s="6" t="s">
        <v>3207</v>
      </c>
      <c r="E914" s="44" t="s">
        <v>2446</v>
      </c>
      <c r="F914" t="s">
        <v>3175</v>
      </c>
      <c r="G914" s="44" t="s">
        <v>2454</v>
      </c>
      <c r="H914" s="43">
        <v>1150</v>
      </c>
      <c r="I914" s="44" t="s">
        <v>45</v>
      </c>
      <c r="J914" s="274" t="str">
        <f>IF(ISBLANK(INDEX('Policy Characteristics'!D:D,MATCH($C914,'Policy Characteristics'!$C:$C,0))),"",INDEX('Policy Characteristics'!D:D,MATCH($C914,'Policy Characteristics'!$C:$C,0)))</f>
        <v>Industry Energy Efficiency Standards</v>
      </c>
      <c r="K914" s="272" t="str">
        <f>IF(ISBLANK(INDEX('Policy Characteristics'!E:E,MATCH($C914,'Policy Characteristics'!$C:$C,0))),"",INDEX('Policy Characteristics'!E:E,MATCH($C914,'Policy Characteristics'!$C:$C,0)))</f>
        <v>indst efficiency standards</v>
      </c>
      <c r="L914" s="285">
        <f>IF(ISBLANK(INDEX('Policy Characteristics'!F:F,MATCH($C914,'Policy Characteristics'!$C:$C,0))),"",INDEX('Policy Characteristics'!F:F,MATCH($C914,'Policy Characteristics'!$C:$C,0)))</f>
        <v>0</v>
      </c>
      <c r="M914" s="285">
        <f>IF(ISBLANK(INDEX('Policy Characteristics'!G:G,MATCH($C914,'Policy Characteristics'!$C:$C,0))),"",INDEX('Policy Characteristics'!G:G,MATCH($C914,'Policy Characteristics'!$C:$C,0)))</f>
        <v>0.25</v>
      </c>
      <c r="N914" s="285">
        <f>IF(ISBLANK(INDEX('Policy Characteristics'!H:H,MATCH($C914,'Policy Characteristics'!$C:$C,0))),"",INDEX('Policy Characteristics'!H:H,MATCH($C914,'Policy Characteristics'!$C:$C,0)))</f>
        <v>0.01</v>
      </c>
      <c r="O914" s="272" t="str">
        <f>IF(ISBLANK(INDEX('Policy Characteristics'!I:I,MATCH($C914,'Policy Characteristics'!$C:$C,0))),"",INDEX('Policy Characteristics'!I:I,MATCH($C914,'Policy Characteristics'!$C:$C,0)))</f>
        <v>% reduction in energy use</v>
      </c>
      <c r="P914" s="272" t="str">
        <f>IF(ISBLANK(INDEX('Policy Characteristics'!J:J,MATCH($C914,'Policy Characteristics'!$C:$C,0))),"",INDEX('Policy Characteristics'!J:J,MATCH($C914,'Policy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4" s="272" t="str">
        <f>IF(ISBLANK(INDEX('Policy Characteristics'!K:K,MATCH($C914,'Policy Characteristics'!$C:$C,0))),"",INDEX('Policy Characteristics'!K:K,MATCH($C914,'Policy Characteristics'!$C:$C,0)))</f>
        <v>industry-ag-main.html#eff-stds</v>
      </c>
      <c r="R914" s="272" t="str">
        <f>IF(ISBLANK(INDEX('Policy Characteristics'!L:L,MATCH($C914,'Policy Characteristics'!$C:$C,0))),"",INDEX('Policy Characteristics'!L:L,MATCH($C914,'Policy Characteristics'!$C:$C,0)))</f>
        <v>industry-energy-efficiency-standards.html</v>
      </c>
    </row>
    <row r="915" spans="1:18" s="4" customFormat="1" ht="16">
      <c r="A915" s="272" t="str">
        <f>IF(ISBLANK(INDEX('Policy Characteristics'!A:A,MATCH($C915,'Policy Characteristics'!$C:$C,0))),"",INDEX('Policy Characteristics'!A:A,MATCH($C915,'Policy Characteristics'!$C:$C,0)))</f>
        <v>Industry</v>
      </c>
      <c r="B915" s="272" t="str">
        <f>IF(ISBLANK(INDEX('Policy Characteristics'!B:B,MATCH($C915,'Policy Characteristics'!$C:$C,0))),"",INDEX('Policy Characteristics'!B:B,MATCH($C915,'Policy Characteristics'!$C:$C,0)))</f>
        <v>Industry Energy Efficiency Standards</v>
      </c>
      <c r="C915" s="274" t="str">
        <f t="shared" ref="C915:C971" si="40">C$722</f>
        <v>Percentage Improvement in Eqpt Efficiency Standards above BAU</v>
      </c>
      <c r="D915" s="6" t="s">
        <v>3207</v>
      </c>
      <c r="E915" s="44" t="s">
        <v>2447</v>
      </c>
      <c r="F915" t="s">
        <v>3175</v>
      </c>
      <c r="G915" s="44" t="s">
        <v>2451</v>
      </c>
      <c r="H915" s="43">
        <v>1151</v>
      </c>
      <c r="I915" s="44" t="s">
        <v>46</v>
      </c>
      <c r="J915" s="274" t="str">
        <f>IF(ISBLANK(INDEX('Policy Characteristics'!D:D,MATCH($C915,'Policy Characteristics'!$C:$C,0))),"",INDEX('Policy Characteristics'!D:D,MATCH($C915,'Policy Characteristics'!$C:$C,0)))</f>
        <v>Industry Energy Efficiency Standards</v>
      </c>
      <c r="K915" s="272" t="str">
        <f>IF(ISBLANK(INDEX('Policy Characteristics'!E:E,MATCH($C915,'Policy Characteristics'!$C:$C,0))),"",INDEX('Policy Characteristics'!E:E,MATCH($C915,'Policy Characteristics'!$C:$C,0)))</f>
        <v>indst efficiency standards</v>
      </c>
      <c r="L915" s="285">
        <f>IF(ISBLANK(INDEX('Policy Characteristics'!F:F,MATCH($C915,'Policy Characteristics'!$C:$C,0))),"",INDEX('Policy Characteristics'!F:F,MATCH($C915,'Policy Characteristics'!$C:$C,0)))</f>
        <v>0</v>
      </c>
      <c r="M915" s="285">
        <f>IF(ISBLANK(INDEX('Policy Characteristics'!G:G,MATCH($C915,'Policy Characteristics'!$C:$C,0))),"",INDEX('Policy Characteristics'!G:G,MATCH($C915,'Policy Characteristics'!$C:$C,0)))</f>
        <v>0.25</v>
      </c>
      <c r="N915" s="285">
        <f>IF(ISBLANK(INDEX('Policy Characteristics'!H:H,MATCH($C915,'Policy Characteristics'!$C:$C,0))),"",INDEX('Policy Characteristics'!H:H,MATCH($C915,'Policy Characteristics'!$C:$C,0)))</f>
        <v>0.01</v>
      </c>
      <c r="O915" s="272" t="str">
        <f>IF(ISBLANK(INDEX('Policy Characteristics'!I:I,MATCH($C915,'Policy Characteristics'!$C:$C,0))),"",INDEX('Policy Characteristics'!I:I,MATCH($C915,'Policy Characteristics'!$C:$C,0)))</f>
        <v>% reduction in energy use</v>
      </c>
      <c r="P915" s="272" t="str">
        <f>IF(ISBLANK(INDEX('Policy Characteristics'!J:J,MATCH($C915,'Policy Characteristics'!$C:$C,0))),"",INDEX('Policy Characteristics'!J:J,MATCH($C915,'Policy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5" s="272" t="str">
        <f>IF(ISBLANK(INDEX('Policy Characteristics'!K:K,MATCH($C915,'Policy Characteristics'!$C:$C,0))),"",INDEX('Policy Characteristics'!K:K,MATCH($C915,'Policy Characteristics'!$C:$C,0)))</f>
        <v>industry-ag-main.html#eff-stds</v>
      </c>
      <c r="R915" s="272" t="str">
        <f>IF(ISBLANK(INDEX('Policy Characteristics'!L:L,MATCH($C915,'Policy Characteristics'!$C:$C,0))),"",INDEX('Policy Characteristics'!L:L,MATCH($C915,'Policy Characteristics'!$C:$C,0)))</f>
        <v>industry-energy-efficiency-standards.html</v>
      </c>
    </row>
    <row r="916" spans="1:18" s="4" customFormat="1" ht="16">
      <c r="A916" s="272" t="str">
        <f>IF(ISBLANK(INDEX('Policy Characteristics'!A:A,MATCH($C916,'Policy Characteristics'!$C:$C,0))),"",INDEX('Policy Characteristics'!A:A,MATCH($C916,'Policy Characteristics'!$C:$C,0)))</f>
        <v>Industry</v>
      </c>
      <c r="B916" s="272" t="str">
        <f>IF(ISBLANK(INDEX('Policy Characteristics'!B:B,MATCH($C916,'Policy Characteristics'!$C:$C,0))),"",INDEX('Policy Characteristics'!B:B,MATCH($C916,'Policy Characteristics'!$C:$C,0)))</f>
        <v>Industry Energy Efficiency Standards</v>
      </c>
      <c r="C916" s="274" t="str">
        <f t="shared" si="40"/>
        <v>Percentage Improvement in Eqpt Efficiency Standards above BAU</v>
      </c>
      <c r="D916" s="6" t="s">
        <v>3207</v>
      </c>
      <c r="E916" s="44" t="s">
        <v>2448</v>
      </c>
      <c r="F916" t="s">
        <v>3175</v>
      </c>
      <c r="G916" s="44" t="s">
        <v>2452</v>
      </c>
      <c r="H916" s="43">
        <v>1152</v>
      </c>
      <c r="I916" s="44" t="s">
        <v>45</v>
      </c>
      <c r="J916" s="274" t="str">
        <f>IF(ISBLANK(INDEX('Policy Characteristics'!D:D,MATCH($C916,'Policy Characteristics'!$C:$C,0))),"",INDEX('Policy Characteristics'!D:D,MATCH($C916,'Policy Characteristics'!$C:$C,0)))</f>
        <v>Industry Energy Efficiency Standards</v>
      </c>
      <c r="K916" s="272" t="str">
        <f>IF(ISBLANK(INDEX('Policy Characteristics'!E:E,MATCH($C916,'Policy Characteristics'!$C:$C,0))),"",INDEX('Policy Characteristics'!E:E,MATCH($C916,'Policy Characteristics'!$C:$C,0)))</f>
        <v>indst efficiency standards</v>
      </c>
      <c r="L916" s="285">
        <f>IF(ISBLANK(INDEX('Policy Characteristics'!F:F,MATCH($C916,'Policy Characteristics'!$C:$C,0))),"",INDEX('Policy Characteristics'!F:F,MATCH($C916,'Policy Characteristics'!$C:$C,0)))</f>
        <v>0</v>
      </c>
      <c r="M916" s="285">
        <f>IF(ISBLANK(INDEX('Policy Characteristics'!G:G,MATCH($C916,'Policy Characteristics'!$C:$C,0))),"",INDEX('Policy Characteristics'!G:G,MATCH($C916,'Policy Characteristics'!$C:$C,0)))</f>
        <v>0.25</v>
      </c>
      <c r="N916" s="285">
        <f>IF(ISBLANK(INDEX('Policy Characteristics'!H:H,MATCH($C916,'Policy Characteristics'!$C:$C,0))),"",INDEX('Policy Characteristics'!H:H,MATCH($C916,'Policy Characteristics'!$C:$C,0)))</f>
        <v>0.01</v>
      </c>
      <c r="O916" s="272" t="str">
        <f>IF(ISBLANK(INDEX('Policy Characteristics'!I:I,MATCH($C916,'Policy Characteristics'!$C:$C,0))),"",INDEX('Policy Characteristics'!I:I,MATCH($C916,'Policy Characteristics'!$C:$C,0)))</f>
        <v>% reduction in energy use</v>
      </c>
      <c r="P916" s="272" t="str">
        <f>IF(ISBLANK(INDEX('Policy Characteristics'!J:J,MATCH($C916,'Policy Characteristics'!$C:$C,0))),"",INDEX('Policy Characteristics'!J:J,MATCH($C916,'Policy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6" s="272" t="str">
        <f>IF(ISBLANK(INDEX('Policy Characteristics'!K:K,MATCH($C916,'Policy Characteristics'!$C:$C,0))),"",INDEX('Policy Characteristics'!K:K,MATCH($C916,'Policy Characteristics'!$C:$C,0)))</f>
        <v>industry-ag-main.html#eff-stds</v>
      </c>
      <c r="R916" s="272" t="str">
        <f>IF(ISBLANK(INDEX('Policy Characteristics'!L:L,MATCH($C916,'Policy Characteristics'!$C:$C,0))),"",INDEX('Policy Characteristics'!L:L,MATCH($C916,'Policy Characteristics'!$C:$C,0)))</f>
        <v>industry-energy-efficiency-standards.html</v>
      </c>
    </row>
    <row r="917" spans="1:18" s="4" customFormat="1" ht="16">
      <c r="A917" s="272" t="str">
        <f>IF(ISBLANK(INDEX('Policy Characteristics'!A:A,MATCH($C917,'Policy Characteristics'!$C:$C,0))),"",INDEX('Policy Characteristics'!A:A,MATCH($C917,'Policy Characteristics'!$C:$C,0)))</f>
        <v>Industry</v>
      </c>
      <c r="B917" s="272" t="str">
        <f>IF(ISBLANK(INDEX('Policy Characteristics'!B:B,MATCH($C917,'Policy Characteristics'!$C:$C,0))),"",INDEX('Policy Characteristics'!B:B,MATCH($C917,'Policy Characteristics'!$C:$C,0)))</f>
        <v>Industry Energy Efficiency Standards</v>
      </c>
      <c r="C917" s="274" t="str">
        <f t="shared" si="40"/>
        <v>Percentage Improvement in Eqpt Efficiency Standards above BAU</v>
      </c>
      <c r="D917" s="6" t="s">
        <v>3207</v>
      </c>
      <c r="E917" s="44" t="s">
        <v>2449</v>
      </c>
      <c r="F917" t="s">
        <v>3175</v>
      </c>
      <c r="G917" s="44" t="s">
        <v>2455</v>
      </c>
      <c r="H917" s="43">
        <v>1153</v>
      </c>
      <c r="I917" s="44" t="s">
        <v>46</v>
      </c>
      <c r="J917" s="274" t="str">
        <f>IF(ISBLANK(INDEX('Policy Characteristics'!D:D,MATCH($C917,'Policy Characteristics'!$C:$C,0))),"",INDEX('Policy Characteristics'!D:D,MATCH($C917,'Policy Characteristics'!$C:$C,0)))</f>
        <v>Industry Energy Efficiency Standards</v>
      </c>
      <c r="K917" s="272" t="str">
        <f>IF(ISBLANK(INDEX('Policy Characteristics'!E:E,MATCH($C917,'Policy Characteristics'!$C:$C,0))),"",INDEX('Policy Characteristics'!E:E,MATCH($C917,'Policy Characteristics'!$C:$C,0)))</f>
        <v>indst efficiency standards</v>
      </c>
      <c r="L917" s="285">
        <f>IF(ISBLANK(INDEX('Policy Characteristics'!F:F,MATCH($C917,'Policy Characteristics'!$C:$C,0))),"",INDEX('Policy Characteristics'!F:F,MATCH($C917,'Policy Characteristics'!$C:$C,0)))</f>
        <v>0</v>
      </c>
      <c r="M917" s="285">
        <f>IF(ISBLANK(INDEX('Policy Characteristics'!G:G,MATCH($C917,'Policy Characteristics'!$C:$C,0))),"",INDEX('Policy Characteristics'!G:G,MATCH($C917,'Policy Characteristics'!$C:$C,0)))</f>
        <v>0.25</v>
      </c>
      <c r="N917" s="285">
        <f>IF(ISBLANK(INDEX('Policy Characteristics'!H:H,MATCH($C917,'Policy Characteristics'!$C:$C,0))),"",INDEX('Policy Characteristics'!H:H,MATCH($C917,'Policy Characteristics'!$C:$C,0)))</f>
        <v>0.01</v>
      </c>
      <c r="O917" s="272" t="str">
        <f>IF(ISBLANK(INDEX('Policy Characteristics'!I:I,MATCH($C917,'Policy Characteristics'!$C:$C,0))),"",INDEX('Policy Characteristics'!I:I,MATCH($C917,'Policy Characteristics'!$C:$C,0)))</f>
        <v>% reduction in energy use</v>
      </c>
      <c r="P917" s="272" t="str">
        <f>IF(ISBLANK(INDEX('Policy Characteristics'!J:J,MATCH($C917,'Policy Characteristics'!$C:$C,0))),"",INDEX('Policy Characteristics'!J:J,MATCH($C917,'Policy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7" s="272" t="str">
        <f>IF(ISBLANK(INDEX('Policy Characteristics'!K:K,MATCH($C917,'Policy Characteristics'!$C:$C,0))),"",INDEX('Policy Characteristics'!K:K,MATCH($C917,'Policy Characteristics'!$C:$C,0)))</f>
        <v>industry-ag-main.html#eff-stds</v>
      </c>
      <c r="R917" s="272" t="str">
        <f>IF(ISBLANK(INDEX('Policy Characteristics'!L:L,MATCH($C917,'Policy Characteristics'!$C:$C,0))),"",INDEX('Policy Characteristics'!L:L,MATCH($C917,'Policy Characteristics'!$C:$C,0)))</f>
        <v>industry-energy-efficiency-standards.html</v>
      </c>
    </row>
    <row r="918" spans="1:18" s="4" customFormat="1" ht="16">
      <c r="A918" s="272" t="str">
        <f>IF(ISBLANK(INDEX('Policy Characteristics'!A:A,MATCH($C918,'Policy Characteristics'!$C:$C,0))),"",INDEX('Policy Characteristics'!A:A,MATCH($C918,'Policy Characteristics'!$C:$C,0)))</f>
        <v>Industry</v>
      </c>
      <c r="B918" s="272" t="str">
        <f>IF(ISBLANK(INDEX('Policy Characteristics'!B:B,MATCH($C918,'Policy Characteristics'!$C:$C,0))),"",INDEX('Policy Characteristics'!B:B,MATCH($C918,'Policy Characteristics'!$C:$C,0)))</f>
        <v>Industry Energy Efficiency Standards</v>
      </c>
      <c r="C918" s="274" t="str">
        <f t="shared" si="40"/>
        <v>Percentage Improvement in Eqpt Efficiency Standards above BAU</v>
      </c>
      <c r="D918" s="6" t="s">
        <v>3207</v>
      </c>
      <c r="E918" s="44" t="s">
        <v>2785</v>
      </c>
      <c r="F918" t="s">
        <v>3175</v>
      </c>
      <c r="G918" s="44" t="s">
        <v>2788</v>
      </c>
      <c r="H918" s="43">
        <v>1154</v>
      </c>
      <c r="I918" s="44" t="s">
        <v>46</v>
      </c>
      <c r="J918" s="274" t="str">
        <f>IF(ISBLANK(INDEX('Policy Characteristics'!D:D,MATCH($C918,'Policy Characteristics'!$C:$C,0))),"",INDEX('Policy Characteristics'!D:D,MATCH($C918,'Policy Characteristics'!$C:$C,0)))</f>
        <v>Industry Energy Efficiency Standards</v>
      </c>
      <c r="K918" s="272" t="str">
        <f>IF(ISBLANK(INDEX('Policy Characteristics'!E:E,MATCH($C918,'Policy Characteristics'!$C:$C,0))),"",INDEX('Policy Characteristics'!E:E,MATCH($C918,'Policy Characteristics'!$C:$C,0)))</f>
        <v>indst efficiency standards</v>
      </c>
      <c r="L918" s="285">
        <f>IF(ISBLANK(INDEX('Policy Characteristics'!F:F,MATCH($C918,'Policy Characteristics'!$C:$C,0))),"",INDEX('Policy Characteristics'!F:F,MATCH($C918,'Policy Characteristics'!$C:$C,0)))</f>
        <v>0</v>
      </c>
      <c r="M918" s="285">
        <f>IF(ISBLANK(INDEX('Policy Characteristics'!G:G,MATCH($C918,'Policy Characteristics'!$C:$C,0))),"",INDEX('Policy Characteristics'!G:G,MATCH($C918,'Policy Characteristics'!$C:$C,0)))</f>
        <v>0.25</v>
      </c>
      <c r="N918" s="285">
        <f>IF(ISBLANK(INDEX('Policy Characteristics'!H:H,MATCH($C918,'Policy Characteristics'!$C:$C,0))),"",INDEX('Policy Characteristics'!H:H,MATCH($C918,'Policy Characteristics'!$C:$C,0)))</f>
        <v>0.01</v>
      </c>
      <c r="O918" s="272" t="str">
        <f>IF(ISBLANK(INDEX('Policy Characteristics'!I:I,MATCH($C918,'Policy Characteristics'!$C:$C,0))),"",INDEX('Policy Characteristics'!I:I,MATCH($C918,'Policy Characteristics'!$C:$C,0)))</f>
        <v>% reduction in energy use</v>
      </c>
      <c r="P918" s="272" t="str">
        <f>IF(ISBLANK(INDEX('Policy Characteristics'!J:J,MATCH($C918,'Policy Characteristics'!$C:$C,0))),"",INDEX('Policy Characteristics'!J:J,MATCH($C918,'Policy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8" s="272" t="str">
        <f>IF(ISBLANK(INDEX('Policy Characteristics'!K:K,MATCH($C918,'Policy Characteristics'!$C:$C,0))),"",INDEX('Policy Characteristics'!K:K,MATCH($C918,'Policy Characteristics'!$C:$C,0)))</f>
        <v>industry-ag-main.html#eff-stds</v>
      </c>
      <c r="R918" s="272" t="str">
        <f>IF(ISBLANK(INDEX('Policy Characteristics'!L:L,MATCH($C918,'Policy Characteristics'!$C:$C,0))),"",INDEX('Policy Characteristics'!L:L,MATCH($C918,'Policy Characteristics'!$C:$C,0)))</f>
        <v>industry-energy-efficiency-standards.html</v>
      </c>
    </row>
    <row r="919" spans="1:18" s="4" customFormat="1" ht="16">
      <c r="A919" s="272" t="str">
        <f>IF(ISBLANK(INDEX('Policy Characteristics'!A:A,MATCH($C919,'Policy Characteristics'!$C:$C,0))),"",INDEX('Policy Characteristics'!A:A,MATCH($C919,'Policy Characteristics'!$C:$C,0)))</f>
        <v>Industry</v>
      </c>
      <c r="B919" s="272" t="str">
        <f>IF(ISBLANK(INDEX('Policy Characteristics'!B:B,MATCH($C919,'Policy Characteristics'!$C:$C,0))),"",INDEX('Policy Characteristics'!B:B,MATCH($C919,'Policy Characteristics'!$C:$C,0)))</f>
        <v>Industry Energy Efficiency Standards</v>
      </c>
      <c r="C919" s="274" t="str">
        <f t="shared" si="40"/>
        <v>Percentage Improvement in Eqpt Efficiency Standards above BAU</v>
      </c>
      <c r="D919" s="6" t="s">
        <v>3207</v>
      </c>
      <c r="E919" s="44" t="s">
        <v>2786</v>
      </c>
      <c r="F919" t="s">
        <v>3175</v>
      </c>
      <c r="G919" s="44" t="s">
        <v>2790</v>
      </c>
      <c r="H919" s="43">
        <v>1155</v>
      </c>
      <c r="I919" s="44" t="s">
        <v>45</v>
      </c>
      <c r="J919" s="274" t="str">
        <f>IF(ISBLANK(INDEX('Policy Characteristics'!D:D,MATCH($C919,'Policy Characteristics'!$C:$C,0))),"",INDEX('Policy Characteristics'!D:D,MATCH($C919,'Policy Characteristics'!$C:$C,0)))</f>
        <v>Industry Energy Efficiency Standards</v>
      </c>
      <c r="K919" s="272" t="str">
        <f>IF(ISBLANK(INDEX('Policy Characteristics'!E:E,MATCH($C919,'Policy Characteristics'!$C:$C,0))),"",INDEX('Policy Characteristics'!E:E,MATCH($C919,'Policy Characteristics'!$C:$C,0)))</f>
        <v>indst efficiency standards</v>
      </c>
      <c r="L919" s="285">
        <f>IF(ISBLANK(INDEX('Policy Characteristics'!F:F,MATCH($C919,'Policy Characteristics'!$C:$C,0))),"",INDEX('Policy Characteristics'!F:F,MATCH($C919,'Policy Characteristics'!$C:$C,0)))</f>
        <v>0</v>
      </c>
      <c r="M919" s="285">
        <f>IF(ISBLANK(INDEX('Policy Characteristics'!G:G,MATCH($C919,'Policy Characteristics'!$C:$C,0))),"",INDEX('Policy Characteristics'!G:G,MATCH($C919,'Policy Characteristics'!$C:$C,0)))</f>
        <v>0.25</v>
      </c>
      <c r="N919" s="285">
        <f>IF(ISBLANK(INDEX('Policy Characteristics'!H:H,MATCH($C919,'Policy Characteristics'!$C:$C,0))),"",INDEX('Policy Characteristics'!H:H,MATCH($C919,'Policy Characteristics'!$C:$C,0)))</f>
        <v>0.01</v>
      </c>
      <c r="O919" s="272" t="str">
        <f>IF(ISBLANK(INDEX('Policy Characteristics'!I:I,MATCH($C919,'Policy Characteristics'!$C:$C,0))),"",INDEX('Policy Characteristics'!I:I,MATCH($C919,'Policy Characteristics'!$C:$C,0)))</f>
        <v>% reduction in energy use</v>
      </c>
      <c r="P919" s="272" t="str">
        <f>IF(ISBLANK(INDEX('Policy Characteristics'!J:J,MATCH($C919,'Policy Characteristics'!$C:$C,0))),"",INDEX('Policy Characteristics'!J:J,MATCH($C919,'Policy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19" s="272" t="str">
        <f>IF(ISBLANK(INDEX('Policy Characteristics'!K:K,MATCH($C919,'Policy Characteristics'!$C:$C,0))),"",INDEX('Policy Characteristics'!K:K,MATCH($C919,'Policy Characteristics'!$C:$C,0)))</f>
        <v>industry-ag-main.html#eff-stds</v>
      </c>
      <c r="R919" s="272" t="str">
        <f>IF(ISBLANK(INDEX('Policy Characteristics'!L:L,MATCH($C919,'Policy Characteristics'!$C:$C,0))),"",INDEX('Policy Characteristics'!L:L,MATCH($C919,'Policy Characteristics'!$C:$C,0)))</f>
        <v>industry-energy-efficiency-standards.html</v>
      </c>
    </row>
    <row r="920" spans="1:18" s="4" customFormat="1" ht="16">
      <c r="A920" s="272" t="str">
        <f>IF(ISBLANK(INDEX('Policy Characteristics'!A:A,MATCH($C920,'Policy Characteristics'!$C:$C,0))),"",INDEX('Policy Characteristics'!A:A,MATCH($C920,'Policy Characteristics'!$C:$C,0)))</f>
        <v>Industry</v>
      </c>
      <c r="B920" s="272" t="str">
        <f>IF(ISBLANK(INDEX('Policy Characteristics'!B:B,MATCH($C920,'Policy Characteristics'!$C:$C,0))),"",INDEX('Policy Characteristics'!B:B,MATCH($C920,'Policy Characteristics'!$C:$C,0)))</f>
        <v>Industry Energy Efficiency Standards</v>
      </c>
      <c r="C920" s="274" t="str">
        <f t="shared" si="40"/>
        <v>Percentage Improvement in Eqpt Efficiency Standards above BAU</v>
      </c>
      <c r="D920" s="6" t="s">
        <v>3207</v>
      </c>
      <c r="E920" s="44" t="s">
        <v>2787</v>
      </c>
      <c r="F920" t="s">
        <v>3175</v>
      </c>
      <c r="G920" s="44" t="s">
        <v>2791</v>
      </c>
      <c r="H920" s="43">
        <v>1156</v>
      </c>
      <c r="I920" s="44" t="s">
        <v>45</v>
      </c>
      <c r="J920" s="274" t="str">
        <f>IF(ISBLANK(INDEX('Policy Characteristics'!D:D,MATCH($C920,'Policy Characteristics'!$C:$C,0))),"",INDEX('Policy Characteristics'!D:D,MATCH($C920,'Policy Characteristics'!$C:$C,0)))</f>
        <v>Industry Energy Efficiency Standards</v>
      </c>
      <c r="K920" s="272" t="str">
        <f>IF(ISBLANK(INDEX('Policy Characteristics'!E:E,MATCH($C920,'Policy Characteristics'!$C:$C,0))),"",INDEX('Policy Characteristics'!E:E,MATCH($C920,'Policy Characteristics'!$C:$C,0)))</f>
        <v>indst efficiency standards</v>
      </c>
      <c r="L920" s="285">
        <f>IF(ISBLANK(INDEX('Policy Characteristics'!F:F,MATCH($C920,'Policy Characteristics'!$C:$C,0))),"",INDEX('Policy Characteristics'!F:F,MATCH($C920,'Policy Characteristics'!$C:$C,0)))</f>
        <v>0</v>
      </c>
      <c r="M920" s="285">
        <f>IF(ISBLANK(INDEX('Policy Characteristics'!G:G,MATCH($C920,'Policy Characteristics'!$C:$C,0))),"",INDEX('Policy Characteristics'!G:G,MATCH($C920,'Policy Characteristics'!$C:$C,0)))</f>
        <v>0.25</v>
      </c>
      <c r="N920" s="285">
        <f>IF(ISBLANK(INDEX('Policy Characteristics'!H:H,MATCH($C920,'Policy Characteristics'!$C:$C,0))),"",INDEX('Policy Characteristics'!H:H,MATCH($C920,'Policy Characteristics'!$C:$C,0)))</f>
        <v>0.01</v>
      </c>
      <c r="O920" s="272" t="str">
        <f>IF(ISBLANK(INDEX('Policy Characteristics'!I:I,MATCH($C920,'Policy Characteristics'!$C:$C,0))),"",INDEX('Policy Characteristics'!I:I,MATCH($C920,'Policy Characteristics'!$C:$C,0)))</f>
        <v>% reduction in energy use</v>
      </c>
      <c r="P920" s="272" t="str">
        <f>IF(ISBLANK(INDEX('Policy Characteristics'!J:J,MATCH($C920,'Policy Characteristics'!$C:$C,0))),"",INDEX('Policy Characteristics'!J:J,MATCH($C920,'Policy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0" s="272" t="str">
        <f>IF(ISBLANK(INDEX('Policy Characteristics'!K:K,MATCH($C920,'Policy Characteristics'!$C:$C,0))),"",INDEX('Policy Characteristics'!K:K,MATCH($C920,'Policy Characteristics'!$C:$C,0)))</f>
        <v>industry-ag-main.html#eff-stds</v>
      </c>
      <c r="R920" s="272" t="str">
        <f>IF(ISBLANK(INDEX('Policy Characteristics'!L:L,MATCH($C920,'Policy Characteristics'!$C:$C,0))),"",INDEX('Policy Characteristics'!L:L,MATCH($C920,'Policy Characteristics'!$C:$C,0)))</f>
        <v>industry-energy-efficiency-standards.html</v>
      </c>
    </row>
    <row r="921" spans="1:18" s="4" customFormat="1" ht="16">
      <c r="A921" s="272" t="str">
        <f>IF(ISBLANK(INDEX('Policy Characteristics'!A:A,MATCH($C921,'Policy Characteristics'!$C:$C,0))),"",INDEX('Policy Characteristics'!A:A,MATCH($C921,'Policy Characteristics'!$C:$C,0)))</f>
        <v>Industry</v>
      </c>
      <c r="B921" s="272" t="str">
        <f>IF(ISBLANK(INDEX('Policy Characteristics'!B:B,MATCH($C921,'Policy Characteristics'!$C:$C,0))),"",INDEX('Policy Characteristics'!B:B,MATCH($C921,'Policy Characteristics'!$C:$C,0)))</f>
        <v>Industry Energy Efficiency Standards</v>
      </c>
      <c r="C921" s="274" t="str">
        <f t="shared" si="40"/>
        <v>Percentage Improvement in Eqpt Efficiency Standards above BAU</v>
      </c>
      <c r="D921" s="6" t="s">
        <v>3207</v>
      </c>
      <c r="E921" s="44" t="s">
        <v>2784</v>
      </c>
      <c r="F921" t="s">
        <v>3175</v>
      </c>
      <c r="G921" s="44" t="s">
        <v>2789</v>
      </c>
      <c r="H921" s="43">
        <v>1157</v>
      </c>
      <c r="I921" s="44" t="s">
        <v>46</v>
      </c>
      <c r="J921" s="274" t="str">
        <f>IF(ISBLANK(INDEX('Policy Characteristics'!D:D,MATCH($C921,'Policy Characteristics'!$C:$C,0))),"",INDEX('Policy Characteristics'!D:D,MATCH($C921,'Policy Characteristics'!$C:$C,0)))</f>
        <v>Industry Energy Efficiency Standards</v>
      </c>
      <c r="K921" s="272" t="str">
        <f>IF(ISBLANK(INDEX('Policy Characteristics'!E:E,MATCH($C921,'Policy Characteristics'!$C:$C,0))),"",INDEX('Policy Characteristics'!E:E,MATCH($C921,'Policy Characteristics'!$C:$C,0)))</f>
        <v>indst efficiency standards</v>
      </c>
      <c r="L921" s="285">
        <f>IF(ISBLANK(INDEX('Policy Characteristics'!F:F,MATCH($C921,'Policy Characteristics'!$C:$C,0))),"",INDEX('Policy Characteristics'!F:F,MATCH($C921,'Policy Characteristics'!$C:$C,0)))</f>
        <v>0</v>
      </c>
      <c r="M921" s="285">
        <f>IF(ISBLANK(INDEX('Policy Characteristics'!G:G,MATCH($C921,'Policy Characteristics'!$C:$C,0))),"",INDEX('Policy Characteristics'!G:G,MATCH($C921,'Policy Characteristics'!$C:$C,0)))</f>
        <v>0.25</v>
      </c>
      <c r="N921" s="285">
        <f>IF(ISBLANK(INDEX('Policy Characteristics'!H:H,MATCH($C921,'Policy Characteristics'!$C:$C,0))),"",INDEX('Policy Characteristics'!H:H,MATCH($C921,'Policy Characteristics'!$C:$C,0)))</f>
        <v>0.01</v>
      </c>
      <c r="O921" s="272" t="str">
        <f>IF(ISBLANK(INDEX('Policy Characteristics'!I:I,MATCH($C921,'Policy Characteristics'!$C:$C,0))),"",INDEX('Policy Characteristics'!I:I,MATCH($C921,'Policy Characteristics'!$C:$C,0)))</f>
        <v>% reduction in energy use</v>
      </c>
      <c r="P921" s="272" t="str">
        <f>IF(ISBLANK(INDEX('Policy Characteristics'!J:J,MATCH($C921,'Policy Characteristics'!$C:$C,0))),"",INDEX('Policy Characteristics'!J:J,MATCH($C921,'Policy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1" s="272" t="str">
        <f>IF(ISBLANK(INDEX('Policy Characteristics'!K:K,MATCH($C921,'Policy Characteristics'!$C:$C,0))),"",INDEX('Policy Characteristics'!K:K,MATCH($C921,'Policy Characteristics'!$C:$C,0)))</f>
        <v>industry-ag-main.html#eff-stds</v>
      </c>
      <c r="R921" s="272" t="str">
        <f>IF(ISBLANK(INDEX('Policy Characteristics'!L:L,MATCH($C921,'Policy Characteristics'!$C:$C,0))),"",INDEX('Policy Characteristics'!L:L,MATCH($C921,'Policy Characteristics'!$C:$C,0)))</f>
        <v>industry-energy-efficiency-standards.html</v>
      </c>
    </row>
    <row r="922" spans="1:18" s="4" customFormat="1" ht="16">
      <c r="A922" s="272" t="str">
        <f>IF(ISBLANK(INDEX('Policy Characteristics'!A:A,MATCH($C922,'Policy Characteristics'!$C:$C,0))),"",INDEX('Policy Characteristics'!A:A,MATCH($C922,'Policy Characteristics'!$C:$C,0)))</f>
        <v>Industry</v>
      </c>
      <c r="B922" s="272" t="str">
        <f>IF(ISBLANK(INDEX('Policy Characteristics'!B:B,MATCH($C922,'Policy Characteristics'!$C:$C,0))),"",INDEX('Policy Characteristics'!B:B,MATCH($C922,'Policy Characteristics'!$C:$C,0)))</f>
        <v>Industry Energy Efficiency Standards</v>
      </c>
      <c r="C922" s="274" t="str">
        <f t="shared" si="40"/>
        <v>Percentage Improvement in Eqpt Efficiency Standards above BAU</v>
      </c>
      <c r="D922" s="6" t="s">
        <v>3208</v>
      </c>
      <c r="E922" s="44" t="s">
        <v>2444</v>
      </c>
      <c r="F922" t="s">
        <v>3176</v>
      </c>
      <c r="G922" s="44" t="s">
        <v>2450</v>
      </c>
      <c r="H922" s="43">
        <v>1158</v>
      </c>
      <c r="I922" s="44" t="s">
        <v>46</v>
      </c>
      <c r="J922" s="274" t="str">
        <f>IF(ISBLANK(INDEX('Policy Characteristics'!D:D,MATCH($C922,'Policy Characteristics'!$C:$C,0))),"",INDEX('Policy Characteristics'!D:D,MATCH($C922,'Policy Characteristics'!$C:$C,0)))</f>
        <v>Industry Energy Efficiency Standards</v>
      </c>
      <c r="K922" s="272" t="str">
        <f>IF(ISBLANK(INDEX('Policy Characteristics'!E:E,MATCH($C922,'Policy Characteristics'!$C:$C,0))),"",INDEX('Policy Characteristics'!E:E,MATCH($C922,'Policy Characteristics'!$C:$C,0)))</f>
        <v>indst efficiency standards</v>
      </c>
      <c r="L922" s="285">
        <f>IF(ISBLANK(INDEX('Policy Characteristics'!F:F,MATCH($C922,'Policy Characteristics'!$C:$C,0))),"",INDEX('Policy Characteristics'!F:F,MATCH($C922,'Policy Characteristics'!$C:$C,0)))</f>
        <v>0</v>
      </c>
      <c r="M922" s="285">
        <f>IF(ISBLANK(INDEX('Policy Characteristics'!G:G,MATCH($C922,'Policy Characteristics'!$C:$C,0))),"",INDEX('Policy Characteristics'!G:G,MATCH($C922,'Policy Characteristics'!$C:$C,0)))</f>
        <v>0.25</v>
      </c>
      <c r="N922" s="285">
        <f>IF(ISBLANK(INDEX('Policy Characteristics'!H:H,MATCH($C922,'Policy Characteristics'!$C:$C,0))),"",INDEX('Policy Characteristics'!H:H,MATCH($C922,'Policy Characteristics'!$C:$C,0)))</f>
        <v>0.01</v>
      </c>
      <c r="O922" s="272" t="str">
        <f>IF(ISBLANK(INDEX('Policy Characteristics'!I:I,MATCH($C922,'Policy Characteristics'!$C:$C,0))),"",INDEX('Policy Characteristics'!I:I,MATCH($C922,'Policy Characteristics'!$C:$C,0)))</f>
        <v>% reduction in energy use</v>
      </c>
      <c r="P922" s="272" t="str">
        <f>IF(ISBLANK(INDEX('Policy Characteristics'!J:J,MATCH($C922,'Policy Characteristics'!$C:$C,0))),"",INDEX('Policy Characteristics'!J:J,MATCH($C922,'Policy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2" s="272" t="str">
        <f>IF(ISBLANK(INDEX('Policy Characteristics'!K:K,MATCH($C922,'Policy Characteristics'!$C:$C,0))),"",INDEX('Policy Characteristics'!K:K,MATCH($C922,'Policy Characteristics'!$C:$C,0)))</f>
        <v>industry-ag-main.html#eff-stds</v>
      </c>
      <c r="R922" s="272" t="str">
        <f>IF(ISBLANK(INDEX('Policy Characteristics'!L:L,MATCH($C922,'Policy Characteristics'!$C:$C,0))),"",INDEX('Policy Characteristics'!L:L,MATCH($C922,'Policy Characteristics'!$C:$C,0)))</f>
        <v>industry-energy-efficiency-standards.html</v>
      </c>
    </row>
    <row r="923" spans="1:18" s="4" customFormat="1" ht="16">
      <c r="A923" s="272" t="str">
        <f>IF(ISBLANK(INDEX('Policy Characteristics'!A:A,MATCH($C923,'Policy Characteristics'!$C:$C,0))),"",INDEX('Policy Characteristics'!A:A,MATCH($C923,'Policy Characteristics'!$C:$C,0)))</f>
        <v>Industry</v>
      </c>
      <c r="B923" s="272" t="str">
        <f>IF(ISBLANK(INDEX('Policy Characteristics'!B:B,MATCH($C923,'Policy Characteristics'!$C:$C,0))),"",INDEX('Policy Characteristics'!B:B,MATCH($C923,'Policy Characteristics'!$C:$C,0)))</f>
        <v>Industry Energy Efficiency Standards</v>
      </c>
      <c r="C923" s="274" t="str">
        <f t="shared" si="40"/>
        <v>Percentage Improvement in Eqpt Efficiency Standards above BAU</v>
      </c>
      <c r="D923" s="6" t="s">
        <v>3208</v>
      </c>
      <c r="E923" s="44" t="s">
        <v>2445</v>
      </c>
      <c r="F923" t="s">
        <v>3176</v>
      </c>
      <c r="G923" s="44" t="s">
        <v>2453</v>
      </c>
      <c r="H923" s="43">
        <v>1159</v>
      </c>
      <c r="I923" s="44" t="s">
        <v>46</v>
      </c>
      <c r="J923" s="274" t="str">
        <f>IF(ISBLANK(INDEX('Policy Characteristics'!D:D,MATCH($C923,'Policy Characteristics'!$C:$C,0))),"",INDEX('Policy Characteristics'!D:D,MATCH($C923,'Policy Characteristics'!$C:$C,0)))</f>
        <v>Industry Energy Efficiency Standards</v>
      </c>
      <c r="K923" s="272" t="str">
        <f>IF(ISBLANK(INDEX('Policy Characteristics'!E:E,MATCH($C923,'Policy Characteristics'!$C:$C,0))),"",INDEX('Policy Characteristics'!E:E,MATCH($C923,'Policy Characteristics'!$C:$C,0)))</f>
        <v>indst efficiency standards</v>
      </c>
      <c r="L923" s="285">
        <f>IF(ISBLANK(INDEX('Policy Characteristics'!F:F,MATCH($C923,'Policy Characteristics'!$C:$C,0))),"",INDEX('Policy Characteristics'!F:F,MATCH($C923,'Policy Characteristics'!$C:$C,0)))</f>
        <v>0</v>
      </c>
      <c r="M923" s="285">
        <f>IF(ISBLANK(INDEX('Policy Characteristics'!G:G,MATCH($C923,'Policy Characteristics'!$C:$C,0))),"",INDEX('Policy Characteristics'!G:G,MATCH($C923,'Policy Characteristics'!$C:$C,0)))</f>
        <v>0.25</v>
      </c>
      <c r="N923" s="285">
        <f>IF(ISBLANK(INDEX('Policy Characteristics'!H:H,MATCH($C923,'Policy Characteristics'!$C:$C,0))),"",INDEX('Policy Characteristics'!H:H,MATCH($C923,'Policy Characteristics'!$C:$C,0)))</f>
        <v>0.01</v>
      </c>
      <c r="O923" s="272" t="str">
        <f>IF(ISBLANK(INDEX('Policy Characteristics'!I:I,MATCH($C923,'Policy Characteristics'!$C:$C,0))),"",INDEX('Policy Characteristics'!I:I,MATCH($C923,'Policy Characteristics'!$C:$C,0)))</f>
        <v>% reduction in energy use</v>
      </c>
      <c r="P923" s="272" t="str">
        <f>IF(ISBLANK(INDEX('Policy Characteristics'!J:J,MATCH($C923,'Policy Characteristics'!$C:$C,0))),"",INDEX('Policy Characteristics'!J:J,MATCH($C923,'Policy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3" s="272" t="str">
        <f>IF(ISBLANK(INDEX('Policy Characteristics'!K:K,MATCH($C923,'Policy Characteristics'!$C:$C,0))),"",INDEX('Policy Characteristics'!K:K,MATCH($C923,'Policy Characteristics'!$C:$C,0)))</f>
        <v>industry-ag-main.html#eff-stds</v>
      </c>
      <c r="R923" s="272" t="str">
        <f>IF(ISBLANK(INDEX('Policy Characteristics'!L:L,MATCH($C923,'Policy Characteristics'!$C:$C,0))),"",INDEX('Policy Characteristics'!L:L,MATCH($C923,'Policy Characteristics'!$C:$C,0)))</f>
        <v>industry-energy-efficiency-standards.html</v>
      </c>
    </row>
    <row r="924" spans="1:18" s="4" customFormat="1" ht="16">
      <c r="A924" s="272" t="str">
        <f>IF(ISBLANK(INDEX('Policy Characteristics'!A:A,MATCH($C924,'Policy Characteristics'!$C:$C,0))),"",INDEX('Policy Characteristics'!A:A,MATCH($C924,'Policy Characteristics'!$C:$C,0)))</f>
        <v>Industry</v>
      </c>
      <c r="B924" s="272" t="str">
        <f>IF(ISBLANK(INDEX('Policy Characteristics'!B:B,MATCH($C924,'Policy Characteristics'!$C:$C,0))),"",INDEX('Policy Characteristics'!B:B,MATCH($C924,'Policy Characteristics'!$C:$C,0)))</f>
        <v>Industry Energy Efficiency Standards</v>
      </c>
      <c r="C924" s="274" t="str">
        <f t="shared" si="40"/>
        <v>Percentage Improvement in Eqpt Efficiency Standards above BAU</v>
      </c>
      <c r="D924" s="6" t="s">
        <v>3208</v>
      </c>
      <c r="E924" s="44" t="s">
        <v>2446</v>
      </c>
      <c r="F924" t="s">
        <v>3176</v>
      </c>
      <c r="G924" s="44" t="s">
        <v>2454</v>
      </c>
      <c r="H924" s="43">
        <v>1160</v>
      </c>
      <c r="I924" s="44" t="s">
        <v>46</v>
      </c>
      <c r="J924" s="274" t="str">
        <f>IF(ISBLANK(INDEX('Policy Characteristics'!D:D,MATCH($C924,'Policy Characteristics'!$C:$C,0))),"",INDEX('Policy Characteristics'!D:D,MATCH($C924,'Policy Characteristics'!$C:$C,0)))</f>
        <v>Industry Energy Efficiency Standards</v>
      </c>
      <c r="K924" s="272" t="str">
        <f>IF(ISBLANK(INDEX('Policy Characteristics'!E:E,MATCH($C924,'Policy Characteristics'!$C:$C,0))),"",INDEX('Policy Characteristics'!E:E,MATCH($C924,'Policy Characteristics'!$C:$C,0)))</f>
        <v>indst efficiency standards</v>
      </c>
      <c r="L924" s="285">
        <f>IF(ISBLANK(INDEX('Policy Characteristics'!F:F,MATCH($C924,'Policy Characteristics'!$C:$C,0))),"",INDEX('Policy Characteristics'!F:F,MATCH($C924,'Policy Characteristics'!$C:$C,0)))</f>
        <v>0</v>
      </c>
      <c r="M924" s="285">
        <f>IF(ISBLANK(INDEX('Policy Characteristics'!G:G,MATCH($C924,'Policy Characteristics'!$C:$C,0))),"",INDEX('Policy Characteristics'!G:G,MATCH($C924,'Policy Characteristics'!$C:$C,0)))</f>
        <v>0.25</v>
      </c>
      <c r="N924" s="285">
        <f>IF(ISBLANK(INDEX('Policy Characteristics'!H:H,MATCH($C924,'Policy Characteristics'!$C:$C,0))),"",INDEX('Policy Characteristics'!H:H,MATCH($C924,'Policy Characteristics'!$C:$C,0)))</f>
        <v>0.01</v>
      </c>
      <c r="O924" s="272" t="str">
        <f>IF(ISBLANK(INDEX('Policy Characteristics'!I:I,MATCH($C924,'Policy Characteristics'!$C:$C,0))),"",INDEX('Policy Characteristics'!I:I,MATCH($C924,'Policy Characteristics'!$C:$C,0)))</f>
        <v>% reduction in energy use</v>
      </c>
      <c r="P924" s="272" t="str">
        <f>IF(ISBLANK(INDEX('Policy Characteristics'!J:J,MATCH($C924,'Policy Characteristics'!$C:$C,0))),"",INDEX('Policy Characteristics'!J:J,MATCH($C924,'Policy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4" s="272" t="str">
        <f>IF(ISBLANK(INDEX('Policy Characteristics'!K:K,MATCH($C924,'Policy Characteristics'!$C:$C,0))),"",INDEX('Policy Characteristics'!K:K,MATCH($C924,'Policy Characteristics'!$C:$C,0)))</f>
        <v>industry-ag-main.html#eff-stds</v>
      </c>
      <c r="R924" s="272" t="str">
        <f>IF(ISBLANK(INDEX('Policy Characteristics'!L:L,MATCH($C924,'Policy Characteristics'!$C:$C,0))),"",INDEX('Policy Characteristics'!L:L,MATCH($C924,'Policy Characteristics'!$C:$C,0)))</f>
        <v>industry-energy-efficiency-standards.html</v>
      </c>
    </row>
    <row r="925" spans="1:18" s="4" customFormat="1" ht="16">
      <c r="A925" s="272" t="str">
        <f>IF(ISBLANK(INDEX('Policy Characteristics'!A:A,MATCH($C925,'Policy Characteristics'!$C:$C,0))),"",INDEX('Policy Characteristics'!A:A,MATCH($C925,'Policy Characteristics'!$C:$C,0)))</f>
        <v>Industry</v>
      </c>
      <c r="B925" s="272" t="str">
        <f>IF(ISBLANK(INDEX('Policy Characteristics'!B:B,MATCH($C925,'Policy Characteristics'!$C:$C,0))),"",INDEX('Policy Characteristics'!B:B,MATCH($C925,'Policy Characteristics'!$C:$C,0)))</f>
        <v>Industry Energy Efficiency Standards</v>
      </c>
      <c r="C925" s="274" t="str">
        <f t="shared" si="40"/>
        <v>Percentage Improvement in Eqpt Efficiency Standards above BAU</v>
      </c>
      <c r="D925" s="6" t="s">
        <v>3208</v>
      </c>
      <c r="E925" s="44" t="s">
        <v>2447</v>
      </c>
      <c r="F925" t="s">
        <v>3176</v>
      </c>
      <c r="G925" s="44" t="s">
        <v>2451</v>
      </c>
      <c r="H925" s="43">
        <v>1161</v>
      </c>
      <c r="I925" s="44" t="s">
        <v>46</v>
      </c>
      <c r="J925" s="274" t="str">
        <f>IF(ISBLANK(INDEX('Policy Characteristics'!D:D,MATCH($C925,'Policy Characteristics'!$C:$C,0))),"",INDEX('Policy Characteristics'!D:D,MATCH($C925,'Policy Characteristics'!$C:$C,0)))</f>
        <v>Industry Energy Efficiency Standards</v>
      </c>
      <c r="K925" s="272" t="str">
        <f>IF(ISBLANK(INDEX('Policy Characteristics'!E:E,MATCH($C925,'Policy Characteristics'!$C:$C,0))),"",INDEX('Policy Characteristics'!E:E,MATCH($C925,'Policy Characteristics'!$C:$C,0)))</f>
        <v>indst efficiency standards</v>
      </c>
      <c r="L925" s="285">
        <f>IF(ISBLANK(INDEX('Policy Characteristics'!F:F,MATCH($C925,'Policy Characteristics'!$C:$C,0))),"",INDEX('Policy Characteristics'!F:F,MATCH($C925,'Policy Characteristics'!$C:$C,0)))</f>
        <v>0</v>
      </c>
      <c r="M925" s="285">
        <f>IF(ISBLANK(INDEX('Policy Characteristics'!G:G,MATCH($C925,'Policy Characteristics'!$C:$C,0))),"",INDEX('Policy Characteristics'!G:G,MATCH($C925,'Policy Characteristics'!$C:$C,0)))</f>
        <v>0.25</v>
      </c>
      <c r="N925" s="285">
        <f>IF(ISBLANK(INDEX('Policy Characteristics'!H:H,MATCH($C925,'Policy Characteristics'!$C:$C,0))),"",INDEX('Policy Characteristics'!H:H,MATCH($C925,'Policy Characteristics'!$C:$C,0)))</f>
        <v>0.01</v>
      </c>
      <c r="O925" s="272" t="str">
        <f>IF(ISBLANK(INDEX('Policy Characteristics'!I:I,MATCH($C925,'Policy Characteristics'!$C:$C,0))),"",INDEX('Policy Characteristics'!I:I,MATCH($C925,'Policy Characteristics'!$C:$C,0)))</f>
        <v>% reduction in energy use</v>
      </c>
      <c r="P925" s="272" t="str">
        <f>IF(ISBLANK(INDEX('Policy Characteristics'!J:J,MATCH($C925,'Policy Characteristics'!$C:$C,0))),"",INDEX('Policy Characteristics'!J:J,MATCH($C925,'Policy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5" s="272" t="str">
        <f>IF(ISBLANK(INDEX('Policy Characteristics'!K:K,MATCH($C925,'Policy Characteristics'!$C:$C,0))),"",INDEX('Policy Characteristics'!K:K,MATCH($C925,'Policy Characteristics'!$C:$C,0)))</f>
        <v>industry-ag-main.html#eff-stds</v>
      </c>
      <c r="R925" s="272" t="str">
        <f>IF(ISBLANK(INDEX('Policy Characteristics'!L:L,MATCH($C925,'Policy Characteristics'!$C:$C,0))),"",INDEX('Policy Characteristics'!L:L,MATCH($C925,'Policy Characteristics'!$C:$C,0)))</f>
        <v>industry-energy-efficiency-standards.html</v>
      </c>
    </row>
    <row r="926" spans="1:18" s="4" customFormat="1" ht="16">
      <c r="A926" s="272" t="str">
        <f>IF(ISBLANK(INDEX('Policy Characteristics'!A:A,MATCH($C926,'Policy Characteristics'!$C:$C,0))),"",INDEX('Policy Characteristics'!A:A,MATCH($C926,'Policy Characteristics'!$C:$C,0)))</f>
        <v>Industry</v>
      </c>
      <c r="B926" s="272" t="str">
        <f>IF(ISBLANK(INDEX('Policy Characteristics'!B:B,MATCH($C926,'Policy Characteristics'!$C:$C,0))),"",INDEX('Policy Characteristics'!B:B,MATCH($C926,'Policy Characteristics'!$C:$C,0)))</f>
        <v>Industry Energy Efficiency Standards</v>
      </c>
      <c r="C926" s="274" t="str">
        <f t="shared" si="40"/>
        <v>Percentage Improvement in Eqpt Efficiency Standards above BAU</v>
      </c>
      <c r="D926" s="6" t="s">
        <v>3208</v>
      </c>
      <c r="E926" s="44" t="s">
        <v>2448</v>
      </c>
      <c r="F926" t="s">
        <v>3176</v>
      </c>
      <c r="G926" s="44" t="s">
        <v>2452</v>
      </c>
      <c r="H926" s="43">
        <v>1162</v>
      </c>
      <c r="I926" s="44" t="s">
        <v>46</v>
      </c>
      <c r="J926" s="274" t="str">
        <f>IF(ISBLANK(INDEX('Policy Characteristics'!D:D,MATCH($C926,'Policy Characteristics'!$C:$C,0))),"",INDEX('Policy Characteristics'!D:D,MATCH($C926,'Policy Characteristics'!$C:$C,0)))</f>
        <v>Industry Energy Efficiency Standards</v>
      </c>
      <c r="K926" s="272" t="str">
        <f>IF(ISBLANK(INDEX('Policy Characteristics'!E:E,MATCH($C926,'Policy Characteristics'!$C:$C,0))),"",INDEX('Policy Characteristics'!E:E,MATCH($C926,'Policy Characteristics'!$C:$C,0)))</f>
        <v>indst efficiency standards</v>
      </c>
      <c r="L926" s="285">
        <f>IF(ISBLANK(INDEX('Policy Characteristics'!F:F,MATCH($C926,'Policy Characteristics'!$C:$C,0))),"",INDEX('Policy Characteristics'!F:F,MATCH($C926,'Policy Characteristics'!$C:$C,0)))</f>
        <v>0</v>
      </c>
      <c r="M926" s="285">
        <f>IF(ISBLANK(INDEX('Policy Characteristics'!G:G,MATCH($C926,'Policy Characteristics'!$C:$C,0))),"",INDEX('Policy Characteristics'!G:G,MATCH($C926,'Policy Characteristics'!$C:$C,0)))</f>
        <v>0.25</v>
      </c>
      <c r="N926" s="285">
        <f>IF(ISBLANK(INDEX('Policy Characteristics'!H:H,MATCH($C926,'Policy Characteristics'!$C:$C,0))),"",INDEX('Policy Characteristics'!H:H,MATCH($C926,'Policy Characteristics'!$C:$C,0)))</f>
        <v>0.01</v>
      </c>
      <c r="O926" s="272" t="str">
        <f>IF(ISBLANK(INDEX('Policy Characteristics'!I:I,MATCH($C926,'Policy Characteristics'!$C:$C,0))),"",INDEX('Policy Characteristics'!I:I,MATCH($C926,'Policy Characteristics'!$C:$C,0)))</f>
        <v>% reduction in energy use</v>
      </c>
      <c r="P926" s="272" t="str">
        <f>IF(ISBLANK(INDEX('Policy Characteristics'!J:J,MATCH($C926,'Policy Characteristics'!$C:$C,0))),"",INDEX('Policy Characteristics'!J:J,MATCH($C926,'Policy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6" s="272" t="str">
        <f>IF(ISBLANK(INDEX('Policy Characteristics'!K:K,MATCH($C926,'Policy Characteristics'!$C:$C,0))),"",INDEX('Policy Characteristics'!K:K,MATCH($C926,'Policy Characteristics'!$C:$C,0)))</f>
        <v>industry-ag-main.html#eff-stds</v>
      </c>
      <c r="R926" s="272" t="str">
        <f>IF(ISBLANK(INDEX('Policy Characteristics'!L:L,MATCH($C926,'Policy Characteristics'!$C:$C,0))),"",INDEX('Policy Characteristics'!L:L,MATCH($C926,'Policy Characteristics'!$C:$C,0)))</f>
        <v>industry-energy-efficiency-standards.html</v>
      </c>
    </row>
    <row r="927" spans="1:18" s="4" customFormat="1" ht="16">
      <c r="A927" s="272" t="str">
        <f>IF(ISBLANK(INDEX('Policy Characteristics'!A:A,MATCH($C927,'Policy Characteristics'!$C:$C,0))),"",INDEX('Policy Characteristics'!A:A,MATCH($C927,'Policy Characteristics'!$C:$C,0)))</f>
        <v>Industry</v>
      </c>
      <c r="B927" s="272" t="str">
        <f>IF(ISBLANK(INDEX('Policy Characteristics'!B:B,MATCH($C927,'Policy Characteristics'!$C:$C,0))),"",INDEX('Policy Characteristics'!B:B,MATCH($C927,'Policy Characteristics'!$C:$C,0)))</f>
        <v>Industry Energy Efficiency Standards</v>
      </c>
      <c r="C927" s="274" t="str">
        <f t="shared" si="40"/>
        <v>Percentage Improvement in Eqpt Efficiency Standards above BAU</v>
      </c>
      <c r="D927" s="6" t="s">
        <v>3208</v>
      </c>
      <c r="E927" s="44" t="s">
        <v>2449</v>
      </c>
      <c r="F927" t="s">
        <v>3176</v>
      </c>
      <c r="G927" s="44" t="s">
        <v>2455</v>
      </c>
      <c r="H927" s="43">
        <v>1163</v>
      </c>
      <c r="I927" s="44" t="s">
        <v>46</v>
      </c>
      <c r="J927" s="274" t="str">
        <f>IF(ISBLANK(INDEX('Policy Characteristics'!D:D,MATCH($C927,'Policy Characteristics'!$C:$C,0))),"",INDEX('Policy Characteristics'!D:D,MATCH($C927,'Policy Characteristics'!$C:$C,0)))</f>
        <v>Industry Energy Efficiency Standards</v>
      </c>
      <c r="K927" s="272" t="str">
        <f>IF(ISBLANK(INDEX('Policy Characteristics'!E:E,MATCH($C927,'Policy Characteristics'!$C:$C,0))),"",INDEX('Policy Characteristics'!E:E,MATCH($C927,'Policy Characteristics'!$C:$C,0)))</f>
        <v>indst efficiency standards</v>
      </c>
      <c r="L927" s="285">
        <f>IF(ISBLANK(INDEX('Policy Characteristics'!F:F,MATCH($C927,'Policy Characteristics'!$C:$C,0))),"",INDEX('Policy Characteristics'!F:F,MATCH($C927,'Policy Characteristics'!$C:$C,0)))</f>
        <v>0</v>
      </c>
      <c r="M927" s="285">
        <f>IF(ISBLANK(INDEX('Policy Characteristics'!G:G,MATCH($C927,'Policy Characteristics'!$C:$C,0))),"",INDEX('Policy Characteristics'!G:G,MATCH($C927,'Policy Characteristics'!$C:$C,0)))</f>
        <v>0.25</v>
      </c>
      <c r="N927" s="285">
        <f>IF(ISBLANK(INDEX('Policy Characteristics'!H:H,MATCH($C927,'Policy Characteristics'!$C:$C,0))),"",INDEX('Policy Characteristics'!H:H,MATCH($C927,'Policy Characteristics'!$C:$C,0)))</f>
        <v>0.01</v>
      </c>
      <c r="O927" s="272" t="str">
        <f>IF(ISBLANK(INDEX('Policy Characteristics'!I:I,MATCH($C927,'Policy Characteristics'!$C:$C,0))),"",INDEX('Policy Characteristics'!I:I,MATCH($C927,'Policy Characteristics'!$C:$C,0)))</f>
        <v>% reduction in energy use</v>
      </c>
      <c r="P927" s="272" t="str">
        <f>IF(ISBLANK(INDEX('Policy Characteristics'!J:J,MATCH($C927,'Policy Characteristics'!$C:$C,0))),"",INDEX('Policy Characteristics'!J:J,MATCH($C927,'Policy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7" s="272" t="str">
        <f>IF(ISBLANK(INDEX('Policy Characteristics'!K:K,MATCH($C927,'Policy Characteristics'!$C:$C,0))),"",INDEX('Policy Characteristics'!K:K,MATCH($C927,'Policy Characteristics'!$C:$C,0)))</f>
        <v>industry-ag-main.html#eff-stds</v>
      </c>
      <c r="R927" s="272" t="str">
        <f>IF(ISBLANK(INDEX('Policy Characteristics'!L:L,MATCH($C927,'Policy Characteristics'!$C:$C,0))),"",INDEX('Policy Characteristics'!L:L,MATCH($C927,'Policy Characteristics'!$C:$C,0)))</f>
        <v>industry-energy-efficiency-standards.html</v>
      </c>
    </row>
    <row r="928" spans="1:18" s="4" customFormat="1" ht="16">
      <c r="A928" s="272" t="str">
        <f>IF(ISBLANK(INDEX('Policy Characteristics'!A:A,MATCH($C928,'Policy Characteristics'!$C:$C,0))),"",INDEX('Policy Characteristics'!A:A,MATCH($C928,'Policy Characteristics'!$C:$C,0)))</f>
        <v>Industry</v>
      </c>
      <c r="B928" s="272" t="str">
        <f>IF(ISBLANK(INDEX('Policy Characteristics'!B:B,MATCH($C928,'Policy Characteristics'!$C:$C,0))),"",INDEX('Policy Characteristics'!B:B,MATCH($C928,'Policy Characteristics'!$C:$C,0)))</f>
        <v>Industry Energy Efficiency Standards</v>
      </c>
      <c r="C928" s="274" t="str">
        <f t="shared" si="40"/>
        <v>Percentage Improvement in Eqpt Efficiency Standards above BAU</v>
      </c>
      <c r="D928" s="6" t="s">
        <v>3208</v>
      </c>
      <c r="E928" s="44" t="s">
        <v>2785</v>
      </c>
      <c r="F928" t="s">
        <v>3176</v>
      </c>
      <c r="G928" s="44" t="s">
        <v>2788</v>
      </c>
      <c r="H928" s="43">
        <v>1164</v>
      </c>
      <c r="I928" s="44" t="s">
        <v>46</v>
      </c>
      <c r="J928" s="274" t="str">
        <f>IF(ISBLANK(INDEX('Policy Characteristics'!D:D,MATCH($C928,'Policy Characteristics'!$C:$C,0))),"",INDEX('Policy Characteristics'!D:D,MATCH($C928,'Policy Characteristics'!$C:$C,0)))</f>
        <v>Industry Energy Efficiency Standards</v>
      </c>
      <c r="K928" s="272" t="str">
        <f>IF(ISBLANK(INDEX('Policy Characteristics'!E:E,MATCH($C928,'Policy Characteristics'!$C:$C,0))),"",INDEX('Policy Characteristics'!E:E,MATCH($C928,'Policy Characteristics'!$C:$C,0)))</f>
        <v>indst efficiency standards</v>
      </c>
      <c r="L928" s="285">
        <f>IF(ISBLANK(INDEX('Policy Characteristics'!F:F,MATCH($C928,'Policy Characteristics'!$C:$C,0))),"",INDEX('Policy Characteristics'!F:F,MATCH($C928,'Policy Characteristics'!$C:$C,0)))</f>
        <v>0</v>
      </c>
      <c r="M928" s="285">
        <f>IF(ISBLANK(INDEX('Policy Characteristics'!G:G,MATCH($C928,'Policy Characteristics'!$C:$C,0))),"",INDEX('Policy Characteristics'!G:G,MATCH($C928,'Policy Characteristics'!$C:$C,0)))</f>
        <v>0.25</v>
      </c>
      <c r="N928" s="285">
        <f>IF(ISBLANK(INDEX('Policy Characteristics'!H:H,MATCH($C928,'Policy Characteristics'!$C:$C,0))),"",INDEX('Policy Characteristics'!H:H,MATCH($C928,'Policy Characteristics'!$C:$C,0)))</f>
        <v>0.01</v>
      </c>
      <c r="O928" s="272" t="str">
        <f>IF(ISBLANK(INDEX('Policy Characteristics'!I:I,MATCH($C928,'Policy Characteristics'!$C:$C,0))),"",INDEX('Policy Characteristics'!I:I,MATCH($C928,'Policy Characteristics'!$C:$C,0)))</f>
        <v>% reduction in energy use</v>
      </c>
      <c r="P928" s="272" t="str">
        <f>IF(ISBLANK(INDEX('Policy Characteristics'!J:J,MATCH($C928,'Policy Characteristics'!$C:$C,0))),"",INDEX('Policy Characteristics'!J:J,MATCH($C928,'Policy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8" s="272" t="str">
        <f>IF(ISBLANK(INDEX('Policy Characteristics'!K:K,MATCH($C928,'Policy Characteristics'!$C:$C,0))),"",INDEX('Policy Characteristics'!K:K,MATCH($C928,'Policy Characteristics'!$C:$C,0)))</f>
        <v>industry-ag-main.html#eff-stds</v>
      </c>
      <c r="R928" s="272" t="str">
        <f>IF(ISBLANK(INDEX('Policy Characteristics'!L:L,MATCH($C928,'Policy Characteristics'!$C:$C,0))),"",INDEX('Policy Characteristics'!L:L,MATCH($C928,'Policy Characteristics'!$C:$C,0)))</f>
        <v>industry-energy-efficiency-standards.html</v>
      </c>
    </row>
    <row r="929" spans="1:18" s="4" customFormat="1" ht="16">
      <c r="A929" s="272" t="str">
        <f>IF(ISBLANK(INDEX('Policy Characteristics'!A:A,MATCH($C929,'Policy Characteristics'!$C:$C,0))),"",INDEX('Policy Characteristics'!A:A,MATCH($C929,'Policy Characteristics'!$C:$C,0)))</f>
        <v>Industry</v>
      </c>
      <c r="B929" s="272" t="str">
        <f>IF(ISBLANK(INDEX('Policy Characteristics'!B:B,MATCH($C929,'Policy Characteristics'!$C:$C,0))),"",INDEX('Policy Characteristics'!B:B,MATCH($C929,'Policy Characteristics'!$C:$C,0)))</f>
        <v>Industry Energy Efficiency Standards</v>
      </c>
      <c r="C929" s="274" t="str">
        <f t="shared" si="40"/>
        <v>Percentage Improvement in Eqpt Efficiency Standards above BAU</v>
      </c>
      <c r="D929" s="6" t="s">
        <v>3208</v>
      </c>
      <c r="E929" s="44" t="s">
        <v>2786</v>
      </c>
      <c r="F929" t="s">
        <v>3176</v>
      </c>
      <c r="G929" s="44" t="s">
        <v>2790</v>
      </c>
      <c r="H929" s="43">
        <v>1165</v>
      </c>
      <c r="I929" s="44" t="s">
        <v>46</v>
      </c>
      <c r="J929" s="274" t="str">
        <f>IF(ISBLANK(INDEX('Policy Characteristics'!D:D,MATCH($C929,'Policy Characteristics'!$C:$C,0))),"",INDEX('Policy Characteristics'!D:D,MATCH($C929,'Policy Characteristics'!$C:$C,0)))</f>
        <v>Industry Energy Efficiency Standards</v>
      </c>
      <c r="K929" s="272" t="str">
        <f>IF(ISBLANK(INDEX('Policy Characteristics'!E:E,MATCH($C929,'Policy Characteristics'!$C:$C,0))),"",INDEX('Policy Characteristics'!E:E,MATCH($C929,'Policy Characteristics'!$C:$C,0)))</f>
        <v>indst efficiency standards</v>
      </c>
      <c r="L929" s="285">
        <f>IF(ISBLANK(INDEX('Policy Characteristics'!F:F,MATCH($C929,'Policy Characteristics'!$C:$C,0))),"",INDEX('Policy Characteristics'!F:F,MATCH($C929,'Policy Characteristics'!$C:$C,0)))</f>
        <v>0</v>
      </c>
      <c r="M929" s="285">
        <f>IF(ISBLANK(INDEX('Policy Characteristics'!G:G,MATCH($C929,'Policy Characteristics'!$C:$C,0))),"",INDEX('Policy Characteristics'!G:G,MATCH($C929,'Policy Characteristics'!$C:$C,0)))</f>
        <v>0.25</v>
      </c>
      <c r="N929" s="285">
        <f>IF(ISBLANK(INDEX('Policy Characteristics'!H:H,MATCH($C929,'Policy Characteristics'!$C:$C,0))),"",INDEX('Policy Characteristics'!H:H,MATCH($C929,'Policy Characteristics'!$C:$C,0)))</f>
        <v>0.01</v>
      </c>
      <c r="O929" s="272" t="str">
        <f>IF(ISBLANK(INDEX('Policy Characteristics'!I:I,MATCH($C929,'Policy Characteristics'!$C:$C,0))),"",INDEX('Policy Characteristics'!I:I,MATCH($C929,'Policy Characteristics'!$C:$C,0)))</f>
        <v>% reduction in energy use</v>
      </c>
      <c r="P929" s="272" t="str">
        <f>IF(ISBLANK(INDEX('Policy Characteristics'!J:J,MATCH($C929,'Policy Characteristics'!$C:$C,0))),"",INDEX('Policy Characteristics'!J:J,MATCH($C929,'Policy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29" s="272" t="str">
        <f>IF(ISBLANK(INDEX('Policy Characteristics'!K:K,MATCH($C929,'Policy Characteristics'!$C:$C,0))),"",INDEX('Policy Characteristics'!K:K,MATCH($C929,'Policy Characteristics'!$C:$C,0)))</f>
        <v>industry-ag-main.html#eff-stds</v>
      </c>
      <c r="R929" s="272" t="str">
        <f>IF(ISBLANK(INDEX('Policy Characteristics'!L:L,MATCH($C929,'Policy Characteristics'!$C:$C,0))),"",INDEX('Policy Characteristics'!L:L,MATCH($C929,'Policy Characteristics'!$C:$C,0)))</f>
        <v>industry-energy-efficiency-standards.html</v>
      </c>
    </row>
    <row r="930" spans="1:18" s="4" customFormat="1" ht="16">
      <c r="A930" s="272" t="str">
        <f>IF(ISBLANK(INDEX('Policy Characteristics'!A:A,MATCH($C930,'Policy Characteristics'!$C:$C,0))),"",INDEX('Policy Characteristics'!A:A,MATCH($C930,'Policy Characteristics'!$C:$C,0)))</f>
        <v>Industry</v>
      </c>
      <c r="B930" s="272" t="str">
        <f>IF(ISBLANK(INDEX('Policy Characteristics'!B:B,MATCH($C930,'Policy Characteristics'!$C:$C,0))),"",INDEX('Policy Characteristics'!B:B,MATCH($C930,'Policy Characteristics'!$C:$C,0)))</f>
        <v>Industry Energy Efficiency Standards</v>
      </c>
      <c r="C930" s="274" t="str">
        <f t="shared" si="40"/>
        <v>Percentage Improvement in Eqpt Efficiency Standards above BAU</v>
      </c>
      <c r="D930" s="6" t="s">
        <v>3208</v>
      </c>
      <c r="E930" s="44" t="s">
        <v>2787</v>
      </c>
      <c r="F930" t="s">
        <v>3176</v>
      </c>
      <c r="G930" s="44" t="s">
        <v>2791</v>
      </c>
      <c r="H930" s="43">
        <v>1166</v>
      </c>
      <c r="I930" s="44" t="s">
        <v>46</v>
      </c>
      <c r="J930" s="274" t="str">
        <f>IF(ISBLANK(INDEX('Policy Characteristics'!D:D,MATCH($C930,'Policy Characteristics'!$C:$C,0))),"",INDEX('Policy Characteristics'!D:D,MATCH($C930,'Policy Characteristics'!$C:$C,0)))</f>
        <v>Industry Energy Efficiency Standards</v>
      </c>
      <c r="K930" s="272" t="str">
        <f>IF(ISBLANK(INDEX('Policy Characteristics'!E:E,MATCH($C930,'Policy Characteristics'!$C:$C,0))),"",INDEX('Policy Characteristics'!E:E,MATCH($C930,'Policy Characteristics'!$C:$C,0)))</f>
        <v>indst efficiency standards</v>
      </c>
      <c r="L930" s="285">
        <f>IF(ISBLANK(INDEX('Policy Characteristics'!F:F,MATCH($C930,'Policy Characteristics'!$C:$C,0))),"",INDEX('Policy Characteristics'!F:F,MATCH($C930,'Policy Characteristics'!$C:$C,0)))</f>
        <v>0</v>
      </c>
      <c r="M930" s="285">
        <f>IF(ISBLANK(INDEX('Policy Characteristics'!G:G,MATCH($C930,'Policy Characteristics'!$C:$C,0))),"",INDEX('Policy Characteristics'!G:G,MATCH($C930,'Policy Characteristics'!$C:$C,0)))</f>
        <v>0.25</v>
      </c>
      <c r="N930" s="285">
        <f>IF(ISBLANK(INDEX('Policy Characteristics'!H:H,MATCH($C930,'Policy Characteristics'!$C:$C,0))),"",INDEX('Policy Characteristics'!H:H,MATCH($C930,'Policy Characteristics'!$C:$C,0)))</f>
        <v>0.01</v>
      </c>
      <c r="O930" s="272" t="str">
        <f>IF(ISBLANK(INDEX('Policy Characteristics'!I:I,MATCH($C930,'Policy Characteristics'!$C:$C,0))),"",INDEX('Policy Characteristics'!I:I,MATCH($C930,'Policy Characteristics'!$C:$C,0)))</f>
        <v>% reduction in energy use</v>
      </c>
      <c r="P930" s="272" t="str">
        <f>IF(ISBLANK(INDEX('Policy Characteristics'!J:J,MATCH($C930,'Policy Characteristics'!$C:$C,0))),"",INDEX('Policy Characteristics'!J:J,MATCH($C930,'Policy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0" s="272" t="str">
        <f>IF(ISBLANK(INDEX('Policy Characteristics'!K:K,MATCH($C930,'Policy Characteristics'!$C:$C,0))),"",INDEX('Policy Characteristics'!K:K,MATCH($C930,'Policy Characteristics'!$C:$C,0)))</f>
        <v>industry-ag-main.html#eff-stds</v>
      </c>
      <c r="R930" s="272" t="str">
        <f>IF(ISBLANK(INDEX('Policy Characteristics'!L:L,MATCH($C930,'Policy Characteristics'!$C:$C,0))),"",INDEX('Policy Characteristics'!L:L,MATCH($C930,'Policy Characteristics'!$C:$C,0)))</f>
        <v>industry-energy-efficiency-standards.html</v>
      </c>
    </row>
    <row r="931" spans="1:18" s="4" customFormat="1" ht="16">
      <c r="A931" s="272" t="str">
        <f>IF(ISBLANK(INDEX('Policy Characteristics'!A:A,MATCH($C931,'Policy Characteristics'!$C:$C,0))),"",INDEX('Policy Characteristics'!A:A,MATCH($C931,'Policy Characteristics'!$C:$C,0)))</f>
        <v>Industry</v>
      </c>
      <c r="B931" s="272" t="str">
        <f>IF(ISBLANK(INDEX('Policy Characteristics'!B:B,MATCH($C931,'Policy Characteristics'!$C:$C,0))),"",INDEX('Policy Characteristics'!B:B,MATCH($C931,'Policy Characteristics'!$C:$C,0)))</f>
        <v>Industry Energy Efficiency Standards</v>
      </c>
      <c r="C931" s="274" t="str">
        <f t="shared" si="40"/>
        <v>Percentage Improvement in Eqpt Efficiency Standards above BAU</v>
      </c>
      <c r="D931" s="6" t="s">
        <v>3208</v>
      </c>
      <c r="E931" s="44" t="s">
        <v>2784</v>
      </c>
      <c r="F931" t="s">
        <v>3176</v>
      </c>
      <c r="G931" s="44" t="s">
        <v>2789</v>
      </c>
      <c r="H931" s="43">
        <v>1167</v>
      </c>
      <c r="I931" s="44" t="s">
        <v>46</v>
      </c>
      <c r="J931" s="274" t="str">
        <f>IF(ISBLANK(INDEX('Policy Characteristics'!D:D,MATCH($C931,'Policy Characteristics'!$C:$C,0))),"",INDEX('Policy Characteristics'!D:D,MATCH($C931,'Policy Characteristics'!$C:$C,0)))</f>
        <v>Industry Energy Efficiency Standards</v>
      </c>
      <c r="K931" s="272" t="str">
        <f>IF(ISBLANK(INDEX('Policy Characteristics'!E:E,MATCH($C931,'Policy Characteristics'!$C:$C,0))),"",INDEX('Policy Characteristics'!E:E,MATCH($C931,'Policy Characteristics'!$C:$C,0)))</f>
        <v>indst efficiency standards</v>
      </c>
      <c r="L931" s="285">
        <f>IF(ISBLANK(INDEX('Policy Characteristics'!F:F,MATCH($C931,'Policy Characteristics'!$C:$C,0))),"",INDEX('Policy Characteristics'!F:F,MATCH($C931,'Policy Characteristics'!$C:$C,0)))</f>
        <v>0</v>
      </c>
      <c r="M931" s="285">
        <f>IF(ISBLANK(INDEX('Policy Characteristics'!G:G,MATCH($C931,'Policy Characteristics'!$C:$C,0))),"",INDEX('Policy Characteristics'!G:G,MATCH($C931,'Policy Characteristics'!$C:$C,0)))</f>
        <v>0.25</v>
      </c>
      <c r="N931" s="285">
        <f>IF(ISBLANK(INDEX('Policy Characteristics'!H:H,MATCH($C931,'Policy Characteristics'!$C:$C,0))),"",INDEX('Policy Characteristics'!H:H,MATCH($C931,'Policy Characteristics'!$C:$C,0)))</f>
        <v>0.01</v>
      </c>
      <c r="O931" s="272" t="str">
        <f>IF(ISBLANK(INDEX('Policy Characteristics'!I:I,MATCH($C931,'Policy Characteristics'!$C:$C,0))),"",INDEX('Policy Characteristics'!I:I,MATCH($C931,'Policy Characteristics'!$C:$C,0)))</f>
        <v>% reduction in energy use</v>
      </c>
      <c r="P931" s="272" t="str">
        <f>IF(ISBLANK(INDEX('Policy Characteristics'!J:J,MATCH($C931,'Policy Characteristics'!$C:$C,0))),"",INDEX('Policy Characteristics'!J:J,MATCH($C931,'Policy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1" s="272" t="str">
        <f>IF(ISBLANK(INDEX('Policy Characteristics'!K:K,MATCH($C931,'Policy Characteristics'!$C:$C,0))),"",INDEX('Policy Characteristics'!K:K,MATCH($C931,'Policy Characteristics'!$C:$C,0)))</f>
        <v>industry-ag-main.html#eff-stds</v>
      </c>
      <c r="R931" s="272" t="str">
        <f>IF(ISBLANK(INDEX('Policy Characteristics'!L:L,MATCH($C931,'Policy Characteristics'!$C:$C,0))),"",INDEX('Policy Characteristics'!L:L,MATCH($C931,'Policy Characteristics'!$C:$C,0)))</f>
        <v>industry-energy-efficiency-standards.html</v>
      </c>
    </row>
    <row r="932" spans="1:18" s="4" customFormat="1" ht="16">
      <c r="A932" s="272" t="str">
        <f>IF(ISBLANK(INDEX('Policy Characteristics'!A:A,MATCH($C932,'Policy Characteristics'!$C:$C,0))),"",INDEX('Policy Characteristics'!A:A,MATCH($C932,'Policy Characteristics'!$C:$C,0)))</f>
        <v>Industry</v>
      </c>
      <c r="B932" s="272" t="str">
        <f>IF(ISBLANK(INDEX('Policy Characteristics'!B:B,MATCH($C932,'Policy Characteristics'!$C:$C,0))),"",INDEX('Policy Characteristics'!B:B,MATCH($C932,'Policy Characteristics'!$C:$C,0)))</f>
        <v>Industry Energy Efficiency Standards</v>
      </c>
      <c r="C932" s="274" t="str">
        <f t="shared" si="40"/>
        <v>Percentage Improvement in Eqpt Efficiency Standards above BAU</v>
      </c>
      <c r="D932" s="6" t="s">
        <v>3209</v>
      </c>
      <c r="E932" s="44" t="s">
        <v>2444</v>
      </c>
      <c r="F932" t="s">
        <v>3177</v>
      </c>
      <c r="G932" s="44" t="s">
        <v>2450</v>
      </c>
      <c r="H932" s="43">
        <v>1168</v>
      </c>
      <c r="I932" s="44" t="s">
        <v>45</v>
      </c>
      <c r="J932" s="274" t="str">
        <f>IF(ISBLANK(INDEX('Policy Characteristics'!D:D,MATCH($C932,'Policy Characteristics'!$C:$C,0))),"",INDEX('Policy Characteristics'!D:D,MATCH($C932,'Policy Characteristics'!$C:$C,0)))</f>
        <v>Industry Energy Efficiency Standards</v>
      </c>
      <c r="K932" s="272" t="str">
        <f>IF(ISBLANK(INDEX('Policy Characteristics'!E:E,MATCH($C932,'Policy Characteristics'!$C:$C,0))),"",INDEX('Policy Characteristics'!E:E,MATCH($C932,'Policy Characteristics'!$C:$C,0)))</f>
        <v>indst efficiency standards</v>
      </c>
      <c r="L932" s="285">
        <f>IF(ISBLANK(INDEX('Policy Characteristics'!F:F,MATCH($C932,'Policy Characteristics'!$C:$C,0))),"",INDEX('Policy Characteristics'!F:F,MATCH($C932,'Policy Characteristics'!$C:$C,0)))</f>
        <v>0</v>
      </c>
      <c r="M932" s="285">
        <f>IF(ISBLANK(INDEX('Policy Characteristics'!G:G,MATCH($C932,'Policy Characteristics'!$C:$C,0))),"",INDEX('Policy Characteristics'!G:G,MATCH($C932,'Policy Characteristics'!$C:$C,0)))</f>
        <v>0.25</v>
      </c>
      <c r="N932" s="285">
        <f>IF(ISBLANK(INDEX('Policy Characteristics'!H:H,MATCH($C932,'Policy Characteristics'!$C:$C,0))),"",INDEX('Policy Characteristics'!H:H,MATCH($C932,'Policy Characteristics'!$C:$C,0)))</f>
        <v>0.01</v>
      </c>
      <c r="O932" s="272" t="str">
        <f>IF(ISBLANK(INDEX('Policy Characteristics'!I:I,MATCH($C932,'Policy Characteristics'!$C:$C,0))),"",INDEX('Policy Characteristics'!I:I,MATCH($C932,'Policy Characteristics'!$C:$C,0)))</f>
        <v>% reduction in energy use</v>
      </c>
      <c r="P932" s="272" t="str">
        <f>IF(ISBLANK(INDEX('Policy Characteristics'!J:J,MATCH($C932,'Policy Characteristics'!$C:$C,0))),"",INDEX('Policy Characteristics'!J:J,MATCH($C932,'Policy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2" s="272" t="str">
        <f>IF(ISBLANK(INDEX('Policy Characteristics'!K:K,MATCH($C932,'Policy Characteristics'!$C:$C,0))),"",INDEX('Policy Characteristics'!K:K,MATCH($C932,'Policy Characteristics'!$C:$C,0)))</f>
        <v>industry-ag-main.html#eff-stds</v>
      </c>
      <c r="R932" s="272" t="str">
        <f>IF(ISBLANK(INDEX('Policy Characteristics'!L:L,MATCH($C932,'Policy Characteristics'!$C:$C,0))),"",INDEX('Policy Characteristics'!L:L,MATCH($C932,'Policy Characteristics'!$C:$C,0)))</f>
        <v>industry-energy-efficiency-standards.html</v>
      </c>
    </row>
    <row r="933" spans="1:18" s="4" customFormat="1" ht="16">
      <c r="A933" s="272" t="str">
        <f>IF(ISBLANK(INDEX('Policy Characteristics'!A:A,MATCH($C933,'Policy Characteristics'!$C:$C,0))),"",INDEX('Policy Characteristics'!A:A,MATCH($C933,'Policy Characteristics'!$C:$C,0)))</f>
        <v>Industry</v>
      </c>
      <c r="B933" s="272" t="str">
        <f>IF(ISBLANK(INDEX('Policy Characteristics'!B:B,MATCH($C933,'Policy Characteristics'!$C:$C,0))),"",INDEX('Policy Characteristics'!B:B,MATCH($C933,'Policy Characteristics'!$C:$C,0)))</f>
        <v>Industry Energy Efficiency Standards</v>
      </c>
      <c r="C933" s="274" t="str">
        <f t="shared" si="40"/>
        <v>Percentage Improvement in Eqpt Efficiency Standards above BAU</v>
      </c>
      <c r="D933" s="6" t="s">
        <v>3209</v>
      </c>
      <c r="E933" s="44" t="s">
        <v>2445</v>
      </c>
      <c r="F933" t="s">
        <v>3177</v>
      </c>
      <c r="G933" s="44" t="s">
        <v>2453</v>
      </c>
      <c r="H933" s="43">
        <v>1169</v>
      </c>
      <c r="I933" s="44" t="s">
        <v>45</v>
      </c>
      <c r="J933" s="274" t="str">
        <f>IF(ISBLANK(INDEX('Policy Characteristics'!D:D,MATCH($C933,'Policy Characteristics'!$C:$C,0))),"",INDEX('Policy Characteristics'!D:D,MATCH($C933,'Policy Characteristics'!$C:$C,0)))</f>
        <v>Industry Energy Efficiency Standards</v>
      </c>
      <c r="K933" s="272" t="str">
        <f>IF(ISBLANK(INDEX('Policy Characteristics'!E:E,MATCH($C933,'Policy Characteristics'!$C:$C,0))),"",INDEX('Policy Characteristics'!E:E,MATCH($C933,'Policy Characteristics'!$C:$C,0)))</f>
        <v>indst efficiency standards</v>
      </c>
      <c r="L933" s="285">
        <f>IF(ISBLANK(INDEX('Policy Characteristics'!F:F,MATCH($C933,'Policy Characteristics'!$C:$C,0))),"",INDEX('Policy Characteristics'!F:F,MATCH($C933,'Policy Characteristics'!$C:$C,0)))</f>
        <v>0</v>
      </c>
      <c r="M933" s="285">
        <f>IF(ISBLANK(INDEX('Policy Characteristics'!G:G,MATCH($C933,'Policy Characteristics'!$C:$C,0))),"",INDEX('Policy Characteristics'!G:G,MATCH($C933,'Policy Characteristics'!$C:$C,0)))</f>
        <v>0.25</v>
      </c>
      <c r="N933" s="285">
        <f>IF(ISBLANK(INDEX('Policy Characteristics'!H:H,MATCH($C933,'Policy Characteristics'!$C:$C,0))),"",INDEX('Policy Characteristics'!H:H,MATCH($C933,'Policy Characteristics'!$C:$C,0)))</f>
        <v>0.01</v>
      </c>
      <c r="O933" s="272" t="str">
        <f>IF(ISBLANK(INDEX('Policy Characteristics'!I:I,MATCH($C933,'Policy Characteristics'!$C:$C,0))),"",INDEX('Policy Characteristics'!I:I,MATCH($C933,'Policy Characteristics'!$C:$C,0)))</f>
        <v>% reduction in energy use</v>
      </c>
      <c r="P933" s="272" t="str">
        <f>IF(ISBLANK(INDEX('Policy Characteristics'!J:J,MATCH($C933,'Policy Characteristics'!$C:$C,0))),"",INDEX('Policy Characteristics'!J:J,MATCH($C933,'Policy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3" s="272" t="str">
        <f>IF(ISBLANK(INDEX('Policy Characteristics'!K:K,MATCH($C933,'Policy Characteristics'!$C:$C,0))),"",INDEX('Policy Characteristics'!K:K,MATCH($C933,'Policy Characteristics'!$C:$C,0)))</f>
        <v>industry-ag-main.html#eff-stds</v>
      </c>
      <c r="R933" s="272" t="str">
        <f>IF(ISBLANK(INDEX('Policy Characteristics'!L:L,MATCH($C933,'Policy Characteristics'!$C:$C,0))),"",INDEX('Policy Characteristics'!L:L,MATCH($C933,'Policy Characteristics'!$C:$C,0)))</f>
        <v>industry-energy-efficiency-standards.html</v>
      </c>
    </row>
    <row r="934" spans="1:18" s="4" customFormat="1" ht="16">
      <c r="A934" s="272" t="str">
        <f>IF(ISBLANK(INDEX('Policy Characteristics'!A:A,MATCH($C934,'Policy Characteristics'!$C:$C,0))),"",INDEX('Policy Characteristics'!A:A,MATCH($C934,'Policy Characteristics'!$C:$C,0)))</f>
        <v>Industry</v>
      </c>
      <c r="B934" s="272" t="str">
        <f>IF(ISBLANK(INDEX('Policy Characteristics'!B:B,MATCH($C934,'Policy Characteristics'!$C:$C,0))),"",INDEX('Policy Characteristics'!B:B,MATCH($C934,'Policy Characteristics'!$C:$C,0)))</f>
        <v>Industry Energy Efficiency Standards</v>
      </c>
      <c r="C934" s="274" t="str">
        <f t="shared" si="40"/>
        <v>Percentage Improvement in Eqpt Efficiency Standards above BAU</v>
      </c>
      <c r="D934" s="6" t="s">
        <v>3209</v>
      </c>
      <c r="E934" s="44" t="s">
        <v>2446</v>
      </c>
      <c r="F934" t="s">
        <v>3177</v>
      </c>
      <c r="G934" s="44" t="s">
        <v>2454</v>
      </c>
      <c r="H934" s="43">
        <v>1170</v>
      </c>
      <c r="I934" s="44" t="s">
        <v>45</v>
      </c>
      <c r="J934" s="274" t="str">
        <f>IF(ISBLANK(INDEX('Policy Characteristics'!D:D,MATCH($C934,'Policy Characteristics'!$C:$C,0))),"",INDEX('Policy Characteristics'!D:D,MATCH($C934,'Policy Characteristics'!$C:$C,0)))</f>
        <v>Industry Energy Efficiency Standards</v>
      </c>
      <c r="K934" s="272" t="str">
        <f>IF(ISBLANK(INDEX('Policy Characteristics'!E:E,MATCH($C934,'Policy Characteristics'!$C:$C,0))),"",INDEX('Policy Characteristics'!E:E,MATCH($C934,'Policy Characteristics'!$C:$C,0)))</f>
        <v>indst efficiency standards</v>
      </c>
      <c r="L934" s="285">
        <f>IF(ISBLANK(INDEX('Policy Characteristics'!F:F,MATCH($C934,'Policy Characteristics'!$C:$C,0))),"",INDEX('Policy Characteristics'!F:F,MATCH($C934,'Policy Characteristics'!$C:$C,0)))</f>
        <v>0</v>
      </c>
      <c r="M934" s="285">
        <f>IF(ISBLANK(INDEX('Policy Characteristics'!G:G,MATCH($C934,'Policy Characteristics'!$C:$C,0))),"",INDEX('Policy Characteristics'!G:G,MATCH($C934,'Policy Characteristics'!$C:$C,0)))</f>
        <v>0.25</v>
      </c>
      <c r="N934" s="285">
        <f>IF(ISBLANK(INDEX('Policy Characteristics'!H:H,MATCH($C934,'Policy Characteristics'!$C:$C,0))),"",INDEX('Policy Characteristics'!H:H,MATCH($C934,'Policy Characteristics'!$C:$C,0)))</f>
        <v>0.01</v>
      </c>
      <c r="O934" s="272" t="str">
        <f>IF(ISBLANK(INDEX('Policy Characteristics'!I:I,MATCH($C934,'Policy Characteristics'!$C:$C,0))),"",INDEX('Policy Characteristics'!I:I,MATCH($C934,'Policy Characteristics'!$C:$C,0)))</f>
        <v>% reduction in energy use</v>
      </c>
      <c r="P934" s="272" t="str">
        <f>IF(ISBLANK(INDEX('Policy Characteristics'!J:J,MATCH($C934,'Policy Characteristics'!$C:$C,0))),"",INDEX('Policy Characteristics'!J:J,MATCH($C934,'Policy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4" s="272" t="str">
        <f>IF(ISBLANK(INDEX('Policy Characteristics'!K:K,MATCH($C934,'Policy Characteristics'!$C:$C,0))),"",INDEX('Policy Characteristics'!K:K,MATCH($C934,'Policy Characteristics'!$C:$C,0)))</f>
        <v>industry-ag-main.html#eff-stds</v>
      </c>
      <c r="R934" s="272" t="str">
        <f>IF(ISBLANK(INDEX('Policy Characteristics'!L:L,MATCH($C934,'Policy Characteristics'!$C:$C,0))),"",INDEX('Policy Characteristics'!L:L,MATCH($C934,'Policy Characteristics'!$C:$C,0)))</f>
        <v>industry-energy-efficiency-standards.html</v>
      </c>
    </row>
    <row r="935" spans="1:18" s="4" customFormat="1" ht="16">
      <c r="A935" s="272" t="str">
        <f>IF(ISBLANK(INDEX('Policy Characteristics'!A:A,MATCH($C935,'Policy Characteristics'!$C:$C,0))),"",INDEX('Policy Characteristics'!A:A,MATCH($C935,'Policy Characteristics'!$C:$C,0)))</f>
        <v>Industry</v>
      </c>
      <c r="B935" s="272" t="str">
        <f>IF(ISBLANK(INDEX('Policy Characteristics'!B:B,MATCH($C935,'Policy Characteristics'!$C:$C,0))),"",INDEX('Policy Characteristics'!B:B,MATCH($C935,'Policy Characteristics'!$C:$C,0)))</f>
        <v>Industry Energy Efficiency Standards</v>
      </c>
      <c r="C935" s="274" t="str">
        <f t="shared" si="40"/>
        <v>Percentage Improvement in Eqpt Efficiency Standards above BAU</v>
      </c>
      <c r="D935" s="6" t="s">
        <v>3209</v>
      </c>
      <c r="E935" s="44" t="s">
        <v>2447</v>
      </c>
      <c r="F935" t="s">
        <v>3177</v>
      </c>
      <c r="G935" s="44" t="s">
        <v>2451</v>
      </c>
      <c r="H935" s="43">
        <v>1171</v>
      </c>
      <c r="I935" s="44" t="s">
        <v>46</v>
      </c>
      <c r="J935" s="274" t="str">
        <f>IF(ISBLANK(INDEX('Policy Characteristics'!D:D,MATCH($C935,'Policy Characteristics'!$C:$C,0))),"",INDEX('Policy Characteristics'!D:D,MATCH($C935,'Policy Characteristics'!$C:$C,0)))</f>
        <v>Industry Energy Efficiency Standards</v>
      </c>
      <c r="K935" s="272" t="str">
        <f>IF(ISBLANK(INDEX('Policy Characteristics'!E:E,MATCH($C935,'Policy Characteristics'!$C:$C,0))),"",INDEX('Policy Characteristics'!E:E,MATCH($C935,'Policy Characteristics'!$C:$C,0)))</f>
        <v>indst efficiency standards</v>
      </c>
      <c r="L935" s="285">
        <f>IF(ISBLANK(INDEX('Policy Characteristics'!F:F,MATCH($C935,'Policy Characteristics'!$C:$C,0))),"",INDEX('Policy Characteristics'!F:F,MATCH($C935,'Policy Characteristics'!$C:$C,0)))</f>
        <v>0</v>
      </c>
      <c r="M935" s="285">
        <f>IF(ISBLANK(INDEX('Policy Characteristics'!G:G,MATCH($C935,'Policy Characteristics'!$C:$C,0))),"",INDEX('Policy Characteristics'!G:G,MATCH($C935,'Policy Characteristics'!$C:$C,0)))</f>
        <v>0.25</v>
      </c>
      <c r="N935" s="285">
        <f>IF(ISBLANK(INDEX('Policy Characteristics'!H:H,MATCH($C935,'Policy Characteristics'!$C:$C,0))),"",INDEX('Policy Characteristics'!H:H,MATCH($C935,'Policy Characteristics'!$C:$C,0)))</f>
        <v>0.01</v>
      </c>
      <c r="O935" s="272" t="str">
        <f>IF(ISBLANK(INDEX('Policy Characteristics'!I:I,MATCH($C935,'Policy Characteristics'!$C:$C,0))),"",INDEX('Policy Characteristics'!I:I,MATCH($C935,'Policy Characteristics'!$C:$C,0)))</f>
        <v>% reduction in energy use</v>
      </c>
      <c r="P935" s="272" t="str">
        <f>IF(ISBLANK(INDEX('Policy Characteristics'!J:J,MATCH($C935,'Policy Characteristics'!$C:$C,0))),"",INDEX('Policy Characteristics'!J:J,MATCH($C935,'Policy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5" s="272" t="str">
        <f>IF(ISBLANK(INDEX('Policy Characteristics'!K:K,MATCH($C935,'Policy Characteristics'!$C:$C,0))),"",INDEX('Policy Characteristics'!K:K,MATCH($C935,'Policy Characteristics'!$C:$C,0)))</f>
        <v>industry-ag-main.html#eff-stds</v>
      </c>
      <c r="R935" s="272" t="str">
        <f>IF(ISBLANK(INDEX('Policy Characteristics'!L:L,MATCH($C935,'Policy Characteristics'!$C:$C,0))),"",INDEX('Policy Characteristics'!L:L,MATCH($C935,'Policy Characteristics'!$C:$C,0)))</f>
        <v>industry-energy-efficiency-standards.html</v>
      </c>
    </row>
    <row r="936" spans="1:18" s="4" customFormat="1" ht="16">
      <c r="A936" s="272" t="str">
        <f>IF(ISBLANK(INDEX('Policy Characteristics'!A:A,MATCH($C936,'Policy Characteristics'!$C:$C,0))),"",INDEX('Policy Characteristics'!A:A,MATCH($C936,'Policy Characteristics'!$C:$C,0)))</f>
        <v>Industry</v>
      </c>
      <c r="B936" s="272" t="str">
        <f>IF(ISBLANK(INDEX('Policy Characteristics'!B:B,MATCH($C936,'Policy Characteristics'!$C:$C,0))),"",INDEX('Policy Characteristics'!B:B,MATCH($C936,'Policy Characteristics'!$C:$C,0)))</f>
        <v>Industry Energy Efficiency Standards</v>
      </c>
      <c r="C936" s="274" t="str">
        <f t="shared" si="40"/>
        <v>Percentage Improvement in Eqpt Efficiency Standards above BAU</v>
      </c>
      <c r="D936" s="6" t="s">
        <v>3209</v>
      </c>
      <c r="E936" s="44" t="s">
        <v>2448</v>
      </c>
      <c r="F936" t="s">
        <v>3177</v>
      </c>
      <c r="G936" s="44" t="s">
        <v>2452</v>
      </c>
      <c r="H936" s="43">
        <v>1172</v>
      </c>
      <c r="I936" s="44" t="s">
        <v>45</v>
      </c>
      <c r="J936" s="274" t="str">
        <f>IF(ISBLANK(INDEX('Policy Characteristics'!D:D,MATCH($C936,'Policy Characteristics'!$C:$C,0))),"",INDEX('Policy Characteristics'!D:D,MATCH($C936,'Policy Characteristics'!$C:$C,0)))</f>
        <v>Industry Energy Efficiency Standards</v>
      </c>
      <c r="K936" s="272" t="str">
        <f>IF(ISBLANK(INDEX('Policy Characteristics'!E:E,MATCH($C936,'Policy Characteristics'!$C:$C,0))),"",INDEX('Policy Characteristics'!E:E,MATCH($C936,'Policy Characteristics'!$C:$C,0)))</f>
        <v>indst efficiency standards</v>
      </c>
      <c r="L936" s="285">
        <f>IF(ISBLANK(INDEX('Policy Characteristics'!F:F,MATCH($C936,'Policy Characteristics'!$C:$C,0))),"",INDEX('Policy Characteristics'!F:F,MATCH($C936,'Policy Characteristics'!$C:$C,0)))</f>
        <v>0</v>
      </c>
      <c r="M936" s="285">
        <f>IF(ISBLANK(INDEX('Policy Characteristics'!G:G,MATCH($C936,'Policy Characteristics'!$C:$C,0))),"",INDEX('Policy Characteristics'!G:G,MATCH($C936,'Policy Characteristics'!$C:$C,0)))</f>
        <v>0.25</v>
      </c>
      <c r="N936" s="285">
        <f>IF(ISBLANK(INDEX('Policy Characteristics'!H:H,MATCH($C936,'Policy Characteristics'!$C:$C,0))),"",INDEX('Policy Characteristics'!H:H,MATCH($C936,'Policy Characteristics'!$C:$C,0)))</f>
        <v>0.01</v>
      </c>
      <c r="O936" s="272" t="str">
        <f>IF(ISBLANK(INDEX('Policy Characteristics'!I:I,MATCH($C936,'Policy Characteristics'!$C:$C,0))),"",INDEX('Policy Characteristics'!I:I,MATCH($C936,'Policy Characteristics'!$C:$C,0)))</f>
        <v>% reduction in energy use</v>
      </c>
      <c r="P936" s="272" t="str">
        <f>IF(ISBLANK(INDEX('Policy Characteristics'!J:J,MATCH($C936,'Policy Characteristics'!$C:$C,0))),"",INDEX('Policy Characteristics'!J:J,MATCH($C936,'Policy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6" s="272" t="str">
        <f>IF(ISBLANK(INDEX('Policy Characteristics'!K:K,MATCH($C936,'Policy Characteristics'!$C:$C,0))),"",INDEX('Policy Characteristics'!K:K,MATCH($C936,'Policy Characteristics'!$C:$C,0)))</f>
        <v>industry-ag-main.html#eff-stds</v>
      </c>
      <c r="R936" s="272" t="str">
        <f>IF(ISBLANK(INDEX('Policy Characteristics'!L:L,MATCH($C936,'Policy Characteristics'!$C:$C,0))),"",INDEX('Policy Characteristics'!L:L,MATCH($C936,'Policy Characteristics'!$C:$C,0)))</f>
        <v>industry-energy-efficiency-standards.html</v>
      </c>
    </row>
    <row r="937" spans="1:18" s="4" customFormat="1" ht="16">
      <c r="A937" s="272" t="str">
        <f>IF(ISBLANK(INDEX('Policy Characteristics'!A:A,MATCH($C937,'Policy Characteristics'!$C:$C,0))),"",INDEX('Policy Characteristics'!A:A,MATCH($C937,'Policy Characteristics'!$C:$C,0)))</f>
        <v>Industry</v>
      </c>
      <c r="B937" s="272" t="str">
        <f>IF(ISBLANK(INDEX('Policy Characteristics'!B:B,MATCH($C937,'Policy Characteristics'!$C:$C,0))),"",INDEX('Policy Characteristics'!B:B,MATCH($C937,'Policy Characteristics'!$C:$C,0)))</f>
        <v>Industry Energy Efficiency Standards</v>
      </c>
      <c r="C937" s="274" t="str">
        <f t="shared" si="40"/>
        <v>Percentage Improvement in Eqpt Efficiency Standards above BAU</v>
      </c>
      <c r="D937" s="6" t="s">
        <v>3209</v>
      </c>
      <c r="E937" s="44" t="s">
        <v>2449</v>
      </c>
      <c r="F937" t="s">
        <v>3177</v>
      </c>
      <c r="G937" s="44" t="s">
        <v>2455</v>
      </c>
      <c r="H937" s="43">
        <v>1173</v>
      </c>
      <c r="I937" s="44" t="s">
        <v>46</v>
      </c>
      <c r="J937" s="274" t="str">
        <f>IF(ISBLANK(INDEX('Policy Characteristics'!D:D,MATCH($C937,'Policy Characteristics'!$C:$C,0))),"",INDEX('Policy Characteristics'!D:D,MATCH($C937,'Policy Characteristics'!$C:$C,0)))</f>
        <v>Industry Energy Efficiency Standards</v>
      </c>
      <c r="K937" s="272" t="str">
        <f>IF(ISBLANK(INDEX('Policy Characteristics'!E:E,MATCH($C937,'Policy Characteristics'!$C:$C,0))),"",INDEX('Policy Characteristics'!E:E,MATCH($C937,'Policy Characteristics'!$C:$C,0)))</f>
        <v>indst efficiency standards</v>
      </c>
      <c r="L937" s="285">
        <f>IF(ISBLANK(INDEX('Policy Characteristics'!F:F,MATCH($C937,'Policy Characteristics'!$C:$C,0))),"",INDEX('Policy Characteristics'!F:F,MATCH($C937,'Policy Characteristics'!$C:$C,0)))</f>
        <v>0</v>
      </c>
      <c r="M937" s="285">
        <f>IF(ISBLANK(INDEX('Policy Characteristics'!G:G,MATCH($C937,'Policy Characteristics'!$C:$C,0))),"",INDEX('Policy Characteristics'!G:G,MATCH($C937,'Policy Characteristics'!$C:$C,0)))</f>
        <v>0.25</v>
      </c>
      <c r="N937" s="285">
        <f>IF(ISBLANK(INDEX('Policy Characteristics'!H:H,MATCH($C937,'Policy Characteristics'!$C:$C,0))),"",INDEX('Policy Characteristics'!H:H,MATCH($C937,'Policy Characteristics'!$C:$C,0)))</f>
        <v>0.01</v>
      </c>
      <c r="O937" s="272" t="str">
        <f>IF(ISBLANK(INDEX('Policy Characteristics'!I:I,MATCH($C937,'Policy Characteristics'!$C:$C,0))),"",INDEX('Policy Characteristics'!I:I,MATCH($C937,'Policy Characteristics'!$C:$C,0)))</f>
        <v>% reduction in energy use</v>
      </c>
      <c r="P937" s="272" t="str">
        <f>IF(ISBLANK(INDEX('Policy Characteristics'!J:J,MATCH($C937,'Policy Characteristics'!$C:$C,0))),"",INDEX('Policy Characteristics'!J:J,MATCH($C937,'Policy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7" s="272" t="str">
        <f>IF(ISBLANK(INDEX('Policy Characteristics'!K:K,MATCH($C937,'Policy Characteristics'!$C:$C,0))),"",INDEX('Policy Characteristics'!K:K,MATCH($C937,'Policy Characteristics'!$C:$C,0)))</f>
        <v>industry-ag-main.html#eff-stds</v>
      </c>
      <c r="R937" s="272" t="str">
        <f>IF(ISBLANK(INDEX('Policy Characteristics'!L:L,MATCH($C937,'Policy Characteristics'!$C:$C,0))),"",INDEX('Policy Characteristics'!L:L,MATCH($C937,'Policy Characteristics'!$C:$C,0)))</f>
        <v>industry-energy-efficiency-standards.html</v>
      </c>
    </row>
    <row r="938" spans="1:18" s="4" customFormat="1" ht="16">
      <c r="A938" s="272" t="str">
        <f>IF(ISBLANK(INDEX('Policy Characteristics'!A:A,MATCH($C938,'Policy Characteristics'!$C:$C,0))),"",INDEX('Policy Characteristics'!A:A,MATCH($C938,'Policy Characteristics'!$C:$C,0)))</f>
        <v>Industry</v>
      </c>
      <c r="B938" s="272" t="str">
        <f>IF(ISBLANK(INDEX('Policy Characteristics'!B:B,MATCH($C938,'Policy Characteristics'!$C:$C,0))),"",INDEX('Policy Characteristics'!B:B,MATCH($C938,'Policy Characteristics'!$C:$C,0)))</f>
        <v>Industry Energy Efficiency Standards</v>
      </c>
      <c r="C938" s="274" t="str">
        <f t="shared" si="40"/>
        <v>Percentage Improvement in Eqpt Efficiency Standards above BAU</v>
      </c>
      <c r="D938" s="6" t="s">
        <v>3209</v>
      </c>
      <c r="E938" s="44" t="s">
        <v>2785</v>
      </c>
      <c r="F938" t="s">
        <v>3177</v>
      </c>
      <c r="G938" s="44" t="s">
        <v>2788</v>
      </c>
      <c r="H938" s="43">
        <v>1174</v>
      </c>
      <c r="I938" s="44" t="s">
        <v>46</v>
      </c>
      <c r="J938" s="274" t="str">
        <f>IF(ISBLANK(INDEX('Policy Characteristics'!D:D,MATCH($C938,'Policy Characteristics'!$C:$C,0))),"",INDEX('Policy Characteristics'!D:D,MATCH($C938,'Policy Characteristics'!$C:$C,0)))</f>
        <v>Industry Energy Efficiency Standards</v>
      </c>
      <c r="K938" s="272" t="str">
        <f>IF(ISBLANK(INDEX('Policy Characteristics'!E:E,MATCH($C938,'Policy Characteristics'!$C:$C,0))),"",INDEX('Policy Characteristics'!E:E,MATCH($C938,'Policy Characteristics'!$C:$C,0)))</f>
        <v>indst efficiency standards</v>
      </c>
      <c r="L938" s="285">
        <f>IF(ISBLANK(INDEX('Policy Characteristics'!F:F,MATCH($C938,'Policy Characteristics'!$C:$C,0))),"",INDEX('Policy Characteristics'!F:F,MATCH($C938,'Policy Characteristics'!$C:$C,0)))</f>
        <v>0</v>
      </c>
      <c r="M938" s="285">
        <f>IF(ISBLANK(INDEX('Policy Characteristics'!G:G,MATCH($C938,'Policy Characteristics'!$C:$C,0))),"",INDEX('Policy Characteristics'!G:G,MATCH($C938,'Policy Characteristics'!$C:$C,0)))</f>
        <v>0.25</v>
      </c>
      <c r="N938" s="285">
        <f>IF(ISBLANK(INDEX('Policy Characteristics'!H:H,MATCH($C938,'Policy Characteristics'!$C:$C,0))),"",INDEX('Policy Characteristics'!H:H,MATCH($C938,'Policy Characteristics'!$C:$C,0)))</f>
        <v>0.01</v>
      </c>
      <c r="O938" s="272" t="str">
        <f>IF(ISBLANK(INDEX('Policy Characteristics'!I:I,MATCH($C938,'Policy Characteristics'!$C:$C,0))),"",INDEX('Policy Characteristics'!I:I,MATCH($C938,'Policy Characteristics'!$C:$C,0)))</f>
        <v>% reduction in energy use</v>
      </c>
      <c r="P938" s="272" t="str">
        <f>IF(ISBLANK(INDEX('Policy Characteristics'!J:J,MATCH($C938,'Policy Characteristics'!$C:$C,0))),"",INDEX('Policy Characteristics'!J:J,MATCH($C938,'Policy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8" s="272" t="str">
        <f>IF(ISBLANK(INDEX('Policy Characteristics'!K:K,MATCH($C938,'Policy Characteristics'!$C:$C,0))),"",INDEX('Policy Characteristics'!K:K,MATCH($C938,'Policy Characteristics'!$C:$C,0)))</f>
        <v>industry-ag-main.html#eff-stds</v>
      </c>
      <c r="R938" s="272" t="str">
        <f>IF(ISBLANK(INDEX('Policy Characteristics'!L:L,MATCH($C938,'Policy Characteristics'!$C:$C,0))),"",INDEX('Policy Characteristics'!L:L,MATCH($C938,'Policy Characteristics'!$C:$C,0)))</f>
        <v>industry-energy-efficiency-standards.html</v>
      </c>
    </row>
    <row r="939" spans="1:18" s="4" customFormat="1" ht="16">
      <c r="A939" s="272" t="str">
        <f>IF(ISBLANK(INDEX('Policy Characteristics'!A:A,MATCH($C939,'Policy Characteristics'!$C:$C,0))),"",INDEX('Policy Characteristics'!A:A,MATCH($C939,'Policy Characteristics'!$C:$C,0)))</f>
        <v>Industry</v>
      </c>
      <c r="B939" s="272" t="str">
        <f>IF(ISBLANK(INDEX('Policy Characteristics'!B:B,MATCH($C939,'Policy Characteristics'!$C:$C,0))),"",INDEX('Policy Characteristics'!B:B,MATCH($C939,'Policy Characteristics'!$C:$C,0)))</f>
        <v>Industry Energy Efficiency Standards</v>
      </c>
      <c r="C939" s="274" t="str">
        <f t="shared" si="40"/>
        <v>Percentage Improvement in Eqpt Efficiency Standards above BAU</v>
      </c>
      <c r="D939" s="6" t="s">
        <v>3209</v>
      </c>
      <c r="E939" s="44" t="s">
        <v>2786</v>
      </c>
      <c r="F939" t="s">
        <v>3177</v>
      </c>
      <c r="G939" s="44" t="s">
        <v>2790</v>
      </c>
      <c r="H939" s="43">
        <v>1175</v>
      </c>
      <c r="I939" s="44" t="s">
        <v>45</v>
      </c>
      <c r="J939" s="274" t="str">
        <f>IF(ISBLANK(INDEX('Policy Characteristics'!D:D,MATCH($C939,'Policy Characteristics'!$C:$C,0))),"",INDEX('Policy Characteristics'!D:D,MATCH($C939,'Policy Characteristics'!$C:$C,0)))</f>
        <v>Industry Energy Efficiency Standards</v>
      </c>
      <c r="K939" s="272" t="str">
        <f>IF(ISBLANK(INDEX('Policy Characteristics'!E:E,MATCH($C939,'Policy Characteristics'!$C:$C,0))),"",INDEX('Policy Characteristics'!E:E,MATCH($C939,'Policy Characteristics'!$C:$C,0)))</f>
        <v>indst efficiency standards</v>
      </c>
      <c r="L939" s="285">
        <f>IF(ISBLANK(INDEX('Policy Characteristics'!F:F,MATCH($C939,'Policy Characteristics'!$C:$C,0))),"",INDEX('Policy Characteristics'!F:F,MATCH($C939,'Policy Characteristics'!$C:$C,0)))</f>
        <v>0</v>
      </c>
      <c r="M939" s="285">
        <f>IF(ISBLANK(INDEX('Policy Characteristics'!G:G,MATCH($C939,'Policy Characteristics'!$C:$C,0))),"",INDEX('Policy Characteristics'!G:G,MATCH($C939,'Policy Characteristics'!$C:$C,0)))</f>
        <v>0.25</v>
      </c>
      <c r="N939" s="285">
        <f>IF(ISBLANK(INDEX('Policy Characteristics'!H:H,MATCH($C939,'Policy Characteristics'!$C:$C,0))),"",INDEX('Policy Characteristics'!H:H,MATCH($C939,'Policy Characteristics'!$C:$C,0)))</f>
        <v>0.01</v>
      </c>
      <c r="O939" s="272" t="str">
        <f>IF(ISBLANK(INDEX('Policy Characteristics'!I:I,MATCH($C939,'Policy Characteristics'!$C:$C,0))),"",INDEX('Policy Characteristics'!I:I,MATCH($C939,'Policy Characteristics'!$C:$C,0)))</f>
        <v>% reduction in energy use</v>
      </c>
      <c r="P939" s="272" t="str">
        <f>IF(ISBLANK(INDEX('Policy Characteristics'!J:J,MATCH($C939,'Policy Characteristics'!$C:$C,0))),"",INDEX('Policy Characteristics'!J:J,MATCH($C939,'Policy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39" s="272" t="str">
        <f>IF(ISBLANK(INDEX('Policy Characteristics'!K:K,MATCH($C939,'Policy Characteristics'!$C:$C,0))),"",INDEX('Policy Characteristics'!K:K,MATCH($C939,'Policy Characteristics'!$C:$C,0)))</f>
        <v>industry-ag-main.html#eff-stds</v>
      </c>
      <c r="R939" s="272" t="str">
        <f>IF(ISBLANK(INDEX('Policy Characteristics'!L:L,MATCH($C939,'Policy Characteristics'!$C:$C,0))),"",INDEX('Policy Characteristics'!L:L,MATCH($C939,'Policy Characteristics'!$C:$C,0)))</f>
        <v>industry-energy-efficiency-standards.html</v>
      </c>
    </row>
    <row r="940" spans="1:18" s="4" customFormat="1" ht="16">
      <c r="A940" s="272" t="str">
        <f>IF(ISBLANK(INDEX('Policy Characteristics'!A:A,MATCH($C940,'Policy Characteristics'!$C:$C,0))),"",INDEX('Policy Characteristics'!A:A,MATCH($C940,'Policy Characteristics'!$C:$C,0)))</f>
        <v>Industry</v>
      </c>
      <c r="B940" s="272" t="str">
        <f>IF(ISBLANK(INDEX('Policy Characteristics'!B:B,MATCH($C940,'Policy Characteristics'!$C:$C,0))),"",INDEX('Policy Characteristics'!B:B,MATCH($C940,'Policy Characteristics'!$C:$C,0)))</f>
        <v>Industry Energy Efficiency Standards</v>
      </c>
      <c r="C940" s="274" t="str">
        <f t="shared" si="40"/>
        <v>Percentage Improvement in Eqpt Efficiency Standards above BAU</v>
      </c>
      <c r="D940" s="6" t="s">
        <v>3209</v>
      </c>
      <c r="E940" s="44" t="s">
        <v>2787</v>
      </c>
      <c r="F940" t="s">
        <v>3177</v>
      </c>
      <c r="G940" s="44" t="s">
        <v>2791</v>
      </c>
      <c r="H940" s="43">
        <v>1176</v>
      </c>
      <c r="I940" s="44" t="s">
        <v>45</v>
      </c>
      <c r="J940" s="274" t="str">
        <f>IF(ISBLANK(INDEX('Policy Characteristics'!D:D,MATCH($C940,'Policy Characteristics'!$C:$C,0))),"",INDEX('Policy Characteristics'!D:D,MATCH($C940,'Policy Characteristics'!$C:$C,0)))</f>
        <v>Industry Energy Efficiency Standards</v>
      </c>
      <c r="K940" s="272" t="str">
        <f>IF(ISBLANK(INDEX('Policy Characteristics'!E:E,MATCH($C940,'Policy Characteristics'!$C:$C,0))),"",INDEX('Policy Characteristics'!E:E,MATCH($C940,'Policy Characteristics'!$C:$C,0)))</f>
        <v>indst efficiency standards</v>
      </c>
      <c r="L940" s="285">
        <f>IF(ISBLANK(INDEX('Policy Characteristics'!F:F,MATCH($C940,'Policy Characteristics'!$C:$C,0))),"",INDEX('Policy Characteristics'!F:F,MATCH($C940,'Policy Characteristics'!$C:$C,0)))</f>
        <v>0</v>
      </c>
      <c r="M940" s="285">
        <f>IF(ISBLANK(INDEX('Policy Characteristics'!G:G,MATCH($C940,'Policy Characteristics'!$C:$C,0))),"",INDEX('Policy Characteristics'!G:G,MATCH($C940,'Policy Characteristics'!$C:$C,0)))</f>
        <v>0.25</v>
      </c>
      <c r="N940" s="285">
        <f>IF(ISBLANK(INDEX('Policy Characteristics'!H:H,MATCH($C940,'Policy Characteristics'!$C:$C,0))),"",INDEX('Policy Characteristics'!H:H,MATCH($C940,'Policy Characteristics'!$C:$C,0)))</f>
        <v>0.01</v>
      </c>
      <c r="O940" s="272" t="str">
        <f>IF(ISBLANK(INDEX('Policy Characteristics'!I:I,MATCH($C940,'Policy Characteristics'!$C:$C,0))),"",INDEX('Policy Characteristics'!I:I,MATCH($C940,'Policy Characteristics'!$C:$C,0)))</f>
        <v>% reduction in energy use</v>
      </c>
      <c r="P940" s="272" t="str">
        <f>IF(ISBLANK(INDEX('Policy Characteristics'!J:J,MATCH($C940,'Policy Characteristics'!$C:$C,0))),"",INDEX('Policy Characteristics'!J:J,MATCH($C940,'Policy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0" s="272" t="str">
        <f>IF(ISBLANK(INDEX('Policy Characteristics'!K:K,MATCH($C940,'Policy Characteristics'!$C:$C,0))),"",INDEX('Policy Characteristics'!K:K,MATCH($C940,'Policy Characteristics'!$C:$C,0)))</f>
        <v>industry-ag-main.html#eff-stds</v>
      </c>
      <c r="R940" s="272" t="str">
        <f>IF(ISBLANK(INDEX('Policy Characteristics'!L:L,MATCH($C940,'Policy Characteristics'!$C:$C,0))),"",INDEX('Policy Characteristics'!L:L,MATCH($C940,'Policy Characteristics'!$C:$C,0)))</f>
        <v>industry-energy-efficiency-standards.html</v>
      </c>
    </row>
    <row r="941" spans="1:18" s="4" customFormat="1" ht="16">
      <c r="A941" s="272" t="str">
        <f>IF(ISBLANK(INDEX('Policy Characteristics'!A:A,MATCH($C941,'Policy Characteristics'!$C:$C,0))),"",INDEX('Policy Characteristics'!A:A,MATCH($C941,'Policy Characteristics'!$C:$C,0)))</f>
        <v>Industry</v>
      </c>
      <c r="B941" s="272" t="str">
        <f>IF(ISBLANK(INDEX('Policy Characteristics'!B:B,MATCH($C941,'Policy Characteristics'!$C:$C,0))),"",INDEX('Policy Characteristics'!B:B,MATCH($C941,'Policy Characteristics'!$C:$C,0)))</f>
        <v>Industry Energy Efficiency Standards</v>
      </c>
      <c r="C941" s="274" t="str">
        <f t="shared" si="40"/>
        <v>Percentage Improvement in Eqpt Efficiency Standards above BAU</v>
      </c>
      <c r="D941" s="6" t="s">
        <v>3209</v>
      </c>
      <c r="E941" s="44" t="s">
        <v>2784</v>
      </c>
      <c r="F941" t="s">
        <v>3177</v>
      </c>
      <c r="G941" s="44" t="s">
        <v>2789</v>
      </c>
      <c r="H941" s="43">
        <v>1177</v>
      </c>
      <c r="I941" s="44" t="s">
        <v>46</v>
      </c>
      <c r="J941" s="274" t="str">
        <f>IF(ISBLANK(INDEX('Policy Characteristics'!D:D,MATCH($C941,'Policy Characteristics'!$C:$C,0))),"",INDEX('Policy Characteristics'!D:D,MATCH($C941,'Policy Characteristics'!$C:$C,0)))</f>
        <v>Industry Energy Efficiency Standards</v>
      </c>
      <c r="K941" s="272" t="str">
        <f>IF(ISBLANK(INDEX('Policy Characteristics'!E:E,MATCH($C941,'Policy Characteristics'!$C:$C,0))),"",INDEX('Policy Characteristics'!E:E,MATCH($C941,'Policy Characteristics'!$C:$C,0)))</f>
        <v>indst efficiency standards</v>
      </c>
      <c r="L941" s="285">
        <f>IF(ISBLANK(INDEX('Policy Characteristics'!F:F,MATCH($C941,'Policy Characteristics'!$C:$C,0))),"",INDEX('Policy Characteristics'!F:F,MATCH($C941,'Policy Characteristics'!$C:$C,0)))</f>
        <v>0</v>
      </c>
      <c r="M941" s="285">
        <f>IF(ISBLANK(INDEX('Policy Characteristics'!G:G,MATCH($C941,'Policy Characteristics'!$C:$C,0))),"",INDEX('Policy Characteristics'!G:G,MATCH($C941,'Policy Characteristics'!$C:$C,0)))</f>
        <v>0.25</v>
      </c>
      <c r="N941" s="285">
        <f>IF(ISBLANK(INDEX('Policy Characteristics'!H:H,MATCH($C941,'Policy Characteristics'!$C:$C,0))),"",INDEX('Policy Characteristics'!H:H,MATCH($C941,'Policy Characteristics'!$C:$C,0)))</f>
        <v>0.01</v>
      </c>
      <c r="O941" s="272" t="str">
        <f>IF(ISBLANK(INDEX('Policy Characteristics'!I:I,MATCH($C941,'Policy Characteristics'!$C:$C,0))),"",INDEX('Policy Characteristics'!I:I,MATCH($C941,'Policy Characteristics'!$C:$C,0)))</f>
        <v>% reduction in energy use</v>
      </c>
      <c r="P941" s="272" t="str">
        <f>IF(ISBLANK(INDEX('Policy Characteristics'!J:J,MATCH($C941,'Policy Characteristics'!$C:$C,0))),"",INDEX('Policy Characteristics'!J:J,MATCH($C941,'Policy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1" s="272" t="str">
        <f>IF(ISBLANK(INDEX('Policy Characteristics'!K:K,MATCH($C941,'Policy Characteristics'!$C:$C,0))),"",INDEX('Policy Characteristics'!K:K,MATCH($C941,'Policy Characteristics'!$C:$C,0)))</f>
        <v>industry-ag-main.html#eff-stds</v>
      </c>
      <c r="R941" s="272" t="str">
        <f>IF(ISBLANK(INDEX('Policy Characteristics'!L:L,MATCH($C941,'Policy Characteristics'!$C:$C,0))),"",INDEX('Policy Characteristics'!L:L,MATCH($C941,'Policy Characteristics'!$C:$C,0)))</f>
        <v>industry-energy-efficiency-standards.html</v>
      </c>
    </row>
    <row r="942" spans="1:18" s="4" customFormat="1" ht="16">
      <c r="A942" s="272" t="str">
        <f>IF(ISBLANK(INDEX('Policy Characteristics'!A:A,MATCH($C942,'Policy Characteristics'!$C:$C,0))),"",INDEX('Policy Characteristics'!A:A,MATCH($C942,'Policy Characteristics'!$C:$C,0)))</f>
        <v>Industry</v>
      </c>
      <c r="B942" s="272" t="str">
        <f>IF(ISBLANK(INDEX('Policy Characteristics'!B:B,MATCH($C942,'Policy Characteristics'!$C:$C,0))),"",INDEX('Policy Characteristics'!B:B,MATCH($C942,'Policy Characteristics'!$C:$C,0)))</f>
        <v>Industry Energy Efficiency Standards</v>
      </c>
      <c r="C942" s="274" t="str">
        <f t="shared" si="40"/>
        <v>Percentage Improvement in Eqpt Efficiency Standards above BAU</v>
      </c>
      <c r="D942" s="6" t="s">
        <v>3210</v>
      </c>
      <c r="E942" s="44" t="s">
        <v>2444</v>
      </c>
      <c r="F942" t="s">
        <v>3178</v>
      </c>
      <c r="G942" s="44" t="s">
        <v>2450</v>
      </c>
      <c r="H942" s="43">
        <v>1178</v>
      </c>
      <c r="I942" s="6" t="s">
        <v>46</v>
      </c>
      <c r="J942" s="274" t="str">
        <f>IF(ISBLANK(INDEX('Policy Characteristics'!D:D,MATCH($C942,'Policy Characteristics'!$C:$C,0))),"",INDEX('Policy Characteristics'!D:D,MATCH($C942,'Policy Characteristics'!$C:$C,0)))</f>
        <v>Industry Energy Efficiency Standards</v>
      </c>
      <c r="K942" s="272" t="str">
        <f>IF(ISBLANK(INDEX('Policy Characteristics'!E:E,MATCH($C942,'Policy Characteristics'!$C:$C,0))),"",INDEX('Policy Characteristics'!E:E,MATCH($C942,'Policy Characteristics'!$C:$C,0)))</f>
        <v>indst efficiency standards</v>
      </c>
      <c r="L942" s="285">
        <f>IF(ISBLANK(INDEX('Policy Characteristics'!F:F,MATCH($C942,'Policy Characteristics'!$C:$C,0))),"",INDEX('Policy Characteristics'!F:F,MATCH($C942,'Policy Characteristics'!$C:$C,0)))</f>
        <v>0</v>
      </c>
      <c r="M942" s="285">
        <f>IF(ISBLANK(INDEX('Policy Characteristics'!G:G,MATCH($C942,'Policy Characteristics'!$C:$C,0))),"",INDEX('Policy Characteristics'!G:G,MATCH($C942,'Policy Characteristics'!$C:$C,0)))</f>
        <v>0.25</v>
      </c>
      <c r="N942" s="285">
        <f>IF(ISBLANK(INDEX('Policy Characteristics'!H:H,MATCH($C942,'Policy Characteristics'!$C:$C,0))),"",INDEX('Policy Characteristics'!H:H,MATCH($C942,'Policy Characteristics'!$C:$C,0)))</f>
        <v>0.01</v>
      </c>
      <c r="O942" s="272" t="str">
        <f>IF(ISBLANK(INDEX('Policy Characteristics'!I:I,MATCH($C942,'Policy Characteristics'!$C:$C,0))),"",INDEX('Policy Characteristics'!I:I,MATCH($C942,'Policy Characteristics'!$C:$C,0)))</f>
        <v>% reduction in energy use</v>
      </c>
      <c r="P942" s="272" t="str">
        <f>IF(ISBLANK(INDEX('Policy Characteristics'!J:J,MATCH($C942,'Policy Characteristics'!$C:$C,0))),"",INDEX('Policy Characteristics'!J:J,MATCH($C942,'Policy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2" s="272" t="str">
        <f>IF(ISBLANK(INDEX('Policy Characteristics'!K:K,MATCH($C942,'Policy Characteristics'!$C:$C,0))),"",INDEX('Policy Characteristics'!K:K,MATCH($C942,'Policy Characteristics'!$C:$C,0)))</f>
        <v>industry-ag-main.html#eff-stds</v>
      </c>
      <c r="R942" s="272" t="str">
        <f>IF(ISBLANK(INDEX('Policy Characteristics'!L:L,MATCH($C942,'Policy Characteristics'!$C:$C,0))),"",INDEX('Policy Characteristics'!L:L,MATCH($C942,'Policy Characteristics'!$C:$C,0)))</f>
        <v>industry-energy-efficiency-standards.html</v>
      </c>
    </row>
    <row r="943" spans="1:18" s="4" customFormat="1" ht="16">
      <c r="A943" s="272" t="str">
        <f>IF(ISBLANK(INDEX('Policy Characteristics'!A:A,MATCH($C943,'Policy Characteristics'!$C:$C,0))),"",INDEX('Policy Characteristics'!A:A,MATCH($C943,'Policy Characteristics'!$C:$C,0)))</f>
        <v>Industry</v>
      </c>
      <c r="B943" s="272" t="str">
        <f>IF(ISBLANK(INDEX('Policy Characteristics'!B:B,MATCH($C943,'Policy Characteristics'!$C:$C,0))),"",INDEX('Policy Characteristics'!B:B,MATCH($C943,'Policy Characteristics'!$C:$C,0)))</f>
        <v>Industry Energy Efficiency Standards</v>
      </c>
      <c r="C943" s="274" t="str">
        <f t="shared" si="40"/>
        <v>Percentage Improvement in Eqpt Efficiency Standards above BAU</v>
      </c>
      <c r="D943" s="6" t="s">
        <v>3210</v>
      </c>
      <c r="E943" s="44" t="s">
        <v>2445</v>
      </c>
      <c r="F943" t="s">
        <v>3178</v>
      </c>
      <c r="G943" s="44" t="s">
        <v>2453</v>
      </c>
      <c r="H943" s="43">
        <v>1179</v>
      </c>
      <c r="I943" s="44" t="s">
        <v>46</v>
      </c>
      <c r="J943" s="274" t="str">
        <f>IF(ISBLANK(INDEX('Policy Characteristics'!D:D,MATCH($C943,'Policy Characteristics'!$C:$C,0))),"",INDEX('Policy Characteristics'!D:D,MATCH($C943,'Policy Characteristics'!$C:$C,0)))</f>
        <v>Industry Energy Efficiency Standards</v>
      </c>
      <c r="K943" s="272" t="str">
        <f>IF(ISBLANK(INDEX('Policy Characteristics'!E:E,MATCH($C943,'Policy Characteristics'!$C:$C,0))),"",INDEX('Policy Characteristics'!E:E,MATCH($C943,'Policy Characteristics'!$C:$C,0)))</f>
        <v>indst efficiency standards</v>
      </c>
      <c r="L943" s="285">
        <f>IF(ISBLANK(INDEX('Policy Characteristics'!F:F,MATCH($C943,'Policy Characteristics'!$C:$C,0))),"",INDEX('Policy Characteristics'!F:F,MATCH($C943,'Policy Characteristics'!$C:$C,0)))</f>
        <v>0</v>
      </c>
      <c r="M943" s="285">
        <f>IF(ISBLANK(INDEX('Policy Characteristics'!G:G,MATCH($C943,'Policy Characteristics'!$C:$C,0))),"",INDEX('Policy Characteristics'!G:G,MATCH($C943,'Policy Characteristics'!$C:$C,0)))</f>
        <v>0.25</v>
      </c>
      <c r="N943" s="285">
        <f>IF(ISBLANK(INDEX('Policy Characteristics'!H:H,MATCH($C943,'Policy Characteristics'!$C:$C,0))),"",INDEX('Policy Characteristics'!H:H,MATCH($C943,'Policy Characteristics'!$C:$C,0)))</f>
        <v>0.01</v>
      </c>
      <c r="O943" s="272" t="str">
        <f>IF(ISBLANK(INDEX('Policy Characteristics'!I:I,MATCH($C943,'Policy Characteristics'!$C:$C,0))),"",INDEX('Policy Characteristics'!I:I,MATCH($C943,'Policy Characteristics'!$C:$C,0)))</f>
        <v>% reduction in energy use</v>
      </c>
      <c r="P943" s="272" t="str">
        <f>IF(ISBLANK(INDEX('Policy Characteristics'!J:J,MATCH($C943,'Policy Characteristics'!$C:$C,0))),"",INDEX('Policy Characteristics'!J:J,MATCH($C943,'Policy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3" s="272" t="str">
        <f>IF(ISBLANK(INDEX('Policy Characteristics'!K:K,MATCH($C943,'Policy Characteristics'!$C:$C,0))),"",INDEX('Policy Characteristics'!K:K,MATCH($C943,'Policy Characteristics'!$C:$C,0)))</f>
        <v>industry-ag-main.html#eff-stds</v>
      </c>
      <c r="R943" s="272" t="str">
        <f>IF(ISBLANK(INDEX('Policy Characteristics'!L:L,MATCH($C943,'Policy Characteristics'!$C:$C,0))),"",INDEX('Policy Characteristics'!L:L,MATCH($C943,'Policy Characteristics'!$C:$C,0)))</f>
        <v>industry-energy-efficiency-standards.html</v>
      </c>
    </row>
    <row r="944" spans="1:18" s="4" customFormat="1" ht="16">
      <c r="A944" s="272" t="str">
        <f>IF(ISBLANK(INDEX('Policy Characteristics'!A:A,MATCH($C944,'Policy Characteristics'!$C:$C,0))),"",INDEX('Policy Characteristics'!A:A,MATCH($C944,'Policy Characteristics'!$C:$C,0)))</f>
        <v>Industry</v>
      </c>
      <c r="B944" s="272" t="str">
        <f>IF(ISBLANK(INDEX('Policy Characteristics'!B:B,MATCH($C944,'Policy Characteristics'!$C:$C,0))),"",INDEX('Policy Characteristics'!B:B,MATCH($C944,'Policy Characteristics'!$C:$C,0)))</f>
        <v>Industry Energy Efficiency Standards</v>
      </c>
      <c r="C944" s="274" t="str">
        <f t="shared" si="40"/>
        <v>Percentage Improvement in Eqpt Efficiency Standards above BAU</v>
      </c>
      <c r="D944" s="6" t="s">
        <v>3210</v>
      </c>
      <c r="E944" s="44" t="s">
        <v>2446</v>
      </c>
      <c r="F944" t="s">
        <v>3178</v>
      </c>
      <c r="G944" s="44" t="s">
        <v>2454</v>
      </c>
      <c r="H944" s="43">
        <v>1180</v>
      </c>
      <c r="I944" s="44" t="s">
        <v>45</v>
      </c>
      <c r="J944" s="274" t="str">
        <f>IF(ISBLANK(INDEX('Policy Characteristics'!D:D,MATCH($C944,'Policy Characteristics'!$C:$C,0))),"",INDEX('Policy Characteristics'!D:D,MATCH($C944,'Policy Characteristics'!$C:$C,0)))</f>
        <v>Industry Energy Efficiency Standards</v>
      </c>
      <c r="K944" s="272" t="str">
        <f>IF(ISBLANK(INDEX('Policy Characteristics'!E:E,MATCH($C944,'Policy Characteristics'!$C:$C,0))),"",INDEX('Policy Characteristics'!E:E,MATCH($C944,'Policy Characteristics'!$C:$C,0)))</f>
        <v>indst efficiency standards</v>
      </c>
      <c r="L944" s="285">
        <f>IF(ISBLANK(INDEX('Policy Characteristics'!F:F,MATCH($C944,'Policy Characteristics'!$C:$C,0))),"",INDEX('Policy Characteristics'!F:F,MATCH($C944,'Policy Characteristics'!$C:$C,0)))</f>
        <v>0</v>
      </c>
      <c r="M944" s="285">
        <f>IF(ISBLANK(INDEX('Policy Characteristics'!G:G,MATCH($C944,'Policy Characteristics'!$C:$C,0))),"",INDEX('Policy Characteristics'!G:G,MATCH($C944,'Policy Characteristics'!$C:$C,0)))</f>
        <v>0.25</v>
      </c>
      <c r="N944" s="285">
        <f>IF(ISBLANK(INDEX('Policy Characteristics'!H:H,MATCH($C944,'Policy Characteristics'!$C:$C,0))),"",INDEX('Policy Characteristics'!H:H,MATCH($C944,'Policy Characteristics'!$C:$C,0)))</f>
        <v>0.01</v>
      </c>
      <c r="O944" s="272" t="str">
        <f>IF(ISBLANK(INDEX('Policy Characteristics'!I:I,MATCH($C944,'Policy Characteristics'!$C:$C,0))),"",INDEX('Policy Characteristics'!I:I,MATCH($C944,'Policy Characteristics'!$C:$C,0)))</f>
        <v>% reduction in energy use</v>
      </c>
      <c r="P944" s="272" t="str">
        <f>IF(ISBLANK(INDEX('Policy Characteristics'!J:J,MATCH($C944,'Policy Characteristics'!$C:$C,0))),"",INDEX('Policy Characteristics'!J:J,MATCH($C944,'Policy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4" s="272" t="str">
        <f>IF(ISBLANK(INDEX('Policy Characteristics'!K:K,MATCH($C944,'Policy Characteristics'!$C:$C,0))),"",INDEX('Policy Characteristics'!K:K,MATCH($C944,'Policy Characteristics'!$C:$C,0)))</f>
        <v>industry-ag-main.html#eff-stds</v>
      </c>
      <c r="R944" s="272" t="str">
        <f>IF(ISBLANK(INDEX('Policy Characteristics'!L:L,MATCH($C944,'Policy Characteristics'!$C:$C,0))),"",INDEX('Policy Characteristics'!L:L,MATCH($C944,'Policy Characteristics'!$C:$C,0)))</f>
        <v>industry-energy-efficiency-standards.html</v>
      </c>
    </row>
    <row r="945" spans="1:18" s="4" customFormat="1" ht="16">
      <c r="A945" s="272" t="str">
        <f>IF(ISBLANK(INDEX('Policy Characteristics'!A:A,MATCH($C945,'Policy Characteristics'!$C:$C,0))),"",INDEX('Policy Characteristics'!A:A,MATCH($C945,'Policy Characteristics'!$C:$C,0)))</f>
        <v>Industry</v>
      </c>
      <c r="B945" s="272" t="str">
        <f>IF(ISBLANK(INDEX('Policy Characteristics'!B:B,MATCH($C945,'Policy Characteristics'!$C:$C,0))),"",INDEX('Policy Characteristics'!B:B,MATCH($C945,'Policy Characteristics'!$C:$C,0)))</f>
        <v>Industry Energy Efficiency Standards</v>
      </c>
      <c r="C945" s="274" t="str">
        <f t="shared" si="40"/>
        <v>Percentage Improvement in Eqpt Efficiency Standards above BAU</v>
      </c>
      <c r="D945" s="6" t="s">
        <v>3210</v>
      </c>
      <c r="E945" s="44" t="s">
        <v>2447</v>
      </c>
      <c r="F945" t="s">
        <v>3178</v>
      </c>
      <c r="G945" s="44" t="s">
        <v>2451</v>
      </c>
      <c r="H945" s="43">
        <v>1181</v>
      </c>
      <c r="I945" s="44" t="s">
        <v>46</v>
      </c>
      <c r="J945" s="274" t="str">
        <f>IF(ISBLANK(INDEX('Policy Characteristics'!D:D,MATCH($C945,'Policy Characteristics'!$C:$C,0))),"",INDEX('Policy Characteristics'!D:D,MATCH($C945,'Policy Characteristics'!$C:$C,0)))</f>
        <v>Industry Energy Efficiency Standards</v>
      </c>
      <c r="K945" s="272" t="str">
        <f>IF(ISBLANK(INDEX('Policy Characteristics'!E:E,MATCH($C945,'Policy Characteristics'!$C:$C,0))),"",INDEX('Policy Characteristics'!E:E,MATCH($C945,'Policy Characteristics'!$C:$C,0)))</f>
        <v>indst efficiency standards</v>
      </c>
      <c r="L945" s="285">
        <f>IF(ISBLANK(INDEX('Policy Characteristics'!F:F,MATCH($C945,'Policy Characteristics'!$C:$C,0))),"",INDEX('Policy Characteristics'!F:F,MATCH($C945,'Policy Characteristics'!$C:$C,0)))</f>
        <v>0</v>
      </c>
      <c r="M945" s="285">
        <f>IF(ISBLANK(INDEX('Policy Characteristics'!G:G,MATCH($C945,'Policy Characteristics'!$C:$C,0))),"",INDEX('Policy Characteristics'!G:G,MATCH($C945,'Policy Characteristics'!$C:$C,0)))</f>
        <v>0.25</v>
      </c>
      <c r="N945" s="285">
        <f>IF(ISBLANK(INDEX('Policy Characteristics'!H:H,MATCH($C945,'Policy Characteristics'!$C:$C,0))),"",INDEX('Policy Characteristics'!H:H,MATCH($C945,'Policy Characteristics'!$C:$C,0)))</f>
        <v>0.01</v>
      </c>
      <c r="O945" s="272" t="str">
        <f>IF(ISBLANK(INDEX('Policy Characteristics'!I:I,MATCH($C945,'Policy Characteristics'!$C:$C,0))),"",INDEX('Policy Characteristics'!I:I,MATCH($C945,'Policy Characteristics'!$C:$C,0)))</f>
        <v>% reduction in energy use</v>
      </c>
      <c r="P945" s="272" t="str">
        <f>IF(ISBLANK(INDEX('Policy Characteristics'!J:J,MATCH($C945,'Policy Characteristics'!$C:$C,0))),"",INDEX('Policy Characteristics'!J:J,MATCH($C945,'Policy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5" s="272" t="str">
        <f>IF(ISBLANK(INDEX('Policy Characteristics'!K:K,MATCH($C945,'Policy Characteristics'!$C:$C,0))),"",INDEX('Policy Characteristics'!K:K,MATCH($C945,'Policy Characteristics'!$C:$C,0)))</f>
        <v>industry-ag-main.html#eff-stds</v>
      </c>
      <c r="R945" s="272" t="str">
        <f>IF(ISBLANK(INDEX('Policy Characteristics'!L:L,MATCH($C945,'Policy Characteristics'!$C:$C,0))),"",INDEX('Policy Characteristics'!L:L,MATCH($C945,'Policy Characteristics'!$C:$C,0)))</f>
        <v>industry-energy-efficiency-standards.html</v>
      </c>
    </row>
    <row r="946" spans="1:18" s="4" customFormat="1" ht="16">
      <c r="A946" s="272" t="str">
        <f>IF(ISBLANK(INDEX('Policy Characteristics'!A:A,MATCH($C946,'Policy Characteristics'!$C:$C,0))),"",INDEX('Policy Characteristics'!A:A,MATCH($C946,'Policy Characteristics'!$C:$C,0)))</f>
        <v>Industry</v>
      </c>
      <c r="B946" s="272" t="str">
        <f>IF(ISBLANK(INDEX('Policy Characteristics'!B:B,MATCH($C946,'Policy Characteristics'!$C:$C,0))),"",INDEX('Policy Characteristics'!B:B,MATCH($C946,'Policy Characteristics'!$C:$C,0)))</f>
        <v>Industry Energy Efficiency Standards</v>
      </c>
      <c r="C946" s="274" t="str">
        <f t="shared" si="40"/>
        <v>Percentage Improvement in Eqpt Efficiency Standards above BAU</v>
      </c>
      <c r="D946" s="6" t="s">
        <v>3210</v>
      </c>
      <c r="E946" s="44" t="s">
        <v>2448</v>
      </c>
      <c r="F946" t="s">
        <v>3178</v>
      </c>
      <c r="G946" s="44" t="s">
        <v>2452</v>
      </c>
      <c r="H946" s="43">
        <v>1182</v>
      </c>
      <c r="I946" s="44" t="s">
        <v>46</v>
      </c>
      <c r="J946" s="274" t="str">
        <f>IF(ISBLANK(INDEX('Policy Characteristics'!D:D,MATCH($C946,'Policy Characteristics'!$C:$C,0))),"",INDEX('Policy Characteristics'!D:D,MATCH($C946,'Policy Characteristics'!$C:$C,0)))</f>
        <v>Industry Energy Efficiency Standards</v>
      </c>
      <c r="K946" s="272" t="str">
        <f>IF(ISBLANK(INDEX('Policy Characteristics'!E:E,MATCH($C946,'Policy Characteristics'!$C:$C,0))),"",INDEX('Policy Characteristics'!E:E,MATCH($C946,'Policy Characteristics'!$C:$C,0)))</f>
        <v>indst efficiency standards</v>
      </c>
      <c r="L946" s="285">
        <f>IF(ISBLANK(INDEX('Policy Characteristics'!F:F,MATCH($C946,'Policy Characteristics'!$C:$C,0))),"",INDEX('Policy Characteristics'!F:F,MATCH($C946,'Policy Characteristics'!$C:$C,0)))</f>
        <v>0</v>
      </c>
      <c r="M946" s="285">
        <f>IF(ISBLANK(INDEX('Policy Characteristics'!G:G,MATCH($C946,'Policy Characteristics'!$C:$C,0))),"",INDEX('Policy Characteristics'!G:G,MATCH($C946,'Policy Characteristics'!$C:$C,0)))</f>
        <v>0.25</v>
      </c>
      <c r="N946" s="285">
        <f>IF(ISBLANK(INDEX('Policy Characteristics'!H:H,MATCH($C946,'Policy Characteristics'!$C:$C,0))),"",INDEX('Policy Characteristics'!H:H,MATCH($C946,'Policy Characteristics'!$C:$C,0)))</f>
        <v>0.01</v>
      </c>
      <c r="O946" s="272" t="str">
        <f>IF(ISBLANK(INDEX('Policy Characteristics'!I:I,MATCH($C946,'Policy Characteristics'!$C:$C,0))),"",INDEX('Policy Characteristics'!I:I,MATCH($C946,'Policy Characteristics'!$C:$C,0)))</f>
        <v>% reduction in energy use</v>
      </c>
      <c r="P946" s="272" t="str">
        <f>IF(ISBLANK(INDEX('Policy Characteristics'!J:J,MATCH($C946,'Policy Characteristics'!$C:$C,0))),"",INDEX('Policy Characteristics'!J:J,MATCH($C946,'Policy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6" s="272" t="str">
        <f>IF(ISBLANK(INDEX('Policy Characteristics'!K:K,MATCH($C946,'Policy Characteristics'!$C:$C,0))),"",INDEX('Policy Characteristics'!K:K,MATCH($C946,'Policy Characteristics'!$C:$C,0)))</f>
        <v>industry-ag-main.html#eff-stds</v>
      </c>
      <c r="R946" s="272" t="str">
        <f>IF(ISBLANK(INDEX('Policy Characteristics'!L:L,MATCH($C946,'Policy Characteristics'!$C:$C,0))),"",INDEX('Policy Characteristics'!L:L,MATCH($C946,'Policy Characteristics'!$C:$C,0)))</f>
        <v>industry-energy-efficiency-standards.html</v>
      </c>
    </row>
    <row r="947" spans="1:18" s="4" customFormat="1" ht="16">
      <c r="A947" s="272" t="str">
        <f>IF(ISBLANK(INDEX('Policy Characteristics'!A:A,MATCH($C947,'Policy Characteristics'!$C:$C,0))),"",INDEX('Policy Characteristics'!A:A,MATCH($C947,'Policy Characteristics'!$C:$C,0)))</f>
        <v>Industry</v>
      </c>
      <c r="B947" s="272" t="str">
        <f>IF(ISBLANK(INDEX('Policy Characteristics'!B:B,MATCH($C947,'Policy Characteristics'!$C:$C,0))),"",INDEX('Policy Characteristics'!B:B,MATCH($C947,'Policy Characteristics'!$C:$C,0)))</f>
        <v>Industry Energy Efficiency Standards</v>
      </c>
      <c r="C947" s="274" t="str">
        <f t="shared" si="40"/>
        <v>Percentage Improvement in Eqpt Efficiency Standards above BAU</v>
      </c>
      <c r="D947" s="6" t="s">
        <v>3210</v>
      </c>
      <c r="E947" s="44" t="s">
        <v>2449</v>
      </c>
      <c r="F947" t="s">
        <v>3178</v>
      </c>
      <c r="G947" s="44" t="s">
        <v>2455</v>
      </c>
      <c r="H947" s="43">
        <v>1183</v>
      </c>
      <c r="I947" s="44" t="s">
        <v>46</v>
      </c>
      <c r="J947" s="274" t="str">
        <f>IF(ISBLANK(INDEX('Policy Characteristics'!D:D,MATCH($C947,'Policy Characteristics'!$C:$C,0))),"",INDEX('Policy Characteristics'!D:D,MATCH($C947,'Policy Characteristics'!$C:$C,0)))</f>
        <v>Industry Energy Efficiency Standards</v>
      </c>
      <c r="K947" s="272" t="str">
        <f>IF(ISBLANK(INDEX('Policy Characteristics'!E:E,MATCH($C947,'Policy Characteristics'!$C:$C,0))),"",INDEX('Policy Characteristics'!E:E,MATCH($C947,'Policy Characteristics'!$C:$C,0)))</f>
        <v>indst efficiency standards</v>
      </c>
      <c r="L947" s="285">
        <f>IF(ISBLANK(INDEX('Policy Characteristics'!F:F,MATCH($C947,'Policy Characteristics'!$C:$C,0))),"",INDEX('Policy Characteristics'!F:F,MATCH($C947,'Policy Characteristics'!$C:$C,0)))</f>
        <v>0</v>
      </c>
      <c r="M947" s="285">
        <f>IF(ISBLANK(INDEX('Policy Characteristics'!G:G,MATCH($C947,'Policy Characteristics'!$C:$C,0))),"",INDEX('Policy Characteristics'!G:G,MATCH($C947,'Policy Characteristics'!$C:$C,0)))</f>
        <v>0.25</v>
      </c>
      <c r="N947" s="285">
        <f>IF(ISBLANK(INDEX('Policy Characteristics'!H:H,MATCH($C947,'Policy Characteristics'!$C:$C,0))),"",INDEX('Policy Characteristics'!H:H,MATCH($C947,'Policy Characteristics'!$C:$C,0)))</f>
        <v>0.01</v>
      </c>
      <c r="O947" s="272" t="str">
        <f>IF(ISBLANK(INDEX('Policy Characteristics'!I:I,MATCH($C947,'Policy Characteristics'!$C:$C,0))),"",INDEX('Policy Characteristics'!I:I,MATCH($C947,'Policy Characteristics'!$C:$C,0)))</f>
        <v>% reduction in energy use</v>
      </c>
      <c r="P947" s="272" t="str">
        <f>IF(ISBLANK(INDEX('Policy Characteristics'!J:J,MATCH($C947,'Policy Characteristics'!$C:$C,0))),"",INDEX('Policy Characteristics'!J:J,MATCH($C947,'Policy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7" s="272" t="str">
        <f>IF(ISBLANK(INDEX('Policy Characteristics'!K:K,MATCH($C947,'Policy Characteristics'!$C:$C,0))),"",INDEX('Policy Characteristics'!K:K,MATCH($C947,'Policy Characteristics'!$C:$C,0)))</f>
        <v>industry-ag-main.html#eff-stds</v>
      </c>
      <c r="R947" s="272" t="str">
        <f>IF(ISBLANK(INDEX('Policy Characteristics'!L:L,MATCH($C947,'Policy Characteristics'!$C:$C,0))),"",INDEX('Policy Characteristics'!L:L,MATCH($C947,'Policy Characteristics'!$C:$C,0)))</f>
        <v>industry-energy-efficiency-standards.html</v>
      </c>
    </row>
    <row r="948" spans="1:18" s="4" customFormat="1" ht="16">
      <c r="A948" s="272" t="str">
        <f>IF(ISBLANK(INDEX('Policy Characteristics'!A:A,MATCH($C948,'Policy Characteristics'!$C:$C,0))),"",INDEX('Policy Characteristics'!A:A,MATCH($C948,'Policy Characteristics'!$C:$C,0)))</f>
        <v>Industry</v>
      </c>
      <c r="B948" s="272" t="str">
        <f>IF(ISBLANK(INDEX('Policy Characteristics'!B:B,MATCH($C948,'Policy Characteristics'!$C:$C,0))),"",INDEX('Policy Characteristics'!B:B,MATCH($C948,'Policy Characteristics'!$C:$C,0)))</f>
        <v>Industry Energy Efficiency Standards</v>
      </c>
      <c r="C948" s="274" t="str">
        <f t="shared" si="40"/>
        <v>Percentage Improvement in Eqpt Efficiency Standards above BAU</v>
      </c>
      <c r="D948" s="6" t="s">
        <v>3210</v>
      </c>
      <c r="E948" s="44" t="s">
        <v>2785</v>
      </c>
      <c r="F948" t="s">
        <v>3178</v>
      </c>
      <c r="G948" s="44" t="s">
        <v>2788</v>
      </c>
      <c r="H948" s="43">
        <v>1184</v>
      </c>
      <c r="I948" s="44" t="s">
        <v>46</v>
      </c>
      <c r="J948" s="274" t="str">
        <f>IF(ISBLANK(INDEX('Policy Characteristics'!D:D,MATCH($C948,'Policy Characteristics'!$C:$C,0))),"",INDEX('Policy Characteristics'!D:D,MATCH($C948,'Policy Characteristics'!$C:$C,0)))</f>
        <v>Industry Energy Efficiency Standards</v>
      </c>
      <c r="K948" s="272" t="str">
        <f>IF(ISBLANK(INDEX('Policy Characteristics'!E:E,MATCH($C948,'Policy Characteristics'!$C:$C,0))),"",INDEX('Policy Characteristics'!E:E,MATCH($C948,'Policy Characteristics'!$C:$C,0)))</f>
        <v>indst efficiency standards</v>
      </c>
      <c r="L948" s="285">
        <f>IF(ISBLANK(INDEX('Policy Characteristics'!F:F,MATCH($C948,'Policy Characteristics'!$C:$C,0))),"",INDEX('Policy Characteristics'!F:F,MATCH($C948,'Policy Characteristics'!$C:$C,0)))</f>
        <v>0</v>
      </c>
      <c r="M948" s="285">
        <f>IF(ISBLANK(INDEX('Policy Characteristics'!G:G,MATCH($C948,'Policy Characteristics'!$C:$C,0))),"",INDEX('Policy Characteristics'!G:G,MATCH($C948,'Policy Characteristics'!$C:$C,0)))</f>
        <v>0.25</v>
      </c>
      <c r="N948" s="285">
        <f>IF(ISBLANK(INDEX('Policy Characteristics'!H:H,MATCH($C948,'Policy Characteristics'!$C:$C,0))),"",INDEX('Policy Characteristics'!H:H,MATCH($C948,'Policy Characteristics'!$C:$C,0)))</f>
        <v>0.01</v>
      </c>
      <c r="O948" s="272" t="str">
        <f>IF(ISBLANK(INDEX('Policy Characteristics'!I:I,MATCH($C948,'Policy Characteristics'!$C:$C,0))),"",INDEX('Policy Characteristics'!I:I,MATCH($C948,'Policy Characteristics'!$C:$C,0)))</f>
        <v>% reduction in energy use</v>
      </c>
      <c r="P948" s="272" t="str">
        <f>IF(ISBLANK(INDEX('Policy Characteristics'!J:J,MATCH($C948,'Policy Characteristics'!$C:$C,0))),"",INDEX('Policy Characteristics'!J:J,MATCH($C948,'Policy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8" s="272" t="str">
        <f>IF(ISBLANK(INDEX('Policy Characteristics'!K:K,MATCH($C948,'Policy Characteristics'!$C:$C,0))),"",INDEX('Policy Characteristics'!K:K,MATCH($C948,'Policy Characteristics'!$C:$C,0)))</f>
        <v>industry-ag-main.html#eff-stds</v>
      </c>
      <c r="R948" s="272" t="str">
        <f>IF(ISBLANK(INDEX('Policy Characteristics'!L:L,MATCH($C948,'Policy Characteristics'!$C:$C,0))),"",INDEX('Policy Characteristics'!L:L,MATCH($C948,'Policy Characteristics'!$C:$C,0)))</f>
        <v>industry-energy-efficiency-standards.html</v>
      </c>
    </row>
    <row r="949" spans="1:18" s="4" customFormat="1" ht="16">
      <c r="A949" s="272" t="str">
        <f>IF(ISBLANK(INDEX('Policy Characteristics'!A:A,MATCH($C949,'Policy Characteristics'!$C:$C,0))),"",INDEX('Policy Characteristics'!A:A,MATCH($C949,'Policy Characteristics'!$C:$C,0)))</f>
        <v>Industry</v>
      </c>
      <c r="B949" s="272" t="str">
        <f>IF(ISBLANK(INDEX('Policy Characteristics'!B:B,MATCH($C949,'Policy Characteristics'!$C:$C,0))),"",INDEX('Policy Characteristics'!B:B,MATCH($C949,'Policy Characteristics'!$C:$C,0)))</f>
        <v>Industry Energy Efficiency Standards</v>
      </c>
      <c r="C949" s="274" t="str">
        <f t="shared" si="40"/>
        <v>Percentage Improvement in Eqpt Efficiency Standards above BAU</v>
      </c>
      <c r="D949" s="6" t="s">
        <v>3210</v>
      </c>
      <c r="E949" s="44" t="s">
        <v>2786</v>
      </c>
      <c r="F949" t="s">
        <v>3178</v>
      </c>
      <c r="G949" s="44" t="s">
        <v>2790</v>
      </c>
      <c r="H949" s="43">
        <v>1185</v>
      </c>
      <c r="I949" s="44" t="s">
        <v>46</v>
      </c>
      <c r="J949" s="274" t="str">
        <f>IF(ISBLANK(INDEX('Policy Characteristics'!D:D,MATCH($C949,'Policy Characteristics'!$C:$C,0))),"",INDEX('Policy Characteristics'!D:D,MATCH($C949,'Policy Characteristics'!$C:$C,0)))</f>
        <v>Industry Energy Efficiency Standards</v>
      </c>
      <c r="K949" s="272" t="str">
        <f>IF(ISBLANK(INDEX('Policy Characteristics'!E:E,MATCH($C949,'Policy Characteristics'!$C:$C,0))),"",INDEX('Policy Characteristics'!E:E,MATCH($C949,'Policy Characteristics'!$C:$C,0)))</f>
        <v>indst efficiency standards</v>
      </c>
      <c r="L949" s="285">
        <f>IF(ISBLANK(INDEX('Policy Characteristics'!F:F,MATCH($C949,'Policy Characteristics'!$C:$C,0))),"",INDEX('Policy Characteristics'!F:F,MATCH($C949,'Policy Characteristics'!$C:$C,0)))</f>
        <v>0</v>
      </c>
      <c r="M949" s="285">
        <f>IF(ISBLANK(INDEX('Policy Characteristics'!G:G,MATCH($C949,'Policy Characteristics'!$C:$C,0))),"",INDEX('Policy Characteristics'!G:G,MATCH($C949,'Policy Characteristics'!$C:$C,0)))</f>
        <v>0.25</v>
      </c>
      <c r="N949" s="285">
        <f>IF(ISBLANK(INDEX('Policy Characteristics'!H:H,MATCH($C949,'Policy Characteristics'!$C:$C,0))),"",INDEX('Policy Characteristics'!H:H,MATCH($C949,'Policy Characteristics'!$C:$C,0)))</f>
        <v>0.01</v>
      </c>
      <c r="O949" s="272" t="str">
        <f>IF(ISBLANK(INDEX('Policy Characteristics'!I:I,MATCH($C949,'Policy Characteristics'!$C:$C,0))),"",INDEX('Policy Characteristics'!I:I,MATCH($C949,'Policy Characteristics'!$C:$C,0)))</f>
        <v>% reduction in energy use</v>
      </c>
      <c r="P949" s="272" t="str">
        <f>IF(ISBLANK(INDEX('Policy Characteristics'!J:J,MATCH($C949,'Policy Characteristics'!$C:$C,0))),"",INDEX('Policy Characteristics'!J:J,MATCH($C949,'Policy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49" s="272" t="str">
        <f>IF(ISBLANK(INDEX('Policy Characteristics'!K:K,MATCH($C949,'Policy Characteristics'!$C:$C,0))),"",INDEX('Policy Characteristics'!K:K,MATCH($C949,'Policy Characteristics'!$C:$C,0)))</f>
        <v>industry-ag-main.html#eff-stds</v>
      </c>
      <c r="R949" s="272" t="str">
        <f>IF(ISBLANK(INDEX('Policy Characteristics'!L:L,MATCH($C949,'Policy Characteristics'!$C:$C,0))),"",INDEX('Policy Characteristics'!L:L,MATCH($C949,'Policy Characteristics'!$C:$C,0)))</f>
        <v>industry-energy-efficiency-standards.html</v>
      </c>
    </row>
    <row r="950" spans="1:18" s="4" customFormat="1" ht="16">
      <c r="A950" s="272" t="str">
        <f>IF(ISBLANK(INDEX('Policy Characteristics'!A:A,MATCH($C950,'Policy Characteristics'!$C:$C,0))),"",INDEX('Policy Characteristics'!A:A,MATCH($C950,'Policy Characteristics'!$C:$C,0)))</f>
        <v>Industry</v>
      </c>
      <c r="B950" s="272" t="str">
        <f>IF(ISBLANK(INDEX('Policy Characteristics'!B:B,MATCH($C950,'Policy Characteristics'!$C:$C,0))),"",INDEX('Policy Characteristics'!B:B,MATCH($C950,'Policy Characteristics'!$C:$C,0)))</f>
        <v>Industry Energy Efficiency Standards</v>
      </c>
      <c r="C950" s="274" t="str">
        <f t="shared" si="40"/>
        <v>Percentage Improvement in Eqpt Efficiency Standards above BAU</v>
      </c>
      <c r="D950" s="6" t="s">
        <v>3210</v>
      </c>
      <c r="E950" s="44" t="s">
        <v>2787</v>
      </c>
      <c r="F950" t="s">
        <v>3178</v>
      </c>
      <c r="G950" s="44" t="s">
        <v>2791</v>
      </c>
      <c r="H950" s="43">
        <v>1186</v>
      </c>
      <c r="I950" s="44" t="s">
        <v>46</v>
      </c>
      <c r="J950" s="274" t="str">
        <f>IF(ISBLANK(INDEX('Policy Characteristics'!D:D,MATCH($C950,'Policy Characteristics'!$C:$C,0))),"",INDEX('Policy Characteristics'!D:D,MATCH($C950,'Policy Characteristics'!$C:$C,0)))</f>
        <v>Industry Energy Efficiency Standards</v>
      </c>
      <c r="K950" s="272" t="str">
        <f>IF(ISBLANK(INDEX('Policy Characteristics'!E:E,MATCH($C950,'Policy Characteristics'!$C:$C,0))),"",INDEX('Policy Characteristics'!E:E,MATCH($C950,'Policy Characteristics'!$C:$C,0)))</f>
        <v>indst efficiency standards</v>
      </c>
      <c r="L950" s="285">
        <f>IF(ISBLANK(INDEX('Policy Characteristics'!F:F,MATCH($C950,'Policy Characteristics'!$C:$C,0))),"",INDEX('Policy Characteristics'!F:F,MATCH($C950,'Policy Characteristics'!$C:$C,0)))</f>
        <v>0</v>
      </c>
      <c r="M950" s="285">
        <f>IF(ISBLANK(INDEX('Policy Characteristics'!G:G,MATCH($C950,'Policy Characteristics'!$C:$C,0))),"",INDEX('Policy Characteristics'!G:G,MATCH($C950,'Policy Characteristics'!$C:$C,0)))</f>
        <v>0.25</v>
      </c>
      <c r="N950" s="285">
        <f>IF(ISBLANK(INDEX('Policy Characteristics'!H:H,MATCH($C950,'Policy Characteristics'!$C:$C,0))),"",INDEX('Policy Characteristics'!H:H,MATCH($C950,'Policy Characteristics'!$C:$C,0)))</f>
        <v>0.01</v>
      </c>
      <c r="O950" s="272" t="str">
        <f>IF(ISBLANK(INDEX('Policy Characteristics'!I:I,MATCH($C950,'Policy Characteristics'!$C:$C,0))),"",INDEX('Policy Characteristics'!I:I,MATCH($C950,'Policy Characteristics'!$C:$C,0)))</f>
        <v>% reduction in energy use</v>
      </c>
      <c r="P950" s="272" t="str">
        <f>IF(ISBLANK(INDEX('Policy Characteristics'!J:J,MATCH($C950,'Policy Characteristics'!$C:$C,0))),"",INDEX('Policy Characteristics'!J:J,MATCH($C950,'Policy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0" s="272" t="str">
        <f>IF(ISBLANK(INDEX('Policy Characteristics'!K:K,MATCH($C950,'Policy Characteristics'!$C:$C,0))),"",INDEX('Policy Characteristics'!K:K,MATCH($C950,'Policy Characteristics'!$C:$C,0)))</f>
        <v>industry-ag-main.html#eff-stds</v>
      </c>
      <c r="R950" s="272" t="str">
        <f>IF(ISBLANK(INDEX('Policy Characteristics'!L:L,MATCH($C950,'Policy Characteristics'!$C:$C,0))),"",INDEX('Policy Characteristics'!L:L,MATCH($C950,'Policy Characteristics'!$C:$C,0)))</f>
        <v>industry-energy-efficiency-standards.html</v>
      </c>
    </row>
    <row r="951" spans="1:18" s="4" customFormat="1" ht="16">
      <c r="A951" s="272" t="str">
        <f>IF(ISBLANK(INDEX('Policy Characteristics'!A:A,MATCH($C951,'Policy Characteristics'!$C:$C,0))),"",INDEX('Policy Characteristics'!A:A,MATCH($C951,'Policy Characteristics'!$C:$C,0)))</f>
        <v>Industry</v>
      </c>
      <c r="B951" s="272" t="str">
        <f>IF(ISBLANK(INDEX('Policy Characteristics'!B:B,MATCH($C951,'Policy Characteristics'!$C:$C,0))),"",INDEX('Policy Characteristics'!B:B,MATCH($C951,'Policy Characteristics'!$C:$C,0)))</f>
        <v>Industry Energy Efficiency Standards</v>
      </c>
      <c r="C951" s="274" t="str">
        <f t="shared" si="40"/>
        <v>Percentage Improvement in Eqpt Efficiency Standards above BAU</v>
      </c>
      <c r="D951" s="6" t="s">
        <v>3210</v>
      </c>
      <c r="E951" s="44" t="s">
        <v>2784</v>
      </c>
      <c r="F951" t="s">
        <v>3178</v>
      </c>
      <c r="G951" s="44" t="s">
        <v>2789</v>
      </c>
      <c r="H951" s="43">
        <v>1187</v>
      </c>
      <c r="I951" s="44" t="s">
        <v>46</v>
      </c>
      <c r="J951" s="274" t="str">
        <f>IF(ISBLANK(INDEX('Policy Characteristics'!D:D,MATCH($C951,'Policy Characteristics'!$C:$C,0))),"",INDEX('Policy Characteristics'!D:D,MATCH($C951,'Policy Characteristics'!$C:$C,0)))</f>
        <v>Industry Energy Efficiency Standards</v>
      </c>
      <c r="K951" s="272" t="str">
        <f>IF(ISBLANK(INDEX('Policy Characteristics'!E:E,MATCH($C951,'Policy Characteristics'!$C:$C,0))),"",INDEX('Policy Characteristics'!E:E,MATCH($C951,'Policy Characteristics'!$C:$C,0)))</f>
        <v>indst efficiency standards</v>
      </c>
      <c r="L951" s="285">
        <f>IF(ISBLANK(INDEX('Policy Characteristics'!F:F,MATCH($C951,'Policy Characteristics'!$C:$C,0))),"",INDEX('Policy Characteristics'!F:F,MATCH($C951,'Policy Characteristics'!$C:$C,0)))</f>
        <v>0</v>
      </c>
      <c r="M951" s="285">
        <f>IF(ISBLANK(INDEX('Policy Characteristics'!G:G,MATCH($C951,'Policy Characteristics'!$C:$C,0))),"",INDEX('Policy Characteristics'!G:G,MATCH($C951,'Policy Characteristics'!$C:$C,0)))</f>
        <v>0.25</v>
      </c>
      <c r="N951" s="285">
        <f>IF(ISBLANK(INDEX('Policy Characteristics'!H:H,MATCH($C951,'Policy Characteristics'!$C:$C,0))),"",INDEX('Policy Characteristics'!H:H,MATCH($C951,'Policy Characteristics'!$C:$C,0)))</f>
        <v>0.01</v>
      </c>
      <c r="O951" s="272" t="str">
        <f>IF(ISBLANK(INDEX('Policy Characteristics'!I:I,MATCH($C951,'Policy Characteristics'!$C:$C,0))),"",INDEX('Policy Characteristics'!I:I,MATCH($C951,'Policy Characteristics'!$C:$C,0)))</f>
        <v>% reduction in energy use</v>
      </c>
      <c r="P951" s="272" t="str">
        <f>IF(ISBLANK(INDEX('Policy Characteristics'!J:J,MATCH($C951,'Policy Characteristics'!$C:$C,0))),"",INDEX('Policy Characteristics'!J:J,MATCH($C951,'Policy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1" s="272" t="str">
        <f>IF(ISBLANK(INDEX('Policy Characteristics'!K:K,MATCH($C951,'Policy Characteristics'!$C:$C,0))),"",INDEX('Policy Characteristics'!K:K,MATCH($C951,'Policy Characteristics'!$C:$C,0)))</f>
        <v>industry-ag-main.html#eff-stds</v>
      </c>
      <c r="R951" s="272" t="str">
        <f>IF(ISBLANK(INDEX('Policy Characteristics'!L:L,MATCH($C951,'Policy Characteristics'!$C:$C,0))),"",INDEX('Policy Characteristics'!L:L,MATCH($C951,'Policy Characteristics'!$C:$C,0)))</f>
        <v>industry-energy-efficiency-standards.html</v>
      </c>
    </row>
    <row r="952" spans="1:18" s="4" customFormat="1" ht="16">
      <c r="A952" s="272" t="str">
        <f>IF(ISBLANK(INDEX('Policy Characteristics'!A:A,MATCH($C952,'Policy Characteristics'!$C:$C,0))),"",INDEX('Policy Characteristics'!A:A,MATCH($C952,'Policy Characteristics'!$C:$C,0)))</f>
        <v>Industry</v>
      </c>
      <c r="B952" s="272" t="str">
        <f>IF(ISBLANK(INDEX('Policy Characteristics'!B:B,MATCH($C952,'Policy Characteristics'!$C:$C,0))),"",INDEX('Policy Characteristics'!B:B,MATCH($C952,'Policy Characteristics'!$C:$C,0)))</f>
        <v>Industry Energy Efficiency Standards</v>
      </c>
      <c r="C952" s="274" t="str">
        <f t="shared" si="40"/>
        <v>Percentage Improvement in Eqpt Efficiency Standards above BAU</v>
      </c>
      <c r="D952" s="6" t="s">
        <v>3211</v>
      </c>
      <c r="E952" s="44" t="s">
        <v>2444</v>
      </c>
      <c r="F952" t="s">
        <v>3214</v>
      </c>
      <c r="G952" s="44" t="s">
        <v>2450</v>
      </c>
      <c r="H952" s="43">
        <v>1188</v>
      </c>
      <c r="I952" s="44" t="s">
        <v>45</v>
      </c>
      <c r="J952" s="274" t="str">
        <f>IF(ISBLANK(INDEX('Policy Characteristics'!D:D,MATCH($C952,'Policy Characteristics'!$C:$C,0))),"",INDEX('Policy Characteristics'!D:D,MATCH($C952,'Policy Characteristics'!$C:$C,0)))</f>
        <v>Industry Energy Efficiency Standards</v>
      </c>
      <c r="K952" s="272" t="str">
        <f>IF(ISBLANK(INDEX('Policy Characteristics'!E:E,MATCH($C952,'Policy Characteristics'!$C:$C,0))),"",INDEX('Policy Characteristics'!E:E,MATCH($C952,'Policy Characteristics'!$C:$C,0)))</f>
        <v>indst efficiency standards</v>
      </c>
      <c r="L952" s="285">
        <f>IF(ISBLANK(INDEX('Policy Characteristics'!F:F,MATCH($C952,'Policy Characteristics'!$C:$C,0))),"",INDEX('Policy Characteristics'!F:F,MATCH($C952,'Policy Characteristics'!$C:$C,0)))</f>
        <v>0</v>
      </c>
      <c r="M952" s="285">
        <f>IF(ISBLANK(INDEX('Policy Characteristics'!G:G,MATCH($C952,'Policy Characteristics'!$C:$C,0))),"",INDEX('Policy Characteristics'!G:G,MATCH($C952,'Policy Characteristics'!$C:$C,0)))</f>
        <v>0.25</v>
      </c>
      <c r="N952" s="285">
        <f>IF(ISBLANK(INDEX('Policy Characteristics'!H:H,MATCH($C952,'Policy Characteristics'!$C:$C,0))),"",INDEX('Policy Characteristics'!H:H,MATCH($C952,'Policy Characteristics'!$C:$C,0)))</f>
        <v>0.01</v>
      </c>
      <c r="O952" s="272" t="str">
        <f>IF(ISBLANK(INDEX('Policy Characteristics'!I:I,MATCH($C952,'Policy Characteristics'!$C:$C,0))),"",INDEX('Policy Characteristics'!I:I,MATCH($C952,'Policy Characteristics'!$C:$C,0)))</f>
        <v>% reduction in energy use</v>
      </c>
      <c r="P952" s="272" t="str">
        <f>IF(ISBLANK(INDEX('Policy Characteristics'!J:J,MATCH($C952,'Policy Characteristics'!$C:$C,0))),"",INDEX('Policy Characteristics'!J:J,MATCH($C952,'Policy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2" s="272" t="str">
        <f>IF(ISBLANK(INDEX('Policy Characteristics'!K:K,MATCH($C952,'Policy Characteristics'!$C:$C,0))),"",INDEX('Policy Characteristics'!K:K,MATCH($C952,'Policy Characteristics'!$C:$C,0)))</f>
        <v>industry-ag-main.html#eff-stds</v>
      </c>
      <c r="R952" s="272" t="str">
        <f>IF(ISBLANK(INDEX('Policy Characteristics'!L:L,MATCH($C952,'Policy Characteristics'!$C:$C,0))),"",INDEX('Policy Characteristics'!L:L,MATCH($C952,'Policy Characteristics'!$C:$C,0)))</f>
        <v>industry-energy-efficiency-standards.html</v>
      </c>
    </row>
    <row r="953" spans="1:18" s="4" customFormat="1" ht="16">
      <c r="A953" s="272" t="str">
        <f>IF(ISBLANK(INDEX('Policy Characteristics'!A:A,MATCH($C953,'Policy Characteristics'!$C:$C,0))),"",INDEX('Policy Characteristics'!A:A,MATCH($C953,'Policy Characteristics'!$C:$C,0)))</f>
        <v>Industry</v>
      </c>
      <c r="B953" s="272" t="str">
        <f>IF(ISBLANK(INDEX('Policy Characteristics'!B:B,MATCH($C953,'Policy Characteristics'!$C:$C,0))),"",INDEX('Policy Characteristics'!B:B,MATCH($C953,'Policy Characteristics'!$C:$C,0)))</f>
        <v>Industry Energy Efficiency Standards</v>
      </c>
      <c r="C953" s="274" t="str">
        <f t="shared" si="40"/>
        <v>Percentage Improvement in Eqpt Efficiency Standards above BAU</v>
      </c>
      <c r="D953" s="6" t="s">
        <v>3211</v>
      </c>
      <c r="E953" s="44" t="s">
        <v>2445</v>
      </c>
      <c r="F953" t="s">
        <v>3214</v>
      </c>
      <c r="G953" s="44" t="s">
        <v>2453</v>
      </c>
      <c r="H953" s="43">
        <v>1189</v>
      </c>
      <c r="I953" s="44" t="s">
        <v>46</v>
      </c>
      <c r="J953" s="274" t="str">
        <f>IF(ISBLANK(INDEX('Policy Characteristics'!D:D,MATCH($C953,'Policy Characteristics'!$C:$C,0))),"",INDEX('Policy Characteristics'!D:D,MATCH($C953,'Policy Characteristics'!$C:$C,0)))</f>
        <v>Industry Energy Efficiency Standards</v>
      </c>
      <c r="K953" s="272" t="str">
        <f>IF(ISBLANK(INDEX('Policy Characteristics'!E:E,MATCH($C953,'Policy Characteristics'!$C:$C,0))),"",INDEX('Policy Characteristics'!E:E,MATCH($C953,'Policy Characteristics'!$C:$C,0)))</f>
        <v>indst efficiency standards</v>
      </c>
      <c r="L953" s="285">
        <f>IF(ISBLANK(INDEX('Policy Characteristics'!F:F,MATCH($C953,'Policy Characteristics'!$C:$C,0))),"",INDEX('Policy Characteristics'!F:F,MATCH($C953,'Policy Characteristics'!$C:$C,0)))</f>
        <v>0</v>
      </c>
      <c r="M953" s="285">
        <f>IF(ISBLANK(INDEX('Policy Characteristics'!G:G,MATCH($C953,'Policy Characteristics'!$C:$C,0))),"",INDEX('Policy Characteristics'!G:G,MATCH($C953,'Policy Characteristics'!$C:$C,0)))</f>
        <v>0.25</v>
      </c>
      <c r="N953" s="285">
        <f>IF(ISBLANK(INDEX('Policy Characteristics'!H:H,MATCH($C953,'Policy Characteristics'!$C:$C,0))),"",INDEX('Policy Characteristics'!H:H,MATCH($C953,'Policy Characteristics'!$C:$C,0)))</f>
        <v>0.01</v>
      </c>
      <c r="O953" s="272" t="str">
        <f>IF(ISBLANK(INDEX('Policy Characteristics'!I:I,MATCH($C953,'Policy Characteristics'!$C:$C,0))),"",INDEX('Policy Characteristics'!I:I,MATCH($C953,'Policy Characteristics'!$C:$C,0)))</f>
        <v>% reduction in energy use</v>
      </c>
      <c r="P953" s="272" t="str">
        <f>IF(ISBLANK(INDEX('Policy Characteristics'!J:J,MATCH($C953,'Policy Characteristics'!$C:$C,0))),"",INDEX('Policy Characteristics'!J:J,MATCH($C953,'Policy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3" s="272" t="str">
        <f>IF(ISBLANK(INDEX('Policy Characteristics'!K:K,MATCH($C953,'Policy Characteristics'!$C:$C,0))),"",INDEX('Policy Characteristics'!K:K,MATCH($C953,'Policy Characteristics'!$C:$C,0)))</f>
        <v>industry-ag-main.html#eff-stds</v>
      </c>
      <c r="R953" s="272" t="str">
        <f>IF(ISBLANK(INDEX('Policy Characteristics'!L:L,MATCH($C953,'Policy Characteristics'!$C:$C,0))),"",INDEX('Policy Characteristics'!L:L,MATCH($C953,'Policy Characteristics'!$C:$C,0)))</f>
        <v>industry-energy-efficiency-standards.html</v>
      </c>
    </row>
    <row r="954" spans="1:18" s="4" customFormat="1" ht="16">
      <c r="A954" s="272" t="str">
        <f>IF(ISBLANK(INDEX('Policy Characteristics'!A:A,MATCH($C954,'Policy Characteristics'!$C:$C,0))),"",INDEX('Policy Characteristics'!A:A,MATCH($C954,'Policy Characteristics'!$C:$C,0)))</f>
        <v>Industry</v>
      </c>
      <c r="B954" s="272" t="str">
        <f>IF(ISBLANK(INDEX('Policy Characteristics'!B:B,MATCH($C954,'Policy Characteristics'!$C:$C,0))),"",INDEX('Policy Characteristics'!B:B,MATCH($C954,'Policy Characteristics'!$C:$C,0)))</f>
        <v>Industry Energy Efficiency Standards</v>
      </c>
      <c r="C954" s="274" t="str">
        <f t="shared" si="40"/>
        <v>Percentage Improvement in Eqpt Efficiency Standards above BAU</v>
      </c>
      <c r="D954" s="6" t="s">
        <v>3211</v>
      </c>
      <c r="E954" s="44" t="s">
        <v>2446</v>
      </c>
      <c r="F954" t="s">
        <v>3214</v>
      </c>
      <c r="G954" s="44" t="s">
        <v>2454</v>
      </c>
      <c r="H954" s="43">
        <v>1190</v>
      </c>
      <c r="I954" s="44" t="s">
        <v>46</v>
      </c>
      <c r="J954" s="274" t="str">
        <f>IF(ISBLANK(INDEX('Policy Characteristics'!D:D,MATCH($C954,'Policy Characteristics'!$C:$C,0))),"",INDEX('Policy Characteristics'!D:D,MATCH($C954,'Policy Characteristics'!$C:$C,0)))</f>
        <v>Industry Energy Efficiency Standards</v>
      </c>
      <c r="K954" s="272" t="str">
        <f>IF(ISBLANK(INDEX('Policy Characteristics'!E:E,MATCH($C954,'Policy Characteristics'!$C:$C,0))),"",INDEX('Policy Characteristics'!E:E,MATCH($C954,'Policy Characteristics'!$C:$C,0)))</f>
        <v>indst efficiency standards</v>
      </c>
      <c r="L954" s="285">
        <f>IF(ISBLANK(INDEX('Policy Characteristics'!F:F,MATCH($C954,'Policy Characteristics'!$C:$C,0))),"",INDEX('Policy Characteristics'!F:F,MATCH($C954,'Policy Characteristics'!$C:$C,0)))</f>
        <v>0</v>
      </c>
      <c r="M954" s="285">
        <f>IF(ISBLANK(INDEX('Policy Characteristics'!G:G,MATCH($C954,'Policy Characteristics'!$C:$C,0))),"",INDEX('Policy Characteristics'!G:G,MATCH($C954,'Policy Characteristics'!$C:$C,0)))</f>
        <v>0.25</v>
      </c>
      <c r="N954" s="285">
        <f>IF(ISBLANK(INDEX('Policy Characteristics'!H:H,MATCH($C954,'Policy Characteristics'!$C:$C,0))),"",INDEX('Policy Characteristics'!H:H,MATCH($C954,'Policy Characteristics'!$C:$C,0)))</f>
        <v>0.01</v>
      </c>
      <c r="O954" s="272" t="str">
        <f>IF(ISBLANK(INDEX('Policy Characteristics'!I:I,MATCH($C954,'Policy Characteristics'!$C:$C,0))),"",INDEX('Policy Characteristics'!I:I,MATCH($C954,'Policy Characteristics'!$C:$C,0)))</f>
        <v>% reduction in energy use</v>
      </c>
      <c r="P954" s="272" t="str">
        <f>IF(ISBLANK(INDEX('Policy Characteristics'!J:J,MATCH($C954,'Policy Characteristics'!$C:$C,0))),"",INDEX('Policy Characteristics'!J:J,MATCH($C954,'Policy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4" s="272" t="str">
        <f>IF(ISBLANK(INDEX('Policy Characteristics'!K:K,MATCH($C954,'Policy Characteristics'!$C:$C,0))),"",INDEX('Policy Characteristics'!K:K,MATCH($C954,'Policy Characteristics'!$C:$C,0)))</f>
        <v>industry-ag-main.html#eff-stds</v>
      </c>
      <c r="R954" s="272" t="str">
        <f>IF(ISBLANK(INDEX('Policy Characteristics'!L:L,MATCH($C954,'Policy Characteristics'!$C:$C,0))),"",INDEX('Policy Characteristics'!L:L,MATCH($C954,'Policy Characteristics'!$C:$C,0)))</f>
        <v>industry-energy-efficiency-standards.html</v>
      </c>
    </row>
    <row r="955" spans="1:18" s="4" customFormat="1" ht="16">
      <c r="A955" s="272" t="str">
        <f>IF(ISBLANK(INDEX('Policy Characteristics'!A:A,MATCH($C955,'Policy Characteristics'!$C:$C,0))),"",INDEX('Policy Characteristics'!A:A,MATCH($C955,'Policy Characteristics'!$C:$C,0)))</f>
        <v>Industry</v>
      </c>
      <c r="B955" s="272" t="str">
        <f>IF(ISBLANK(INDEX('Policy Characteristics'!B:B,MATCH($C955,'Policy Characteristics'!$C:$C,0))),"",INDEX('Policy Characteristics'!B:B,MATCH($C955,'Policy Characteristics'!$C:$C,0)))</f>
        <v>Industry Energy Efficiency Standards</v>
      </c>
      <c r="C955" s="274" t="str">
        <f t="shared" si="40"/>
        <v>Percentage Improvement in Eqpt Efficiency Standards above BAU</v>
      </c>
      <c r="D955" s="6" t="s">
        <v>3211</v>
      </c>
      <c r="E955" s="44" t="s">
        <v>2447</v>
      </c>
      <c r="F955" t="s">
        <v>3214</v>
      </c>
      <c r="G955" s="44" t="s">
        <v>2451</v>
      </c>
      <c r="H955" s="43">
        <v>1191</v>
      </c>
      <c r="I955" s="44" t="s">
        <v>46</v>
      </c>
      <c r="J955" s="274" t="str">
        <f>IF(ISBLANK(INDEX('Policy Characteristics'!D:D,MATCH($C955,'Policy Characteristics'!$C:$C,0))),"",INDEX('Policy Characteristics'!D:D,MATCH($C955,'Policy Characteristics'!$C:$C,0)))</f>
        <v>Industry Energy Efficiency Standards</v>
      </c>
      <c r="K955" s="272" t="str">
        <f>IF(ISBLANK(INDEX('Policy Characteristics'!E:E,MATCH($C955,'Policy Characteristics'!$C:$C,0))),"",INDEX('Policy Characteristics'!E:E,MATCH($C955,'Policy Characteristics'!$C:$C,0)))</f>
        <v>indst efficiency standards</v>
      </c>
      <c r="L955" s="285">
        <f>IF(ISBLANK(INDEX('Policy Characteristics'!F:F,MATCH($C955,'Policy Characteristics'!$C:$C,0))),"",INDEX('Policy Characteristics'!F:F,MATCH($C955,'Policy Characteristics'!$C:$C,0)))</f>
        <v>0</v>
      </c>
      <c r="M955" s="285">
        <f>IF(ISBLANK(INDEX('Policy Characteristics'!G:G,MATCH($C955,'Policy Characteristics'!$C:$C,0))),"",INDEX('Policy Characteristics'!G:G,MATCH($C955,'Policy Characteristics'!$C:$C,0)))</f>
        <v>0.25</v>
      </c>
      <c r="N955" s="285">
        <f>IF(ISBLANK(INDEX('Policy Characteristics'!H:H,MATCH($C955,'Policy Characteristics'!$C:$C,0))),"",INDEX('Policy Characteristics'!H:H,MATCH($C955,'Policy Characteristics'!$C:$C,0)))</f>
        <v>0.01</v>
      </c>
      <c r="O955" s="272" t="str">
        <f>IF(ISBLANK(INDEX('Policy Characteristics'!I:I,MATCH($C955,'Policy Characteristics'!$C:$C,0))),"",INDEX('Policy Characteristics'!I:I,MATCH($C955,'Policy Characteristics'!$C:$C,0)))</f>
        <v>% reduction in energy use</v>
      </c>
      <c r="P955" s="272" t="str">
        <f>IF(ISBLANK(INDEX('Policy Characteristics'!J:J,MATCH($C955,'Policy Characteristics'!$C:$C,0))),"",INDEX('Policy Characteristics'!J:J,MATCH($C955,'Policy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5" s="272" t="str">
        <f>IF(ISBLANK(INDEX('Policy Characteristics'!K:K,MATCH($C955,'Policy Characteristics'!$C:$C,0))),"",INDEX('Policy Characteristics'!K:K,MATCH($C955,'Policy Characteristics'!$C:$C,0)))</f>
        <v>industry-ag-main.html#eff-stds</v>
      </c>
      <c r="R955" s="272" t="str">
        <f>IF(ISBLANK(INDEX('Policy Characteristics'!L:L,MATCH($C955,'Policy Characteristics'!$C:$C,0))),"",INDEX('Policy Characteristics'!L:L,MATCH($C955,'Policy Characteristics'!$C:$C,0)))</f>
        <v>industry-energy-efficiency-standards.html</v>
      </c>
    </row>
    <row r="956" spans="1:18" s="4" customFormat="1" ht="16">
      <c r="A956" s="272" t="str">
        <f>IF(ISBLANK(INDEX('Policy Characteristics'!A:A,MATCH($C956,'Policy Characteristics'!$C:$C,0))),"",INDEX('Policy Characteristics'!A:A,MATCH($C956,'Policy Characteristics'!$C:$C,0)))</f>
        <v>Industry</v>
      </c>
      <c r="B956" s="272" t="str">
        <f>IF(ISBLANK(INDEX('Policy Characteristics'!B:B,MATCH($C956,'Policy Characteristics'!$C:$C,0))),"",INDEX('Policy Characteristics'!B:B,MATCH($C956,'Policy Characteristics'!$C:$C,0)))</f>
        <v>Industry Energy Efficiency Standards</v>
      </c>
      <c r="C956" s="274" t="str">
        <f t="shared" si="40"/>
        <v>Percentage Improvement in Eqpt Efficiency Standards above BAU</v>
      </c>
      <c r="D956" s="6" t="s">
        <v>3211</v>
      </c>
      <c r="E956" s="44" t="s">
        <v>2448</v>
      </c>
      <c r="F956" t="s">
        <v>3214</v>
      </c>
      <c r="G956" s="44" t="s">
        <v>2452</v>
      </c>
      <c r="H956" s="43">
        <v>1192</v>
      </c>
      <c r="I956" s="44" t="s">
        <v>46</v>
      </c>
      <c r="J956" s="274" t="str">
        <f>IF(ISBLANK(INDEX('Policy Characteristics'!D:D,MATCH($C956,'Policy Characteristics'!$C:$C,0))),"",INDEX('Policy Characteristics'!D:D,MATCH($C956,'Policy Characteristics'!$C:$C,0)))</f>
        <v>Industry Energy Efficiency Standards</v>
      </c>
      <c r="K956" s="272" t="str">
        <f>IF(ISBLANK(INDEX('Policy Characteristics'!E:E,MATCH($C956,'Policy Characteristics'!$C:$C,0))),"",INDEX('Policy Characteristics'!E:E,MATCH($C956,'Policy Characteristics'!$C:$C,0)))</f>
        <v>indst efficiency standards</v>
      </c>
      <c r="L956" s="285">
        <f>IF(ISBLANK(INDEX('Policy Characteristics'!F:F,MATCH($C956,'Policy Characteristics'!$C:$C,0))),"",INDEX('Policy Characteristics'!F:F,MATCH($C956,'Policy Characteristics'!$C:$C,0)))</f>
        <v>0</v>
      </c>
      <c r="M956" s="285">
        <f>IF(ISBLANK(INDEX('Policy Characteristics'!G:G,MATCH($C956,'Policy Characteristics'!$C:$C,0))),"",INDEX('Policy Characteristics'!G:G,MATCH($C956,'Policy Characteristics'!$C:$C,0)))</f>
        <v>0.25</v>
      </c>
      <c r="N956" s="285">
        <f>IF(ISBLANK(INDEX('Policy Characteristics'!H:H,MATCH($C956,'Policy Characteristics'!$C:$C,0))),"",INDEX('Policy Characteristics'!H:H,MATCH($C956,'Policy Characteristics'!$C:$C,0)))</f>
        <v>0.01</v>
      </c>
      <c r="O956" s="272" t="str">
        <f>IF(ISBLANK(INDEX('Policy Characteristics'!I:I,MATCH($C956,'Policy Characteristics'!$C:$C,0))),"",INDEX('Policy Characteristics'!I:I,MATCH($C956,'Policy Characteristics'!$C:$C,0)))</f>
        <v>% reduction in energy use</v>
      </c>
      <c r="P956" s="272" t="str">
        <f>IF(ISBLANK(INDEX('Policy Characteristics'!J:J,MATCH($C956,'Policy Characteristics'!$C:$C,0))),"",INDEX('Policy Characteristics'!J:J,MATCH($C956,'Policy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6" s="272" t="str">
        <f>IF(ISBLANK(INDEX('Policy Characteristics'!K:K,MATCH($C956,'Policy Characteristics'!$C:$C,0))),"",INDEX('Policy Characteristics'!K:K,MATCH($C956,'Policy Characteristics'!$C:$C,0)))</f>
        <v>industry-ag-main.html#eff-stds</v>
      </c>
      <c r="R956" s="272" t="str">
        <f>IF(ISBLANK(INDEX('Policy Characteristics'!L:L,MATCH($C956,'Policy Characteristics'!$C:$C,0))),"",INDEX('Policy Characteristics'!L:L,MATCH($C956,'Policy Characteristics'!$C:$C,0)))</f>
        <v>industry-energy-efficiency-standards.html</v>
      </c>
    </row>
    <row r="957" spans="1:18" s="4" customFormat="1" ht="16">
      <c r="A957" s="272" t="str">
        <f>IF(ISBLANK(INDEX('Policy Characteristics'!A:A,MATCH($C957,'Policy Characteristics'!$C:$C,0))),"",INDEX('Policy Characteristics'!A:A,MATCH($C957,'Policy Characteristics'!$C:$C,0)))</f>
        <v>Industry</v>
      </c>
      <c r="B957" s="272" t="str">
        <f>IF(ISBLANK(INDEX('Policy Characteristics'!B:B,MATCH($C957,'Policy Characteristics'!$C:$C,0))),"",INDEX('Policy Characteristics'!B:B,MATCH($C957,'Policy Characteristics'!$C:$C,0)))</f>
        <v>Industry Energy Efficiency Standards</v>
      </c>
      <c r="C957" s="274" t="str">
        <f t="shared" si="40"/>
        <v>Percentage Improvement in Eqpt Efficiency Standards above BAU</v>
      </c>
      <c r="D957" s="6" t="s">
        <v>3211</v>
      </c>
      <c r="E957" s="44" t="s">
        <v>2449</v>
      </c>
      <c r="F957" t="s">
        <v>3214</v>
      </c>
      <c r="G957" s="44" t="s">
        <v>2455</v>
      </c>
      <c r="H957" s="43">
        <v>1193</v>
      </c>
      <c r="I957" s="44" t="s">
        <v>46</v>
      </c>
      <c r="J957" s="274" t="str">
        <f>IF(ISBLANK(INDEX('Policy Characteristics'!D:D,MATCH($C957,'Policy Characteristics'!$C:$C,0))),"",INDEX('Policy Characteristics'!D:D,MATCH($C957,'Policy Characteristics'!$C:$C,0)))</f>
        <v>Industry Energy Efficiency Standards</v>
      </c>
      <c r="K957" s="272" t="str">
        <f>IF(ISBLANK(INDEX('Policy Characteristics'!E:E,MATCH($C957,'Policy Characteristics'!$C:$C,0))),"",INDEX('Policy Characteristics'!E:E,MATCH($C957,'Policy Characteristics'!$C:$C,0)))</f>
        <v>indst efficiency standards</v>
      </c>
      <c r="L957" s="285">
        <f>IF(ISBLANK(INDEX('Policy Characteristics'!F:F,MATCH($C957,'Policy Characteristics'!$C:$C,0))),"",INDEX('Policy Characteristics'!F:F,MATCH($C957,'Policy Characteristics'!$C:$C,0)))</f>
        <v>0</v>
      </c>
      <c r="M957" s="285">
        <f>IF(ISBLANK(INDEX('Policy Characteristics'!G:G,MATCH($C957,'Policy Characteristics'!$C:$C,0))),"",INDEX('Policy Characteristics'!G:G,MATCH($C957,'Policy Characteristics'!$C:$C,0)))</f>
        <v>0.25</v>
      </c>
      <c r="N957" s="285">
        <f>IF(ISBLANK(INDEX('Policy Characteristics'!H:H,MATCH($C957,'Policy Characteristics'!$C:$C,0))),"",INDEX('Policy Characteristics'!H:H,MATCH($C957,'Policy Characteristics'!$C:$C,0)))</f>
        <v>0.01</v>
      </c>
      <c r="O957" s="272" t="str">
        <f>IF(ISBLANK(INDEX('Policy Characteristics'!I:I,MATCH($C957,'Policy Characteristics'!$C:$C,0))),"",INDEX('Policy Characteristics'!I:I,MATCH($C957,'Policy Characteristics'!$C:$C,0)))</f>
        <v>% reduction in energy use</v>
      </c>
      <c r="P957" s="272" t="str">
        <f>IF(ISBLANK(INDEX('Policy Characteristics'!J:J,MATCH($C957,'Policy Characteristics'!$C:$C,0))),"",INDEX('Policy Characteristics'!J:J,MATCH($C957,'Policy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7" s="272" t="str">
        <f>IF(ISBLANK(INDEX('Policy Characteristics'!K:K,MATCH($C957,'Policy Characteristics'!$C:$C,0))),"",INDEX('Policy Characteristics'!K:K,MATCH($C957,'Policy Characteristics'!$C:$C,0)))</f>
        <v>industry-ag-main.html#eff-stds</v>
      </c>
      <c r="R957" s="272" t="str">
        <f>IF(ISBLANK(INDEX('Policy Characteristics'!L:L,MATCH($C957,'Policy Characteristics'!$C:$C,0))),"",INDEX('Policy Characteristics'!L:L,MATCH($C957,'Policy Characteristics'!$C:$C,0)))</f>
        <v>industry-energy-efficiency-standards.html</v>
      </c>
    </row>
    <row r="958" spans="1:18" s="4" customFormat="1" ht="16">
      <c r="A958" s="272" t="str">
        <f>IF(ISBLANK(INDEX('Policy Characteristics'!A:A,MATCH($C958,'Policy Characteristics'!$C:$C,0))),"",INDEX('Policy Characteristics'!A:A,MATCH($C958,'Policy Characteristics'!$C:$C,0)))</f>
        <v>Industry</v>
      </c>
      <c r="B958" s="272" t="str">
        <f>IF(ISBLANK(INDEX('Policy Characteristics'!B:B,MATCH($C958,'Policy Characteristics'!$C:$C,0))),"",INDEX('Policy Characteristics'!B:B,MATCH($C958,'Policy Characteristics'!$C:$C,0)))</f>
        <v>Industry Energy Efficiency Standards</v>
      </c>
      <c r="C958" s="274" t="str">
        <f t="shared" si="40"/>
        <v>Percentage Improvement in Eqpt Efficiency Standards above BAU</v>
      </c>
      <c r="D958" s="6" t="s">
        <v>3211</v>
      </c>
      <c r="E958" s="44" t="s">
        <v>2785</v>
      </c>
      <c r="F958" t="s">
        <v>3214</v>
      </c>
      <c r="G958" s="44" t="s">
        <v>2788</v>
      </c>
      <c r="H958" s="43">
        <v>1194</v>
      </c>
      <c r="I958" s="44" t="s">
        <v>46</v>
      </c>
      <c r="J958" s="274" t="str">
        <f>IF(ISBLANK(INDEX('Policy Characteristics'!D:D,MATCH($C958,'Policy Characteristics'!$C:$C,0))),"",INDEX('Policy Characteristics'!D:D,MATCH($C958,'Policy Characteristics'!$C:$C,0)))</f>
        <v>Industry Energy Efficiency Standards</v>
      </c>
      <c r="K958" s="272" t="str">
        <f>IF(ISBLANK(INDEX('Policy Characteristics'!E:E,MATCH($C958,'Policy Characteristics'!$C:$C,0))),"",INDEX('Policy Characteristics'!E:E,MATCH($C958,'Policy Characteristics'!$C:$C,0)))</f>
        <v>indst efficiency standards</v>
      </c>
      <c r="L958" s="285">
        <f>IF(ISBLANK(INDEX('Policy Characteristics'!F:F,MATCH($C958,'Policy Characteristics'!$C:$C,0))),"",INDEX('Policy Characteristics'!F:F,MATCH($C958,'Policy Characteristics'!$C:$C,0)))</f>
        <v>0</v>
      </c>
      <c r="M958" s="285">
        <f>IF(ISBLANK(INDEX('Policy Characteristics'!G:G,MATCH($C958,'Policy Characteristics'!$C:$C,0))),"",INDEX('Policy Characteristics'!G:G,MATCH($C958,'Policy Characteristics'!$C:$C,0)))</f>
        <v>0.25</v>
      </c>
      <c r="N958" s="285">
        <f>IF(ISBLANK(INDEX('Policy Characteristics'!H:H,MATCH($C958,'Policy Characteristics'!$C:$C,0))),"",INDEX('Policy Characteristics'!H:H,MATCH($C958,'Policy Characteristics'!$C:$C,0)))</f>
        <v>0.01</v>
      </c>
      <c r="O958" s="272" t="str">
        <f>IF(ISBLANK(INDEX('Policy Characteristics'!I:I,MATCH($C958,'Policy Characteristics'!$C:$C,0))),"",INDEX('Policy Characteristics'!I:I,MATCH($C958,'Policy Characteristics'!$C:$C,0)))</f>
        <v>% reduction in energy use</v>
      </c>
      <c r="P958" s="272" t="str">
        <f>IF(ISBLANK(INDEX('Policy Characteristics'!J:J,MATCH($C958,'Policy Characteristics'!$C:$C,0))),"",INDEX('Policy Characteristics'!J:J,MATCH($C958,'Policy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8" s="272" t="str">
        <f>IF(ISBLANK(INDEX('Policy Characteristics'!K:K,MATCH($C958,'Policy Characteristics'!$C:$C,0))),"",INDEX('Policy Characteristics'!K:K,MATCH($C958,'Policy Characteristics'!$C:$C,0)))</f>
        <v>industry-ag-main.html#eff-stds</v>
      </c>
      <c r="R958" s="272" t="str">
        <f>IF(ISBLANK(INDEX('Policy Characteristics'!L:L,MATCH($C958,'Policy Characteristics'!$C:$C,0))),"",INDEX('Policy Characteristics'!L:L,MATCH($C958,'Policy Characteristics'!$C:$C,0)))</f>
        <v>industry-energy-efficiency-standards.html</v>
      </c>
    </row>
    <row r="959" spans="1:18" s="4" customFormat="1" ht="16">
      <c r="A959" s="272" t="str">
        <f>IF(ISBLANK(INDEX('Policy Characteristics'!A:A,MATCH($C959,'Policy Characteristics'!$C:$C,0))),"",INDEX('Policy Characteristics'!A:A,MATCH($C959,'Policy Characteristics'!$C:$C,0)))</f>
        <v>Industry</v>
      </c>
      <c r="B959" s="272" t="str">
        <f>IF(ISBLANK(INDEX('Policy Characteristics'!B:B,MATCH($C959,'Policy Characteristics'!$C:$C,0))),"",INDEX('Policy Characteristics'!B:B,MATCH($C959,'Policy Characteristics'!$C:$C,0)))</f>
        <v>Industry Energy Efficiency Standards</v>
      </c>
      <c r="C959" s="274" t="str">
        <f t="shared" si="40"/>
        <v>Percentage Improvement in Eqpt Efficiency Standards above BAU</v>
      </c>
      <c r="D959" s="6" t="s">
        <v>3211</v>
      </c>
      <c r="E959" s="44" t="s">
        <v>2786</v>
      </c>
      <c r="F959" t="s">
        <v>3214</v>
      </c>
      <c r="G959" s="44" t="s">
        <v>2790</v>
      </c>
      <c r="H959" s="43">
        <v>1195</v>
      </c>
      <c r="I959" s="44" t="s">
        <v>46</v>
      </c>
      <c r="J959" s="274" t="str">
        <f>IF(ISBLANK(INDEX('Policy Characteristics'!D:D,MATCH($C959,'Policy Characteristics'!$C:$C,0))),"",INDEX('Policy Characteristics'!D:D,MATCH($C959,'Policy Characteristics'!$C:$C,0)))</f>
        <v>Industry Energy Efficiency Standards</v>
      </c>
      <c r="K959" s="272" t="str">
        <f>IF(ISBLANK(INDEX('Policy Characteristics'!E:E,MATCH($C959,'Policy Characteristics'!$C:$C,0))),"",INDEX('Policy Characteristics'!E:E,MATCH($C959,'Policy Characteristics'!$C:$C,0)))</f>
        <v>indst efficiency standards</v>
      </c>
      <c r="L959" s="285">
        <f>IF(ISBLANK(INDEX('Policy Characteristics'!F:F,MATCH($C959,'Policy Characteristics'!$C:$C,0))),"",INDEX('Policy Characteristics'!F:F,MATCH($C959,'Policy Characteristics'!$C:$C,0)))</f>
        <v>0</v>
      </c>
      <c r="M959" s="285">
        <f>IF(ISBLANK(INDEX('Policy Characteristics'!G:G,MATCH($C959,'Policy Characteristics'!$C:$C,0))),"",INDEX('Policy Characteristics'!G:G,MATCH($C959,'Policy Characteristics'!$C:$C,0)))</f>
        <v>0.25</v>
      </c>
      <c r="N959" s="285">
        <f>IF(ISBLANK(INDEX('Policy Characteristics'!H:H,MATCH($C959,'Policy Characteristics'!$C:$C,0))),"",INDEX('Policy Characteristics'!H:H,MATCH($C959,'Policy Characteristics'!$C:$C,0)))</f>
        <v>0.01</v>
      </c>
      <c r="O959" s="272" t="str">
        <f>IF(ISBLANK(INDEX('Policy Characteristics'!I:I,MATCH($C959,'Policy Characteristics'!$C:$C,0))),"",INDEX('Policy Characteristics'!I:I,MATCH($C959,'Policy Characteristics'!$C:$C,0)))</f>
        <v>% reduction in energy use</v>
      </c>
      <c r="P959" s="272" t="str">
        <f>IF(ISBLANK(INDEX('Policy Characteristics'!J:J,MATCH($C959,'Policy Characteristics'!$C:$C,0))),"",INDEX('Policy Characteristics'!J:J,MATCH($C959,'Policy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59" s="272" t="str">
        <f>IF(ISBLANK(INDEX('Policy Characteristics'!K:K,MATCH($C959,'Policy Characteristics'!$C:$C,0))),"",INDEX('Policy Characteristics'!K:K,MATCH($C959,'Policy Characteristics'!$C:$C,0)))</f>
        <v>industry-ag-main.html#eff-stds</v>
      </c>
      <c r="R959" s="272" t="str">
        <f>IF(ISBLANK(INDEX('Policy Characteristics'!L:L,MATCH($C959,'Policy Characteristics'!$C:$C,0))),"",INDEX('Policy Characteristics'!L:L,MATCH($C959,'Policy Characteristics'!$C:$C,0)))</f>
        <v>industry-energy-efficiency-standards.html</v>
      </c>
    </row>
    <row r="960" spans="1:18" s="4" customFormat="1" ht="16">
      <c r="A960" s="272" t="str">
        <f>IF(ISBLANK(INDEX('Policy Characteristics'!A:A,MATCH($C960,'Policy Characteristics'!$C:$C,0))),"",INDEX('Policy Characteristics'!A:A,MATCH($C960,'Policy Characteristics'!$C:$C,0)))</f>
        <v>Industry</v>
      </c>
      <c r="B960" s="272" t="str">
        <f>IF(ISBLANK(INDEX('Policy Characteristics'!B:B,MATCH($C960,'Policy Characteristics'!$C:$C,0))),"",INDEX('Policy Characteristics'!B:B,MATCH($C960,'Policy Characteristics'!$C:$C,0)))</f>
        <v>Industry Energy Efficiency Standards</v>
      </c>
      <c r="C960" s="274" t="str">
        <f t="shared" si="40"/>
        <v>Percentage Improvement in Eqpt Efficiency Standards above BAU</v>
      </c>
      <c r="D960" s="6" t="s">
        <v>3211</v>
      </c>
      <c r="E960" s="44" t="s">
        <v>2787</v>
      </c>
      <c r="F960" t="s">
        <v>3214</v>
      </c>
      <c r="G960" s="44" t="s">
        <v>2791</v>
      </c>
      <c r="H960" s="43">
        <v>1196</v>
      </c>
      <c r="I960" s="44" t="s">
        <v>46</v>
      </c>
      <c r="J960" s="274" t="str">
        <f>IF(ISBLANK(INDEX('Policy Characteristics'!D:D,MATCH($C960,'Policy Characteristics'!$C:$C,0))),"",INDEX('Policy Characteristics'!D:D,MATCH($C960,'Policy Characteristics'!$C:$C,0)))</f>
        <v>Industry Energy Efficiency Standards</v>
      </c>
      <c r="K960" s="272" t="str">
        <f>IF(ISBLANK(INDEX('Policy Characteristics'!E:E,MATCH($C960,'Policy Characteristics'!$C:$C,0))),"",INDEX('Policy Characteristics'!E:E,MATCH($C960,'Policy Characteristics'!$C:$C,0)))</f>
        <v>indst efficiency standards</v>
      </c>
      <c r="L960" s="285">
        <f>IF(ISBLANK(INDEX('Policy Characteristics'!F:F,MATCH($C960,'Policy Characteristics'!$C:$C,0))),"",INDEX('Policy Characteristics'!F:F,MATCH($C960,'Policy Characteristics'!$C:$C,0)))</f>
        <v>0</v>
      </c>
      <c r="M960" s="285">
        <f>IF(ISBLANK(INDEX('Policy Characteristics'!G:G,MATCH($C960,'Policy Characteristics'!$C:$C,0))),"",INDEX('Policy Characteristics'!G:G,MATCH($C960,'Policy Characteristics'!$C:$C,0)))</f>
        <v>0.25</v>
      </c>
      <c r="N960" s="285">
        <f>IF(ISBLANK(INDEX('Policy Characteristics'!H:H,MATCH($C960,'Policy Characteristics'!$C:$C,0))),"",INDEX('Policy Characteristics'!H:H,MATCH($C960,'Policy Characteristics'!$C:$C,0)))</f>
        <v>0.01</v>
      </c>
      <c r="O960" s="272" t="str">
        <f>IF(ISBLANK(INDEX('Policy Characteristics'!I:I,MATCH($C960,'Policy Characteristics'!$C:$C,0))),"",INDEX('Policy Characteristics'!I:I,MATCH($C960,'Policy Characteristics'!$C:$C,0)))</f>
        <v>% reduction in energy use</v>
      </c>
      <c r="P960" s="272" t="str">
        <f>IF(ISBLANK(INDEX('Policy Characteristics'!J:J,MATCH($C960,'Policy Characteristics'!$C:$C,0))),"",INDEX('Policy Characteristics'!J:J,MATCH($C960,'Policy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0" s="272" t="str">
        <f>IF(ISBLANK(INDEX('Policy Characteristics'!K:K,MATCH($C960,'Policy Characteristics'!$C:$C,0))),"",INDEX('Policy Characteristics'!K:K,MATCH($C960,'Policy Characteristics'!$C:$C,0)))</f>
        <v>industry-ag-main.html#eff-stds</v>
      </c>
      <c r="R960" s="272" t="str">
        <f>IF(ISBLANK(INDEX('Policy Characteristics'!L:L,MATCH($C960,'Policy Characteristics'!$C:$C,0))),"",INDEX('Policy Characteristics'!L:L,MATCH($C960,'Policy Characteristics'!$C:$C,0)))</f>
        <v>industry-energy-efficiency-standards.html</v>
      </c>
    </row>
    <row r="961" spans="1:18" s="4" customFormat="1" ht="16">
      <c r="A961" s="272" t="str">
        <f>IF(ISBLANK(INDEX('Policy Characteristics'!A:A,MATCH($C961,'Policy Characteristics'!$C:$C,0))),"",INDEX('Policy Characteristics'!A:A,MATCH($C961,'Policy Characteristics'!$C:$C,0)))</f>
        <v>Industry</v>
      </c>
      <c r="B961" s="272" t="str">
        <f>IF(ISBLANK(INDEX('Policy Characteristics'!B:B,MATCH($C961,'Policy Characteristics'!$C:$C,0))),"",INDEX('Policy Characteristics'!B:B,MATCH($C961,'Policy Characteristics'!$C:$C,0)))</f>
        <v>Industry Energy Efficiency Standards</v>
      </c>
      <c r="C961" s="274" t="str">
        <f t="shared" si="40"/>
        <v>Percentage Improvement in Eqpt Efficiency Standards above BAU</v>
      </c>
      <c r="D961" s="6" t="s">
        <v>3211</v>
      </c>
      <c r="E961" s="44" t="s">
        <v>2784</v>
      </c>
      <c r="F961" t="s">
        <v>3214</v>
      </c>
      <c r="G961" s="44" t="s">
        <v>2789</v>
      </c>
      <c r="H961" s="43">
        <v>1197</v>
      </c>
      <c r="I961" s="44" t="s">
        <v>46</v>
      </c>
      <c r="J961" s="274" t="str">
        <f>IF(ISBLANK(INDEX('Policy Characteristics'!D:D,MATCH($C961,'Policy Characteristics'!$C:$C,0))),"",INDEX('Policy Characteristics'!D:D,MATCH($C961,'Policy Characteristics'!$C:$C,0)))</f>
        <v>Industry Energy Efficiency Standards</v>
      </c>
      <c r="K961" s="272" t="str">
        <f>IF(ISBLANK(INDEX('Policy Characteristics'!E:E,MATCH($C961,'Policy Characteristics'!$C:$C,0))),"",INDEX('Policy Characteristics'!E:E,MATCH($C961,'Policy Characteristics'!$C:$C,0)))</f>
        <v>indst efficiency standards</v>
      </c>
      <c r="L961" s="285">
        <f>IF(ISBLANK(INDEX('Policy Characteristics'!F:F,MATCH($C961,'Policy Characteristics'!$C:$C,0))),"",INDEX('Policy Characteristics'!F:F,MATCH($C961,'Policy Characteristics'!$C:$C,0)))</f>
        <v>0</v>
      </c>
      <c r="M961" s="285">
        <f>IF(ISBLANK(INDEX('Policy Characteristics'!G:G,MATCH($C961,'Policy Characteristics'!$C:$C,0))),"",INDEX('Policy Characteristics'!G:G,MATCH($C961,'Policy Characteristics'!$C:$C,0)))</f>
        <v>0.25</v>
      </c>
      <c r="N961" s="285">
        <f>IF(ISBLANK(INDEX('Policy Characteristics'!H:H,MATCH($C961,'Policy Characteristics'!$C:$C,0))),"",INDEX('Policy Characteristics'!H:H,MATCH($C961,'Policy Characteristics'!$C:$C,0)))</f>
        <v>0.01</v>
      </c>
      <c r="O961" s="272" t="str">
        <f>IF(ISBLANK(INDEX('Policy Characteristics'!I:I,MATCH($C961,'Policy Characteristics'!$C:$C,0))),"",INDEX('Policy Characteristics'!I:I,MATCH($C961,'Policy Characteristics'!$C:$C,0)))</f>
        <v>% reduction in energy use</v>
      </c>
      <c r="P961" s="272" t="str">
        <f>IF(ISBLANK(INDEX('Policy Characteristics'!J:J,MATCH($C961,'Policy Characteristics'!$C:$C,0))),"",INDEX('Policy Characteristics'!J:J,MATCH($C961,'Policy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1" s="272" t="str">
        <f>IF(ISBLANK(INDEX('Policy Characteristics'!K:K,MATCH($C961,'Policy Characteristics'!$C:$C,0))),"",INDEX('Policy Characteristics'!K:K,MATCH($C961,'Policy Characteristics'!$C:$C,0)))</f>
        <v>industry-ag-main.html#eff-stds</v>
      </c>
      <c r="R961" s="272" t="str">
        <f>IF(ISBLANK(INDEX('Policy Characteristics'!L:L,MATCH($C961,'Policy Characteristics'!$C:$C,0))),"",INDEX('Policy Characteristics'!L:L,MATCH($C961,'Policy Characteristics'!$C:$C,0)))</f>
        <v>industry-energy-efficiency-standards.html</v>
      </c>
    </row>
    <row r="962" spans="1:18" s="4" customFormat="1" ht="16">
      <c r="A962" s="272" t="str">
        <f>IF(ISBLANK(INDEX('Policy Characteristics'!A:A,MATCH($C962,'Policy Characteristics'!$C:$C,0))),"",INDEX('Policy Characteristics'!A:A,MATCH($C962,'Policy Characteristics'!$C:$C,0)))</f>
        <v>Industry</v>
      </c>
      <c r="B962" s="272" t="str">
        <f>IF(ISBLANK(INDEX('Policy Characteristics'!B:B,MATCH($C962,'Policy Characteristics'!$C:$C,0))),"",INDEX('Policy Characteristics'!B:B,MATCH($C962,'Policy Characteristics'!$C:$C,0)))</f>
        <v>Industry Energy Efficiency Standards</v>
      </c>
      <c r="C962" s="274" t="str">
        <f t="shared" si="40"/>
        <v>Percentage Improvement in Eqpt Efficiency Standards above BAU</v>
      </c>
      <c r="D962" s="6" t="s">
        <v>3212</v>
      </c>
      <c r="E962" s="44" t="s">
        <v>2444</v>
      </c>
      <c r="F962" t="s">
        <v>3179</v>
      </c>
      <c r="G962" s="44" t="s">
        <v>2450</v>
      </c>
      <c r="H962" s="43">
        <v>1198</v>
      </c>
      <c r="I962" s="44" t="s">
        <v>45</v>
      </c>
      <c r="J962" s="274" t="str">
        <f>IF(ISBLANK(INDEX('Policy Characteristics'!D:D,MATCH($C962,'Policy Characteristics'!$C:$C,0))),"",INDEX('Policy Characteristics'!D:D,MATCH($C962,'Policy Characteristics'!$C:$C,0)))</f>
        <v>Industry Energy Efficiency Standards</v>
      </c>
      <c r="K962" s="272" t="str">
        <f>IF(ISBLANK(INDEX('Policy Characteristics'!E:E,MATCH($C962,'Policy Characteristics'!$C:$C,0))),"",INDEX('Policy Characteristics'!E:E,MATCH($C962,'Policy Characteristics'!$C:$C,0)))</f>
        <v>indst efficiency standards</v>
      </c>
      <c r="L962" s="285">
        <f>IF(ISBLANK(INDEX('Policy Characteristics'!F:F,MATCH($C962,'Policy Characteristics'!$C:$C,0))),"",INDEX('Policy Characteristics'!F:F,MATCH($C962,'Policy Characteristics'!$C:$C,0)))</f>
        <v>0</v>
      </c>
      <c r="M962" s="285">
        <f>IF(ISBLANK(INDEX('Policy Characteristics'!G:G,MATCH($C962,'Policy Characteristics'!$C:$C,0))),"",INDEX('Policy Characteristics'!G:G,MATCH($C962,'Policy Characteristics'!$C:$C,0)))</f>
        <v>0.25</v>
      </c>
      <c r="N962" s="285">
        <f>IF(ISBLANK(INDEX('Policy Characteristics'!H:H,MATCH($C962,'Policy Characteristics'!$C:$C,0))),"",INDEX('Policy Characteristics'!H:H,MATCH($C962,'Policy Characteristics'!$C:$C,0)))</f>
        <v>0.01</v>
      </c>
      <c r="O962" s="272" t="str">
        <f>IF(ISBLANK(INDEX('Policy Characteristics'!I:I,MATCH($C962,'Policy Characteristics'!$C:$C,0))),"",INDEX('Policy Characteristics'!I:I,MATCH($C962,'Policy Characteristics'!$C:$C,0)))</f>
        <v>% reduction in energy use</v>
      </c>
      <c r="P962" s="272" t="str">
        <f>IF(ISBLANK(INDEX('Policy Characteristics'!J:J,MATCH($C962,'Policy Characteristics'!$C:$C,0))),"",INDEX('Policy Characteristics'!J:J,MATCH($C962,'Policy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2" s="272" t="str">
        <f>IF(ISBLANK(INDEX('Policy Characteristics'!K:K,MATCH($C962,'Policy Characteristics'!$C:$C,0))),"",INDEX('Policy Characteristics'!K:K,MATCH($C962,'Policy Characteristics'!$C:$C,0)))</f>
        <v>industry-ag-main.html#eff-stds</v>
      </c>
      <c r="R962" s="272" t="str">
        <f>IF(ISBLANK(INDEX('Policy Characteristics'!L:L,MATCH($C962,'Policy Characteristics'!$C:$C,0))),"",INDEX('Policy Characteristics'!L:L,MATCH($C962,'Policy Characteristics'!$C:$C,0)))</f>
        <v>industry-energy-efficiency-standards.html</v>
      </c>
    </row>
    <row r="963" spans="1:18" s="4" customFormat="1" ht="16">
      <c r="A963" s="272" t="str">
        <f>IF(ISBLANK(INDEX('Policy Characteristics'!A:A,MATCH($C963,'Policy Characteristics'!$C:$C,0))),"",INDEX('Policy Characteristics'!A:A,MATCH($C963,'Policy Characteristics'!$C:$C,0)))</f>
        <v>Industry</v>
      </c>
      <c r="B963" s="272" t="str">
        <f>IF(ISBLANK(INDEX('Policy Characteristics'!B:B,MATCH($C963,'Policy Characteristics'!$C:$C,0))),"",INDEX('Policy Characteristics'!B:B,MATCH($C963,'Policy Characteristics'!$C:$C,0)))</f>
        <v>Industry Energy Efficiency Standards</v>
      </c>
      <c r="C963" s="274" t="str">
        <f t="shared" si="40"/>
        <v>Percentage Improvement in Eqpt Efficiency Standards above BAU</v>
      </c>
      <c r="D963" s="6" t="s">
        <v>3212</v>
      </c>
      <c r="E963" s="44" t="s">
        <v>2445</v>
      </c>
      <c r="F963" t="s">
        <v>3179</v>
      </c>
      <c r="G963" s="44" t="s">
        <v>2453</v>
      </c>
      <c r="H963" s="43">
        <v>1199</v>
      </c>
      <c r="I963" s="44" t="s">
        <v>46</v>
      </c>
      <c r="J963" s="274" t="str">
        <f>IF(ISBLANK(INDEX('Policy Characteristics'!D:D,MATCH($C963,'Policy Characteristics'!$C:$C,0))),"",INDEX('Policy Characteristics'!D:D,MATCH($C963,'Policy Characteristics'!$C:$C,0)))</f>
        <v>Industry Energy Efficiency Standards</v>
      </c>
      <c r="K963" s="272" t="str">
        <f>IF(ISBLANK(INDEX('Policy Characteristics'!E:E,MATCH($C963,'Policy Characteristics'!$C:$C,0))),"",INDEX('Policy Characteristics'!E:E,MATCH($C963,'Policy Characteristics'!$C:$C,0)))</f>
        <v>indst efficiency standards</v>
      </c>
      <c r="L963" s="285">
        <f>IF(ISBLANK(INDEX('Policy Characteristics'!F:F,MATCH($C963,'Policy Characteristics'!$C:$C,0))),"",INDEX('Policy Characteristics'!F:F,MATCH($C963,'Policy Characteristics'!$C:$C,0)))</f>
        <v>0</v>
      </c>
      <c r="M963" s="285">
        <f>IF(ISBLANK(INDEX('Policy Characteristics'!G:G,MATCH($C963,'Policy Characteristics'!$C:$C,0))),"",INDEX('Policy Characteristics'!G:G,MATCH($C963,'Policy Characteristics'!$C:$C,0)))</f>
        <v>0.25</v>
      </c>
      <c r="N963" s="285">
        <f>IF(ISBLANK(INDEX('Policy Characteristics'!H:H,MATCH($C963,'Policy Characteristics'!$C:$C,0))),"",INDEX('Policy Characteristics'!H:H,MATCH($C963,'Policy Characteristics'!$C:$C,0)))</f>
        <v>0.01</v>
      </c>
      <c r="O963" s="272" t="str">
        <f>IF(ISBLANK(INDEX('Policy Characteristics'!I:I,MATCH($C963,'Policy Characteristics'!$C:$C,0))),"",INDEX('Policy Characteristics'!I:I,MATCH($C963,'Policy Characteristics'!$C:$C,0)))</f>
        <v>% reduction in energy use</v>
      </c>
      <c r="P963" s="272" t="str">
        <f>IF(ISBLANK(INDEX('Policy Characteristics'!J:J,MATCH($C963,'Policy Characteristics'!$C:$C,0))),"",INDEX('Policy Characteristics'!J:J,MATCH($C963,'Policy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3" s="272" t="str">
        <f>IF(ISBLANK(INDEX('Policy Characteristics'!K:K,MATCH($C963,'Policy Characteristics'!$C:$C,0))),"",INDEX('Policy Characteristics'!K:K,MATCH($C963,'Policy Characteristics'!$C:$C,0)))</f>
        <v>industry-ag-main.html#eff-stds</v>
      </c>
      <c r="R963" s="272" t="str">
        <f>IF(ISBLANK(INDEX('Policy Characteristics'!L:L,MATCH($C963,'Policy Characteristics'!$C:$C,0))),"",INDEX('Policy Characteristics'!L:L,MATCH($C963,'Policy Characteristics'!$C:$C,0)))</f>
        <v>industry-energy-efficiency-standards.html</v>
      </c>
    </row>
    <row r="964" spans="1:18" s="4" customFormat="1" ht="16">
      <c r="A964" s="272" t="str">
        <f>IF(ISBLANK(INDEX('Policy Characteristics'!A:A,MATCH($C964,'Policy Characteristics'!$C:$C,0))),"",INDEX('Policy Characteristics'!A:A,MATCH($C964,'Policy Characteristics'!$C:$C,0)))</f>
        <v>Industry</v>
      </c>
      <c r="B964" s="272" t="str">
        <f>IF(ISBLANK(INDEX('Policy Characteristics'!B:B,MATCH($C964,'Policy Characteristics'!$C:$C,0))),"",INDEX('Policy Characteristics'!B:B,MATCH($C964,'Policy Characteristics'!$C:$C,0)))</f>
        <v>Industry Energy Efficiency Standards</v>
      </c>
      <c r="C964" s="274" t="str">
        <f t="shared" si="40"/>
        <v>Percentage Improvement in Eqpt Efficiency Standards above BAU</v>
      </c>
      <c r="D964" s="6" t="s">
        <v>3212</v>
      </c>
      <c r="E964" s="44" t="s">
        <v>2446</v>
      </c>
      <c r="F964" t="s">
        <v>3179</v>
      </c>
      <c r="G964" s="44" t="s">
        <v>2454</v>
      </c>
      <c r="H964" s="43">
        <v>1200</v>
      </c>
      <c r="I964" s="44" t="s">
        <v>45</v>
      </c>
      <c r="J964" s="274" t="str">
        <f>IF(ISBLANK(INDEX('Policy Characteristics'!D:D,MATCH($C964,'Policy Characteristics'!$C:$C,0))),"",INDEX('Policy Characteristics'!D:D,MATCH($C964,'Policy Characteristics'!$C:$C,0)))</f>
        <v>Industry Energy Efficiency Standards</v>
      </c>
      <c r="K964" s="272" t="str">
        <f>IF(ISBLANK(INDEX('Policy Characteristics'!E:E,MATCH($C964,'Policy Characteristics'!$C:$C,0))),"",INDEX('Policy Characteristics'!E:E,MATCH($C964,'Policy Characteristics'!$C:$C,0)))</f>
        <v>indst efficiency standards</v>
      </c>
      <c r="L964" s="285">
        <f>IF(ISBLANK(INDEX('Policy Characteristics'!F:F,MATCH($C964,'Policy Characteristics'!$C:$C,0))),"",INDEX('Policy Characteristics'!F:F,MATCH($C964,'Policy Characteristics'!$C:$C,0)))</f>
        <v>0</v>
      </c>
      <c r="M964" s="285">
        <f>IF(ISBLANK(INDEX('Policy Characteristics'!G:G,MATCH($C964,'Policy Characteristics'!$C:$C,0))),"",INDEX('Policy Characteristics'!G:G,MATCH($C964,'Policy Characteristics'!$C:$C,0)))</f>
        <v>0.25</v>
      </c>
      <c r="N964" s="285">
        <f>IF(ISBLANK(INDEX('Policy Characteristics'!H:H,MATCH($C964,'Policy Characteristics'!$C:$C,0))),"",INDEX('Policy Characteristics'!H:H,MATCH($C964,'Policy Characteristics'!$C:$C,0)))</f>
        <v>0.01</v>
      </c>
      <c r="O964" s="272" t="str">
        <f>IF(ISBLANK(INDEX('Policy Characteristics'!I:I,MATCH($C964,'Policy Characteristics'!$C:$C,0))),"",INDEX('Policy Characteristics'!I:I,MATCH($C964,'Policy Characteristics'!$C:$C,0)))</f>
        <v>% reduction in energy use</v>
      </c>
      <c r="P964" s="272" t="str">
        <f>IF(ISBLANK(INDEX('Policy Characteristics'!J:J,MATCH($C964,'Policy Characteristics'!$C:$C,0))),"",INDEX('Policy Characteristics'!J:J,MATCH($C964,'Policy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4" s="272" t="str">
        <f>IF(ISBLANK(INDEX('Policy Characteristics'!K:K,MATCH($C964,'Policy Characteristics'!$C:$C,0))),"",INDEX('Policy Characteristics'!K:K,MATCH($C964,'Policy Characteristics'!$C:$C,0)))</f>
        <v>industry-ag-main.html#eff-stds</v>
      </c>
      <c r="R964" s="272" t="str">
        <f>IF(ISBLANK(INDEX('Policy Characteristics'!L:L,MATCH($C964,'Policy Characteristics'!$C:$C,0))),"",INDEX('Policy Characteristics'!L:L,MATCH($C964,'Policy Characteristics'!$C:$C,0)))</f>
        <v>industry-energy-efficiency-standards.html</v>
      </c>
    </row>
    <row r="965" spans="1:18" s="4" customFormat="1" ht="16">
      <c r="A965" s="272" t="str">
        <f>IF(ISBLANK(INDEX('Policy Characteristics'!A:A,MATCH($C965,'Policy Characteristics'!$C:$C,0))),"",INDEX('Policy Characteristics'!A:A,MATCH($C965,'Policy Characteristics'!$C:$C,0)))</f>
        <v>Industry</v>
      </c>
      <c r="B965" s="272" t="str">
        <f>IF(ISBLANK(INDEX('Policy Characteristics'!B:B,MATCH($C965,'Policy Characteristics'!$C:$C,0))),"",INDEX('Policy Characteristics'!B:B,MATCH($C965,'Policy Characteristics'!$C:$C,0)))</f>
        <v>Industry Energy Efficiency Standards</v>
      </c>
      <c r="C965" s="274" t="str">
        <f t="shared" si="40"/>
        <v>Percentage Improvement in Eqpt Efficiency Standards above BAU</v>
      </c>
      <c r="D965" s="6" t="s">
        <v>3212</v>
      </c>
      <c r="E965" s="44" t="s">
        <v>2447</v>
      </c>
      <c r="F965" t="s">
        <v>3179</v>
      </c>
      <c r="G965" s="44" t="s">
        <v>2451</v>
      </c>
      <c r="H965" s="43">
        <v>1201</v>
      </c>
      <c r="I965" s="44" t="s">
        <v>46</v>
      </c>
      <c r="J965" s="274" t="str">
        <f>IF(ISBLANK(INDEX('Policy Characteristics'!D:D,MATCH($C965,'Policy Characteristics'!$C:$C,0))),"",INDEX('Policy Characteristics'!D:D,MATCH($C965,'Policy Characteristics'!$C:$C,0)))</f>
        <v>Industry Energy Efficiency Standards</v>
      </c>
      <c r="K965" s="272" t="str">
        <f>IF(ISBLANK(INDEX('Policy Characteristics'!E:E,MATCH($C965,'Policy Characteristics'!$C:$C,0))),"",INDEX('Policy Characteristics'!E:E,MATCH($C965,'Policy Characteristics'!$C:$C,0)))</f>
        <v>indst efficiency standards</v>
      </c>
      <c r="L965" s="285">
        <f>IF(ISBLANK(INDEX('Policy Characteristics'!F:F,MATCH($C965,'Policy Characteristics'!$C:$C,0))),"",INDEX('Policy Characteristics'!F:F,MATCH($C965,'Policy Characteristics'!$C:$C,0)))</f>
        <v>0</v>
      </c>
      <c r="M965" s="285">
        <f>IF(ISBLANK(INDEX('Policy Characteristics'!G:G,MATCH($C965,'Policy Characteristics'!$C:$C,0))),"",INDEX('Policy Characteristics'!G:G,MATCH($C965,'Policy Characteristics'!$C:$C,0)))</f>
        <v>0.25</v>
      </c>
      <c r="N965" s="285">
        <f>IF(ISBLANK(INDEX('Policy Characteristics'!H:H,MATCH($C965,'Policy Characteristics'!$C:$C,0))),"",INDEX('Policy Characteristics'!H:H,MATCH($C965,'Policy Characteristics'!$C:$C,0)))</f>
        <v>0.01</v>
      </c>
      <c r="O965" s="272" t="str">
        <f>IF(ISBLANK(INDEX('Policy Characteristics'!I:I,MATCH($C965,'Policy Characteristics'!$C:$C,0))),"",INDEX('Policy Characteristics'!I:I,MATCH($C965,'Policy Characteristics'!$C:$C,0)))</f>
        <v>% reduction in energy use</v>
      </c>
      <c r="P965" s="272" t="str">
        <f>IF(ISBLANK(INDEX('Policy Characteristics'!J:J,MATCH($C965,'Policy Characteristics'!$C:$C,0))),"",INDEX('Policy Characteristics'!J:J,MATCH($C965,'Policy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5" s="272" t="str">
        <f>IF(ISBLANK(INDEX('Policy Characteristics'!K:K,MATCH($C965,'Policy Characteristics'!$C:$C,0))),"",INDEX('Policy Characteristics'!K:K,MATCH($C965,'Policy Characteristics'!$C:$C,0)))</f>
        <v>industry-ag-main.html#eff-stds</v>
      </c>
      <c r="R965" s="272" t="str">
        <f>IF(ISBLANK(INDEX('Policy Characteristics'!L:L,MATCH($C965,'Policy Characteristics'!$C:$C,0))),"",INDEX('Policy Characteristics'!L:L,MATCH($C965,'Policy Characteristics'!$C:$C,0)))</f>
        <v>industry-energy-efficiency-standards.html</v>
      </c>
    </row>
    <row r="966" spans="1:18" s="4" customFormat="1" ht="16">
      <c r="A966" s="272" t="str">
        <f>IF(ISBLANK(INDEX('Policy Characteristics'!A:A,MATCH($C966,'Policy Characteristics'!$C:$C,0))),"",INDEX('Policy Characteristics'!A:A,MATCH($C966,'Policy Characteristics'!$C:$C,0)))</f>
        <v>Industry</v>
      </c>
      <c r="B966" s="272" t="str">
        <f>IF(ISBLANK(INDEX('Policy Characteristics'!B:B,MATCH($C966,'Policy Characteristics'!$C:$C,0))),"",INDEX('Policy Characteristics'!B:B,MATCH($C966,'Policy Characteristics'!$C:$C,0)))</f>
        <v>Industry Energy Efficiency Standards</v>
      </c>
      <c r="C966" s="274" t="str">
        <f t="shared" si="40"/>
        <v>Percentage Improvement in Eqpt Efficiency Standards above BAU</v>
      </c>
      <c r="D966" s="6" t="s">
        <v>3212</v>
      </c>
      <c r="E966" s="44" t="s">
        <v>2448</v>
      </c>
      <c r="F966" t="s">
        <v>3179</v>
      </c>
      <c r="G966" s="44" t="s">
        <v>2452</v>
      </c>
      <c r="H966" s="43">
        <v>1202</v>
      </c>
      <c r="I966" s="44" t="s">
        <v>45</v>
      </c>
      <c r="J966" s="274" t="str">
        <f>IF(ISBLANK(INDEX('Policy Characteristics'!D:D,MATCH($C966,'Policy Characteristics'!$C:$C,0))),"",INDEX('Policy Characteristics'!D:D,MATCH($C966,'Policy Characteristics'!$C:$C,0)))</f>
        <v>Industry Energy Efficiency Standards</v>
      </c>
      <c r="K966" s="272" t="str">
        <f>IF(ISBLANK(INDEX('Policy Characteristics'!E:E,MATCH($C966,'Policy Characteristics'!$C:$C,0))),"",INDEX('Policy Characteristics'!E:E,MATCH($C966,'Policy Characteristics'!$C:$C,0)))</f>
        <v>indst efficiency standards</v>
      </c>
      <c r="L966" s="285">
        <f>IF(ISBLANK(INDEX('Policy Characteristics'!F:F,MATCH($C966,'Policy Characteristics'!$C:$C,0))),"",INDEX('Policy Characteristics'!F:F,MATCH($C966,'Policy Characteristics'!$C:$C,0)))</f>
        <v>0</v>
      </c>
      <c r="M966" s="285">
        <f>IF(ISBLANK(INDEX('Policy Characteristics'!G:G,MATCH($C966,'Policy Characteristics'!$C:$C,0))),"",INDEX('Policy Characteristics'!G:G,MATCH($C966,'Policy Characteristics'!$C:$C,0)))</f>
        <v>0.25</v>
      </c>
      <c r="N966" s="285">
        <f>IF(ISBLANK(INDEX('Policy Characteristics'!H:H,MATCH($C966,'Policy Characteristics'!$C:$C,0))),"",INDEX('Policy Characteristics'!H:H,MATCH($C966,'Policy Characteristics'!$C:$C,0)))</f>
        <v>0.01</v>
      </c>
      <c r="O966" s="272" t="str">
        <f>IF(ISBLANK(INDEX('Policy Characteristics'!I:I,MATCH($C966,'Policy Characteristics'!$C:$C,0))),"",INDEX('Policy Characteristics'!I:I,MATCH($C966,'Policy Characteristics'!$C:$C,0)))</f>
        <v>% reduction in energy use</v>
      </c>
      <c r="P966" s="272" t="str">
        <f>IF(ISBLANK(INDEX('Policy Characteristics'!J:J,MATCH($C966,'Policy Characteristics'!$C:$C,0))),"",INDEX('Policy Characteristics'!J:J,MATCH($C966,'Policy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6" s="272" t="str">
        <f>IF(ISBLANK(INDEX('Policy Characteristics'!K:K,MATCH($C966,'Policy Characteristics'!$C:$C,0))),"",INDEX('Policy Characteristics'!K:K,MATCH($C966,'Policy Characteristics'!$C:$C,0)))</f>
        <v>industry-ag-main.html#eff-stds</v>
      </c>
      <c r="R966" s="272" t="str">
        <f>IF(ISBLANK(INDEX('Policy Characteristics'!L:L,MATCH($C966,'Policy Characteristics'!$C:$C,0))),"",INDEX('Policy Characteristics'!L:L,MATCH($C966,'Policy Characteristics'!$C:$C,0)))</f>
        <v>industry-energy-efficiency-standards.html</v>
      </c>
    </row>
    <row r="967" spans="1:18" s="4" customFormat="1" ht="16">
      <c r="A967" s="272" t="str">
        <f>IF(ISBLANK(INDEX('Policy Characteristics'!A:A,MATCH($C967,'Policy Characteristics'!$C:$C,0))),"",INDEX('Policy Characteristics'!A:A,MATCH($C967,'Policy Characteristics'!$C:$C,0)))</f>
        <v>Industry</v>
      </c>
      <c r="B967" s="272" t="str">
        <f>IF(ISBLANK(INDEX('Policy Characteristics'!B:B,MATCH($C967,'Policy Characteristics'!$C:$C,0))),"",INDEX('Policy Characteristics'!B:B,MATCH($C967,'Policy Characteristics'!$C:$C,0)))</f>
        <v>Industry Energy Efficiency Standards</v>
      </c>
      <c r="C967" s="274" t="str">
        <f t="shared" si="40"/>
        <v>Percentage Improvement in Eqpt Efficiency Standards above BAU</v>
      </c>
      <c r="D967" s="6" t="s">
        <v>3212</v>
      </c>
      <c r="E967" s="44" t="s">
        <v>2449</v>
      </c>
      <c r="F967" t="s">
        <v>3179</v>
      </c>
      <c r="G967" s="44" t="s">
        <v>2455</v>
      </c>
      <c r="H967" s="43">
        <v>1203</v>
      </c>
      <c r="I967" s="44" t="s">
        <v>46</v>
      </c>
      <c r="J967" s="274" t="str">
        <f>IF(ISBLANK(INDEX('Policy Characteristics'!D:D,MATCH($C967,'Policy Characteristics'!$C:$C,0))),"",INDEX('Policy Characteristics'!D:D,MATCH($C967,'Policy Characteristics'!$C:$C,0)))</f>
        <v>Industry Energy Efficiency Standards</v>
      </c>
      <c r="K967" s="272" t="str">
        <f>IF(ISBLANK(INDEX('Policy Characteristics'!E:E,MATCH($C967,'Policy Characteristics'!$C:$C,0))),"",INDEX('Policy Characteristics'!E:E,MATCH($C967,'Policy Characteristics'!$C:$C,0)))</f>
        <v>indst efficiency standards</v>
      </c>
      <c r="L967" s="285">
        <f>IF(ISBLANK(INDEX('Policy Characteristics'!F:F,MATCH($C967,'Policy Characteristics'!$C:$C,0))),"",INDEX('Policy Characteristics'!F:F,MATCH($C967,'Policy Characteristics'!$C:$C,0)))</f>
        <v>0</v>
      </c>
      <c r="M967" s="285">
        <f>IF(ISBLANK(INDEX('Policy Characteristics'!G:G,MATCH($C967,'Policy Characteristics'!$C:$C,0))),"",INDEX('Policy Characteristics'!G:G,MATCH($C967,'Policy Characteristics'!$C:$C,0)))</f>
        <v>0.25</v>
      </c>
      <c r="N967" s="285">
        <f>IF(ISBLANK(INDEX('Policy Characteristics'!H:H,MATCH($C967,'Policy Characteristics'!$C:$C,0))),"",INDEX('Policy Characteristics'!H:H,MATCH($C967,'Policy Characteristics'!$C:$C,0)))</f>
        <v>0.01</v>
      </c>
      <c r="O967" s="272" t="str">
        <f>IF(ISBLANK(INDEX('Policy Characteristics'!I:I,MATCH($C967,'Policy Characteristics'!$C:$C,0))),"",INDEX('Policy Characteristics'!I:I,MATCH($C967,'Policy Characteristics'!$C:$C,0)))</f>
        <v>% reduction in energy use</v>
      </c>
      <c r="P967" s="272" t="str">
        <f>IF(ISBLANK(INDEX('Policy Characteristics'!J:J,MATCH($C967,'Policy Characteristics'!$C:$C,0))),"",INDEX('Policy Characteristics'!J:J,MATCH($C967,'Policy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7" s="272" t="str">
        <f>IF(ISBLANK(INDEX('Policy Characteristics'!K:K,MATCH($C967,'Policy Characteristics'!$C:$C,0))),"",INDEX('Policy Characteristics'!K:K,MATCH($C967,'Policy Characteristics'!$C:$C,0)))</f>
        <v>industry-ag-main.html#eff-stds</v>
      </c>
      <c r="R967" s="272" t="str">
        <f>IF(ISBLANK(INDEX('Policy Characteristics'!L:L,MATCH($C967,'Policy Characteristics'!$C:$C,0))),"",INDEX('Policy Characteristics'!L:L,MATCH($C967,'Policy Characteristics'!$C:$C,0)))</f>
        <v>industry-energy-efficiency-standards.html</v>
      </c>
    </row>
    <row r="968" spans="1:18" s="4" customFormat="1" ht="16">
      <c r="A968" s="272" t="str">
        <f>IF(ISBLANK(INDEX('Policy Characteristics'!A:A,MATCH($C968,'Policy Characteristics'!$C:$C,0))),"",INDEX('Policy Characteristics'!A:A,MATCH($C968,'Policy Characteristics'!$C:$C,0)))</f>
        <v>Industry</v>
      </c>
      <c r="B968" s="272" t="str">
        <f>IF(ISBLANK(INDEX('Policy Characteristics'!B:B,MATCH($C968,'Policy Characteristics'!$C:$C,0))),"",INDEX('Policy Characteristics'!B:B,MATCH($C968,'Policy Characteristics'!$C:$C,0)))</f>
        <v>Industry Energy Efficiency Standards</v>
      </c>
      <c r="C968" s="274" t="str">
        <f t="shared" si="40"/>
        <v>Percentage Improvement in Eqpt Efficiency Standards above BAU</v>
      </c>
      <c r="D968" s="6" t="s">
        <v>3212</v>
      </c>
      <c r="E968" s="44" t="s">
        <v>2785</v>
      </c>
      <c r="F968" t="s">
        <v>3179</v>
      </c>
      <c r="G968" s="44" t="s">
        <v>2788</v>
      </c>
      <c r="H968" s="43">
        <v>1204</v>
      </c>
      <c r="I968" s="44" t="s">
        <v>46</v>
      </c>
      <c r="J968" s="274" t="str">
        <f>IF(ISBLANK(INDEX('Policy Characteristics'!D:D,MATCH($C968,'Policy Characteristics'!$C:$C,0))),"",INDEX('Policy Characteristics'!D:D,MATCH($C968,'Policy Characteristics'!$C:$C,0)))</f>
        <v>Industry Energy Efficiency Standards</v>
      </c>
      <c r="K968" s="272" t="str">
        <f>IF(ISBLANK(INDEX('Policy Characteristics'!E:E,MATCH($C968,'Policy Characteristics'!$C:$C,0))),"",INDEX('Policy Characteristics'!E:E,MATCH($C968,'Policy Characteristics'!$C:$C,0)))</f>
        <v>indst efficiency standards</v>
      </c>
      <c r="L968" s="285">
        <f>IF(ISBLANK(INDEX('Policy Characteristics'!F:F,MATCH($C968,'Policy Characteristics'!$C:$C,0))),"",INDEX('Policy Characteristics'!F:F,MATCH($C968,'Policy Characteristics'!$C:$C,0)))</f>
        <v>0</v>
      </c>
      <c r="M968" s="285">
        <f>IF(ISBLANK(INDEX('Policy Characteristics'!G:G,MATCH($C968,'Policy Characteristics'!$C:$C,0))),"",INDEX('Policy Characteristics'!G:G,MATCH($C968,'Policy Characteristics'!$C:$C,0)))</f>
        <v>0.25</v>
      </c>
      <c r="N968" s="285">
        <f>IF(ISBLANK(INDEX('Policy Characteristics'!H:H,MATCH($C968,'Policy Characteristics'!$C:$C,0))),"",INDEX('Policy Characteristics'!H:H,MATCH($C968,'Policy Characteristics'!$C:$C,0)))</f>
        <v>0.01</v>
      </c>
      <c r="O968" s="272" t="str">
        <f>IF(ISBLANK(INDEX('Policy Characteristics'!I:I,MATCH($C968,'Policy Characteristics'!$C:$C,0))),"",INDEX('Policy Characteristics'!I:I,MATCH($C968,'Policy Characteristics'!$C:$C,0)))</f>
        <v>% reduction in energy use</v>
      </c>
      <c r="P968" s="272" t="str">
        <f>IF(ISBLANK(INDEX('Policy Characteristics'!J:J,MATCH($C968,'Policy Characteristics'!$C:$C,0))),"",INDEX('Policy Characteristics'!J:J,MATCH($C968,'Policy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8" s="272" t="str">
        <f>IF(ISBLANK(INDEX('Policy Characteristics'!K:K,MATCH($C968,'Policy Characteristics'!$C:$C,0))),"",INDEX('Policy Characteristics'!K:K,MATCH($C968,'Policy Characteristics'!$C:$C,0)))</f>
        <v>industry-ag-main.html#eff-stds</v>
      </c>
      <c r="R968" s="272" t="str">
        <f>IF(ISBLANK(INDEX('Policy Characteristics'!L:L,MATCH($C968,'Policy Characteristics'!$C:$C,0))),"",INDEX('Policy Characteristics'!L:L,MATCH($C968,'Policy Characteristics'!$C:$C,0)))</f>
        <v>industry-energy-efficiency-standards.html</v>
      </c>
    </row>
    <row r="969" spans="1:18" s="4" customFormat="1" ht="16">
      <c r="A969" s="272" t="str">
        <f>IF(ISBLANK(INDEX('Policy Characteristics'!A:A,MATCH($C969,'Policy Characteristics'!$C:$C,0))),"",INDEX('Policy Characteristics'!A:A,MATCH($C969,'Policy Characteristics'!$C:$C,0)))</f>
        <v>Industry</v>
      </c>
      <c r="B969" s="272" t="str">
        <f>IF(ISBLANK(INDEX('Policy Characteristics'!B:B,MATCH($C969,'Policy Characteristics'!$C:$C,0))),"",INDEX('Policy Characteristics'!B:B,MATCH($C969,'Policy Characteristics'!$C:$C,0)))</f>
        <v>Industry Energy Efficiency Standards</v>
      </c>
      <c r="C969" s="274" t="str">
        <f t="shared" si="40"/>
        <v>Percentage Improvement in Eqpt Efficiency Standards above BAU</v>
      </c>
      <c r="D969" s="6" t="s">
        <v>3212</v>
      </c>
      <c r="E969" s="44" t="s">
        <v>2786</v>
      </c>
      <c r="F969" t="s">
        <v>3179</v>
      </c>
      <c r="G969" s="44" t="s">
        <v>2790</v>
      </c>
      <c r="H969" s="43">
        <v>1205</v>
      </c>
      <c r="I969" s="44" t="s">
        <v>45</v>
      </c>
      <c r="J969" s="274" t="str">
        <f>IF(ISBLANK(INDEX('Policy Characteristics'!D:D,MATCH($C969,'Policy Characteristics'!$C:$C,0))),"",INDEX('Policy Characteristics'!D:D,MATCH($C969,'Policy Characteristics'!$C:$C,0)))</f>
        <v>Industry Energy Efficiency Standards</v>
      </c>
      <c r="K969" s="272" t="str">
        <f>IF(ISBLANK(INDEX('Policy Characteristics'!E:E,MATCH($C969,'Policy Characteristics'!$C:$C,0))),"",INDEX('Policy Characteristics'!E:E,MATCH($C969,'Policy Characteristics'!$C:$C,0)))</f>
        <v>indst efficiency standards</v>
      </c>
      <c r="L969" s="285">
        <f>IF(ISBLANK(INDEX('Policy Characteristics'!F:F,MATCH($C969,'Policy Characteristics'!$C:$C,0))),"",INDEX('Policy Characteristics'!F:F,MATCH($C969,'Policy Characteristics'!$C:$C,0)))</f>
        <v>0</v>
      </c>
      <c r="M969" s="285">
        <f>IF(ISBLANK(INDEX('Policy Characteristics'!G:G,MATCH($C969,'Policy Characteristics'!$C:$C,0))),"",INDEX('Policy Characteristics'!G:G,MATCH($C969,'Policy Characteristics'!$C:$C,0)))</f>
        <v>0.25</v>
      </c>
      <c r="N969" s="285">
        <f>IF(ISBLANK(INDEX('Policy Characteristics'!H:H,MATCH($C969,'Policy Characteristics'!$C:$C,0))),"",INDEX('Policy Characteristics'!H:H,MATCH($C969,'Policy Characteristics'!$C:$C,0)))</f>
        <v>0.01</v>
      </c>
      <c r="O969" s="272" t="str">
        <f>IF(ISBLANK(INDEX('Policy Characteristics'!I:I,MATCH($C969,'Policy Characteristics'!$C:$C,0))),"",INDEX('Policy Characteristics'!I:I,MATCH($C969,'Policy Characteristics'!$C:$C,0)))</f>
        <v>% reduction in energy use</v>
      </c>
      <c r="P969" s="272" t="str">
        <f>IF(ISBLANK(INDEX('Policy Characteristics'!J:J,MATCH($C969,'Policy Characteristics'!$C:$C,0))),"",INDEX('Policy Characteristics'!J:J,MATCH($C969,'Policy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69" s="272" t="str">
        <f>IF(ISBLANK(INDEX('Policy Characteristics'!K:K,MATCH($C969,'Policy Characteristics'!$C:$C,0))),"",INDEX('Policy Characteristics'!K:K,MATCH($C969,'Policy Characteristics'!$C:$C,0)))</f>
        <v>industry-ag-main.html#eff-stds</v>
      </c>
      <c r="R969" s="272" t="str">
        <f>IF(ISBLANK(INDEX('Policy Characteristics'!L:L,MATCH($C969,'Policy Characteristics'!$C:$C,0))),"",INDEX('Policy Characteristics'!L:L,MATCH($C969,'Policy Characteristics'!$C:$C,0)))</f>
        <v>industry-energy-efficiency-standards.html</v>
      </c>
    </row>
    <row r="970" spans="1:18" s="4" customFormat="1" ht="16">
      <c r="A970" s="272" t="str">
        <f>IF(ISBLANK(INDEX('Policy Characteristics'!A:A,MATCH($C970,'Policy Characteristics'!$C:$C,0))),"",INDEX('Policy Characteristics'!A:A,MATCH($C970,'Policy Characteristics'!$C:$C,0)))</f>
        <v>Industry</v>
      </c>
      <c r="B970" s="272" t="str">
        <f>IF(ISBLANK(INDEX('Policy Characteristics'!B:B,MATCH($C970,'Policy Characteristics'!$C:$C,0))),"",INDEX('Policy Characteristics'!B:B,MATCH($C970,'Policy Characteristics'!$C:$C,0)))</f>
        <v>Industry Energy Efficiency Standards</v>
      </c>
      <c r="C970" s="274" t="str">
        <f t="shared" si="40"/>
        <v>Percentage Improvement in Eqpt Efficiency Standards above BAU</v>
      </c>
      <c r="D970" s="6" t="s">
        <v>3212</v>
      </c>
      <c r="E970" s="44" t="s">
        <v>2787</v>
      </c>
      <c r="F970" t="s">
        <v>3179</v>
      </c>
      <c r="G970" s="44" t="s">
        <v>2791</v>
      </c>
      <c r="H970" s="43">
        <v>1206</v>
      </c>
      <c r="I970" s="44" t="s">
        <v>45</v>
      </c>
      <c r="J970" s="274" t="str">
        <f>IF(ISBLANK(INDEX('Policy Characteristics'!D:D,MATCH($C970,'Policy Characteristics'!$C:$C,0))),"",INDEX('Policy Characteristics'!D:D,MATCH($C970,'Policy Characteristics'!$C:$C,0)))</f>
        <v>Industry Energy Efficiency Standards</v>
      </c>
      <c r="K970" s="272" t="str">
        <f>IF(ISBLANK(INDEX('Policy Characteristics'!E:E,MATCH($C970,'Policy Characteristics'!$C:$C,0))),"",INDEX('Policy Characteristics'!E:E,MATCH($C970,'Policy Characteristics'!$C:$C,0)))</f>
        <v>indst efficiency standards</v>
      </c>
      <c r="L970" s="285">
        <f>IF(ISBLANK(INDEX('Policy Characteristics'!F:F,MATCH($C970,'Policy Characteristics'!$C:$C,0))),"",INDEX('Policy Characteristics'!F:F,MATCH($C970,'Policy Characteristics'!$C:$C,0)))</f>
        <v>0</v>
      </c>
      <c r="M970" s="285">
        <f>IF(ISBLANK(INDEX('Policy Characteristics'!G:G,MATCH($C970,'Policy Characteristics'!$C:$C,0))),"",INDEX('Policy Characteristics'!G:G,MATCH($C970,'Policy Characteristics'!$C:$C,0)))</f>
        <v>0.25</v>
      </c>
      <c r="N970" s="285">
        <f>IF(ISBLANK(INDEX('Policy Characteristics'!H:H,MATCH($C970,'Policy Characteristics'!$C:$C,0))),"",INDEX('Policy Characteristics'!H:H,MATCH($C970,'Policy Characteristics'!$C:$C,0)))</f>
        <v>0.01</v>
      </c>
      <c r="O970" s="272" t="str">
        <f>IF(ISBLANK(INDEX('Policy Characteristics'!I:I,MATCH($C970,'Policy Characteristics'!$C:$C,0))),"",INDEX('Policy Characteristics'!I:I,MATCH($C970,'Policy Characteristics'!$C:$C,0)))</f>
        <v>% reduction in energy use</v>
      </c>
      <c r="P970" s="272" t="str">
        <f>IF(ISBLANK(INDEX('Policy Characteristics'!J:J,MATCH($C970,'Policy Characteristics'!$C:$C,0))),"",INDEX('Policy Characteristics'!J:J,MATCH($C970,'Policy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70" s="272" t="str">
        <f>IF(ISBLANK(INDEX('Policy Characteristics'!K:K,MATCH($C970,'Policy Characteristics'!$C:$C,0))),"",INDEX('Policy Characteristics'!K:K,MATCH($C970,'Policy Characteristics'!$C:$C,0)))</f>
        <v>industry-ag-main.html#eff-stds</v>
      </c>
      <c r="R970" s="272" t="str">
        <f>IF(ISBLANK(INDEX('Policy Characteristics'!L:L,MATCH($C970,'Policy Characteristics'!$C:$C,0))),"",INDEX('Policy Characteristics'!L:L,MATCH($C970,'Policy Characteristics'!$C:$C,0)))</f>
        <v>industry-energy-efficiency-standards.html</v>
      </c>
    </row>
    <row r="971" spans="1:18" s="4" customFormat="1" ht="16">
      <c r="A971" s="272" t="str">
        <f>IF(ISBLANK(INDEX('Policy Characteristics'!A:A,MATCH($C971,'Policy Characteristics'!$C:$C,0))),"",INDEX('Policy Characteristics'!A:A,MATCH($C971,'Policy Characteristics'!$C:$C,0)))</f>
        <v>Industry</v>
      </c>
      <c r="B971" s="272" t="str">
        <f>IF(ISBLANK(INDEX('Policy Characteristics'!B:B,MATCH($C971,'Policy Characteristics'!$C:$C,0))),"",INDEX('Policy Characteristics'!B:B,MATCH($C971,'Policy Characteristics'!$C:$C,0)))</f>
        <v>Industry Energy Efficiency Standards</v>
      </c>
      <c r="C971" s="274" t="str">
        <f t="shared" si="40"/>
        <v>Percentage Improvement in Eqpt Efficiency Standards above BAU</v>
      </c>
      <c r="D971" s="6" t="s">
        <v>3212</v>
      </c>
      <c r="E971" s="44" t="s">
        <v>2784</v>
      </c>
      <c r="F971" t="s">
        <v>3179</v>
      </c>
      <c r="G971" s="44" t="s">
        <v>2789</v>
      </c>
      <c r="H971" s="43">
        <v>1207</v>
      </c>
      <c r="I971" s="44" t="s">
        <v>46</v>
      </c>
      <c r="J971" s="274" t="str">
        <f>IF(ISBLANK(INDEX('Policy Characteristics'!D:D,MATCH($C971,'Policy Characteristics'!$C:$C,0))),"",INDEX('Policy Characteristics'!D:D,MATCH($C971,'Policy Characteristics'!$C:$C,0)))</f>
        <v>Industry Energy Efficiency Standards</v>
      </c>
      <c r="K971" s="272" t="str">
        <f>IF(ISBLANK(INDEX('Policy Characteristics'!E:E,MATCH($C971,'Policy Characteristics'!$C:$C,0))),"",INDEX('Policy Characteristics'!E:E,MATCH($C971,'Policy Characteristics'!$C:$C,0)))</f>
        <v>indst efficiency standards</v>
      </c>
      <c r="L971" s="285">
        <f>IF(ISBLANK(INDEX('Policy Characteristics'!F:F,MATCH($C971,'Policy Characteristics'!$C:$C,0))),"",INDEX('Policy Characteristics'!F:F,MATCH($C971,'Policy Characteristics'!$C:$C,0)))</f>
        <v>0</v>
      </c>
      <c r="M971" s="285">
        <f>IF(ISBLANK(INDEX('Policy Characteristics'!G:G,MATCH($C971,'Policy Characteristics'!$C:$C,0))),"",INDEX('Policy Characteristics'!G:G,MATCH($C971,'Policy Characteristics'!$C:$C,0)))</f>
        <v>0.25</v>
      </c>
      <c r="N971" s="285">
        <f>IF(ISBLANK(INDEX('Policy Characteristics'!H:H,MATCH($C971,'Policy Characteristics'!$C:$C,0))),"",INDEX('Policy Characteristics'!H:H,MATCH($C971,'Policy Characteristics'!$C:$C,0)))</f>
        <v>0.01</v>
      </c>
      <c r="O971" s="272" t="str">
        <f>IF(ISBLANK(INDEX('Policy Characteristics'!I:I,MATCH($C971,'Policy Characteristics'!$C:$C,0))),"",INDEX('Policy Characteristics'!I:I,MATCH($C971,'Policy Characteristics'!$C:$C,0)))</f>
        <v>% reduction in energy use</v>
      </c>
      <c r="P971" s="272" t="str">
        <f>IF(ISBLANK(INDEX('Policy Characteristics'!J:J,MATCH($C971,'Policy Characteristics'!$C:$C,0))),"",INDEX('Policy Characteristics'!J:J,MATCH($C971,'Policy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As a reference, in 2016, the U.S. Department of Energy developed an industrial energy efficiency potential analysis that suggests the US could double its annual rate of improvement rate through 2030.  Extended through 2050, this equates to a maximum potential improvement of 17% by 2050 relative to Reference Case.</v>
      </c>
      <c r="Q971" s="272" t="str">
        <f>IF(ISBLANK(INDEX('Policy Characteristics'!K:K,MATCH($C971,'Policy Characteristics'!$C:$C,0))),"",INDEX('Policy Characteristics'!K:K,MATCH($C971,'Policy Characteristics'!$C:$C,0)))</f>
        <v>industry-ag-main.html#eff-stds</v>
      </c>
      <c r="R971" s="272" t="str">
        <f>IF(ISBLANK(INDEX('Policy Characteristics'!L:L,MATCH($C971,'Policy Characteristics'!$C:$C,0))),"",INDEX('Policy Characteristics'!L:L,MATCH($C971,'Policy Characteristics'!$C:$C,0)))</f>
        <v>industry-energy-efficiency-standards.html</v>
      </c>
    </row>
    <row r="972" spans="1:18" s="4" customFormat="1" ht="16">
      <c r="A972" s="272" t="str">
        <f>IF(ISBLANK(INDEX('Policy Characteristics'!A:A,MATCH($C972,'Policy Characteristics'!$C:$C,0))),"",INDEX('Policy Characteristics'!A:A,MATCH($C972,'Policy Characteristics'!$C:$C,0)))</f>
        <v>Industry</v>
      </c>
      <c r="B972" s="272" t="str">
        <f>IF(ISBLANK(INDEX('Policy Characteristics'!B:B,MATCH($C972,'Policy Characteristics'!$C:$C,0))),"",INDEX('Policy Characteristics'!B:B,MATCH($C972,'Policy Characteristics'!$C:$C,0)))</f>
        <v>Material Efficiency, Longevity, &amp; Re-Use</v>
      </c>
      <c r="C972" s="275" t="s">
        <v>2482</v>
      </c>
      <c r="D972" s="44" t="s">
        <v>3200</v>
      </c>
      <c r="E972" s="44"/>
      <c r="F972" s="6" t="s">
        <v>3169</v>
      </c>
      <c r="G972" s="44"/>
      <c r="H972" s="43">
        <v>429</v>
      </c>
      <c r="I972" s="44" t="s">
        <v>45</v>
      </c>
      <c r="J972" s="274" t="str">
        <f>IF(ISBLANK(INDEX('Policy Characteristics'!D:D,MATCH($C972,'Policy Characteristics'!$C:$C,0))),"",INDEX('Policy Characteristics'!D:D,MATCH($C972,'Policy Characteristics'!$C:$C,0)))</f>
        <v>Material Efficiency, Longevity, &amp; Re-Use</v>
      </c>
      <c r="K972" s="272" t="str">
        <f>IF(ISBLANK(INDEX('Policy Characteristics'!E:E,MATCH($C972,'Policy Characteristics'!$C:$C,0))),"",INDEX('Policy Characteristics'!E:E,MATCH($C972,'Policy Characteristics'!$C:$C,0)))</f>
        <v>indst reduce nonenergy product demand</v>
      </c>
      <c r="L972" s="285">
        <f>IF(ISBLANK(INDEX('Policy Characteristics'!F:F,MATCH($C972,'Policy Characteristics'!$C:$C,0))),"",INDEX('Policy Characteristics'!F:F,MATCH($C972,'Policy Characteristics'!$C:$C,0)))</f>
        <v>0</v>
      </c>
      <c r="M972" s="285">
        <f>IF(ISBLANK(INDEX('Policy Characteristics'!G:G,MATCH($C972,'Policy Characteristics'!$C:$C,0))),"",INDEX('Policy Characteristics'!G:G,MATCH($C972,'Policy Characteristics'!$C:$C,0)))</f>
        <v>1</v>
      </c>
      <c r="N972" s="285">
        <f>IF(ISBLANK(INDEX('Policy Characteristics'!H:H,MATCH($C972,'Policy Characteristics'!$C:$C,0))),"",INDEX('Policy Characteristics'!H:H,MATCH($C972,'Policy Characteristics'!$C:$C,0)))</f>
        <v>0.01</v>
      </c>
      <c r="O972" s="272" t="str">
        <f>IF(ISBLANK(INDEX('Policy Characteristics'!I:I,MATCH($C972,'Policy Characteristics'!$C:$C,0))),"",INDEX('Policy Characteristics'!I:I,MATCH($C972,'Policy Characteristics'!$C:$C,0)))</f>
        <v>% demand reduction</v>
      </c>
      <c r="P972" s="272" t="str">
        <f>IF(ISBLANK(INDEX('Policy Characteristics'!J:J,MATCH($C972,'Policy Characteristics'!$C:$C,0))),"",INDEX('Policy Characteristics'!J:J,MATCH($C972,'Policy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72" s="272" t="str">
        <f>IF(ISBLANK(INDEX('Policy Characteristics'!K:K,MATCH($C972,'Policy Characteristics'!$C:$C,0))),"",INDEX('Policy Characteristics'!K:K,MATCH($C972,'Policy Characteristics'!$C:$C,0)))</f>
        <v/>
      </c>
      <c r="R972" s="272" t="str">
        <f>IF(ISBLANK(INDEX('Policy Characteristics'!L:L,MATCH($C972,'Policy Characteristics'!$C:$C,0))),"",INDEX('Policy Characteristics'!L:L,MATCH($C972,'Policy Characteristics'!$C:$C,0)))</f>
        <v>material-efficiency-longevity-reuse.html</v>
      </c>
    </row>
    <row r="973" spans="1:18" s="4" customFormat="1" ht="16">
      <c r="A973" s="272" t="str">
        <f>IF(ISBLANK(INDEX('Policy Characteristics'!A:A,MATCH($C973,'Policy Characteristics'!$C:$C,0))),"",INDEX('Policy Characteristics'!A:A,MATCH($C973,'Policy Characteristics'!$C:$C,0)))</f>
        <v>Industry</v>
      </c>
      <c r="B973" s="272" t="str">
        <f>IF(ISBLANK(INDEX('Policy Characteristics'!B:B,MATCH($C973,'Policy Characteristics'!$C:$C,0))),"",INDEX('Policy Characteristics'!B:B,MATCH($C973,'Policy Characteristics'!$C:$C,0)))</f>
        <v>Material Efficiency, Longevity, &amp; Re-Use</v>
      </c>
      <c r="C973" s="274" t="str">
        <f t="shared" ref="C973" si="41">C$972</f>
        <v>Percent Reduction in Nonenergy Nonagriculture Industry Product Demand</v>
      </c>
      <c r="D973" s="6" t="s">
        <v>3201</v>
      </c>
      <c r="E973" s="44"/>
      <c r="F973" s="6" t="s">
        <v>2646</v>
      </c>
      <c r="G973" s="44"/>
      <c r="H973" s="43">
        <v>430</v>
      </c>
      <c r="I973" s="44" t="s">
        <v>45</v>
      </c>
      <c r="J973" s="274" t="str">
        <f>IF(ISBLANK(INDEX('Policy Characteristics'!D:D,MATCH($C973,'Policy Characteristics'!$C:$C,0))),"",INDEX('Policy Characteristics'!D:D,MATCH($C973,'Policy Characteristics'!$C:$C,0)))</f>
        <v>Material Efficiency, Longevity, &amp; Re-Use</v>
      </c>
      <c r="K973" s="272" t="str">
        <f>IF(ISBLANK(INDEX('Policy Characteristics'!E:E,MATCH($C973,'Policy Characteristics'!$C:$C,0))),"",INDEX('Policy Characteristics'!E:E,MATCH($C973,'Policy Characteristics'!$C:$C,0)))</f>
        <v>indst reduce nonenergy product demand</v>
      </c>
      <c r="L973" s="285">
        <f>IF(ISBLANK(INDEX('Policy Characteristics'!F:F,MATCH($C973,'Policy Characteristics'!$C:$C,0))),"",INDEX('Policy Characteristics'!F:F,MATCH($C973,'Policy Characteristics'!$C:$C,0)))</f>
        <v>0</v>
      </c>
      <c r="M973" s="285">
        <f>IF(ISBLANK(INDEX('Policy Characteristics'!G:G,MATCH($C973,'Policy Characteristics'!$C:$C,0))),"",INDEX('Policy Characteristics'!G:G,MATCH($C973,'Policy Characteristics'!$C:$C,0)))</f>
        <v>1</v>
      </c>
      <c r="N973" s="285">
        <f>IF(ISBLANK(INDEX('Policy Characteristics'!H:H,MATCH($C973,'Policy Characteristics'!$C:$C,0))),"",INDEX('Policy Characteristics'!H:H,MATCH($C973,'Policy Characteristics'!$C:$C,0)))</f>
        <v>0.01</v>
      </c>
      <c r="O973" s="272" t="str">
        <f>IF(ISBLANK(INDEX('Policy Characteristics'!I:I,MATCH($C973,'Policy Characteristics'!$C:$C,0))),"",INDEX('Policy Characteristics'!I:I,MATCH($C973,'Policy Characteristics'!$C:$C,0)))</f>
        <v>% demand reduction</v>
      </c>
      <c r="P973" s="272" t="str">
        <f>IF(ISBLANK(INDEX('Policy Characteristics'!J:J,MATCH($C973,'Policy Characteristics'!$C:$C,0))),"",INDEX('Policy Characteristics'!J:J,MATCH($C973,'Policy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73" s="272" t="str">
        <f>IF(ISBLANK(INDEX('Policy Characteristics'!K:K,MATCH($C973,'Policy Characteristics'!$C:$C,0))),"",INDEX('Policy Characteristics'!K:K,MATCH($C973,'Policy Characteristics'!$C:$C,0)))</f>
        <v/>
      </c>
      <c r="R973" s="272" t="str">
        <f>IF(ISBLANK(INDEX('Policy Characteristics'!L:L,MATCH($C973,'Policy Characteristics'!$C:$C,0))),"",INDEX('Policy Characteristics'!L:L,MATCH($C973,'Policy Characteristics'!$C:$C,0)))</f>
        <v>material-efficiency-longevity-reuse.html</v>
      </c>
    </row>
    <row r="974" spans="1:18" s="4" customFormat="1" ht="16">
      <c r="A974" s="272" t="str">
        <f>IF(ISBLANK(INDEX('Policy Characteristics'!A:A,MATCH($C974,'Policy Characteristics'!$C:$C,0))),"",INDEX('Policy Characteristics'!A:A,MATCH($C974,'Policy Characteristics'!$C:$C,0)))</f>
        <v>Industry</v>
      </c>
      <c r="B974" s="272" t="str">
        <f>IF(ISBLANK(INDEX('Policy Characteristics'!B:B,MATCH($C974,'Policy Characteristics'!$C:$C,0))),"",INDEX('Policy Characteristics'!B:B,MATCH($C974,'Policy Characteristics'!$C:$C,0)))</f>
        <v>Material Efficiency, Longevity, &amp; Re-Use</v>
      </c>
      <c r="C974" s="274" t="str">
        <f t="shared" ref="C974" si="42">C$972</f>
        <v>Percent Reduction in Nonenergy Nonagriculture Industry Product Demand</v>
      </c>
      <c r="D974" s="6" t="s">
        <v>3211</v>
      </c>
      <c r="E974" s="44"/>
      <c r="F974" s="6" t="s">
        <v>3214</v>
      </c>
      <c r="G974" s="44"/>
      <c r="H974" s="43">
        <v>432</v>
      </c>
      <c r="I974" s="44" t="s">
        <v>45</v>
      </c>
      <c r="J974" s="274" t="str">
        <f>IF(ISBLANK(INDEX('Policy Characteristics'!D:D,MATCH($C974,'Policy Characteristics'!$C:$C,0))),"",INDEX('Policy Characteristics'!D:D,MATCH($C974,'Policy Characteristics'!$C:$C,0)))</f>
        <v>Material Efficiency, Longevity, &amp; Re-Use</v>
      </c>
      <c r="K974" s="272" t="str">
        <f>IF(ISBLANK(INDEX('Policy Characteristics'!E:E,MATCH($C974,'Policy Characteristics'!$C:$C,0))),"",INDEX('Policy Characteristics'!E:E,MATCH($C974,'Policy Characteristics'!$C:$C,0)))</f>
        <v>indst reduce nonenergy product demand</v>
      </c>
      <c r="L974" s="285">
        <f>IF(ISBLANK(INDEX('Policy Characteristics'!F:F,MATCH($C974,'Policy Characteristics'!$C:$C,0))),"",INDEX('Policy Characteristics'!F:F,MATCH($C974,'Policy Characteristics'!$C:$C,0)))</f>
        <v>0</v>
      </c>
      <c r="M974" s="285">
        <f>IF(ISBLANK(INDEX('Policy Characteristics'!G:G,MATCH($C974,'Policy Characteristics'!$C:$C,0))),"",INDEX('Policy Characteristics'!G:G,MATCH($C974,'Policy Characteristics'!$C:$C,0)))</f>
        <v>1</v>
      </c>
      <c r="N974" s="285">
        <f>IF(ISBLANK(INDEX('Policy Characteristics'!H:H,MATCH($C974,'Policy Characteristics'!$C:$C,0))),"",INDEX('Policy Characteristics'!H:H,MATCH($C974,'Policy Characteristics'!$C:$C,0)))</f>
        <v>0.01</v>
      </c>
      <c r="O974" s="272" t="str">
        <f>IF(ISBLANK(INDEX('Policy Characteristics'!I:I,MATCH($C974,'Policy Characteristics'!$C:$C,0))),"",INDEX('Policy Characteristics'!I:I,MATCH($C974,'Policy Characteristics'!$C:$C,0)))</f>
        <v>% demand reduction</v>
      </c>
      <c r="P974" s="272" t="str">
        <f>IF(ISBLANK(INDEX('Policy Characteristics'!J:J,MATCH($C974,'Policy Characteristics'!$C:$C,0))),"",INDEX('Policy Characteristics'!J:J,MATCH($C974,'Policy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74" s="272" t="str">
        <f>IF(ISBLANK(INDEX('Policy Characteristics'!K:K,MATCH($C974,'Policy Characteristics'!$C:$C,0))),"",INDEX('Policy Characteristics'!K:K,MATCH($C974,'Policy Characteristics'!$C:$C,0)))</f>
        <v/>
      </c>
      <c r="R974" s="272" t="str">
        <f>IF(ISBLANK(INDEX('Policy Characteristics'!L:L,MATCH($C974,'Policy Characteristics'!$C:$C,0))),"",INDEX('Policy Characteristics'!L:L,MATCH($C974,'Policy Characteristics'!$C:$C,0)))</f>
        <v>material-efficiency-longevity-reuse.html</v>
      </c>
    </row>
    <row r="975" spans="1:18" ht="16">
      <c r="A975" s="272" t="str">
        <f>IF(ISBLANK(INDEX('Policy Characteristics'!A:A,MATCH($C975,'Policy Characteristics'!$C:$C,0))),"",INDEX('Policy Characteristics'!A:A,MATCH($C975,'Policy Characteristics'!$C:$C,0)))</f>
        <v>Industry</v>
      </c>
      <c r="B975" s="272" t="str">
        <f>IF(ISBLANK(INDEX('Policy Characteristics'!B:B,MATCH($C975,'Policy Characteristics'!$C:$C,0))),"",INDEX('Policy Characteristics'!B:B,MATCH($C975,'Policy Characteristics'!$C:$C,0)))</f>
        <v>Methane Capture</v>
      </c>
      <c r="C975" s="275" t="s">
        <v>302</v>
      </c>
      <c r="D975" s="44" t="s">
        <v>3190</v>
      </c>
      <c r="E975" s="44"/>
      <c r="F975" t="s">
        <v>3160</v>
      </c>
      <c r="G975" s="44"/>
      <c r="H975" s="43">
        <v>1458</v>
      </c>
      <c r="I975" s="44" t="s">
        <v>45</v>
      </c>
      <c r="J975" s="274" t="str">
        <f>IF(ISBLANK(INDEX('Policy Characteristics'!D:D,MATCH($C975,'Policy Characteristics'!$C:$C,0))),"",INDEX('Policy Characteristics'!D:D,MATCH($C975,'Policy Characteristics'!$C:$C,0)))</f>
        <v>Methane Capture and Destruction</v>
      </c>
      <c r="K975" s="272" t="str">
        <f>IF(ISBLANK(INDEX('Policy Characteristics'!E:E,MATCH($C975,'Policy Characteristics'!$C:$C,0))),"",INDEX('Policy Characteristics'!E:E,MATCH($C975,'Policy Characteristics'!$C:$C,0)))</f>
        <v>indst methane capture</v>
      </c>
      <c r="L975" s="285">
        <f>IF(ISBLANK(INDEX('Policy Characteristics'!F:F,MATCH($C975,'Policy Characteristics'!$C:$C,0))),"",INDEX('Policy Characteristics'!F:F,MATCH($C975,'Policy Characteristics'!$C:$C,0)))</f>
        <v>0</v>
      </c>
      <c r="M975" s="285">
        <f>IF(ISBLANK(INDEX('Policy Characteristics'!G:G,MATCH($C975,'Policy Characteristics'!$C:$C,0))),"",INDEX('Policy Characteristics'!G:G,MATCH($C975,'Policy Characteristics'!$C:$C,0)))</f>
        <v>1</v>
      </c>
      <c r="N975" s="285">
        <f>IF(ISBLANK(INDEX('Policy Characteristics'!H:H,MATCH($C975,'Policy Characteristics'!$C:$C,0))),"",INDEX('Policy Characteristics'!H:H,MATCH($C975,'Policy Characteristics'!$C:$C,0)))</f>
        <v>0.01</v>
      </c>
      <c r="O975" s="272" t="str">
        <f>IF(ISBLANK(INDEX('Policy Characteristics'!I:I,MATCH($C975,'Policy Characteristics'!$C:$C,0))),"",INDEX('Policy Characteristics'!I:I,MATCH($C975,'Policy Characteristics'!$C:$C,0)))</f>
        <v>% of potential achieved</v>
      </c>
      <c r="P975" s="272" t="str">
        <f>IF(ISBLANK(INDEX('Policy Characteristics'!J:J,MATCH($C975,'Policy Characteristics'!$C:$C,0))),"",INDEX('Policy Characteristics'!J:J,MATCH($C975,'Policy Characteristics'!$C:$C,0)))</f>
        <v>**Description:** This policy reduces methane emissions from the selected industry by increasing the capture of methane that is currently being released into the atmosphere (for example, stopping leaks from wellheads, pipes, coal mines, landfills, etc.).</v>
      </c>
      <c r="Q975" s="272" t="str">
        <f>IF(ISBLANK(INDEX('Policy Characteristics'!K:K,MATCH($C975,'Policy Characteristics'!$C:$C,0))),"",INDEX('Policy Characteristics'!K:K,MATCH($C975,'Policy Characteristics'!$C:$C,0)))</f>
        <v>industry-ag-main.html#methane-capture</v>
      </c>
      <c r="R975" s="272" t="str">
        <f>IF(ISBLANK(INDEX('Policy Characteristics'!L:L,MATCH($C975,'Policy Characteristics'!$C:$C,0))),"",INDEX('Policy Characteristics'!L:L,MATCH($C975,'Policy Characteristics'!$C:$C,0)))</f>
        <v>methane-capture.html</v>
      </c>
    </row>
    <row r="976" spans="1:18" ht="16">
      <c r="A976" s="272" t="str">
        <f>IF(ISBLANK(INDEX('Policy Characteristics'!A:A,MATCH($C976,'Policy Characteristics'!$C:$C,0))),"",INDEX('Policy Characteristics'!A:A,MATCH($C976,'Policy Characteristics'!$C:$C,0)))</f>
        <v>Industry</v>
      </c>
      <c r="B976" s="272" t="str">
        <f>IF(ISBLANK(INDEX('Policy Characteristics'!B:B,MATCH($C976,'Policy Characteristics'!$C:$C,0))),"",INDEX('Policy Characteristics'!B:B,MATCH($C976,'Policy Characteristics'!$C:$C,0)))</f>
        <v>Methane Capture</v>
      </c>
      <c r="C976" s="274" t="str">
        <f t="shared" ref="C976:C978" si="43">C$975</f>
        <v>Fraction of Methane Capture Opportunities Achieved</v>
      </c>
      <c r="D976" s="44" t="s">
        <v>3210</v>
      </c>
      <c r="E976" s="44"/>
      <c r="F976" t="s">
        <v>3178</v>
      </c>
      <c r="G976" s="44"/>
      <c r="H976" s="43">
        <v>1459</v>
      </c>
      <c r="I976" s="44" t="s">
        <v>45</v>
      </c>
      <c r="J976" s="274" t="str">
        <f>IF(ISBLANK(INDEX('Policy Characteristics'!D:D,MATCH($C976,'Policy Characteristics'!$C:$C,0))),"",INDEX('Policy Characteristics'!D:D,MATCH($C976,'Policy Characteristics'!$C:$C,0)))</f>
        <v>Methane Capture and Destruction</v>
      </c>
      <c r="K976" s="272" t="str">
        <f>IF(ISBLANK(INDEX('Policy Characteristics'!E:E,MATCH($C976,'Policy Characteristics'!$C:$C,0))),"",INDEX('Policy Characteristics'!E:E,MATCH($C976,'Policy Characteristics'!$C:$C,0)))</f>
        <v>indst methane capture</v>
      </c>
      <c r="L976" s="285">
        <f>IF(ISBLANK(INDEX('Policy Characteristics'!F:F,MATCH($C976,'Policy Characteristics'!$C:$C,0))),"",INDEX('Policy Characteristics'!F:F,MATCH($C976,'Policy Characteristics'!$C:$C,0)))</f>
        <v>0</v>
      </c>
      <c r="M976" s="285">
        <f>IF(ISBLANK(INDEX('Policy Characteristics'!G:G,MATCH($C976,'Policy Characteristics'!$C:$C,0))),"",INDEX('Policy Characteristics'!G:G,MATCH($C976,'Policy Characteristics'!$C:$C,0)))</f>
        <v>1</v>
      </c>
      <c r="N976" s="285">
        <f>IF(ISBLANK(INDEX('Policy Characteristics'!H:H,MATCH($C976,'Policy Characteristics'!$C:$C,0))),"",INDEX('Policy Characteristics'!H:H,MATCH($C976,'Policy Characteristics'!$C:$C,0)))</f>
        <v>0.01</v>
      </c>
      <c r="O976" s="272" t="str">
        <f>IF(ISBLANK(INDEX('Policy Characteristics'!I:I,MATCH($C976,'Policy Characteristics'!$C:$C,0))),"",INDEX('Policy Characteristics'!I:I,MATCH($C976,'Policy Characteristics'!$C:$C,0)))</f>
        <v>% of potential achieved</v>
      </c>
      <c r="P976" s="272" t="str">
        <f>IF(ISBLANK(INDEX('Policy Characteristics'!J:J,MATCH($C976,'Policy Characteristics'!$C:$C,0))),"",INDEX('Policy Characteristics'!J:J,MATCH($C976,'Policy Characteristics'!$C:$C,0)))</f>
        <v>**Description:** This policy reduces methane emissions from the selected industry by increasing the capture of methane that is currently being released into the atmosphere (for example, stopping leaks from wellheads, pipes, coal mines, landfills, etc.).</v>
      </c>
      <c r="Q976" s="272" t="str">
        <f>IF(ISBLANK(INDEX('Policy Characteristics'!K:K,MATCH($C976,'Policy Characteristics'!$C:$C,0))),"",INDEX('Policy Characteristics'!K:K,MATCH($C976,'Policy Characteristics'!$C:$C,0)))</f>
        <v>industry-ag-main.html#methane-capture</v>
      </c>
      <c r="R976" s="272" t="str">
        <f>IF(ISBLANK(INDEX('Policy Characteristics'!L:L,MATCH($C976,'Policy Characteristics'!$C:$C,0))),"",INDEX('Policy Characteristics'!L:L,MATCH($C976,'Policy Characteristics'!$C:$C,0)))</f>
        <v>methane-capture.html</v>
      </c>
    </row>
    <row r="977" spans="1:18" ht="16">
      <c r="A977" s="272" t="str">
        <f>IF(ISBLANK(INDEX('Policy Characteristics'!A:A,MATCH($C977,'Policy Characteristics'!$C:$C,0))),"",INDEX('Policy Characteristics'!A:A,MATCH($C977,'Policy Characteristics'!$C:$C,0)))</f>
        <v>Industry</v>
      </c>
      <c r="B977" s="272" t="str">
        <f>IF(ISBLANK(INDEX('Policy Characteristics'!B:B,MATCH($C977,'Policy Characteristics'!$C:$C,0))),"",INDEX('Policy Characteristics'!B:B,MATCH($C977,'Policy Characteristics'!$C:$C,0)))</f>
        <v>Methane Capture</v>
      </c>
      <c r="C977" s="274" t="str">
        <f t="shared" si="43"/>
        <v>Fraction of Methane Capture Opportunities Achieved</v>
      </c>
      <c r="D977" s="44" t="s">
        <v>3189</v>
      </c>
      <c r="E977" s="44"/>
      <c r="F977" t="s">
        <v>2844</v>
      </c>
      <c r="G977" s="44"/>
      <c r="H977" s="43">
        <v>513</v>
      </c>
      <c r="I977" s="44" t="s">
        <v>45</v>
      </c>
      <c r="J977" s="274" t="str">
        <f>IF(ISBLANK(INDEX('Policy Characteristics'!D:D,MATCH($C977,'Policy Characteristics'!$C:$C,0))),"",INDEX('Policy Characteristics'!D:D,MATCH($C977,'Policy Characteristics'!$C:$C,0)))</f>
        <v>Methane Capture and Destruction</v>
      </c>
      <c r="K977" s="272" t="str">
        <f>IF(ISBLANK(INDEX('Policy Characteristics'!E:E,MATCH($C977,'Policy Characteristics'!$C:$C,0))),"",INDEX('Policy Characteristics'!E:E,MATCH($C977,'Policy Characteristics'!$C:$C,0)))</f>
        <v>indst methane capture</v>
      </c>
      <c r="L977" s="285">
        <f>IF(ISBLANK(INDEX('Policy Characteristics'!F:F,MATCH($C977,'Policy Characteristics'!$C:$C,0))),"",INDEX('Policy Characteristics'!F:F,MATCH($C977,'Policy Characteristics'!$C:$C,0)))</f>
        <v>0</v>
      </c>
      <c r="M977" s="285">
        <f>IF(ISBLANK(INDEX('Policy Characteristics'!G:G,MATCH($C977,'Policy Characteristics'!$C:$C,0))),"",INDEX('Policy Characteristics'!G:G,MATCH($C977,'Policy Characteristics'!$C:$C,0)))</f>
        <v>1</v>
      </c>
      <c r="N977" s="285">
        <f>IF(ISBLANK(INDEX('Policy Characteristics'!H:H,MATCH($C977,'Policy Characteristics'!$C:$C,0))),"",INDEX('Policy Characteristics'!H:H,MATCH($C977,'Policy Characteristics'!$C:$C,0)))</f>
        <v>0.01</v>
      </c>
      <c r="O977" s="272" t="str">
        <f>IF(ISBLANK(INDEX('Policy Characteristics'!I:I,MATCH($C977,'Policy Characteristics'!$C:$C,0))),"",INDEX('Policy Characteristics'!I:I,MATCH($C977,'Policy Characteristics'!$C:$C,0)))</f>
        <v>% of potential achieved</v>
      </c>
      <c r="P977" s="272" t="str">
        <f>IF(ISBLANK(INDEX('Policy Characteristics'!J:J,MATCH($C977,'Policy Characteristics'!$C:$C,0))),"",INDEX('Policy Characteristics'!J:J,MATCH($C977,'Policy Characteristics'!$C:$C,0)))</f>
        <v>**Description:** This policy reduces methane emissions from the selected industry by increasing the capture of methane that is currently being released into the atmosphere (for example, stopping leaks from wellheads, pipes, coal mines, landfills, etc.).</v>
      </c>
      <c r="Q977" s="272" t="str">
        <f>IF(ISBLANK(INDEX('Policy Characteristics'!K:K,MATCH($C977,'Policy Characteristics'!$C:$C,0))),"",INDEX('Policy Characteristics'!K:K,MATCH($C977,'Policy Characteristics'!$C:$C,0)))</f>
        <v>industry-ag-main.html#methane-capture</v>
      </c>
      <c r="R977" s="272" t="str">
        <f>IF(ISBLANK(INDEX('Policy Characteristics'!L:L,MATCH($C977,'Policy Characteristics'!$C:$C,0))),"",INDEX('Policy Characteristics'!L:L,MATCH($C977,'Policy Characteristics'!$C:$C,0)))</f>
        <v>methane-capture.html</v>
      </c>
    </row>
    <row r="978" spans="1:18" ht="16">
      <c r="A978" s="272" t="str">
        <f>IF(ISBLANK(INDEX('Policy Characteristics'!A:A,MATCH($C978,'Policy Characteristics'!$C:$C,0))),"",INDEX('Policy Characteristics'!A:A,MATCH($C978,'Policy Characteristics'!$C:$C,0)))</f>
        <v>Industry</v>
      </c>
      <c r="B978" s="272" t="str">
        <f>IF(ISBLANK(INDEX('Policy Characteristics'!B:B,MATCH($C978,'Policy Characteristics'!$C:$C,0))),"",INDEX('Policy Characteristics'!B:B,MATCH($C978,'Policy Characteristics'!$C:$C,0)))</f>
        <v>Methane Capture</v>
      </c>
      <c r="C978" s="274" t="str">
        <f t="shared" si="43"/>
        <v>Fraction of Methane Capture Opportunities Achieved</v>
      </c>
      <c r="D978" s="44" t="s">
        <v>3211</v>
      </c>
      <c r="E978" s="44"/>
      <c r="F978" t="s">
        <v>3214</v>
      </c>
      <c r="G978" s="44"/>
      <c r="H978" s="43">
        <v>514</v>
      </c>
      <c r="I978" s="44" t="s">
        <v>45</v>
      </c>
      <c r="J978" s="274" t="str">
        <f>IF(ISBLANK(INDEX('Policy Characteristics'!D:D,MATCH($C978,'Policy Characteristics'!$C:$C,0))),"",INDEX('Policy Characteristics'!D:D,MATCH($C978,'Policy Characteristics'!$C:$C,0)))</f>
        <v>Methane Capture and Destruction</v>
      </c>
      <c r="K978" s="272" t="str">
        <f>IF(ISBLANK(INDEX('Policy Characteristics'!E:E,MATCH($C978,'Policy Characteristics'!$C:$C,0))),"",INDEX('Policy Characteristics'!E:E,MATCH($C978,'Policy Characteristics'!$C:$C,0)))</f>
        <v>indst methane capture</v>
      </c>
      <c r="L978" s="285">
        <f>IF(ISBLANK(INDEX('Policy Characteristics'!F:F,MATCH($C978,'Policy Characteristics'!$C:$C,0))),"",INDEX('Policy Characteristics'!F:F,MATCH($C978,'Policy Characteristics'!$C:$C,0)))</f>
        <v>0</v>
      </c>
      <c r="M978" s="285">
        <f>IF(ISBLANK(INDEX('Policy Characteristics'!G:G,MATCH($C978,'Policy Characteristics'!$C:$C,0))),"",INDEX('Policy Characteristics'!G:G,MATCH($C978,'Policy Characteristics'!$C:$C,0)))</f>
        <v>1</v>
      </c>
      <c r="N978" s="285">
        <f>IF(ISBLANK(INDEX('Policy Characteristics'!H:H,MATCH($C978,'Policy Characteristics'!$C:$C,0))),"",INDEX('Policy Characteristics'!H:H,MATCH($C978,'Policy Characteristics'!$C:$C,0)))</f>
        <v>0.01</v>
      </c>
      <c r="O978" s="272" t="str">
        <f>IF(ISBLANK(INDEX('Policy Characteristics'!I:I,MATCH($C978,'Policy Characteristics'!$C:$C,0))),"",INDEX('Policy Characteristics'!I:I,MATCH($C978,'Policy Characteristics'!$C:$C,0)))</f>
        <v>% of potential achieved</v>
      </c>
      <c r="P978" s="272" t="str">
        <f>IF(ISBLANK(INDEX('Policy Characteristics'!J:J,MATCH($C978,'Policy Characteristics'!$C:$C,0))),"",INDEX('Policy Characteristics'!J:J,MATCH($C978,'Policy Characteristics'!$C:$C,0)))</f>
        <v>**Description:** This policy reduces methane emissions from the selected industry by increasing the capture of methane that is currently being released into the atmosphere (for example, stopping leaks from wellheads, pipes, coal mines, landfills, etc.).</v>
      </c>
      <c r="Q978" s="272" t="str">
        <f>IF(ISBLANK(INDEX('Policy Characteristics'!K:K,MATCH($C978,'Policy Characteristics'!$C:$C,0))),"",INDEX('Policy Characteristics'!K:K,MATCH($C978,'Policy Characteristics'!$C:$C,0)))</f>
        <v>industry-ag-main.html#methane-capture</v>
      </c>
      <c r="R978" s="272" t="str">
        <f>IF(ISBLANK(INDEX('Policy Characteristics'!L:L,MATCH($C978,'Policy Characteristics'!$C:$C,0))),"",INDEX('Policy Characteristics'!L:L,MATCH($C978,'Policy Characteristics'!$C:$C,0)))</f>
        <v>methane-capture.html</v>
      </c>
    </row>
    <row r="979" spans="1:18" ht="16">
      <c r="A979" s="272" t="str">
        <f>IF(ISBLANK(INDEX('Policy Characteristics'!A:A,MATCH($C979,'Policy Characteristics'!$C:$C,0))),"",INDEX('Policy Characteristics'!A:A,MATCH($C979,'Policy Characteristics'!$C:$C,0)))</f>
        <v>Industry</v>
      </c>
      <c r="B979" s="272" t="str">
        <f>IF(ISBLANK(INDEX('Policy Characteristics'!B:B,MATCH($C979,'Policy Characteristics'!$C:$C,0))),"",INDEX('Policy Characteristics'!B:B,MATCH($C979,'Policy Characteristics'!$C:$C,0)))</f>
        <v>Methane Destruction</v>
      </c>
      <c r="C979" s="275" t="s">
        <v>303</v>
      </c>
      <c r="D979" s="44" t="s">
        <v>3190</v>
      </c>
      <c r="E979" s="44"/>
      <c r="F979" t="s">
        <v>3160</v>
      </c>
      <c r="G979" s="44"/>
      <c r="H979" s="43">
        <v>1460</v>
      </c>
      <c r="I979" s="44" t="s">
        <v>45</v>
      </c>
      <c r="J979" s="274" t="str">
        <f>IF(ISBLANK(INDEX('Policy Characteristics'!D:D,MATCH($C979,'Policy Characteristics'!$C:$C,0))),"",INDEX('Policy Characteristics'!D:D,MATCH($C979,'Policy Characteristics'!$C:$C,0)))</f>
        <v>Methane Capture and Destruction</v>
      </c>
      <c r="K979" s="272" t="str">
        <f>IF(ISBLANK(INDEX('Policy Characteristics'!E:E,MATCH($C979,'Policy Characteristics'!$C:$C,0))),"",INDEX('Policy Characteristics'!E:E,MATCH($C979,'Policy Characteristics'!$C:$C,0)))</f>
        <v>indst methane destruction</v>
      </c>
      <c r="L979" s="285">
        <f>IF(ISBLANK(INDEX('Policy Characteristics'!F:F,MATCH($C979,'Policy Characteristics'!$C:$C,0))),"",INDEX('Policy Characteristics'!F:F,MATCH($C979,'Policy Characteristics'!$C:$C,0)))</f>
        <v>0</v>
      </c>
      <c r="M979" s="285">
        <f>IF(ISBLANK(INDEX('Policy Characteristics'!G:G,MATCH($C979,'Policy Characteristics'!$C:$C,0))),"",INDEX('Policy Characteristics'!G:G,MATCH($C979,'Policy Characteristics'!$C:$C,0)))</f>
        <v>1</v>
      </c>
      <c r="N979" s="285">
        <f>IF(ISBLANK(INDEX('Policy Characteristics'!H:H,MATCH($C979,'Policy Characteristics'!$C:$C,0))),"",INDEX('Policy Characteristics'!H:H,MATCH($C979,'Policy Characteristics'!$C:$C,0)))</f>
        <v>0.01</v>
      </c>
      <c r="O979" s="272" t="str">
        <f>IF(ISBLANK(INDEX('Policy Characteristics'!I:I,MATCH($C979,'Policy Characteristics'!$C:$C,0))),"",INDEX('Policy Characteristics'!I:I,MATCH($C979,'Policy Characteristics'!$C:$C,0)))</f>
        <v>% of potential achieved</v>
      </c>
      <c r="P979" s="272" t="str">
        <f>IF(ISBLANK(INDEX('Policy Characteristics'!J:J,MATCH($C979,'Policy Characteristics'!$C:$C,0))),"",INDEX('Policy Characteristics'!J:J,MATCH($C979,'Policy Characteristics'!$C:$C,0)))</f>
        <v>**Description:** This policy reduces methane emissions from the selected industry by increasing the burning of methane that is currently being released into the atmosphere (i.e. flaring instead of venting/leaking).</v>
      </c>
      <c r="Q979" s="272" t="str">
        <f>IF(ISBLANK(INDEX('Policy Characteristics'!K:K,MATCH($C979,'Policy Characteristics'!$C:$C,0))),"",INDEX('Policy Characteristics'!K:K,MATCH($C979,'Policy Characteristics'!$C:$C,0)))</f>
        <v>industry-ag-main.html#methane-destr</v>
      </c>
      <c r="R979" s="272" t="str">
        <f>IF(ISBLANK(INDEX('Policy Characteristics'!L:L,MATCH($C979,'Policy Characteristics'!$C:$C,0))),"",INDEX('Policy Characteristics'!L:L,MATCH($C979,'Policy Characteristics'!$C:$C,0)))</f>
        <v>methane-destruction.html</v>
      </c>
    </row>
    <row r="980" spans="1:18" ht="16">
      <c r="A980" s="272" t="str">
        <f>IF(ISBLANK(INDEX('Policy Characteristics'!A:A,MATCH($C980,'Policy Characteristics'!$C:$C,0))),"",INDEX('Policy Characteristics'!A:A,MATCH($C980,'Policy Characteristics'!$C:$C,0)))</f>
        <v>Industry</v>
      </c>
      <c r="B980" s="272" t="str">
        <f>IF(ISBLANK(INDEX('Policy Characteristics'!B:B,MATCH($C980,'Policy Characteristics'!$C:$C,0))),"",INDEX('Policy Characteristics'!B:B,MATCH($C980,'Policy Characteristics'!$C:$C,0)))</f>
        <v>Methane Destruction</v>
      </c>
      <c r="C980" s="274" t="str">
        <f t="shared" ref="C980:C982" si="44">C$979</f>
        <v>Fraction of Methane Destruction Opportunities Achieved</v>
      </c>
      <c r="D980" s="44" t="s">
        <v>3210</v>
      </c>
      <c r="E980" s="44"/>
      <c r="F980" t="s">
        <v>3178</v>
      </c>
      <c r="G980" s="44"/>
      <c r="H980" s="43">
        <v>1461</v>
      </c>
      <c r="I980" s="44" t="s">
        <v>45</v>
      </c>
      <c r="J980" s="274" t="str">
        <f>IF(ISBLANK(INDEX('Policy Characteristics'!D:D,MATCH($C980,'Policy Characteristics'!$C:$C,0))),"",INDEX('Policy Characteristics'!D:D,MATCH($C980,'Policy Characteristics'!$C:$C,0)))</f>
        <v>Methane Capture and Destruction</v>
      </c>
      <c r="K980" s="272" t="str">
        <f>IF(ISBLANK(INDEX('Policy Characteristics'!E:E,MATCH($C980,'Policy Characteristics'!$C:$C,0))),"",INDEX('Policy Characteristics'!E:E,MATCH($C980,'Policy Characteristics'!$C:$C,0)))</f>
        <v>indst methane destruction</v>
      </c>
      <c r="L980" s="285">
        <f>IF(ISBLANK(INDEX('Policy Characteristics'!F:F,MATCH($C980,'Policy Characteristics'!$C:$C,0))),"",INDEX('Policy Characteristics'!F:F,MATCH($C980,'Policy Characteristics'!$C:$C,0)))</f>
        <v>0</v>
      </c>
      <c r="M980" s="285">
        <f>IF(ISBLANK(INDEX('Policy Characteristics'!G:G,MATCH($C980,'Policy Characteristics'!$C:$C,0))),"",INDEX('Policy Characteristics'!G:G,MATCH($C980,'Policy Characteristics'!$C:$C,0)))</f>
        <v>1</v>
      </c>
      <c r="N980" s="285">
        <f>IF(ISBLANK(INDEX('Policy Characteristics'!H:H,MATCH($C980,'Policy Characteristics'!$C:$C,0))),"",INDEX('Policy Characteristics'!H:H,MATCH($C980,'Policy Characteristics'!$C:$C,0)))</f>
        <v>0.01</v>
      </c>
      <c r="O980" s="272" t="str">
        <f>IF(ISBLANK(INDEX('Policy Characteristics'!I:I,MATCH($C980,'Policy Characteristics'!$C:$C,0))),"",INDEX('Policy Characteristics'!I:I,MATCH($C980,'Policy Characteristics'!$C:$C,0)))</f>
        <v>% of potential achieved</v>
      </c>
      <c r="P980" s="272" t="str">
        <f>IF(ISBLANK(INDEX('Policy Characteristics'!J:J,MATCH($C980,'Policy Characteristics'!$C:$C,0))),"",INDEX('Policy Characteristics'!J:J,MATCH($C980,'Policy Characteristics'!$C:$C,0)))</f>
        <v>**Description:** This policy reduces methane emissions from the selected industry by increasing the burning of methane that is currently being released into the atmosphere (i.e. flaring instead of venting/leaking).</v>
      </c>
      <c r="Q980" s="272" t="str">
        <f>IF(ISBLANK(INDEX('Policy Characteristics'!K:K,MATCH($C980,'Policy Characteristics'!$C:$C,0))),"",INDEX('Policy Characteristics'!K:K,MATCH($C980,'Policy Characteristics'!$C:$C,0)))</f>
        <v>industry-ag-main.html#methane-destr</v>
      </c>
      <c r="R980" s="272" t="str">
        <f>IF(ISBLANK(INDEX('Policy Characteristics'!L:L,MATCH($C980,'Policy Characteristics'!$C:$C,0))),"",INDEX('Policy Characteristics'!L:L,MATCH($C980,'Policy Characteristics'!$C:$C,0)))</f>
        <v>methane-destruction.html</v>
      </c>
    </row>
    <row r="981" spans="1:18" ht="16">
      <c r="A981" s="272" t="str">
        <f>IF(ISBLANK(INDEX('Policy Characteristics'!A:A,MATCH($C981,'Policy Characteristics'!$C:$C,0))),"",INDEX('Policy Characteristics'!A:A,MATCH($C981,'Policy Characteristics'!$C:$C,0)))</f>
        <v>Industry</v>
      </c>
      <c r="B981" s="272" t="str">
        <f>IF(ISBLANK(INDEX('Policy Characteristics'!B:B,MATCH($C981,'Policy Characteristics'!$C:$C,0))),"",INDEX('Policy Characteristics'!B:B,MATCH($C981,'Policy Characteristics'!$C:$C,0)))</f>
        <v>Methane Destruction</v>
      </c>
      <c r="C981" s="274" t="str">
        <f t="shared" si="44"/>
        <v>Fraction of Methane Destruction Opportunities Achieved</v>
      </c>
      <c r="D981" s="44" t="s">
        <v>3189</v>
      </c>
      <c r="E981" s="44"/>
      <c r="F981" t="s">
        <v>2844</v>
      </c>
      <c r="G981" s="44"/>
      <c r="H981" s="43">
        <v>515</v>
      </c>
      <c r="I981" s="44" t="s">
        <v>45</v>
      </c>
      <c r="J981" s="274" t="str">
        <f>IF(ISBLANK(INDEX('Policy Characteristics'!D:D,MATCH($C981,'Policy Characteristics'!$C:$C,0))),"",INDEX('Policy Characteristics'!D:D,MATCH($C981,'Policy Characteristics'!$C:$C,0)))</f>
        <v>Methane Capture and Destruction</v>
      </c>
      <c r="K981" s="272" t="str">
        <f>IF(ISBLANK(INDEX('Policy Characteristics'!E:E,MATCH($C981,'Policy Characteristics'!$C:$C,0))),"",INDEX('Policy Characteristics'!E:E,MATCH($C981,'Policy Characteristics'!$C:$C,0)))</f>
        <v>indst methane destruction</v>
      </c>
      <c r="L981" s="285">
        <f>IF(ISBLANK(INDEX('Policy Characteristics'!F:F,MATCH($C981,'Policy Characteristics'!$C:$C,0))),"",INDEX('Policy Characteristics'!F:F,MATCH($C981,'Policy Characteristics'!$C:$C,0)))</f>
        <v>0</v>
      </c>
      <c r="M981" s="285">
        <f>IF(ISBLANK(INDEX('Policy Characteristics'!G:G,MATCH($C981,'Policy Characteristics'!$C:$C,0))),"",INDEX('Policy Characteristics'!G:G,MATCH($C981,'Policy Characteristics'!$C:$C,0)))</f>
        <v>1</v>
      </c>
      <c r="N981" s="285">
        <f>IF(ISBLANK(INDEX('Policy Characteristics'!H:H,MATCH($C981,'Policy Characteristics'!$C:$C,0))),"",INDEX('Policy Characteristics'!H:H,MATCH($C981,'Policy Characteristics'!$C:$C,0)))</f>
        <v>0.01</v>
      </c>
      <c r="O981" s="272" t="str">
        <f>IF(ISBLANK(INDEX('Policy Characteristics'!I:I,MATCH($C981,'Policy Characteristics'!$C:$C,0))),"",INDEX('Policy Characteristics'!I:I,MATCH($C981,'Policy Characteristics'!$C:$C,0)))</f>
        <v>% of potential achieved</v>
      </c>
      <c r="P981" s="272" t="str">
        <f>IF(ISBLANK(INDEX('Policy Characteristics'!J:J,MATCH($C981,'Policy Characteristics'!$C:$C,0))),"",INDEX('Policy Characteristics'!J:J,MATCH($C981,'Policy Characteristics'!$C:$C,0)))</f>
        <v>**Description:** This policy reduces methane emissions from the selected industry by increasing the burning of methane that is currently being released into the atmosphere (i.e. flaring instead of venting/leaking).</v>
      </c>
      <c r="Q981" s="272" t="str">
        <f>IF(ISBLANK(INDEX('Policy Characteristics'!K:K,MATCH($C981,'Policy Characteristics'!$C:$C,0))),"",INDEX('Policy Characteristics'!K:K,MATCH($C981,'Policy Characteristics'!$C:$C,0)))</f>
        <v>industry-ag-main.html#methane-destr</v>
      </c>
      <c r="R981" s="272" t="str">
        <f>IF(ISBLANK(INDEX('Policy Characteristics'!L:L,MATCH($C981,'Policy Characteristics'!$C:$C,0))),"",INDEX('Policy Characteristics'!L:L,MATCH($C981,'Policy Characteristics'!$C:$C,0)))</f>
        <v>methane-destruction.html</v>
      </c>
    </row>
    <row r="982" spans="1:18" ht="16">
      <c r="A982" s="272" t="str">
        <f>IF(ISBLANK(INDEX('Policy Characteristics'!A:A,MATCH($C982,'Policy Characteristics'!$C:$C,0))),"",INDEX('Policy Characteristics'!A:A,MATCH($C982,'Policy Characteristics'!$C:$C,0)))</f>
        <v>Industry</v>
      </c>
      <c r="B982" s="272" t="str">
        <f>IF(ISBLANK(INDEX('Policy Characteristics'!B:B,MATCH($C982,'Policy Characteristics'!$C:$C,0))),"",INDEX('Policy Characteristics'!B:B,MATCH($C982,'Policy Characteristics'!$C:$C,0)))</f>
        <v>Methane Destruction</v>
      </c>
      <c r="C982" s="274" t="str">
        <f t="shared" si="44"/>
        <v>Fraction of Methane Destruction Opportunities Achieved</v>
      </c>
      <c r="D982" s="44" t="s">
        <v>3211</v>
      </c>
      <c r="E982" s="44"/>
      <c r="F982" t="s">
        <v>3214</v>
      </c>
      <c r="G982" s="44"/>
      <c r="H982" s="43">
        <v>516</v>
      </c>
      <c r="I982" s="44" t="s">
        <v>45</v>
      </c>
      <c r="J982" s="274" t="str">
        <f>IF(ISBLANK(INDEX('Policy Characteristics'!D:D,MATCH($C982,'Policy Characteristics'!$C:$C,0))),"",INDEX('Policy Characteristics'!D:D,MATCH($C982,'Policy Characteristics'!$C:$C,0)))</f>
        <v>Methane Capture and Destruction</v>
      </c>
      <c r="K982" s="272" t="str">
        <f>IF(ISBLANK(INDEX('Policy Characteristics'!E:E,MATCH($C982,'Policy Characteristics'!$C:$C,0))),"",INDEX('Policy Characteristics'!E:E,MATCH($C982,'Policy Characteristics'!$C:$C,0)))</f>
        <v>indst methane destruction</v>
      </c>
      <c r="L982" s="285">
        <f>IF(ISBLANK(INDEX('Policy Characteristics'!F:F,MATCH($C982,'Policy Characteristics'!$C:$C,0))),"",INDEX('Policy Characteristics'!F:F,MATCH($C982,'Policy Characteristics'!$C:$C,0)))</f>
        <v>0</v>
      </c>
      <c r="M982" s="285">
        <f>IF(ISBLANK(INDEX('Policy Characteristics'!G:G,MATCH($C982,'Policy Characteristics'!$C:$C,0))),"",INDEX('Policy Characteristics'!G:G,MATCH($C982,'Policy Characteristics'!$C:$C,0)))</f>
        <v>1</v>
      </c>
      <c r="N982" s="285">
        <f>IF(ISBLANK(INDEX('Policy Characteristics'!H:H,MATCH($C982,'Policy Characteristics'!$C:$C,0))),"",INDEX('Policy Characteristics'!H:H,MATCH($C982,'Policy Characteristics'!$C:$C,0)))</f>
        <v>0.01</v>
      </c>
      <c r="O982" s="272" t="str">
        <f>IF(ISBLANK(INDEX('Policy Characteristics'!I:I,MATCH($C982,'Policy Characteristics'!$C:$C,0))),"",INDEX('Policy Characteristics'!I:I,MATCH($C982,'Policy Characteristics'!$C:$C,0)))</f>
        <v>% of potential achieved</v>
      </c>
      <c r="P982" s="272" t="str">
        <f>IF(ISBLANK(INDEX('Policy Characteristics'!J:J,MATCH($C982,'Policy Characteristics'!$C:$C,0))),"",INDEX('Policy Characteristics'!J:J,MATCH($C982,'Policy Characteristics'!$C:$C,0)))</f>
        <v>**Description:** This policy reduces methane emissions from the selected industry by increasing the burning of methane that is currently being released into the atmosphere (i.e. flaring instead of venting/leaking).</v>
      </c>
      <c r="Q982" s="272" t="str">
        <f>IF(ISBLANK(INDEX('Policy Characteristics'!K:K,MATCH($C982,'Policy Characteristics'!$C:$C,0))),"",INDEX('Policy Characteristics'!K:K,MATCH($C982,'Policy Characteristics'!$C:$C,0)))</f>
        <v>industry-ag-main.html#methane-destr</v>
      </c>
      <c r="R982" s="272" t="str">
        <f>IF(ISBLANK(INDEX('Policy Characteristics'!L:L,MATCH($C982,'Policy Characteristics'!$C:$C,0))),"",INDEX('Policy Characteristics'!L:L,MATCH($C982,'Policy Characteristics'!$C:$C,0)))</f>
        <v>methane-destruction.html</v>
      </c>
    </row>
    <row r="983" spans="1:18" ht="16">
      <c r="A983" s="272" t="str">
        <f>IF(ISBLANK(INDEX('Policy Characteristics'!A:A,MATCH($C983,'Policy Characteristics'!$C:$C,0))),"",INDEX('Policy Characteristics'!A:A,MATCH($C983,'Policy Characteristics'!$C:$C,0)))</f>
        <v>Industry</v>
      </c>
      <c r="B983" s="287" t="str">
        <f>IF(ISBLANK(INDEX('Policy Characteristics'!B:B,MATCH($C983,'Policy Characteristics'!$C:$C,0))),"",INDEX('Policy Characteristics'!B:B,MATCH($C983,'Policy Characteristics'!$C:$C,0)))</f>
        <v>N2O Abatement</v>
      </c>
      <c r="C983" s="1" t="s">
        <v>3375</v>
      </c>
      <c r="D983" s="44"/>
      <c r="E983" s="44"/>
      <c r="F983"/>
      <c r="G983" s="44"/>
      <c r="H983" s="43">
        <v>1562</v>
      </c>
      <c r="I983" s="44" t="s">
        <v>45</v>
      </c>
      <c r="J983" s="274" t="str">
        <f>IF(ISBLANK(INDEX('Policy Characteristics'!D:D,MATCH($C983,'Policy Characteristics'!$C:$C,0))),"",INDEX('Policy Characteristics'!D:D,MATCH($C983,'Policy Characteristics'!$C:$C,0)))</f>
        <v>N2O Abatement</v>
      </c>
      <c r="K983" s="272" t="str">
        <f>IF(ISBLANK(INDEX('Policy Characteristics'!E:E,MATCH($C983,'Policy Characteristics'!$C:$C,0))),"",INDEX('Policy Characteristics'!E:E,MATCH($C983,'Policy Characteristics'!$C:$C,0)))</f>
        <v>indst N2O abatement</v>
      </c>
      <c r="L983" s="285">
        <f>IF(ISBLANK(INDEX('Policy Characteristics'!F:F,MATCH($C983,'Policy Characteristics'!$C:$C,0))),"",INDEX('Policy Characteristics'!F:F,MATCH($C983,'Policy Characteristics'!$C:$C,0)))</f>
        <v>0</v>
      </c>
      <c r="M983" s="285">
        <f>IF(ISBLANK(INDEX('Policy Characteristics'!G:G,MATCH($C983,'Policy Characteristics'!$C:$C,0))),"",INDEX('Policy Characteristics'!G:G,MATCH($C983,'Policy Characteristics'!$C:$C,0)))</f>
        <v>1</v>
      </c>
      <c r="N983" s="285">
        <f>IF(ISBLANK(INDEX('Policy Characteristics'!H:H,MATCH($C983,'Policy Characteristics'!$C:$C,0))),"",INDEX('Policy Characteristics'!H:H,MATCH($C983,'Policy Characteristics'!$C:$C,0)))</f>
        <v>0.01</v>
      </c>
      <c r="O983" s="272" t="str">
        <f>IF(ISBLANK(INDEX('Policy Characteristics'!I:I,MATCH($C983,'Policy Characteristics'!$C:$C,0))),"",INDEX('Policy Characteristics'!I:I,MATCH($C983,'Policy Characteristics'!$C:$C,0)))</f>
        <v>% of potential achieved</v>
      </c>
      <c r="P983" s="272" t="str">
        <f>IF(ISBLANK(INDEX('Policy Characteristics'!J:J,MATCH($C983,'Policy Characteristics'!$C:$C,0))),"",INDEX('Policy Characteristics'!J:J,MATCH($C983,'Policy Characteristics'!$C:$C,0)))</f>
        <v>**Description:** This policy reduces nitrous oxide (N2O) process emissions from the chemicals industry (primarily from the production of nitric acid and adipic acid) by destroying the N2O rather than venting it to the atmosphere.</v>
      </c>
      <c r="Q983" s="272" t="str">
        <f>IF(ISBLANK(INDEX('Policy Characteristics'!K:K,MATCH($C983,'Policy Characteristics'!$C:$C,0))),"",INDEX('Policy Characteristics'!K:K,MATCH($C983,'Policy Characteristics'!$C:$C,0)))</f>
        <v/>
      </c>
      <c r="R983" s="272" t="str">
        <f>IF(ISBLANK(INDEX('Policy Characteristics'!L:L,MATCH($C983,'Policy Characteristics'!$C:$C,0))),"",INDEX('Policy Characteristics'!L:L,MATCH($C983,'Policy Characteristics'!$C:$C,0)))</f>
        <v/>
      </c>
    </row>
    <row r="984" spans="1:18" ht="16">
      <c r="A984" s="272" t="str">
        <f>IF(ISBLANK(INDEX('Policy Characteristics'!A:A,MATCH($C984,'Policy Characteristics'!$C:$C,0))),"",INDEX('Policy Characteristics'!A:A,MATCH($C984,'Policy Characteristics'!$C:$C,0)))</f>
        <v>Industry</v>
      </c>
      <c r="B984" s="272" t="str">
        <f>IF(ISBLANK(INDEX('Policy Characteristics'!B:B,MATCH($C984,'Policy Characteristics'!$C:$C,0))),"",INDEX('Policy Characteristics'!B:B,MATCH($C984,'Policy Characteristics'!$C:$C,0)))</f>
        <v>Reduce Fossil Fuel Exports</v>
      </c>
      <c r="C984" s="275" t="s">
        <v>2546</v>
      </c>
      <c r="D984" s="6" t="s">
        <v>472</v>
      </c>
      <c r="E984" s="44"/>
      <c r="F984" s="6" t="s">
        <v>469</v>
      </c>
      <c r="G984" s="44"/>
      <c r="H984" s="43">
        <v>451</v>
      </c>
      <c r="I984" s="44" t="s">
        <v>45</v>
      </c>
      <c r="J984" s="274" t="str">
        <f>IF(ISBLANK(INDEX('Policy Characteristics'!D:D,MATCH($C984,'Policy Characteristics'!$C:$C,0))),"",INDEX('Policy Characteristics'!D:D,MATCH($C984,'Policy Characteristics'!$C:$C,0)))</f>
        <v>Percent Reduction in Fossil Fuel Exports</v>
      </c>
      <c r="K984" s="272" t="str">
        <f>IF(ISBLANK(INDEX('Policy Characteristics'!E:E,MATCH($C984,'Policy Characteristics'!$C:$C,0))),"",INDEX('Policy Characteristics'!E:E,MATCH($C984,'Policy Characteristics'!$C:$C,0)))</f>
        <v>indst reduce fossil fuel exports</v>
      </c>
      <c r="L984" s="285">
        <f>IF(ISBLANK(INDEX('Policy Characteristics'!F:F,MATCH($C984,'Policy Characteristics'!$C:$C,0))),"",INDEX('Policy Characteristics'!F:F,MATCH($C984,'Policy Characteristics'!$C:$C,0)))</f>
        <v>0</v>
      </c>
      <c r="M984" s="285">
        <f>IF(ISBLANK(INDEX('Policy Characteristics'!G:G,MATCH($C984,'Policy Characteristics'!$C:$C,0))),"",INDEX('Policy Characteristics'!G:G,MATCH($C984,'Policy Characteristics'!$C:$C,0)))</f>
        <v>1</v>
      </c>
      <c r="N984" s="285">
        <f>IF(ISBLANK(INDEX('Policy Characteristics'!H:H,MATCH($C984,'Policy Characteristics'!$C:$C,0))),"",INDEX('Policy Characteristics'!H:H,MATCH($C984,'Policy Characteristics'!$C:$C,0)))</f>
        <v>0.01</v>
      </c>
      <c r="O984" s="272" t="str">
        <f>IF(ISBLANK(INDEX('Policy Characteristics'!I:I,MATCH($C984,'Policy Characteristics'!$C:$C,0))),"",INDEX('Policy Characteristics'!I:I,MATCH($C984,'Policy Characteristics'!$C:$C,0)))</f>
        <v>% reduction in exports</v>
      </c>
      <c r="P984" s="272" t="str">
        <f>IF(ISBLANK(INDEX('Policy Characteristics'!J:J,MATCH($C984,'Policy Characteristics'!$C:$C,0))),"",INDEX('Policy Characteristics'!J:J,MATCH($C984,'Policy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4" s="272" t="str">
        <f>IF(ISBLANK(INDEX('Policy Characteristics'!K:K,MATCH($C984,'Policy Characteristics'!$C:$C,0))),"",INDEX('Policy Characteristics'!K:K,MATCH($C984,'Policy Characteristics'!$C:$C,0)))</f>
        <v/>
      </c>
      <c r="R984" s="272" t="str">
        <f>IF(ISBLANK(INDEX('Policy Characteristics'!L:L,MATCH($C984,'Policy Characteristics'!$C:$C,0))),"",INDEX('Policy Characteristics'!L:L,MATCH($C984,'Policy Characteristics'!$C:$C,0)))</f>
        <v>reduce-fuel-exports.html</v>
      </c>
    </row>
    <row r="985" spans="1:18" ht="16">
      <c r="A985" s="272" t="str">
        <f>IF(ISBLANK(INDEX('Policy Characteristics'!A:A,MATCH($C985,'Policy Characteristics'!$C:$C,0))),"",INDEX('Policy Characteristics'!A:A,MATCH($C985,'Policy Characteristics'!$C:$C,0)))</f>
        <v>Industry</v>
      </c>
      <c r="B985" s="272" t="str">
        <f>IF(ISBLANK(INDEX('Policy Characteristics'!B:B,MATCH($C985,'Policy Characteristics'!$C:$C,0))),"",INDEX('Policy Characteristics'!B:B,MATCH($C985,'Policy Characteristics'!$C:$C,0)))</f>
        <v>Reduce Fossil Fuel Exports</v>
      </c>
      <c r="C985" s="274" t="str">
        <f t="shared" ref="C985:C992" si="45">C$984</f>
        <v>Percent Reduction in Fossil Fuel Exports</v>
      </c>
      <c r="D985" s="6" t="s">
        <v>48</v>
      </c>
      <c r="E985" s="44"/>
      <c r="F985" s="6" t="s">
        <v>90</v>
      </c>
      <c r="G985" s="44"/>
      <c r="H985" s="43">
        <v>452</v>
      </c>
      <c r="I985" s="44" t="s">
        <v>45</v>
      </c>
      <c r="J985" s="274" t="str">
        <f>IF(ISBLANK(INDEX('Policy Characteristics'!D:D,MATCH($C985,'Policy Characteristics'!$C:$C,0))),"",INDEX('Policy Characteristics'!D:D,MATCH($C985,'Policy Characteristics'!$C:$C,0)))</f>
        <v>Percent Reduction in Fossil Fuel Exports</v>
      </c>
      <c r="K985" s="272" t="str">
        <f>IF(ISBLANK(INDEX('Policy Characteristics'!E:E,MATCH($C985,'Policy Characteristics'!$C:$C,0))),"",INDEX('Policy Characteristics'!E:E,MATCH($C985,'Policy Characteristics'!$C:$C,0)))</f>
        <v>indst reduce fossil fuel exports</v>
      </c>
      <c r="L985" s="285">
        <f>IF(ISBLANK(INDEX('Policy Characteristics'!F:F,MATCH($C985,'Policy Characteristics'!$C:$C,0))),"",INDEX('Policy Characteristics'!F:F,MATCH($C985,'Policy Characteristics'!$C:$C,0)))</f>
        <v>0</v>
      </c>
      <c r="M985" s="285">
        <f>IF(ISBLANK(INDEX('Policy Characteristics'!G:G,MATCH($C985,'Policy Characteristics'!$C:$C,0))),"",INDEX('Policy Characteristics'!G:G,MATCH($C985,'Policy Characteristics'!$C:$C,0)))</f>
        <v>1</v>
      </c>
      <c r="N985" s="285">
        <f>IF(ISBLANK(INDEX('Policy Characteristics'!H:H,MATCH($C985,'Policy Characteristics'!$C:$C,0))),"",INDEX('Policy Characteristics'!H:H,MATCH($C985,'Policy Characteristics'!$C:$C,0)))</f>
        <v>0.01</v>
      </c>
      <c r="O985" s="272" t="str">
        <f>IF(ISBLANK(INDEX('Policy Characteristics'!I:I,MATCH($C985,'Policy Characteristics'!$C:$C,0))),"",INDEX('Policy Characteristics'!I:I,MATCH($C985,'Policy Characteristics'!$C:$C,0)))</f>
        <v>% reduction in exports</v>
      </c>
      <c r="P985" s="272" t="str">
        <f>IF(ISBLANK(INDEX('Policy Characteristics'!J:J,MATCH($C985,'Policy Characteristics'!$C:$C,0))),"",INDEX('Policy Characteristics'!J:J,MATCH($C985,'Policy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5" s="272" t="str">
        <f>IF(ISBLANK(INDEX('Policy Characteristics'!K:K,MATCH($C985,'Policy Characteristics'!$C:$C,0))),"",INDEX('Policy Characteristics'!K:K,MATCH($C985,'Policy Characteristics'!$C:$C,0)))</f>
        <v/>
      </c>
      <c r="R985" s="272" t="str">
        <f>IF(ISBLANK(INDEX('Policy Characteristics'!L:L,MATCH($C985,'Policy Characteristics'!$C:$C,0))),"",INDEX('Policy Characteristics'!L:L,MATCH($C985,'Policy Characteristics'!$C:$C,0)))</f>
        <v>reduce-fuel-exports.html</v>
      </c>
    </row>
    <row r="986" spans="1:18" ht="16">
      <c r="A986" s="272" t="str">
        <f>IF(ISBLANK(INDEX('Policy Characteristics'!A:A,MATCH($C986,'Policy Characteristics'!$C:$C,0))),"",INDEX('Policy Characteristics'!A:A,MATCH($C986,'Policy Characteristics'!$C:$C,0)))</f>
        <v>Industry</v>
      </c>
      <c r="B986" s="272" t="str">
        <f>IF(ISBLANK(INDEX('Policy Characteristics'!B:B,MATCH($C986,'Policy Characteristics'!$C:$C,0))),"",INDEX('Policy Characteristics'!B:B,MATCH($C986,'Policy Characteristics'!$C:$C,0)))</f>
        <v>Reduce Fossil Fuel Exports</v>
      </c>
      <c r="C986" s="274" t="str">
        <f t="shared" si="45"/>
        <v>Percent Reduction in Fossil Fuel Exports</v>
      </c>
      <c r="D986" s="6" t="s">
        <v>55</v>
      </c>
      <c r="E986" s="44"/>
      <c r="F986" s="6" t="s">
        <v>98</v>
      </c>
      <c r="G986" s="44"/>
      <c r="H986" s="43">
        <v>453</v>
      </c>
      <c r="I986" s="44" t="s">
        <v>45</v>
      </c>
      <c r="J986" s="274" t="str">
        <f>IF(ISBLANK(INDEX('Policy Characteristics'!D:D,MATCH($C986,'Policy Characteristics'!$C:$C,0))),"",INDEX('Policy Characteristics'!D:D,MATCH($C986,'Policy Characteristics'!$C:$C,0)))</f>
        <v>Percent Reduction in Fossil Fuel Exports</v>
      </c>
      <c r="K986" s="272" t="str">
        <f>IF(ISBLANK(INDEX('Policy Characteristics'!E:E,MATCH($C986,'Policy Characteristics'!$C:$C,0))),"",INDEX('Policy Characteristics'!E:E,MATCH($C986,'Policy Characteristics'!$C:$C,0)))</f>
        <v>indst reduce fossil fuel exports</v>
      </c>
      <c r="L986" s="285">
        <f>IF(ISBLANK(INDEX('Policy Characteristics'!F:F,MATCH($C986,'Policy Characteristics'!$C:$C,0))),"",INDEX('Policy Characteristics'!F:F,MATCH($C986,'Policy Characteristics'!$C:$C,0)))</f>
        <v>0</v>
      </c>
      <c r="M986" s="285">
        <f>IF(ISBLANK(INDEX('Policy Characteristics'!G:G,MATCH($C986,'Policy Characteristics'!$C:$C,0))),"",INDEX('Policy Characteristics'!G:G,MATCH($C986,'Policy Characteristics'!$C:$C,0)))</f>
        <v>1</v>
      </c>
      <c r="N986" s="285">
        <f>IF(ISBLANK(INDEX('Policy Characteristics'!H:H,MATCH($C986,'Policy Characteristics'!$C:$C,0))),"",INDEX('Policy Characteristics'!H:H,MATCH($C986,'Policy Characteristics'!$C:$C,0)))</f>
        <v>0.01</v>
      </c>
      <c r="O986" s="272" t="str">
        <f>IF(ISBLANK(INDEX('Policy Characteristics'!I:I,MATCH($C986,'Policy Characteristics'!$C:$C,0))),"",INDEX('Policy Characteristics'!I:I,MATCH($C986,'Policy Characteristics'!$C:$C,0)))</f>
        <v>% reduction in exports</v>
      </c>
      <c r="P986" s="272" t="str">
        <f>IF(ISBLANK(INDEX('Policy Characteristics'!J:J,MATCH($C986,'Policy Characteristics'!$C:$C,0))),"",INDEX('Policy Characteristics'!J:J,MATCH($C986,'Policy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6" s="272" t="str">
        <f>IF(ISBLANK(INDEX('Policy Characteristics'!K:K,MATCH($C986,'Policy Characteristics'!$C:$C,0))),"",INDEX('Policy Characteristics'!K:K,MATCH($C986,'Policy Characteristics'!$C:$C,0)))</f>
        <v/>
      </c>
      <c r="R986" s="272" t="str">
        <f>IF(ISBLANK(INDEX('Policy Characteristics'!L:L,MATCH($C986,'Policy Characteristics'!$C:$C,0))),"",INDEX('Policy Characteristics'!L:L,MATCH($C986,'Policy Characteristics'!$C:$C,0)))</f>
        <v>reduce-fuel-exports.html</v>
      </c>
    </row>
    <row r="987" spans="1:18" ht="16">
      <c r="A987" s="272" t="str">
        <f>IF(ISBLANK(INDEX('Policy Characteristics'!A:A,MATCH($C987,'Policy Characteristics'!$C:$C,0))),"",INDEX('Policy Characteristics'!A:A,MATCH($C987,'Policy Characteristics'!$C:$C,0)))</f>
        <v>Industry</v>
      </c>
      <c r="B987" s="272" t="str">
        <f>IF(ISBLANK(INDEX('Policy Characteristics'!B:B,MATCH($C987,'Policy Characteristics'!$C:$C,0))),"",INDEX('Policy Characteristics'!B:B,MATCH($C987,'Policy Characteristics'!$C:$C,0)))</f>
        <v>Reduce Fossil Fuel Exports</v>
      </c>
      <c r="C987" s="274" t="str">
        <f t="shared" si="45"/>
        <v>Percent Reduction in Fossil Fuel Exports</v>
      </c>
      <c r="D987" s="6" t="s">
        <v>56</v>
      </c>
      <c r="E987" s="44"/>
      <c r="F987" s="6" t="s">
        <v>99</v>
      </c>
      <c r="G987" s="44"/>
      <c r="H987" s="43">
        <v>454</v>
      </c>
      <c r="I987" s="44" t="s">
        <v>45</v>
      </c>
      <c r="J987" s="274" t="str">
        <f>IF(ISBLANK(INDEX('Policy Characteristics'!D:D,MATCH($C987,'Policy Characteristics'!$C:$C,0))),"",INDEX('Policy Characteristics'!D:D,MATCH($C987,'Policy Characteristics'!$C:$C,0)))</f>
        <v>Percent Reduction in Fossil Fuel Exports</v>
      </c>
      <c r="K987" s="272" t="str">
        <f>IF(ISBLANK(INDEX('Policy Characteristics'!E:E,MATCH($C987,'Policy Characteristics'!$C:$C,0))),"",INDEX('Policy Characteristics'!E:E,MATCH($C987,'Policy Characteristics'!$C:$C,0)))</f>
        <v>indst reduce fossil fuel exports</v>
      </c>
      <c r="L987" s="285">
        <f>IF(ISBLANK(INDEX('Policy Characteristics'!F:F,MATCH($C987,'Policy Characteristics'!$C:$C,0))),"",INDEX('Policy Characteristics'!F:F,MATCH($C987,'Policy Characteristics'!$C:$C,0)))</f>
        <v>0</v>
      </c>
      <c r="M987" s="285">
        <f>IF(ISBLANK(INDEX('Policy Characteristics'!G:G,MATCH($C987,'Policy Characteristics'!$C:$C,0))),"",INDEX('Policy Characteristics'!G:G,MATCH($C987,'Policy Characteristics'!$C:$C,0)))</f>
        <v>1</v>
      </c>
      <c r="N987" s="285">
        <f>IF(ISBLANK(INDEX('Policy Characteristics'!H:H,MATCH($C987,'Policy Characteristics'!$C:$C,0))),"",INDEX('Policy Characteristics'!H:H,MATCH($C987,'Policy Characteristics'!$C:$C,0)))</f>
        <v>0.01</v>
      </c>
      <c r="O987" s="272" t="str">
        <f>IF(ISBLANK(INDEX('Policy Characteristics'!I:I,MATCH($C987,'Policy Characteristics'!$C:$C,0))),"",INDEX('Policy Characteristics'!I:I,MATCH($C987,'Policy Characteristics'!$C:$C,0)))</f>
        <v>% reduction in exports</v>
      </c>
      <c r="P987" s="272" t="str">
        <f>IF(ISBLANK(INDEX('Policy Characteristics'!J:J,MATCH($C987,'Policy Characteristics'!$C:$C,0))),"",INDEX('Policy Characteristics'!J:J,MATCH($C987,'Policy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7" s="272" t="str">
        <f>IF(ISBLANK(INDEX('Policy Characteristics'!K:K,MATCH($C987,'Policy Characteristics'!$C:$C,0))),"",INDEX('Policy Characteristics'!K:K,MATCH($C987,'Policy Characteristics'!$C:$C,0)))</f>
        <v/>
      </c>
      <c r="R987" s="272" t="str">
        <f>IF(ISBLANK(INDEX('Policy Characteristics'!L:L,MATCH($C987,'Policy Characteristics'!$C:$C,0))),"",INDEX('Policy Characteristics'!L:L,MATCH($C987,'Policy Characteristics'!$C:$C,0)))</f>
        <v>reduce-fuel-exports.html</v>
      </c>
    </row>
    <row r="988" spans="1:18" ht="16">
      <c r="A988" s="272" t="str">
        <f>IF(ISBLANK(INDEX('Policy Characteristics'!A:A,MATCH($C988,'Policy Characteristics'!$C:$C,0))),"",INDEX('Policy Characteristics'!A:A,MATCH($C988,'Policy Characteristics'!$C:$C,0)))</f>
        <v>Industry</v>
      </c>
      <c r="B988" s="272" t="str">
        <f>IF(ISBLANK(INDEX('Policy Characteristics'!B:B,MATCH($C988,'Policy Characteristics'!$C:$C,0))),"",INDEX('Policy Characteristics'!B:B,MATCH($C988,'Policy Characteristics'!$C:$C,0)))</f>
        <v>Reduce Fossil Fuel Exports</v>
      </c>
      <c r="C988" s="274" t="str">
        <f t="shared" si="45"/>
        <v>Percent Reduction in Fossil Fuel Exports</v>
      </c>
      <c r="D988" s="6" t="s">
        <v>2528</v>
      </c>
      <c r="E988" s="44"/>
      <c r="F988" s="6" t="s">
        <v>2529</v>
      </c>
      <c r="G988" s="44"/>
      <c r="H988" s="43">
        <v>455</v>
      </c>
      <c r="I988" s="44" t="s">
        <v>45</v>
      </c>
      <c r="J988" s="274" t="str">
        <f>IF(ISBLANK(INDEX('Policy Characteristics'!D:D,MATCH($C988,'Policy Characteristics'!$C:$C,0))),"",INDEX('Policy Characteristics'!D:D,MATCH($C988,'Policy Characteristics'!$C:$C,0)))</f>
        <v>Percent Reduction in Fossil Fuel Exports</v>
      </c>
      <c r="K988" s="272" t="str">
        <f>IF(ISBLANK(INDEX('Policy Characteristics'!E:E,MATCH($C988,'Policy Characteristics'!$C:$C,0))),"",INDEX('Policy Characteristics'!E:E,MATCH($C988,'Policy Characteristics'!$C:$C,0)))</f>
        <v>indst reduce fossil fuel exports</v>
      </c>
      <c r="L988" s="285">
        <f>IF(ISBLANK(INDEX('Policy Characteristics'!F:F,MATCH($C988,'Policy Characteristics'!$C:$C,0))),"",INDEX('Policy Characteristics'!F:F,MATCH($C988,'Policy Characteristics'!$C:$C,0)))</f>
        <v>0</v>
      </c>
      <c r="M988" s="285">
        <f>IF(ISBLANK(INDEX('Policy Characteristics'!G:G,MATCH($C988,'Policy Characteristics'!$C:$C,0))),"",INDEX('Policy Characteristics'!G:G,MATCH($C988,'Policy Characteristics'!$C:$C,0)))</f>
        <v>1</v>
      </c>
      <c r="N988" s="285">
        <f>IF(ISBLANK(INDEX('Policy Characteristics'!H:H,MATCH($C988,'Policy Characteristics'!$C:$C,0))),"",INDEX('Policy Characteristics'!H:H,MATCH($C988,'Policy Characteristics'!$C:$C,0)))</f>
        <v>0.01</v>
      </c>
      <c r="O988" s="272" t="str">
        <f>IF(ISBLANK(INDEX('Policy Characteristics'!I:I,MATCH($C988,'Policy Characteristics'!$C:$C,0))),"",INDEX('Policy Characteristics'!I:I,MATCH($C988,'Policy Characteristics'!$C:$C,0)))</f>
        <v>% reduction in exports</v>
      </c>
      <c r="P988" s="272" t="str">
        <f>IF(ISBLANK(INDEX('Policy Characteristics'!J:J,MATCH($C988,'Policy Characteristics'!$C:$C,0))),"",INDEX('Policy Characteristics'!J:J,MATCH($C988,'Policy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8" s="272" t="str">
        <f>IF(ISBLANK(INDEX('Policy Characteristics'!K:K,MATCH($C988,'Policy Characteristics'!$C:$C,0))),"",INDEX('Policy Characteristics'!K:K,MATCH($C988,'Policy Characteristics'!$C:$C,0)))</f>
        <v/>
      </c>
      <c r="R988" s="272" t="str">
        <f>IF(ISBLANK(INDEX('Policy Characteristics'!L:L,MATCH($C988,'Policy Characteristics'!$C:$C,0))),"",INDEX('Policy Characteristics'!L:L,MATCH($C988,'Policy Characteristics'!$C:$C,0)))</f>
        <v>reduce-fuel-exports.html</v>
      </c>
    </row>
    <row r="989" spans="1:18" ht="16">
      <c r="A989" s="272" t="str">
        <f>IF(ISBLANK(INDEX('Policy Characteristics'!A:A,MATCH($C989,'Policy Characteristics'!$C:$C,0))),"",INDEX('Policy Characteristics'!A:A,MATCH($C989,'Policy Characteristics'!$C:$C,0)))</f>
        <v>Industry</v>
      </c>
      <c r="B989" s="272" t="str">
        <f>IF(ISBLANK(INDEX('Policy Characteristics'!B:B,MATCH($C989,'Policy Characteristics'!$C:$C,0))),"",INDEX('Policy Characteristics'!B:B,MATCH($C989,'Policy Characteristics'!$C:$C,0)))</f>
        <v>Reduce Fossil Fuel Exports</v>
      </c>
      <c r="C989" s="274" t="str">
        <f t="shared" si="45"/>
        <v>Percent Reduction in Fossil Fuel Exports</v>
      </c>
      <c r="D989" s="6" t="s">
        <v>465</v>
      </c>
      <c r="E989" s="44"/>
      <c r="F989" s="6" t="s">
        <v>466</v>
      </c>
      <c r="G989" s="44"/>
      <c r="H989" s="43">
        <v>456</v>
      </c>
      <c r="I989" s="6" t="s">
        <v>46</v>
      </c>
      <c r="J989" s="274" t="str">
        <f>IF(ISBLANK(INDEX('Policy Characteristics'!D:D,MATCH($C989,'Policy Characteristics'!$C:$C,0))),"",INDEX('Policy Characteristics'!D:D,MATCH($C989,'Policy Characteristics'!$C:$C,0)))</f>
        <v>Percent Reduction in Fossil Fuel Exports</v>
      </c>
      <c r="K989" s="272" t="str">
        <f>IF(ISBLANK(INDEX('Policy Characteristics'!E:E,MATCH($C989,'Policy Characteristics'!$C:$C,0))),"",INDEX('Policy Characteristics'!E:E,MATCH($C989,'Policy Characteristics'!$C:$C,0)))</f>
        <v>indst reduce fossil fuel exports</v>
      </c>
      <c r="L989" s="285">
        <f>IF(ISBLANK(INDEX('Policy Characteristics'!F:F,MATCH($C989,'Policy Characteristics'!$C:$C,0))),"",INDEX('Policy Characteristics'!F:F,MATCH($C989,'Policy Characteristics'!$C:$C,0)))</f>
        <v>0</v>
      </c>
      <c r="M989" s="285">
        <f>IF(ISBLANK(INDEX('Policy Characteristics'!G:G,MATCH($C989,'Policy Characteristics'!$C:$C,0))),"",INDEX('Policy Characteristics'!G:G,MATCH($C989,'Policy Characteristics'!$C:$C,0)))</f>
        <v>1</v>
      </c>
      <c r="N989" s="285">
        <f>IF(ISBLANK(INDEX('Policy Characteristics'!H:H,MATCH($C989,'Policy Characteristics'!$C:$C,0))),"",INDEX('Policy Characteristics'!H:H,MATCH($C989,'Policy Characteristics'!$C:$C,0)))</f>
        <v>0.01</v>
      </c>
      <c r="O989" s="272" t="str">
        <f>IF(ISBLANK(INDEX('Policy Characteristics'!I:I,MATCH($C989,'Policy Characteristics'!$C:$C,0))),"",INDEX('Policy Characteristics'!I:I,MATCH($C989,'Policy Characteristics'!$C:$C,0)))</f>
        <v>% reduction in exports</v>
      </c>
      <c r="P989" s="272" t="str">
        <f>IF(ISBLANK(INDEX('Policy Characteristics'!J:J,MATCH($C989,'Policy Characteristics'!$C:$C,0))),"",INDEX('Policy Characteristics'!J:J,MATCH($C989,'Policy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89" s="272" t="str">
        <f>IF(ISBLANK(INDEX('Policy Characteristics'!K:K,MATCH($C989,'Policy Characteristics'!$C:$C,0))),"",INDEX('Policy Characteristics'!K:K,MATCH($C989,'Policy Characteristics'!$C:$C,0)))</f>
        <v/>
      </c>
      <c r="R989" s="272" t="str">
        <f>IF(ISBLANK(INDEX('Policy Characteristics'!L:L,MATCH($C989,'Policy Characteristics'!$C:$C,0))),"",INDEX('Policy Characteristics'!L:L,MATCH($C989,'Policy Characteristics'!$C:$C,0)))</f>
        <v>reduce-fuel-exports.html</v>
      </c>
    </row>
    <row r="990" spans="1:18" ht="16">
      <c r="A990" s="272" t="str">
        <f>IF(ISBLANK(INDEX('Policy Characteristics'!A:A,MATCH($C990,'Policy Characteristics'!$C:$C,0))),"",INDEX('Policy Characteristics'!A:A,MATCH($C990,'Policy Characteristics'!$C:$C,0)))</f>
        <v>Industry</v>
      </c>
      <c r="B990" s="272" t="str">
        <f>IF(ISBLANK(INDEX('Policy Characteristics'!B:B,MATCH($C990,'Policy Characteristics'!$C:$C,0))),"",INDEX('Policy Characteristics'!B:B,MATCH($C990,'Policy Characteristics'!$C:$C,0)))</f>
        <v>Reduce Fossil Fuel Exports</v>
      </c>
      <c r="C990" s="274" t="str">
        <f t="shared" si="45"/>
        <v>Percent Reduction in Fossil Fuel Exports</v>
      </c>
      <c r="D990" s="6" t="s">
        <v>2520</v>
      </c>
      <c r="E990" s="44"/>
      <c r="F990" s="6" t="s">
        <v>2524</v>
      </c>
      <c r="G990" s="44"/>
      <c r="H990" s="43">
        <v>457</v>
      </c>
      <c r="I990" s="44" t="s">
        <v>45</v>
      </c>
      <c r="J990" s="274" t="str">
        <f>IF(ISBLANK(INDEX('Policy Characteristics'!D:D,MATCH($C990,'Policy Characteristics'!$C:$C,0))),"",INDEX('Policy Characteristics'!D:D,MATCH($C990,'Policy Characteristics'!$C:$C,0)))</f>
        <v>Percent Reduction in Fossil Fuel Exports</v>
      </c>
      <c r="K990" s="272" t="str">
        <f>IF(ISBLANK(INDEX('Policy Characteristics'!E:E,MATCH($C990,'Policy Characteristics'!$C:$C,0))),"",INDEX('Policy Characteristics'!E:E,MATCH($C990,'Policy Characteristics'!$C:$C,0)))</f>
        <v>indst reduce fossil fuel exports</v>
      </c>
      <c r="L990" s="285">
        <f>IF(ISBLANK(INDEX('Policy Characteristics'!F:F,MATCH($C990,'Policy Characteristics'!$C:$C,0))),"",INDEX('Policy Characteristics'!F:F,MATCH($C990,'Policy Characteristics'!$C:$C,0)))</f>
        <v>0</v>
      </c>
      <c r="M990" s="285">
        <f>IF(ISBLANK(INDEX('Policy Characteristics'!G:G,MATCH($C990,'Policy Characteristics'!$C:$C,0))),"",INDEX('Policy Characteristics'!G:G,MATCH($C990,'Policy Characteristics'!$C:$C,0)))</f>
        <v>1</v>
      </c>
      <c r="N990" s="285">
        <f>IF(ISBLANK(INDEX('Policy Characteristics'!H:H,MATCH($C990,'Policy Characteristics'!$C:$C,0))),"",INDEX('Policy Characteristics'!H:H,MATCH($C990,'Policy Characteristics'!$C:$C,0)))</f>
        <v>0.01</v>
      </c>
      <c r="O990" s="272" t="str">
        <f>IF(ISBLANK(INDEX('Policy Characteristics'!I:I,MATCH($C990,'Policy Characteristics'!$C:$C,0))),"",INDEX('Policy Characteristics'!I:I,MATCH($C990,'Policy Characteristics'!$C:$C,0)))</f>
        <v>% reduction in exports</v>
      </c>
      <c r="P990" s="272" t="str">
        <f>IF(ISBLANK(INDEX('Policy Characteristics'!J:J,MATCH($C990,'Policy Characteristics'!$C:$C,0))),"",INDEX('Policy Characteristics'!J:J,MATCH($C990,'Policy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90" s="272" t="str">
        <f>IF(ISBLANK(INDEX('Policy Characteristics'!K:K,MATCH($C990,'Policy Characteristics'!$C:$C,0))),"",INDEX('Policy Characteristics'!K:K,MATCH($C990,'Policy Characteristics'!$C:$C,0)))</f>
        <v/>
      </c>
      <c r="R990" s="272" t="str">
        <f>IF(ISBLANK(INDEX('Policy Characteristics'!L:L,MATCH($C990,'Policy Characteristics'!$C:$C,0))),"",INDEX('Policy Characteristics'!L:L,MATCH($C990,'Policy Characteristics'!$C:$C,0)))</f>
        <v>reduce-fuel-exports.html</v>
      </c>
    </row>
    <row r="991" spans="1:18" ht="16">
      <c r="A991" s="272" t="str">
        <f>IF(ISBLANK(INDEX('Policy Characteristics'!A:A,MATCH($C991,'Policy Characteristics'!$C:$C,0))),"",INDEX('Policy Characteristics'!A:A,MATCH($C991,'Policy Characteristics'!$C:$C,0)))</f>
        <v>Industry</v>
      </c>
      <c r="B991" s="272" t="str">
        <f>IF(ISBLANK(INDEX('Policy Characteristics'!B:B,MATCH($C991,'Policy Characteristics'!$C:$C,0))),"",INDEX('Policy Characteristics'!B:B,MATCH($C991,'Policy Characteristics'!$C:$C,0)))</f>
        <v>Reduce Fossil Fuel Exports</v>
      </c>
      <c r="C991" s="274" t="str">
        <f t="shared" si="45"/>
        <v>Percent Reduction in Fossil Fuel Exports</v>
      </c>
      <c r="D991" s="6" t="s">
        <v>2530</v>
      </c>
      <c r="E991" s="44"/>
      <c r="F991" s="6" t="s">
        <v>2531</v>
      </c>
      <c r="G991" s="44"/>
      <c r="H991" s="43">
        <v>458</v>
      </c>
      <c r="I991" s="44" t="s">
        <v>45</v>
      </c>
      <c r="J991" s="274" t="str">
        <f>IF(ISBLANK(INDEX('Policy Characteristics'!D:D,MATCH($C991,'Policy Characteristics'!$C:$C,0))),"",INDEX('Policy Characteristics'!D:D,MATCH($C991,'Policy Characteristics'!$C:$C,0)))</f>
        <v>Percent Reduction in Fossil Fuel Exports</v>
      </c>
      <c r="K991" s="272" t="str">
        <f>IF(ISBLANK(INDEX('Policy Characteristics'!E:E,MATCH($C991,'Policy Characteristics'!$C:$C,0))),"",INDEX('Policy Characteristics'!E:E,MATCH($C991,'Policy Characteristics'!$C:$C,0)))</f>
        <v>indst reduce fossil fuel exports</v>
      </c>
      <c r="L991" s="285">
        <f>IF(ISBLANK(INDEX('Policy Characteristics'!F:F,MATCH($C991,'Policy Characteristics'!$C:$C,0))),"",INDEX('Policy Characteristics'!F:F,MATCH($C991,'Policy Characteristics'!$C:$C,0)))</f>
        <v>0</v>
      </c>
      <c r="M991" s="285">
        <f>IF(ISBLANK(INDEX('Policy Characteristics'!G:G,MATCH($C991,'Policy Characteristics'!$C:$C,0))),"",INDEX('Policy Characteristics'!G:G,MATCH($C991,'Policy Characteristics'!$C:$C,0)))</f>
        <v>1</v>
      </c>
      <c r="N991" s="285">
        <f>IF(ISBLANK(INDEX('Policy Characteristics'!H:H,MATCH($C991,'Policy Characteristics'!$C:$C,0))),"",INDEX('Policy Characteristics'!H:H,MATCH($C991,'Policy Characteristics'!$C:$C,0)))</f>
        <v>0.01</v>
      </c>
      <c r="O991" s="272" t="str">
        <f>IF(ISBLANK(INDEX('Policy Characteristics'!I:I,MATCH($C991,'Policy Characteristics'!$C:$C,0))),"",INDEX('Policy Characteristics'!I:I,MATCH($C991,'Policy Characteristics'!$C:$C,0)))</f>
        <v>% reduction in exports</v>
      </c>
      <c r="P991" s="272" t="str">
        <f>IF(ISBLANK(INDEX('Policy Characteristics'!J:J,MATCH($C991,'Policy Characteristics'!$C:$C,0))),"",INDEX('Policy Characteristics'!J:J,MATCH($C991,'Policy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91" s="272" t="str">
        <f>IF(ISBLANK(INDEX('Policy Characteristics'!K:K,MATCH($C991,'Policy Characteristics'!$C:$C,0))),"",INDEX('Policy Characteristics'!K:K,MATCH($C991,'Policy Characteristics'!$C:$C,0)))</f>
        <v/>
      </c>
      <c r="R991" s="272" t="str">
        <f>IF(ISBLANK(INDEX('Policy Characteristics'!L:L,MATCH($C991,'Policy Characteristics'!$C:$C,0))),"",INDEX('Policy Characteristics'!L:L,MATCH($C991,'Policy Characteristics'!$C:$C,0)))</f>
        <v>reduce-fuel-exports.html</v>
      </c>
    </row>
    <row r="992" spans="1:18" ht="16">
      <c r="A992" s="272" t="str">
        <f>IF(ISBLANK(INDEX('Policy Characteristics'!A:A,MATCH($C992,'Policy Characteristics'!$C:$C,0))),"",INDEX('Policy Characteristics'!A:A,MATCH($C992,'Policy Characteristics'!$C:$C,0)))</f>
        <v>Industry</v>
      </c>
      <c r="B992" s="272" t="str">
        <f>IF(ISBLANK(INDEX('Policy Characteristics'!B:B,MATCH($C992,'Policy Characteristics'!$C:$C,0))),"",INDEX('Policy Characteristics'!B:B,MATCH($C992,'Policy Characteristics'!$C:$C,0)))</f>
        <v>Reduce Fossil Fuel Exports</v>
      </c>
      <c r="C992" s="274" t="str">
        <f t="shared" si="45"/>
        <v>Percent Reduction in Fossil Fuel Exports</v>
      </c>
      <c r="D992" s="6" t="s">
        <v>2521</v>
      </c>
      <c r="E992" s="44"/>
      <c r="F992" s="6" t="s">
        <v>2525</v>
      </c>
      <c r="G992" s="44"/>
      <c r="H992" s="43">
        <v>459</v>
      </c>
      <c r="I992" s="44" t="s">
        <v>45</v>
      </c>
      <c r="J992" s="274" t="str">
        <f>IF(ISBLANK(INDEX('Policy Characteristics'!D:D,MATCH($C992,'Policy Characteristics'!$C:$C,0))),"",INDEX('Policy Characteristics'!D:D,MATCH($C992,'Policy Characteristics'!$C:$C,0)))</f>
        <v>Percent Reduction in Fossil Fuel Exports</v>
      </c>
      <c r="K992" s="272" t="str">
        <f>IF(ISBLANK(INDEX('Policy Characteristics'!E:E,MATCH($C992,'Policy Characteristics'!$C:$C,0))),"",INDEX('Policy Characteristics'!E:E,MATCH($C992,'Policy Characteristics'!$C:$C,0)))</f>
        <v>indst reduce fossil fuel exports</v>
      </c>
      <c r="L992" s="285">
        <f>IF(ISBLANK(INDEX('Policy Characteristics'!F:F,MATCH($C992,'Policy Characteristics'!$C:$C,0))),"",INDEX('Policy Characteristics'!F:F,MATCH($C992,'Policy Characteristics'!$C:$C,0)))</f>
        <v>0</v>
      </c>
      <c r="M992" s="285">
        <f>IF(ISBLANK(INDEX('Policy Characteristics'!G:G,MATCH($C992,'Policy Characteristics'!$C:$C,0))),"",INDEX('Policy Characteristics'!G:G,MATCH($C992,'Policy Characteristics'!$C:$C,0)))</f>
        <v>1</v>
      </c>
      <c r="N992" s="285">
        <f>IF(ISBLANK(INDEX('Policy Characteristics'!H:H,MATCH($C992,'Policy Characteristics'!$C:$C,0))),"",INDEX('Policy Characteristics'!H:H,MATCH($C992,'Policy Characteristics'!$C:$C,0)))</f>
        <v>0.01</v>
      </c>
      <c r="O992" s="272" t="str">
        <f>IF(ISBLANK(INDEX('Policy Characteristics'!I:I,MATCH($C992,'Policy Characteristics'!$C:$C,0))),"",INDEX('Policy Characteristics'!I:I,MATCH($C992,'Policy Characteristics'!$C:$C,0)))</f>
        <v>% reduction in exports</v>
      </c>
      <c r="P992" s="272" t="str">
        <f>IF(ISBLANK(INDEX('Policy Characteristics'!J:J,MATCH($C992,'Policy Characteristics'!$C:$C,0))),"",INDEX('Policy Characteristics'!J:J,MATCH($C992,'Policy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According to 2020 Energy Balance for Mexico, exports represent 0% of coal production, 0% of natural gas production, 5.4% of petroleum gasoline production, 7.7% of petroleum diesel production, 0% of jet fuel and kerosene production, 65% of crude oil production, 94% of heavy and residual fuel oil production, and 0.8% of LPG, propane, and butane production.</v>
      </c>
      <c r="Q992" s="272" t="str">
        <f>IF(ISBLANK(INDEX('Policy Characteristics'!K:K,MATCH($C992,'Policy Characteristics'!$C:$C,0))),"",INDEX('Policy Characteristics'!K:K,MATCH($C992,'Policy Characteristics'!$C:$C,0)))</f>
        <v/>
      </c>
      <c r="R992" s="272" t="str">
        <f>IF(ISBLANK(INDEX('Policy Characteristics'!L:L,MATCH($C992,'Policy Characteristics'!$C:$C,0))),"",INDEX('Policy Characteristics'!L:L,MATCH($C992,'Policy Characteristics'!$C:$C,0)))</f>
        <v>reduce-fuel-exports.html</v>
      </c>
    </row>
    <row r="993" spans="1:18" ht="16">
      <c r="A993" s="272" t="str">
        <f>IF(ISBLANK(INDEX('Policy Characteristics'!A:A,MATCH($C993,'Policy Characteristics'!$C:$C,0))),"",INDEX('Policy Characteristics'!A:A,MATCH($C993,'Policy Characteristics'!$C:$C,0)))</f>
        <v>Agriculture, Land Use, and Forestry</v>
      </c>
      <c r="B993" s="272" t="str">
        <f>IF(ISBLANK(INDEX('Policy Characteristics'!B:B,MATCH($C993,'Policy Characteristics'!$C:$C,0))),"",INDEX('Policy Characteristics'!B:B,MATCH($C993,'Policy Characteristics'!$C:$C,0)))</f>
        <v>Afforestation and Reforestation</v>
      </c>
      <c r="C993" s="275" t="s">
        <v>451</v>
      </c>
      <c r="D993" s="44"/>
      <c r="E993" s="44"/>
      <c r="F993" s="44"/>
      <c r="G993" s="44"/>
      <c r="H993" s="43">
        <v>60</v>
      </c>
      <c r="I993" s="44" t="s">
        <v>45</v>
      </c>
      <c r="J993" s="274" t="str">
        <f>IF(ISBLANK(INDEX('Policy Characteristics'!D:D,MATCH($C993,'Policy Characteristics'!$C:$C,0))),"",INDEX('Policy Characteristics'!D:D,MATCH($C993,'Policy Characteristics'!$C:$C,0)))</f>
        <v>Afforestation and Reforestation</v>
      </c>
      <c r="K993" s="272" t="str">
        <f>IF(ISBLANK(INDEX('Policy Characteristics'!E:E,MATCH($C993,'Policy Characteristics'!$C:$C,0))),"",INDEX('Policy Characteristics'!E:E,MATCH($C993,'Policy Characteristics'!$C:$C,0)))</f>
        <v>land afforestation and reforestation</v>
      </c>
      <c r="L993" s="285">
        <f>IF(ISBLANK(INDEX('Policy Characteristics'!F:F,MATCH($C993,'Policy Characteristics'!$C:$C,0))),"",INDEX('Policy Characteristics'!F:F,MATCH($C993,'Policy Characteristics'!$C:$C,0)))</f>
        <v>0</v>
      </c>
      <c r="M993" s="285">
        <f>IF(ISBLANK(INDEX('Policy Characteristics'!G:G,MATCH($C993,'Policy Characteristics'!$C:$C,0))),"",INDEX('Policy Characteristics'!G:G,MATCH($C993,'Policy Characteristics'!$C:$C,0)))</f>
        <v>1</v>
      </c>
      <c r="N993" s="285">
        <f>IF(ISBLANK(INDEX('Policy Characteristics'!H:H,MATCH($C993,'Policy Characteristics'!$C:$C,0))),"",INDEX('Policy Characteristics'!H:H,MATCH($C993,'Policy Characteristics'!$C:$C,0)))</f>
        <v>0.01</v>
      </c>
      <c r="O993" s="272" t="str">
        <f>IF(ISBLANK(INDEX('Policy Characteristics'!I:I,MATCH($C993,'Policy Characteristics'!$C:$C,0))),"",INDEX('Policy Characteristics'!I:I,MATCH($C993,'Policy Characteristics'!$C:$C,0)))</f>
        <v>% of potential achieved</v>
      </c>
      <c r="P993" s="272" t="str">
        <f>IF(ISBLANK(INDEX('Policy Characteristics'!J:J,MATCH($C993,'Policy Characteristics'!$C:$C,0))),"",INDEX('Policy Characteristics'!J:J,MATCH($C993,'Policy Characteristics'!$C:$C,0)))</f>
        <v>**Description:** This policy increases the sequestration of CO2 by planting forests.  Planted forests are assumed to be managed with best practices and are not used for timber harvesting. // **Guidance for setting values:** If this policy is fully implemented, the afforestation/reforestation rate reaches 2 million acres per year in 2050 (roughly equal to 0.1% of the land area of the lower 48 states).</v>
      </c>
      <c r="Q993" s="272" t="str">
        <f>IF(ISBLANK(INDEX('Policy Characteristics'!K:K,MATCH($C993,'Policy Characteristics'!$C:$C,0))),"",INDEX('Policy Characteristics'!K:K,MATCH($C993,'Policy Characteristics'!$C:$C,0)))</f>
        <v>lulucf.html#aff-ref</v>
      </c>
      <c r="R993" s="272" t="str">
        <f>IF(ISBLANK(INDEX('Policy Characteristics'!L:L,MATCH($C993,'Policy Characteristics'!$C:$C,0))),"",INDEX('Policy Characteristics'!L:L,MATCH($C993,'Policy Characteristics'!$C:$C,0)))</f>
        <v>afforestation-and-reforestation.html</v>
      </c>
    </row>
    <row r="994" spans="1:18" ht="16">
      <c r="A994" s="272" t="str">
        <f>IF(ISBLANK(INDEX('Policy Characteristics'!A:A,MATCH($C994,'Policy Characteristics'!$C:$C,0))),"",INDEX('Policy Characteristics'!A:A,MATCH($C994,'Policy Characteristics'!$C:$C,0)))</f>
        <v>Agriculture, Land Use, and Forestry</v>
      </c>
      <c r="B994" s="272" t="str">
        <f>IF(ISBLANK(INDEX('Policy Characteristics'!B:B,MATCH($C994,'Policy Characteristics'!$C:$C,0))),"",INDEX('Policy Characteristics'!B:B,MATCH($C994,'Policy Characteristics'!$C:$C,0)))</f>
        <v>Avoid Deforestation</v>
      </c>
      <c r="C994" s="275" t="s">
        <v>460</v>
      </c>
      <c r="D994" s="44"/>
      <c r="E994" s="44"/>
      <c r="F994" s="44"/>
      <c r="G994" s="44"/>
      <c r="H994" s="43">
        <v>705</v>
      </c>
      <c r="I994" s="6" t="s">
        <v>46</v>
      </c>
      <c r="J994" s="274" t="str">
        <f>IF(ISBLANK(INDEX('Policy Characteristics'!D:D,MATCH($C994,'Policy Characteristics'!$C:$C,0))),"",INDEX('Policy Characteristics'!D:D,MATCH($C994,'Policy Characteristics'!$C:$C,0)))</f>
        <v>Avoid Deforestation</v>
      </c>
      <c r="K994" s="272" t="str">
        <f>IF(ISBLANK(INDEX('Policy Characteristics'!E:E,MATCH($C994,'Policy Characteristics'!$C:$C,0))),"",INDEX('Policy Characteristics'!E:E,MATCH($C994,'Policy Characteristics'!$C:$C,0)))</f>
        <v>land avoid deforestation</v>
      </c>
      <c r="L994" s="285">
        <f>IF(ISBLANK(INDEX('Policy Characteristics'!F:F,MATCH($C994,'Policy Characteristics'!$C:$C,0))),"",INDEX('Policy Characteristics'!F:F,MATCH($C994,'Policy Characteristics'!$C:$C,0)))</f>
        <v>0</v>
      </c>
      <c r="M994" s="285">
        <f>IF(ISBLANK(INDEX('Policy Characteristics'!G:G,MATCH($C994,'Policy Characteristics'!$C:$C,0))),"",INDEX('Policy Characteristics'!G:G,MATCH($C994,'Policy Characteristics'!$C:$C,0)))</f>
        <v>1</v>
      </c>
      <c r="N994" s="285">
        <f>IF(ISBLANK(INDEX('Policy Characteristics'!H:H,MATCH($C994,'Policy Characteristics'!$C:$C,0))),"",INDEX('Policy Characteristics'!H:H,MATCH($C994,'Policy Characteristics'!$C:$C,0)))</f>
        <v>0.01</v>
      </c>
      <c r="O994" s="272" t="str">
        <f>IF(ISBLANK(INDEX('Policy Characteristics'!I:I,MATCH($C994,'Policy Characteristics'!$C:$C,0))),"",INDEX('Policy Characteristics'!I:I,MATCH($C994,'Policy Characteristics'!$C:$C,0)))</f>
        <v>% of potential achieved</v>
      </c>
      <c r="P994" s="272" t="str">
        <f>IF(ISBLANK(INDEX('Policy Characteristics'!J:J,MATCH($C994,'Policy Characteristics'!$C:$C,0))),"",INDEX('Policy Characteristics'!J:J,MATCH($C994,'Policy Characteristics'!$C:$C,0)))</f>
        <v/>
      </c>
      <c r="Q994" s="272" t="str">
        <f>IF(ISBLANK(INDEX('Policy Characteristics'!K:K,MATCH($C994,'Policy Characteristics'!$C:$C,0))),"",INDEX('Policy Characteristics'!K:K,MATCH($C994,'Policy Characteristics'!$C:$C,0)))</f>
        <v>lulucf.html#avoid-def</v>
      </c>
      <c r="R994" s="272" t="str">
        <f>IF(ISBLANK(INDEX('Policy Characteristics'!L:L,MATCH($C994,'Policy Characteristics'!$C:$C,0))),"",INDEX('Policy Characteristics'!L:L,MATCH($C994,'Policy Characteristics'!$C:$C,0)))</f>
        <v>avoid-deforestation.html</v>
      </c>
    </row>
    <row r="995" spans="1:18" ht="16">
      <c r="A995" s="272" t="str">
        <f>IF(ISBLANK(INDEX('Policy Characteristics'!A:A,MATCH($C995,'Policy Characteristics'!$C:$C,0))),"",INDEX('Policy Characteristics'!A:A,MATCH($C995,'Policy Characteristics'!$C:$C,0)))</f>
        <v>Agriculture, Land Use, and Forestry</v>
      </c>
      <c r="B995" s="272" t="str">
        <f>IF(ISBLANK(INDEX('Policy Characteristics'!B:B,MATCH($C995,'Policy Characteristics'!$C:$C,0))),"",INDEX('Policy Characteristics'!B:B,MATCH($C995,'Policy Characteristics'!$C:$C,0)))</f>
        <v>Forest Restoration</v>
      </c>
      <c r="C995" s="275" t="s">
        <v>457</v>
      </c>
      <c r="D995" s="44"/>
      <c r="E995" s="44"/>
      <c r="F995" s="44"/>
      <c r="G995" s="44"/>
      <c r="H995" s="43">
        <v>177</v>
      </c>
      <c r="I995" s="6" t="s">
        <v>46</v>
      </c>
      <c r="J995" s="274" t="str">
        <f>IF(ISBLANK(INDEX('Policy Characteristics'!D:D,MATCH($C995,'Policy Characteristics'!$C:$C,0))),"",INDEX('Policy Characteristics'!D:D,MATCH($C995,'Policy Characteristics'!$C:$C,0)))</f>
        <v>Forest Restoration</v>
      </c>
      <c r="K995" s="272" t="str">
        <f>IF(ISBLANK(INDEX('Policy Characteristics'!E:E,MATCH($C995,'Policy Characteristics'!$C:$C,0))),"",INDEX('Policy Characteristics'!E:E,MATCH($C995,'Policy Characteristics'!$C:$C,0)))</f>
        <v>land forest restoration</v>
      </c>
      <c r="L995" s="285">
        <f>IF(ISBLANK(INDEX('Policy Characteristics'!F:F,MATCH($C995,'Policy Characteristics'!$C:$C,0))),"",INDEX('Policy Characteristics'!F:F,MATCH($C995,'Policy Characteristics'!$C:$C,0)))</f>
        <v>0</v>
      </c>
      <c r="M995" s="285">
        <f>IF(ISBLANK(INDEX('Policy Characteristics'!G:G,MATCH($C995,'Policy Characteristics'!$C:$C,0))),"",INDEX('Policy Characteristics'!G:G,MATCH($C995,'Policy Characteristics'!$C:$C,0)))</f>
        <v>1</v>
      </c>
      <c r="N995" s="285">
        <f>IF(ISBLANK(INDEX('Policy Characteristics'!H:H,MATCH($C995,'Policy Characteristics'!$C:$C,0))),"",INDEX('Policy Characteristics'!H:H,MATCH($C995,'Policy Characteristics'!$C:$C,0)))</f>
        <v>0.01</v>
      </c>
      <c r="O995" s="272" t="str">
        <f>IF(ISBLANK(INDEX('Policy Characteristics'!I:I,MATCH($C995,'Policy Characteristics'!$C:$C,0))),"",INDEX('Policy Characteristics'!I:I,MATCH($C995,'Policy Characteristics'!$C:$C,0)))</f>
        <v>% of potential achieved</v>
      </c>
      <c r="P995" s="272" t="str">
        <f>IF(ISBLANK(INDEX('Policy Characteristics'!J:J,MATCH($C995,'Policy Characteristics'!$C:$C,0))),"",INDEX('Policy Characteristics'!J:J,MATCH($C995,'Policy Characteristics'!$C:$C,0)))</f>
        <v/>
      </c>
      <c r="Q995" s="272" t="str">
        <f>IF(ISBLANK(INDEX('Policy Characteristics'!K:K,MATCH($C995,'Policy Characteristics'!$C:$C,0))),"",INDEX('Policy Characteristics'!K:K,MATCH($C995,'Policy Characteristics'!$C:$C,0)))</f>
        <v/>
      </c>
      <c r="R995" s="272" t="str">
        <f>IF(ISBLANK(INDEX('Policy Characteristics'!L:L,MATCH($C995,'Policy Characteristics'!$C:$C,0))),"",INDEX('Policy Characteristics'!L:L,MATCH($C995,'Policy Characteristics'!$C:$C,0)))</f>
        <v>forest-restoration.html</v>
      </c>
    </row>
    <row r="996" spans="1:18" ht="16">
      <c r="A996" s="272" t="str">
        <f>IF(ISBLANK(INDEX('Policy Characteristics'!A:A,MATCH($C996,'Policy Characteristics'!$C:$C,0))),"",INDEX('Policy Characteristics'!A:A,MATCH($C996,'Policy Characteristics'!$C:$C,0)))</f>
        <v>Agriculture, Land Use, and Forestry</v>
      </c>
      <c r="B996" s="272" t="str">
        <f>IF(ISBLANK(INDEX('Policy Characteristics'!B:B,MATCH($C996,'Policy Characteristics'!$C:$C,0))),"",INDEX('Policy Characteristics'!B:B,MATCH($C996,'Policy Characteristics'!$C:$C,0)))</f>
        <v>Forest Set-Asides</v>
      </c>
      <c r="C996" s="275" t="s">
        <v>452</v>
      </c>
      <c r="D996" s="44"/>
      <c r="E996" s="44"/>
      <c r="F996" s="44"/>
      <c r="G996" s="44"/>
      <c r="H996" s="43">
        <v>61</v>
      </c>
      <c r="I996" s="44" t="s">
        <v>45</v>
      </c>
      <c r="J996" s="274" t="str">
        <f>IF(ISBLANK(INDEX('Policy Characteristics'!D:D,MATCH($C996,'Policy Characteristics'!$C:$C,0))),"",INDEX('Policy Characteristics'!D:D,MATCH($C996,'Policy Characteristics'!$C:$C,0)))</f>
        <v>Forest Set-Asides</v>
      </c>
      <c r="K996" s="272" t="str">
        <f>IF(ISBLANK(INDEX('Policy Characteristics'!E:E,MATCH($C996,'Policy Characteristics'!$C:$C,0))),"",INDEX('Policy Characteristics'!E:E,MATCH($C996,'Policy Characteristics'!$C:$C,0)))</f>
        <v>land forest set asides</v>
      </c>
      <c r="L996" s="285">
        <f>IF(ISBLANK(INDEX('Policy Characteristics'!F:F,MATCH($C996,'Policy Characteristics'!$C:$C,0))),"",INDEX('Policy Characteristics'!F:F,MATCH($C996,'Policy Characteristics'!$C:$C,0)))</f>
        <v>0</v>
      </c>
      <c r="M996" s="285">
        <f>IF(ISBLANK(INDEX('Policy Characteristics'!G:G,MATCH($C996,'Policy Characteristics'!$C:$C,0))),"",INDEX('Policy Characteristics'!G:G,MATCH($C996,'Policy Characteristics'!$C:$C,0)))</f>
        <v>1</v>
      </c>
      <c r="N996" s="285">
        <f>IF(ISBLANK(INDEX('Policy Characteristics'!H:H,MATCH($C996,'Policy Characteristics'!$C:$C,0))),"",INDEX('Policy Characteristics'!H:H,MATCH($C996,'Policy Characteristics'!$C:$C,0)))</f>
        <v>0.01</v>
      </c>
      <c r="O996" s="272" t="str">
        <f>IF(ISBLANK(INDEX('Policy Characteristics'!I:I,MATCH($C996,'Policy Characteristics'!$C:$C,0))),"",INDEX('Policy Characteristics'!I:I,MATCH($C996,'Policy Characteristics'!$C:$C,0)))</f>
        <v>% of potential achieved</v>
      </c>
      <c r="P996" s="272" t="str">
        <f>IF(ISBLANK(INDEX('Policy Characteristics'!J:J,MATCH($C996,'Policy Characteristics'!$C:$C,0))),"",INDEX('Policy Characteristics'!J:J,MATCH($C996,'Policy Characteristics'!$C:$C,0)))</f>
        <v>**Description:** This policy avoids the release of CO2 from forests by reducing timber harvesting. // **Guidance for setting values:** A 100% setting of this lever reduces timber harvesting by 2% of the Reference Case amount per year, reaching a roughly 70% reduction in timber harvesting by 2050.</v>
      </c>
      <c r="Q996" s="272" t="str">
        <f>IF(ISBLANK(INDEX('Policy Characteristics'!K:K,MATCH($C996,'Policy Characteristics'!$C:$C,0))),"",INDEX('Policy Characteristics'!K:K,MATCH($C996,'Policy Characteristics'!$C:$C,0)))</f>
        <v>lulucf.html#set-asides</v>
      </c>
      <c r="R996" s="272" t="str">
        <f>IF(ISBLANK(INDEX('Policy Characteristics'!L:L,MATCH($C996,'Policy Characteristics'!$C:$C,0))),"",INDEX('Policy Characteristics'!L:L,MATCH($C996,'Policy Characteristics'!$C:$C,0)))</f>
        <v>forest-set-asides.html</v>
      </c>
    </row>
    <row r="997" spans="1:18" ht="16">
      <c r="A997" s="272" t="str">
        <f>IF(ISBLANK(INDEX('Policy Characteristics'!A:A,MATCH($C997,'Policy Characteristics'!$C:$C,0))),"",INDEX('Policy Characteristics'!A:A,MATCH($C997,'Policy Characteristics'!$C:$C,0)))</f>
        <v>Agriculture, Land Use, and Forestry</v>
      </c>
      <c r="B997" s="272" t="str">
        <f>IF(ISBLANK(INDEX('Policy Characteristics'!B:B,MATCH($C997,'Policy Characteristics'!$C:$C,0))),"",INDEX('Policy Characteristics'!B:B,MATCH($C997,'Policy Characteristics'!$C:$C,0)))</f>
        <v>Cropland and Rice Measures</v>
      </c>
      <c r="C997" s="275" t="s">
        <v>2859</v>
      </c>
      <c r="D997" s="44"/>
      <c r="E997" s="44"/>
      <c r="F997" s="44"/>
      <c r="G997" s="44"/>
      <c r="H997" s="43">
        <v>62</v>
      </c>
      <c r="I997" s="44" t="s">
        <v>45</v>
      </c>
      <c r="J997" s="274" t="str">
        <f>IF(ISBLANK(INDEX('Policy Characteristics'!D:D,MATCH($C997,'Policy Characteristics'!$C:$C,0))),"",INDEX('Policy Characteristics'!D:D,MATCH($C997,'Policy Characteristics'!$C:$C,0)))</f>
        <v>Cropland and Rice Measures</v>
      </c>
      <c r="K997" s="272" t="str">
        <f>IF(ISBLANK(INDEX('Policy Characteristics'!E:E,MATCH($C997,'Policy Characteristics'!$C:$C,0))),"",INDEX('Policy Characteristics'!E:E,MATCH($C997,'Policy Characteristics'!$C:$C,0)))</f>
        <v>indst cropland and rice measures</v>
      </c>
      <c r="L997" s="285">
        <f>IF(ISBLANK(INDEX('Policy Characteristics'!F:F,MATCH($C997,'Policy Characteristics'!$C:$C,0))),"",INDEX('Policy Characteristics'!F:F,MATCH($C997,'Policy Characteristics'!$C:$C,0)))</f>
        <v>0</v>
      </c>
      <c r="M997" s="285">
        <f>IF(ISBLANK(INDEX('Policy Characteristics'!G:G,MATCH($C997,'Policy Characteristics'!$C:$C,0))),"",INDEX('Policy Characteristics'!G:G,MATCH($C997,'Policy Characteristics'!$C:$C,0)))</f>
        <v>1</v>
      </c>
      <c r="N997" s="285">
        <f>IF(ISBLANK(INDEX('Policy Characteristics'!H:H,MATCH($C997,'Policy Characteristics'!$C:$C,0))),"",INDEX('Policy Characteristics'!H:H,MATCH($C997,'Policy Characteristics'!$C:$C,0)))</f>
        <v>0.01</v>
      </c>
      <c r="O997" s="272" t="str">
        <f>IF(ISBLANK(INDEX('Policy Characteristics'!I:I,MATCH($C997,'Policy Characteristics'!$C:$C,0))),"",INDEX('Policy Characteristics'!I:I,MATCH($C997,'Policy Characteristics'!$C:$C,0)))</f>
        <v>% of potential achieved</v>
      </c>
      <c r="P997" s="272" t="str">
        <f>IF(ISBLANK(INDEX('Policy Characteristics'!J:J,MATCH($C997,'Policy Characteristics'!$C:$C,0))),"",INDEX('Policy Characteristics'!J:J,MATCH($C997,'Policy Characteristics'!$C:$C,0)))</f>
        <v>**Description:**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If this policy is fully implemented, agricultural process emissions in 2050 are reduced by 2%.</v>
      </c>
      <c r="Q997" s="272" t="str">
        <f>IF(ISBLANK(INDEX('Policy Characteristics'!K:K,MATCH($C997,'Policy Characteristics'!$C:$C,0))),"",INDEX('Policy Characteristics'!K:K,MATCH($C997,'Policy Characteristics'!$C:$C,0)))</f>
        <v>industry-ag-main.html#cropland</v>
      </c>
      <c r="R997" s="272" t="str">
        <f>IF(ISBLANK(INDEX('Policy Characteristics'!L:L,MATCH($C997,'Policy Characteristics'!$C:$C,0))),"",INDEX('Policy Characteristics'!L:L,MATCH($C997,'Policy Characteristics'!$C:$C,0)))</f>
        <v>cropland-management.html</v>
      </c>
    </row>
    <row r="998" spans="1:18" ht="16">
      <c r="A998" s="272" t="str">
        <f>IF(ISBLANK(INDEX('Policy Characteristics'!A:A,MATCH($C998,'Policy Characteristics'!$C:$C,0))),"",INDEX('Policy Characteristics'!A:A,MATCH($C998,'Policy Characteristics'!$C:$C,0)))</f>
        <v>Agriculture, Land Use, and Forestry</v>
      </c>
      <c r="B998" s="272" t="str">
        <f>IF(ISBLANK(INDEX('Policy Characteristics'!B:B,MATCH($C998,'Policy Characteristics'!$C:$C,0))),"",INDEX('Policy Characteristics'!B:B,MATCH($C998,'Policy Characteristics'!$C:$C,0)))</f>
        <v>Improved Forest Management</v>
      </c>
      <c r="C998" s="275" t="s">
        <v>453</v>
      </c>
      <c r="D998" s="44"/>
      <c r="E998" s="44"/>
      <c r="F998" s="44"/>
      <c r="G998" s="44"/>
      <c r="H998" s="43">
        <v>63</v>
      </c>
      <c r="I998" s="44" t="s">
        <v>45</v>
      </c>
      <c r="J998" s="274" t="str">
        <f>IF(ISBLANK(INDEX('Policy Characteristics'!D:D,MATCH($C998,'Policy Characteristics'!$C:$C,0))),"",INDEX('Policy Characteristics'!D:D,MATCH($C998,'Policy Characteristics'!$C:$C,0)))</f>
        <v>Improved Forest Management</v>
      </c>
      <c r="K998" s="272" t="str">
        <f>IF(ISBLANK(INDEX('Policy Characteristics'!E:E,MATCH($C998,'Policy Characteristics'!$C:$C,0))),"",INDEX('Policy Characteristics'!E:E,MATCH($C998,'Policy Characteristics'!$C:$C,0)))</f>
        <v>land forest management</v>
      </c>
      <c r="L998" s="285">
        <f>IF(ISBLANK(INDEX('Policy Characteristics'!F:F,MATCH($C998,'Policy Characteristics'!$C:$C,0))),"",INDEX('Policy Characteristics'!F:F,MATCH($C998,'Policy Characteristics'!$C:$C,0)))</f>
        <v>0</v>
      </c>
      <c r="M998" s="285">
        <f>IF(ISBLANK(INDEX('Policy Characteristics'!G:G,MATCH($C998,'Policy Characteristics'!$C:$C,0))),"",INDEX('Policy Characteristics'!G:G,MATCH($C998,'Policy Characteristics'!$C:$C,0)))</f>
        <v>1</v>
      </c>
      <c r="N998" s="285">
        <f>IF(ISBLANK(INDEX('Policy Characteristics'!H:H,MATCH($C998,'Policy Characteristics'!$C:$C,0))),"",INDEX('Policy Characteristics'!H:H,MATCH($C998,'Policy Characteristics'!$C:$C,0)))</f>
        <v>0.01</v>
      </c>
      <c r="O998" s="272" t="str">
        <f>IF(ISBLANK(INDEX('Policy Characteristics'!I:I,MATCH($C998,'Policy Characteristics'!$C:$C,0))),"",INDEX('Policy Characteristics'!I:I,MATCH($C998,'Policy Characteristics'!$C:$C,0)))</f>
        <v>% of potential achieved</v>
      </c>
      <c r="P998" s="272" t="str">
        <f>IF(ISBLANK(INDEX('Policy Characteristics'!J:J,MATCH($C998,'Policy Characteristics'!$C:$C,0))),"",INDEX('Policy Characteristics'!J:J,MATCH($C998,'Policy Characteristics'!$C:$C,0)))</f>
        <v>**Description:** This policy increases CO2 sequestration by forests through improved forest management practices.  // **Guidance for setting values:** If this policy is fully implemented, half of the 94 million acres of forest not currently under best management practices will instead be managed with best practices by 2050.</v>
      </c>
      <c r="Q998" s="272" t="str">
        <f>IF(ISBLANK(INDEX('Policy Characteristics'!K:K,MATCH($C998,'Policy Characteristics'!$C:$C,0))),"",INDEX('Policy Characteristics'!K:K,MATCH($C998,'Policy Characteristics'!$C:$C,0)))</f>
        <v>lulucf.html#forest-mgmt</v>
      </c>
      <c r="R998" s="272" t="str">
        <f>IF(ISBLANK(INDEX('Policy Characteristics'!L:L,MATCH($C998,'Policy Characteristics'!$C:$C,0))),"",INDEX('Policy Characteristics'!L:L,MATCH($C998,'Policy Characteristics'!$C:$C,0)))</f>
        <v>improved-forest-management.html</v>
      </c>
    </row>
    <row r="999" spans="1:18" ht="16">
      <c r="A999" s="272" t="str">
        <f>IF(ISBLANK(INDEX('Policy Characteristics'!A:A,MATCH($C999,'Policy Characteristics'!$C:$C,0))),"",INDEX('Policy Characteristics'!A:A,MATCH($C999,'Policy Characteristics'!$C:$C,0)))</f>
        <v>Agriculture, Land Use, and Forestry</v>
      </c>
      <c r="B999" s="272" t="str">
        <f>IF(ISBLANK(INDEX('Policy Characteristics'!B:B,MATCH($C999,'Policy Characteristics'!$C:$C,0))),"",INDEX('Policy Characteristics'!B:B,MATCH($C999,'Policy Characteristics'!$C:$C,0)))</f>
        <v>Livestock Measures</v>
      </c>
      <c r="C999" s="275" t="s">
        <v>2893</v>
      </c>
      <c r="D999" s="44"/>
      <c r="E999" s="44"/>
      <c r="F999" s="44"/>
      <c r="G999" s="44"/>
      <c r="H999" s="43">
        <v>64</v>
      </c>
      <c r="I999" s="44" t="s">
        <v>45</v>
      </c>
      <c r="J999" s="274" t="str">
        <f>IF(ISBLANK(INDEX('Policy Characteristics'!D:D,MATCH($C999,'Policy Characteristics'!$C:$C,0))),"",INDEX('Policy Characteristics'!D:D,MATCH($C999,'Policy Characteristics'!$C:$C,0)))</f>
        <v>Livestock Measures</v>
      </c>
      <c r="K999" s="272" t="str">
        <f>IF(ISBLANK(INDEX('Policy Characteristics'!E:E,MATCH($C999,'Policy Characteristics'!$C:$C,0))),"",INDEX('Policy Characteristics'!E:E,MATCH($C999,'Policy Characteristics'!$C:$C,0)))</f>
        <v>indst livestock measures</v>
      </c>
      <c r="L999" s="285">
        <f>IF(ISBLANK(INDEX('Policy Characteristics'!F:F,MATCH($C999,'Policy Characteristics'!$C:$C,0))),"",INDEX('Policy Characteristics'!F:F,MATCH($C999,'Policy Characteristics'!$C:$C,0)))</f>
        <v>0</v>
      </c>
      <c r="M999" s="285">
        <f>IF(ISBLANK(INDEX('Policy Characteristics'!G:G,MATCH($C999,'Policy Characteristics'!$C:$C,0))),"",INDEX('Policy Characteristics'!G:G,MATCH($C999,'Policy Characteristics'!$C:$C,0)))</f>
        <v>1</v>
      </c>
      <c r="N999" s="285">
        <f>IF(ISBLANK(INDEX('Policy Characteristics'!H:H,MATCH($C999,'Policy Characteristics'!$C:$C,0))),"",INDEX('Policy Characteristics'!H:H,MATCH($C999,'Policy Characteristics'!$C:$C,0)))</f>
        <v>0.01</v>
      </c>
      <c r="O999" s="272" t="str">
        <f>IF(ISBLANK(INDEX('Policy Characteristics'!I:I,MATCH($C999,'Policy Characteristics'!$C:$C,0))),"",INDEX('Policy Characteristics'!I:I,MATCH($C999,'Policy Characteristics'!$C:$C,0)))</f>
        <v>% of potential achieved</v>
      </c>
      <c r="P999" s="272" t="str">
        <f>IF(ISBLANK(INDEX('Policy Characteristics'!J:J,MATCH($C999,'Policy Characteristics'!$C:$C,0))),"",INDEX('Policy Characteristics'!J:J,MATCH($C999,'Policy Characteristics'!$C:$C,0)))</f>
        <v>**Description:** This policy reduces greenhouse gas emissions from agriculture through livestock-related measures, such as feed supplements or drugs to prevent enteric methane formation. // **Guidance for setting values:** If this policy is fully implemented, agricultural process emissions in 2050 are reduced by 10%.</v>
      </c>
      <c r="Q999" s="272" t="str">
        <f>IF(ISBLANK(INDEX('Policy Characteristics'!K:K,MATCH($C999,'Policy Characteristics'!$C:$C,0))),"",INDEX('Policy Characteristics'!K:K,MATCH($C999,'Policy Characteristics'!$C:$C,0)))</f>
        <v>industry-ag-main.html#livestock</v>
      </c>
      <c r="R999" s="272" t="str">
        <f>IF(ISBLANK(INDEX('Policy Characteristics'!L:L,MATCH($C999,'Policy Characteristics'!$C:$C,0))),"",INDEX('Policy Characteristics'!L:L,MATCH($C999,'Policy Characteristics'!$C:$C,0)))</f>
        <v>livestock-measures.html</v>
      </c>
    </row>
    <row r="1000" spans="1:18" ht="16">
      <c r="A1000" s="272" t="str">
        <f>IF(ISBLANK(INDEX('Policy Characteristics'!A:A,MATCH($C1000,'Policy Characteristics'!$C:$C,0))),"",INDEX('Policy Characteristics'!A:A,MATCH($C1000,'Policy Characteristics'!$C:$C,0)))</f>
        <v>Agriculture, Land Use, and Forestry</v>
      </c>
      <c r="B1000" s="272" t="str">
        <f>IF(ISBLANK(INDEX('Policy Characteristics'!B:B,MATCH($C1000,'Policy Characteristics'!$C:$C,0))),"",INDEX('Policy Characteristics'!B:B,MATCH($C1000,'Policy Characteristics'!$C:$C,0)))</f>
        <v>Peatland Restoration</v>
      </c>
      <c r="C1000" s="275" t="s">
        <v>455</v>
      </c>
      <c r="D1000" s="44"/>
      <c r="E1000" s="44"/>
      <c r="F1000" s="44"/>
      <c r="G1000" s="44"/>
      <c r="H1000" s="43">
        <v>178</v>
      </c>
      <c r="I1000" s="44" t="s">
        <v>46</v>
      </c>
      <c r="J1000" s="274" t="str">
        <f>IF(ISBLANK(INDEX('Policy Characteristics'!D:D,MATCH($C1000,'Policy Characteristics'!$C:$C,0))),"",INDEX('Policy Characteristics'!D:D,MATCH($C1000,'Policy Characteristics'!$C:$C,0)))</f>
        <v>Peatland Restoration</v>
      </c>
      <c r="K1000" s="272" t="str">
        <f>IF(ISBLANK(INDEX('Policy Characteristics'!E:E,MATCH($C1000,'Policy Characteristics'!$C:$C,0))),"",INDEX('Policy Characteristics'!E:E,MATCH($C1000,'Policy Characteristics'!$C:$C,0)))</f>
        <v>land peatland restoration</v>
      </c>
      <c r="L1000" s="285">
        <f>IF(ISBLANK(INDEX('Policy Characteristics'!F:F,MATCH($C1000,'Policy Characteristics'!$C:$C,0))),"",INDEX('Policy Characteristics'!F:F,MATCH($C1000,'Policy Characteristics'!$C:$C,0)))</f>
        <v>0</v>
      </c>
      <c r="M1000" s="285">
        <f>IF(ISBLANK(INDEX('Policy Characteristics'!G:G,MATCH($C1000,'Policy Characteristics'!$C:$C,0))),"",INDEX('Policy Characteristics'!G:G,MATCH($C1000,'Policy Characteristics'!$C:$C,0)))</f>
        <v>1</v>
      </c>
      <c r="N1000" s="285">
        <f>IF(ISBLANK(INDEX('Policy Characteristics'!H:H,MATCH($C1000,'Policy Characteristics'!$C:$C,0))),"",INDEX('Policy Characteristics'!H:H,MATCH($C1000,'Policy Characteristics'!$C:$C,0)))</f>
        <v>0.01</v>
      </c>
      <c r="O1000" s="272" t="str">
        <f>IF(ISBLANK(INDEX('Policy Characteristics'!I:I,MATCH($C1000,'Policy Characteristics'!$C:$C,0))),"",INDEX('Policy Characteristics'!I:I,MATCH($C1000,'Policy Characteristics'!$C:$C,0)))</f>
        <v>% of potential achieved</v>
      </c>
      <c r="P1000" s="272" t="str">
        <f>IF(ISBLANK(INDEX('Policy Characteristics'!J:J,MATCH($C1000,'Policy Characteristics'!$C:$C,0))),"",INDEX('Policy Characteristics'!J:J,MATCH($C1000,'Policy Characteristics'!$C:$C,0)))</f>
        <v/>
      </c>
      <c r="Q1000" s="272" t="str">
        <f>IF(ISBLANK(INDEX('Policy Characteristics'!K:K,MATCH($C1000,'Policy Characteristics'!$C:$C,0))),"",INDEX('Policy Characteristics'!K:K,MATCH($C1000,'Policy Characteristics'!$C:$C,0)))</f>
        <v/>
      </c>
      <c r="R1000" s="272" t="str">
        <f>IF(ISBLANK(INDEX('Policy Characteristics'!L:L,MATCH($C1000,'Policy Characteristics'!$C:$C,0))),"",INDEX('Policy Characteristics'!L:L,MATCH($C1000,'Policy Characteristics'!$C:$C,0)))</f>
        <v>peatland-restoration.html</v>
      </c>
    </row>
    <row r="1001" spans="1:18" ht="16">
      <c r="A1001" s="272" t="str">
        <f>IF(ISBLANK(INDEX('Policy Characteristics'!A:A,MATCH($C1001,'Policy Characteristics'!$C:$C,0))),"",INDEX('Policy Characteristics'!A:A,MATCH($C1001,'Policy Characteristics'!$C:$C,0)))</f>
        <v>Agriculture, Land Use, and Forestry</v>
      </c>
      <c r="B1001" s="272" t="str">
        <f>IF(ISBLANK(INDEX('Policy Characteristics'!B:B,MATCH($C1001,'Policy Characteristics'!$C:$C,0))),"",INDEX('Policy Characteristics'!B:B,MATCH($C1001,'Policy Characteristics'!$C:$C,0)))</f>
        <v>Shift to Non-Animal Products</v>
      </c>
      <c r="C1001" s="275" t="s">
        <v>2488</v>
      </c>
      <c r="D1001" s="44"/>
      <c r="E1001" s="44"/>
      <c r="F1001" s="44"/>
      <c r="G1001" s="44"/>
      <c r="H1001" s="43">
        <v>434</v>
      </c>
      <c r="I1001" s="44" t="s">
        <v>45</v>
      </c>
      <c r="J1001" s="274" t="str">
        <f>IF(ISBLANK(INDEX('Policy Characteristics'!D:D,MATCH($C1001,'Policy Characteristics'!$C:$C,0))),"",INDEX('Policy Characteristics'!D:D,MATCH($C1001,'Policy Characteristics'!$C:$C,0)))</f>
        <v>Shift to Non-Animal Products</v>
      </c>
      <c r="K1001" s="272" t="str">
        <f>IF(ISBLANK(INDEX('Policy Characteristics'!E:E,MATCH($C1001,'Policy Characteristics'!$C:$C,0))),"",INDEX('Policy Characteristics'!E:E,MATCH($C1001,'Policy Characteristics'!$C:$C,0)))</f>
        <v>indst shift to nonanimal products</v>
      </c>
      <c r="L1001" s="285">
        <f>IF(ISBLANK(INDEX('Policy Characteristics'!F:F,MATCH($C1001,'Policy Characteristics'!$C:$C,0))),"",INDEX('Policy Characteristics'!F:F,MATCH($C1001,'Policy Characteristics'!$C:$C,0)))</f>
        <v>0</v>
      </c>
      <c r="M1001" s="285">
        <f>IF(ISBLANK(INDEX('Policy Characteristics'!G:G,MATCH($C1001,'Policy Characteristics'!$C:$C,0))),"",INDEX('Policy Characteristics'!G:G,MATCH($C1001,'Policy Characteristics'!$C:$C,0)))</f>
        <v>1</v>
      </c>
      <c r="N1001" s="285">
        <f>IF(ISBLANK(INDEX('Policy Characteristics'!H:H,MATCH($C1001,'Policy Characteristics'!$C:$C,0))),"",INDEX('Policy Characteristics'!H:H,MATCH($C1001,'Policy Characteristics'!$C:$C,0)))</f>
        <v>0.01</v>
      </c>
      <c r="O1001" s="272" t="str">
        <f>IF(ISBLANK(INDEX('Policy Characteristics'!I:I,MATCH($C1001,'Policy Characteristics'!$C:$C,0))),"",INDEX('Policy Characteristics'!I:I,MATCH($C1001,'Policy Characteristics'!$C:$C,0)))</f>
        <v>% reduction in animal products</v>
      </c>
      <c r="P1001" s="272" t="str">
        <f>IF(ISBLANK(INDEX('Policy Characteristics'!J:J,MATCH($C1001,'Policy Characteristics'!$C:$C,0))),"",INDEX('Policy Characteristics'!J:J,MATCH($C1001,'Policy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001" s="272" t="str">
        <f>IF(ISBLANK(INDEX('Policy Characteristics'!K:K,MATCH($C1001,'Policy Characteristics'!$C:$C,0))),"",INDEX('Policy Characteristics'!K:K,MATCH($C1001,'Policy Characteristics'!$C:$C,0)))</f>
        <v/>
      </c>
      <c r="R1001" s="272" t="str">
        <f>IF(ISBLANK(INDEX('Policy Characteristics'!L:L,MATCH($C1001,'Policy Characteristics'!$C:$C,0))),"",INDEX('Policy Characteristics'!L:L,MATCH($C1001,'Policy Characteristics'!$C:$C,0)))</f>
        <v>shift-to-non-animal-products.html</v>
      </c>
    </row>
    <row r="1002" spans="1:18" s="2" customFormat="1" ht="16">
      <c r="A1002" s="272" t="str">
        <f>IF(ISBLANK(INDEX('Policy Characteristics'!A:A,MATCH($C1002,'Policy Characteristics'!$C:$C,0))),"",INDEX('Policy Characteristics'!A:A,MATCH($C1002,'Policy Characteristics'!$C:$C,0)))</f>
        <v>District Heat and Hydrogen</v>
      </c>
      <c r="B1002" s="272" t="str">
        <f>IF(ISBLANK(INDEX('Policy Characteristics'!B:B,MATCH($C1002,'Policy Characteristics'!$C:$C,0))),"",INDEX('Policy Characteristics'!B:B,MATCH($C1002,'Policy Characteristics'!$C:$C,0)))</f>
        <v>Use CHP for District Heat</v>
      </c>
      <c r="C1002" s="273" t="s">
        <v>304</v>
      </c>
      <c r="D1002" s="6"/>
      <c r="E1002" s="6"/>
      <c r="F1002" s="6"/>
      <c r="G1002" s="6"/>
      <c r="H1002" s="43">
        <v>68</v>
      </c>
      <c r="I1002" s="6" t="s">
        <v>45</v>
      </c>
      <c r="J1002" s="274" t="str">
        <f>IF(ISBLANK(INDEX('Policy Characteristics'!D:D,MATCH($C1002,'Policy Characteristics'!$C:$C,0))),"",INDEX('Policy Characteristics'!D:D,MATCH($C1002,'Policy Characteristics'!$C:$C,0)))</f>
        <v>District Heat CHP</v>
      </c>
      <c r="K1002" s="272" t="str">
        <f>IF(ISBLANK(INDEX('Policy Characteristics'!E:E,MATCH($C1002,'Policy Characteristics'!$C:$C,0))),"",INDEX('Policy Characteristics'!E:E,MATCH($C1002,'Policy Characteristics'!$C:$C,0)))</f>
        <v>heat convert heat to CHP</v>
      </c>
      <c r="L1002" s="285">
        <f>IF(ISBLANK(INDEX('Policy Characteristics'!F:F,MATCH($C1002,'Policy Characteristics'!$C:$C,0))),"",INDEX('Policy Characteristics'!F:F,MATCH($C1002,'Policy Characteristics'!$C:$C,0)))</f>
        <v>0</v>
      </c>
      <c r="M1002" s="285">
        <f>IF(ISBLANK(INDEX('Policy Characteristics'!G:G,MATCH($C1002,'Policy Characteristics'!$C:$C,0))),"",INDEX('Policy Characteristics'!G:G,MATCH($C1002,'Policy Characteristics'!$C:$C,0)))</f>
        <v>1</v>
      </c>
      <c r="N1002" s="285">
        <f>IF(ISBLANK(INDEX('Policy Characteristics'!H:H,MATCH($C1002,'Policy Characteristics'!$C:$C,0))),"",INDEX('Policy Characteristics'!H:H,MATCH($C1002,'Policy Characteristics'!$C:$C,0)))</f>
        <v>0.01</v>
      </c>
      <c r="O1002" s="272" t="str">
        <f>IF(ISBLANK(INDEX('Policy Characteristics'!I:I,MATCH($C1002,'Policy Characteristics'!$C:$C,0))),"",INDEX('Policy Characteristics'!I:I,MATCH($C1002,'Policy Characteristics'!$C:$C,0)))</f>
        <v>% non-CHP heat converted</v>
      </c>
      <c r="P1002" s="272" t="str">
        <f>IF(ISBLANK(INDEX('Policy Characteristics'!J:J,MATCH($C1002,'Policy Characteristics'!$C:$C,0))),"",INDEX('Policy Characteristics'!J:J,MATCH($C1002,'Policy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Reference Case Scenario, the fraction of heat derived from CHP plants is constant at roughly 50%.  Therefore, a policy setting of 50% would increase the CHP fraction to 75% in 2050.</v>
      </c>
      <c r="Q1002" s="272" t="str">
        <f>IF(ISBLANK(INDEX('Policy Characteristics'!K:K,MATCH($C1002,'Policy Characteristics'!$C:$C,0))),"",INDEX('Policy Characteristics'!K:K,MATCH($C1002,'Policy Characteristics'!$C:$C,0)))</f>
        <v>district-heating.html#chp</v>
      </c>
      <c r="R1002" s="272" t="str">
        <f>IF(ISBLANK(INDEX('Policy Characteristics'!L:L,MATCH($C1002,'Policy Characteristics'!$C:$C,0))),"",INDEX('Policy Characteristics'!L:L,MATCH($C1002,'Policy Characteristics'!$C:$C,0)))</f>
        <v>convert-non-chp-heat-production.html</v>
      </c>
    </row>
    <row r="1003" spans="1:18" s="2" customFormat="1" ht="16">
      <c r="A1003" s="272" t="str">
        <f>IF(ISBLANK(INDEX('Policy Characteristics'!A:A,MATCH($C1003,'Policy Characteristics'!$C:$C,0))),"",INDEX('Policy Characteristics'!A:A,MATCH($C1003,'Policy Characteristics'!$C:$C,0)))</f>
        <v>District Heat and Hydrogen</v>
      </c>
      <c r="B1003" s="272" t="str">
        <f>IF(ISBLANK(INDEX('Policy Characteristics'!B:B,MATCH($C1003,'Policy Characteristics'!$C:$C,0))),"",INDEX('Policy Characteristics'!B:B,MATCH($C1003,'Policy Characteristics'!$C:$C,0)))</f>
        <v>Produce District Heat with Hydrogen</v>
      </c>
      <c r="C1003" s="273" t="s">
        <v>2818</v>
      </c>
      <c r="D1003" s="6"/>
      <c r="E1003" s="6"/>
      <c r="F1003" s="6"/>
      <c r="G1003" s="6"/>
      <c r="H1003" s="43">
        <v>176</v>
      </c>
      <c r="I1003" s="6" t="s">
        <v>45</v>
      </c>
      <c r="J1003" s="274" t="str">
        <f>IF(ISBLANK(INDEX('Policy Characteristics'!D:D,MATCH($C1003,'Policy Characteristics'!$C:$C,0))),"",INDEX('Policy Characteristics'!D:D,MATCH($C1003,'Policy Characteristics'!$C:$C,0)))</f>
        <v>District Heat Fuel Switching</v>
      </c>
      <c r="K1003" s="272" t="str">
        <f>IF(ISBLANK(INDEX('Policy Characteristics'!E:E,MATCH($C1003,'Policy Characteristics'!$C:$C,0))),"",INDEX('Policy Characteristics'!E:E,MATCH($C1003,'Policy Characteristics'!$C:$C,0)))</f>
        <v>heat fuel type shifting</v>
      </c>
      <c r="L1003" s="285">
        <f>IF(ISBLANK(INDEX('Policy Characteristics'!F:F,MATCH($C1003,'Policy Characteristics'!$C:$C,0))),"",INDEX('Policy Characteristics'!F:F,MATCH($C1003,'Policy Characteristics'!$C:$C,0)))</f>
        <v>0</v>
      </c>
      <c r="M1003" s="285">
        <f>IF(ISBLANK(INDEX('Policy Characteristics'!G:G,MATCH($C1003,'Policy Characteristics'!$C:$C,0))),"",INDEX('Policy Characteristics'!G:G,MATCH($C1003,'Policy Characteristics'!$C:$C,0)))</f>
        <v>1</v>
      </c>
      <c r="N1003" s="285">
        <f>IF(ISBLANK(INDEX('Policy Characteristics'!H:H,MATCH($C1003,'Policy Characteristics'!$C:$C,0))),"",INDEX('Policy Characteristics'!H:H,MATCH($C1003,'Policy Characteristics'!$C:$C,0)))</f>
        <v>0.01</v>
      </c>
      <c r="O1003" s="272" t="str">
        <f>IF(ISBLANK(INDEX('Policy Characteristics'!I:I,MATCH($C1003,'Policy Characteristics'!$C:$C,0))),"",INDEX('Policy Characteristics'!I:I,MATCH($C1003,'Policy Characteristics'!$C:$C,0)))</f>
        <v>% of fuel use</v>
      </c>
      <c r="P1003" s="272" t="str">
        <f>IF(ISBLANK(INDEX('Policy Characteristics'!J:J,MATCH($C1003,'Policy Characteristics'!$C:$C,0))),"",INDEX('Policy Characteristics'!J:J,MATCH($C1003,'Policy Characteristics'!$C:$C,0)))</f>
        <v>**Description:** This policy causes a percentage of the district heat to be generated by burning hydrogen instead of the fuels used in the Reference Case case. // **Guidance for setting values:** In the United States, 64% of district heat is made by burning natural gas, 17% from coal, 16% from biomass, and 3% from petroleum.  Hydrogen technologies are still emerging, and it is not yet clear if it will be more economical to electrify end uses of heat (ceasing to use district heat), or if decarbonizing district heat facilities will be an economical pathway.</v>
      </c>
      <c r="Q1003" s="272" t="str">
        <f>IF(ISBLANK(INDEX('Policy Characteristics'!K:K,MATCH($C1003,'Policy Characteristics'!$C:$C,0))),"",INDEX('Policy Characteristics'!K:K,MATCH($C1003,'Policy Characteristics'!$C:$C,0)))</f>
        <v>district-heating.html#convert-coal</v>
      </c>
      <c r="R1003" s="272" t="str">
        <f>IF(ISBLANK(INDEX('Policy Characteristics'!L:L,MATCH($C1003,'Policy Characteristics'!$C:$C,0))),"",INDEX('Policy Characteristics'!L:L,MATCH($C1003,'Policy Characteristics'!$C:$C,0)))</f>
        <v>district-heat-fuel-switching.html</v>
      </c>
    </row>
    <row r="1004" spans="1:18" s="2" customFormat="1" ht="16">
      <c r="A1004" s="272" t="str">
        <f>IF(ISBLANK(INDEX('Policy Characteristics'!A:A,MATCH($C1004,'Policy Characteristics'!$C:$C,0))),"",INDEX('Policy Characteristics'!A:A,MATCH($C1004,'Policy Characteristics'!$C:$C,0)))</f>
        <v>District Heat and Hydrogen</v>
      </c>
      <c r="B1004" s="272" t="str">
        <f>IF(ISBLANK(INDEX('Policy Characteristics'!B:B,MATCH($C1004,'Policy Characteristics'!$C:$C,0))),"",INDEX('Policy Characteristics'!B:B,MATCH($C1004,'Policy Characteristics'!$C:$C,0)))</f>
        <v>Shift Hydrogen Production to Electrolysis</v>
      </c>
      <c r="C1004" s="273" t="s">
        <v>2534</v>
      </c>
      <c r="D1004" s="6"/>
      <c r="E1004" s="6"/>
      <c r="F1004" s="6"/>
      <c r="G1004" s="6"/>
      <c r="H1004" s="43">
        <v>450</v>
      </c>
      <c r="I1004" s="6" t="s">
        <v>45</v>
      </c>
      <c r="J1004" s="274" t="str">
        <f>IF(ISBLANK(INDEX('Policy Characteristics'!D:D,MATCH($C1004,'Policy Characteristics'!$C:$C,0))),"",INDEX('Policy Characteristics'!D:D,MATCH($C1004,'Policy Characteristics'!$C:$C,0)))</f>
        <v>Hydrogen Electrolysis</v>
      </c>
      <c r="K1004" s="272" t="str">
        <f>IF(ISBLANK(INDEX('Policy Characteristics'!E:E,MATCH($C1004,'Policy Characteristics'!$C:$C,0))),"",INDEX('Policy Characteristics'!E:E,MATCH($C1004,'Policy Characteristics'!$C:$C,0)))</f>
        <v>hydgn shift production pathways</v>
      </c>
      <c r="L1004" s="285">
        <f>IF(ISBLANK(INDEX('Policy Characteristics'!F:F,MATCH($C1004,'Policy Characteristics'!$C:$C,0))),"",INDEX('Policy Characteristics'!F:F,MATCH($C1004,'Policy Characteristics'!$C:$C,0)))</f>
        <v>0</v>
      </c>
      <c r="M1004" s="285">
        <f>IF(ISBLANK(INDEX('Policy Characteristics'!G:G,MATCH($C1004,'Policy Characteristics'!$C:$C,0))),"",INDEX('Policy Characteristics'!G:G,MATCH($C1004,'Policy Characteristics'!$C:$C,0)))</f>
        <v>1</v>
      </c>
      <c r="N1004" s="285">
        <f>IF(ISBLANK(INDEX('Policy Characteristics'!H:H,MATCH($C1004,'Policy Characteristics'!$C:$C,0))),"",INDEX('Policy Characteristics'!H:H,MATCH($C1004,'Policy Characteristics'!$C:$C,0)))</f>
        <v>0.01</v>
      </c>
      <c r="O1004" s="272" t="str">
        <f>IF(ISBLANK(INDEX('Policy Characteristics'!I:I,MATCH($C1004,'Policy Characteristics'!$C:$C,0))),"",INDEX('Policy Characteristics'!I:I,MATCH($C1004,'Policy Characteristics'!$C:$C,0)))</f>
        <v>% of hydrogen production</v>
      </c>
      <c r="P1004" s="272" t="str">
        <f>IF(ISBLANK(INDEX('Policy Characteristics'!J:J,MATCH($C1004,'Policy Characteristics'!$C:$C,0))),"",INDEX('Policy Characteristics'!J:J,MATCH($C1004,'Policy Characteristics'!$C:$C,0)))</f>
        <v>**Description:** This policy causes a percentage of merchant hydrogen (i.e. hydrogen produced for sale, not hydrogen produced and consumed on-site within a facility) to be produced via electrolysis rather than via other production pathways. // **Guidance for setting values:** Today, in the United States, roughly 95% of hydrogen is produced via steam reforming of natural gas and 5% is produced via electrolysis.  These shares are not projected to change in the Reference Case case.</v>
      </c>
      <c r="Q1004" s="272" t="str">
        <f>IF(ISBLANK(INDEX('Policy Characteristics'!K:K,MATCH($C1004,'Policy Characteristics'!$C:$C,0))),"",INDEX('Policy Characteristics'!K:K,MATCH($C1004,'Policy Characteristics'!$C:$C,0)))</f>
        <v/>
      </c>
      <c r="R1004" s="272" t="str">
        <f>IF(ISBLANK(INDEX('Policy Characteristics'!L:L,MATCH($C1004,'Policy Characteristics'!$C:$C,0))),"",INDEX('Policy Characteristics'!L:L,MATCH($C1004,'Policy Characteristics'!$C:$C,0)))</f>
        <v>switch-hydrogen-production-pathway.html</v>
      </c>
    </row>
    <row r="1005" spans="1:18" s="4" customFormat="1" ht="16">
      <c r="A1005" s="272" t="str">
        <f>IF(ISBLANK(INDEX('Policy Characteristics'!A:A,MATCH($C1005,'Policy Characteristics'!$C:$C,0))),"",INDEX('Policy Characteristics'!A:A,MATCH($C1005,'Policy Characteristics'!$C:$C,0)))</f>
        <v>Cross-Sector</v>
      </c>
      <c r="B1005" s="272" t="str">
        <f>IF(ISBLANK(INDEX('Policy Characteristics'!B:B,MATCH($C1005,'Policy Characteristics'!$C:$C,0))),"",INDEX('Policy Characteristics'!B:B,MATCH($C1005,'Policy Characteristics'!$C:$C,0)))</f>
        <v>Carbon Price</v>
      </c>
      <c r="C1005" s="275" t="s">
        <v>2458</v>
      </c>
      <c r="D1005" s="44" t="s">
        <v>353</v>
      </c>
      <c r="E1005" s="44"/>
      <c r="F1005" s="44" t="s">
        <v>357</v>
      </c>
      <c r="G1005" s="44"/>
      <c r="H1005" s="43">
        <v>171</v>
      </c>
      <c r="I1005" s="44" t="s">
        <v>45</v>
      </c>
      <c r="J1005" s="274" t="str">
        <f>IF(ISBLANK(INDEX('Policy Characteristics'!D:D,MATCH($C1005,'Policy Characteristics'!$C:$C,0))),"",INDEX('Policy Characteristics'!D:D,MATCH($C1005,'Policy Characteristics'!$C:$C,0)))</f>
        <v>Carbon Price</v>
      </c>
      <c r="K1005" s="272" t="str">
        <f>IF(ISBLANK(INDEX('Policy Characteristics'!E:E,MATCH($C1005,'Policy Characteristics'!$C:$C,0))),"",INDEX('Policy Characteristics'!E:E,MATCH($C1005,'Policy Characteristics'!$C:$C,0)))</f>
        <v>cross carbon tax</v>
      </c>
      <c r="L1005" s="272">
        <f>IF(ISBLANK(INDEX('Policy Characteristics'!F:F,MATCH($C1005,'Policy Characteristics'!$C:$C,0))),"",INDEX('Policy Characteristics'!F:F,MATCH($C1005,'Policy Characteristics'!$C:$C,0)))</f>
        <v>0</v>
      </c>
      <c r="M1005" s="272">
        <f>IF(ISBLANK(INDEX('Policy Characteristics'!G:G,MATCH($C1005,'Policy Characteristics'!$C:$C,0))),"",INDEX('Policy Characteristics'!G:G,MATCH($C1005,'Policy Characteristics'!$C:$C,0)))</f>
        <v>300</v>
      </c>
      <c r="N1005" s="272">
        <f>IF(ISBLANK(INDEX('Policy Characteristics'!H:H,MATCH($C1005,'Policy Characteristics'!$C:$C,0))),"",INDEX('Policy Characteristics'!H:H,MATCH($C1005,'Policy Characteristics'!$C:$C,0)))</f>
        <v>5</v>
      </c>
      <c r="O1005" s="272" t="str">
        <f>IF(ISBLANK(INDEX('Policy Characteristics'!I:I,MATCH($C1005,'Policy Characteristics'!$C:$C,0))),"",INDEX('Policy Characteristics'!I:I,MATCH($C1005,'Policy Characteristics'!$C:$C,0)))</f>
        <v>$/metric ton CO2e</v>
      </c>
      <c r="P1005" s="272" t="str">
        <f>IF(ISBLANK(INDEX('Policy Characteristics'!J:J,MATCH($C1005,'Policy Characteristics'!$C:$C,0))),"",INDEX('Policy Characteristics'!J:J,MATCH($C1005,'Policy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05" s="272" t="str">
        <f>IF(ISBLANK(INDEX('Policy Characteristics'!K:K,MATCH($C1005,'Policy Characteristics'!$C:$C,0))),"",INDEX('Policy Characteristics'!K:K,MATCH($C1005,'Policy Characteristics'!$C:$C,0)))</f>
        <v>fuels.html#carbon-tax</v>
      </c>
      <c r="R1005" s="272" t="str">
        <f>IF(ISBLANK(INDEX('Policy Characteristics'!L:L,MATCH($C1005,'Policy Characteristics'!$C:$C,0))),"",INDEX('Policy Characteristics'!L:L,MATCH($C1005,'Policy Characteristics'!$C:$C,0)))</f>
        <v>carbon-tax.html</v>
      </c>
    </row>
    <row r="1006" spans="1:18" s="4" customFormat="1" ht="16">
      <c r="A1006" s="272" t="str">
        <f>IF(ISBLANK(INDEX('Policy Characteristics'!A:A,MATCH($C1006,'Policy Characteristics'!$C:$C,0))),"",INDEX('Policy Characteristics'!A:A,MATCH($C1006,'Policy Characteristics'!$C:$C,0)))</f>
        <v>Cross-Sector</v>
      </c>
      <c r="B1006" s="272" t="str">
        <f>IF(ISBLANK(INDEX('Policy Characteristics'!B:B,MATCH($C1006,'Policy Characteristics'!$C:$C,0))),"",INDEX('Policy Characteristics'!B:B,MATCH($C1006,'Policy Characteristics'!$C:$C,0)))</f>
        <v>Carbon Price</v>
      </c>
      <c r="C1006" s="274" t="str">
        <f t="shared" ref="C1006" si="46">C$1005</f>
        <v>Additional Carbon Tax Rate</v>
      </c>
      <c r="D1006" s="44" t="s">
        <v>361</v>
      </c>
      <c r="E1006" s="44"/>
      <c r="F1006" s="44" t="s">
        <v>362</v>
      </c>
      <c r="G1006" s="44"/>
      <c r="H1006" s="43">
        <v>172</v>
      </c>
      <c r="I1006" s="44" t="s">
        <v>45</v>
      </c>
      <c r="J1006" s="274" t="str">
        <f>IF(ISBLANK(INDEX('Policy Characteristics'!D:D,MATCH($C1006,'Policy Characteristics'!$C:$C,0))),"",INDEX('Policy Characteristics'!D:D,MATCH($C1006,'Policy Characteristics'!$C:$C,0)))</f>
        <v>Carbon Price</v>
      </c>
      <c r="K1006" s="272" t="str">
        <f>IF(ISBLANK(INDEX('Policy Characteristics'!E:E,MATCH($C1006,'Policy Characteristics'!$C:$C,0))),"",INDEX('Policy Characteristics'!E:E,MATCH($C1006,'Policy Characteristics'!$C:$C,0)))</f>
        <v>cross carbon tax</v>
      </c>
      <c r="L1006" s="272">
        <f>IF(ISBLANK(INDEX('Policy Characteristics'!F:F,MATCH($C1006,'Policy Characteristics'!$C:$C,0))),"",INDEX('Policy Characteristics'!F:F,MATCH($C1006,'Policy Characteristics'!$C:$C,0)))</f>
        <v>0</v>
      </c>
      <c r="M1006" s="272">
        <f>IF(ISBLANK(INDEX('Policy Characteristics'!G:G,MATCH($C1006,'Policy Characteristics'!$C:$C,0))),"",INDEX('Policy Characteristics'!G:G,MATCH($C1006,'Policy Characteristics'!$C:$C,0)))</f>
        <v>300</v>
      </c>
      <c r="N1006" s="272">
        <f>IF(ISBLANK(INDEX('Policy Characteristics'!H:H,MATCH($C1006,'Policy Characteristics'!$C:$C,0))),"",INDEX('Policy Characteristics'!H:H,MATCH($C1006,'Policy Characteristics'!$C:$C,0)))</f>
        <v>5</v>
      </c>
      <c r="O1006" s="272" t="str">
        <f>IF(ISBLANK(INDEX('Policy Characteristics'!I:I,MATCH($C1006,'Policy Characteristics'!$C:$C,0))),"",INDEX('Policy Characteristics'!I:I,MATCH($C1006,'Policy Characteristics'!$C:$C,0)))</f>
        <v>$/metric ton CO2e</v>
      </c>
      <c r="P1006" s="272" t="str">
        <f>IF(ISBLANK(INDEX('Policy Characteristics'!J:J,MATCH($C1006,'Policy Characteristics'!$C:$C,0))),"",INDEX('Policy Characteristics'!J:J,MATCH($C1006,'Policy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06" s="272" t="str">
        <f>IF(ISBLANK(INDEX('Policy Characteristics'!K:K,MATCH($C1006,'Policy Characteristics'!$C:$C,0))),"",INDEX('Policy Characteristics'!K:K,MATCH($C1006,'Policy Characteristics'!$C:$C,0)))</f>
        <v>fuels.html#carbon-tax</v>
      </c>
      <c r="R1006" s="272" t="str">
        <f>IF(ISBLANK(INDEX('Policy Characteristics'!L:L,MATCH($C1006,'Policy Characteristics'!$C:$C,0))),"",INDEX('Policy Characteristics'!L:L,MATCH($C1006,'Policy Characteristics'!$C:$C,0)))</f>
        <v>carbon-tax.html</v>
      </c>
    </row>
    <row r="1007" spans="1:18" s="4" customFormat="1" ht="16">
      <c r="A1007" s="272" t="str">
        <f>IF(ISBLANK(INDEX('Policy Characteristics'!A:A,MATCH($C1007,'Policy Characteristics'!$C:$C,0))),"",INDEX('Policy Characteristics'!A:A,MATCH($C1007,'Policy Characteristics'!$C:$C,0)))</f>
        <v>Cross-Sector</v>
      </c>
      <c r="B1007" s="272" t="str">
        <f>IF(ISBLANK(INDEX('Policy Characteristics'!B:B,MATCH($C1007,'Policy Characteristics'!$C:$C,0))),"",INDEX('Policy Characteristics'!B:B,MATCH($C1007,'Policy Characteristics'!$C:$C,0)))</f>
        <v>Carbon Price</v>
      </c>
      <c r="C1007" s="274" t="str">
        <f t="shared" ref="C1007:C1010" si="47">C$1005</f>
        <v>Additional Carbon Tax Rate</v>
      </c>
      <c r="D1007" s="44" t="s">
        <v>355</v>
      </c>
      <c r="E1007" s="44"/>
      <c r="F1007" s="44" t="s">
        <v>359</v>
      </c>
      <c r="G1007" s="44"/>
      <c r="H1007" s="43">
        <v>173</v>
      </c>
      <c r="I1007" s="44" t="s">
        <v>45</v>
      </c>
      <c r="J1007" s="274" t="str">
        <f>IF(ISBLANK(INDEX('Policy Characteristics'!D:D,MATCH($C1007,'Policy Characteristics'!$C:$C,0))),"",INDEX('Policy Characteristics'!D:D,MATCH($C1007,'Policy Characteristics'!$C:$C,0)))</f>
        <v>Carbon Price</v>
      </c>
      <c r="K1007" s="272" t="str">
        <f>IF(ISBLANK(INDEX('Policy Characteristics'!E:E,MATCH($C1007,'Policy Characteristics'!$C:$C,0))),"",INDEX('Policy Characteristics'!E:E,MATCH($C1007,'Policy Characteristics'!$C:$C,0)))</f>
        <v>cross carbon tax</v>
      </c>
      <c r="L1007" s="272">
        <f>IF(ISBLANK(INDEX('Policy Characteristics'!F:F,MATCH($C1007,'Policy Characteristics'!$C:$C,0))),"",INDEX('Policy Characteristics'!F:F,MATCH($C1007,'Policy Characteristics'!$C:$C,0)))</f>
        <v>0</v>
      </c>
      <c r="M1007" s="272">
        <f>IF(ISBLANK(INDEX('Policy Characteristics'!G:G,MATCH($C1007,'Policy Characteristics'!$C:$C,0))),"",INDEX('Policy Characteristics'!G:G,MATCH($C1007,'Policy Characteristics'!$C:$C,0)))</f>
        <v>300</v>
      </c>
      <c r="N1007" s="272">
        <f>IF(ISBLANK(INDEX('Policy Characteristics'!H:H,MATCH($C1007,'Policy Characteristics'!$C:$C,0))),"",INDEX('Policy Characteristics'!H:H,MATCH($C1007,'Policy Characteristics'!$C:$C,0)))</f>
        <v>5</v>
      </c>
      <c r="O1007" s="272" t="str">
        <f>IF(ISBLANK(INDEX('Policy Characteristics'!I:I,MATCH($C1007,'Policy Characteristics'!$C:$C,0))),"",INDEX('Policy Characteristics'!I:I,MATCH($C1007,'Policy Characteristics'!$C:$C,0)))</f>
        <v>$/metric ton CO2e</v>
      </c>
      <c r="P1007" s="272" t="str">
        <f>IF(ISBLANK(INDEX('Policy Characteristics'!J:J,MATCH($C1007,'Policy Characteristics'!$C:$C,0))),"",INDEX('Policy Characteristics'!J:J,MATCH($C1007,'Policy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07" s="272" t="str">
        <f>IF(ISBLANK(INDEX('Policy Characteristics'!K:K,MATCH($C1007,'Policy Characteristics'!$C:$C,0))),"",INDEX('Policy Characteristics'!K:K,MATCH($C1007,'Policy Characteristics'!$C:$C,0)))</f>
        <v>fuels.html#carbon-tax</v>
      </c>
      <c r="R1007" s="272" t="str">
        <f>IF(ISBLANK(INDEX('Policy Characteristics'!L:L,MATCH($C1007,'Policy Characteristics'!$C:$C,0))),"",INDEX('Policy Characteristics'!L:L,MATCH($C1007,'Policy Characteristics'!$C:$C,0)))</f>
        <v>carbon-tax.html</v>
      </c>
    </row>
    <row r="1008" spans="1:18" s="4" customFormat="1" ht="16">
      <c r="A1008" s="272" t="str">
        <f>IF(ISBLANK(INDEX('Policy Characteristics'!A:A,MATCH($C1008,'Policy Characteristics'!$C:$C,0))),"",INDEX('Policy Characteristics'!A:A,MATCH($C1008,'Policy Characteristics'!$C:$C,0)))</f>
        <v>Cross-Sector</v>
      </c>
      <c r="B1008" s="272" t="str">
        <f>IF(ISBLANK(INDEX('Policy Characteristics'!B:B,MATCH($C1008,'Policy Characteristics'!$C:$C,0))),"",INDEX('Policy Characteristics'!B:B,MATCH($C1008,'Policy Characteristics'!$C:$C,0)))</f>
        <v>Carbon Price</v>
      </c>
      <c r="C1008" s="274" t="str">
        <f t="shared" si="47"/>
        <v>Additional Carbon Tax Rate</v>
      </c>
      <c r="D1008" s="44" t="s">
        <v>356</v>
      </c>
      <c r="E1008" s="44"/>
      <c r="F1008" s="44" t="s">
        <v>360</v>
      </c>
      <c r="G1008" s="44"/>
      <c r="H1008" s="43">
        <v>174</v>
      </c>
      <c r="I1008" s="44" t="s">
        <v>45</v>
      </c>
      <c r="J1008" s="274" t="str">
        <f>IF(ISBLANK(INDEX('Policy Characteristics'!D:D,MATCH($C1008,'Policy Characteristics'!$C:$C,0))),"",INDEX('Policy Characteristics'!D:D,MATCH($C1008,'Policy Characteristics'!$C:$C,0)))</f>
        <v>Carbon Price</v>
      </c>
      <c r="K1008" s="272" t="str">
        <f>IF(ISBLANK(INDEX('Policy Characteristics'!E:E,MATCH($C1008,'Policy Characteristics'!$C:$C,0))),"",INDEX('Policy Characteristics'!E:E,MATCH($C1008,'Policy Characteristics'!$C:$C,0)))</f>
        <v>cross carbon tax</v>
      </c>
      <c r="L1008" s="272">
        <f>IF(ISBLANK(INDEX('Policy Characteristics'!F:F,MATCH($C1008,'Policy Characteristics'!$C:$C,0))),"",INDEX('Policy Characteristics'!F:F,MATCH($C1008,'Policy Characteristics'!$C:$C,0)))</f>
        <v>0</v>
      </c>
      <c r="M1008" s="272">
        <f>IF(ISBLANK(INDEX('Policy Characteristics'!G:G,MATCH($C1008,'Policy Characteristics'!$C:$C,0))),"",INDEX('Policy Characteristics'!G:G,MATCH($C1008,'Policy Characteristics'!$C:$C,0)))</f>
        <v>300</v>
      </c>
      <c r="N1008" s="272">
        <f>IF(ISBLANK(INDEX('Policy Characteristics'!H:H,MATCH($C1008,'Policy Characteristics'!$C:$C,0))),"",INDEX('Policy Characteristics'!H:H,MATCH($C1008,'Policy Characteristics'!$C:$C,0)))</f>
        <v>5</v>
      </c>
      <c r="O1008" s="272" t="str">
        <f>IF(ISBLANK(INDEX('Policy Characteristics'!I:I,MATCH($C1008,'Policy Characteristics'!$C:$C,0))),"",INDEX('Policy Characteristics'!I:I,MATCH($C1008,'Policy Characteristics'!$C:$C,0)))</f>
        <v>$/metric ton CO2e</v>
      </c>
      <c r="P1008" s="272" t="str">
        <f>IF(ISBLANK(INDEX('Policy Characteristics'!J:J,MATCH($C1008,'Policy Characteristics'!$C:$C,0))),"",INDEX('Policy Characteristics'!J:J,MATCH($C1008,'Policy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08" s="272" t="str">
        <f>IF(ISBLANK(INDEX('Policy Characteristics'!K:K,MATCH($C1008,'Policy Characteristics'!$C:$C,0))),"",INDEX('Policy Characteristics'!K:K,MATCH($C1008,'Policy Characteristics'!$C:$C,0)))</f>
        <v>fuels.html#carbon-tax</v>
      </c>
      <c r="R1008" s="272" t="str">
        <f>IF(ISBLANK(INDEX('Policy Characteristics'!L:L,MATCH($C1008,'Policy Characteristics'!$C:$C,0))),"",INDEX('Policy Characteristics'!L:L,MATCH($C1008,'Policy Characteristics'!$C:$C,0)))</f>
        <v>carbon-tax.html</v>
      </c>
    </row>
    <row r="1009" spans="1:18" s="4" customFormat="1" ht="16">
      <c r="A1009" s="272" t="str">
        <f>IF(ISBLANK(INDEX('Policy Characteristics'!A:A,MATCH($C1009,'Policy Characteristics'!$C:$C,0))),"",INDEX('Policy Characteristics'!A:A,MATCH($C1009,'Policy Characteristics'!$C:$C,0)))</f>
        <v>Cross-Sector</v>
      </c>
      <c r="B1009" s="272" t="str">
        <f>IF(ISBLANK(INDEX('Policy Characteristics'!B:B,MATCH($C1009,'Policy Characteristics'!$C:$C,0))),"",INDEX('Policy Characteristics'!B:B,MATCH($C1009,'Policy Characteristics'!$C:$C,0)))</f>
        <v>Carbon Price</v>
      </c>
      <c r="C1009" s="274" t="str">
        <f t="shared" si="47"/>
        <v>Additional Carbon Tax Rate</v>
      </c>
      <c r="D1009" s="44" t="s">
        <v>354</v>
      </c>
      <c r="E1009" s="44"/>
      <c r="F1009" s="44" t="s">
        <v>358</v>
      </c>
      <c r="G1009" s="44"/>
      <c r="H1009" s="43">
        <v>175</v>
      </c>
      <c r="I1009" s="44" t="s">
        <v>45</v>
      </c>
      <c r="J1009" s="274" t="str">
        <f>IF(ISBLANK(INDEX('Policy Characteristics'!D:D,MATCH($C1009,'Policy Characteristics'!$C:$C,0))),"",INDEX('Policy Characteristics'!D:D,MATCH($C1009,'Policy Characteristics'!$C:$C,0)))</f>
        <v>Carbon Price</v>
      </c>
      <c r="K1009" s="272" t="str">
        <f>IF(ISBLANK(INDEX('Policy Characteristics'!E:E,MATCH($C1009,'Policy Characteristics'!$C:$C,0))),"",INDEX('Policy Characteristics'!E:E,MATCH($C1009,'Policy Characteristics'!$C:$C,0)))</f>
        <v>cross carbon tax</v>
      </c>
      <c r="L1009" s="272">
        <f>IF(ISBLANK(INDEX('Policy Characteristics'!F:F,MATCH($C1009,'Policy Characteristics'!$C:$C,0))),"",INDEX('Policy Characteristics'!F:F,MATCH($C1009,'Policy Characteristics'!$C:$C,0)))</f>
        <v>0</v>
      </c>
      <c r="M1009" s="272">
        <f>IF(ISBLANK(INDEX('Policy Characteristics'!G:G,MATCH($C1009,'Policy Characteristics'!$C:$C,0))),"",INDEX('Policy Characteristics'!G:G,MATCH($C1009,'Policy Characteristics'!$C:$C,0)))</f>
        <v>300</v>
      </c>
      <c r="N1009" s="272">
        <f>IF(ISBLANK(INDEX('Policy Characteristics'!H:H,MATCH($C1009,'Policy Characteristics'!$C:$C,0))),"",INDEX('Policy Characteristics'!H:H,MATCH($C1009,'Policy Characteristics'!$C:$C,0)))</f>
        <v>5</v>
      </c>
      <c r="O1009" s="272" t="str">
        <f>IF(ISBLANK(INDEX('Policy Characteristics'!I:I,MATCH($C1009,'Policy Characteristics'!$C:$C,0))),"",INDEX('Policy Characteristics'!I:I,MATCH($C1009,'Policy Characteristics'!$C:$C,0)))</f>
        <v>$/metric ton CO2e</v>
      </c>
      <c r="P1009" s="272" t="str">
        <f>IF(ISBLANK(INDEX('Policy Characteristics'!J:J,MATCH($C1009,'Policy Characteristics'!$C:$C,0))),"",INDEX('Policy Characteristics'!J:J,MATCH($C1009,'Policy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09" s="272" t="str">
        <f>IF(ISBLANK(INDEX('Policy Characteristics'!K:K,MATCH($C1009,'Policy Characteristics'!$C:$C,0))),"",INDEX('Policy Characteristics'!K:K,MATCH($C1009,'Policy Characteristics'!$C:$C,0)))</f>
        <v>fuels.html#carbon-tax</v>
      </c>
      <c r="R1009" s="272" t="str">
        <f>IF(ISBLANK(INDEX('Policy Characteristics'!L:L,MATCH($C1009,'Policy Characteristics'!$C:$C,0))),"",INDEX('Policy Characteristics'!L:L,MATCH($C1009,'Policy Characteristics'!$C:$C,0)))</f>
        <v>carbon-tax.html</v>
      </c>
    </row>
    <row r="1010" spans="1:18" s="4" customFormat="1" ht="16">
      <c r="A1010" s="272" t="str">
        <f>IF(ISBLANK(INDEX('Policy Characteristics'!A:A,MATCH($C1010,'Policy Characteristics'!$C:$C,0))),"",INDEX('Policy Characteristics'!A:A,MATCH($C1010,'Policy Characteristics'!$C:$C,0)))</f>
        <v>Cross-Sector</v>
      </c>
      <c r="B1010" s="272" t="str">
        <f>IF(ISBLANK(INDEX('Policy Characteristics'!B:B,MATCH($C1010,'Policy Characteristics'!$C:$C,0))),"",INDEX('Policy Characteristics'!B:B,MATCH($C1010,'Policy Characteristics'!$C:$C,0)))</f>
        <v>Carbon Price</v>
      </c>
      <c r="C1010" s="274" t="str">
        <f t="shared" si="47"/>
        <v>Additional Carbon Tax Rate</v>
      </c>
      <c r="D1010" s="44" t="s">
        <v>2552</v>
      </c>
      <c r="E1010" s="44"/>
      <c r="F1010" s="44" t="s">
        <v>2974</v>
      </c>
      <c r="G1010" s="44"/>
      <c r="H1010" s="43">
        <v>544</v>
      </c>
      <c r="I1010" s="44" t="s">
        <v>45</v>
      </c>
      <c r="J1010" s="274" t="str">
        <f>IF(ISBLANK(INDEX('Policy Characteristics'!D:D,MATCH($C1010,'Policy Characteristics'!$C:$C,0))),"",INDEX('Policy Characteristics'!D:D,MATCH($C1010,'Policy Characteristics'!$C:$C,0)))</f>
        <v>Carbon Price</v>
      </c>
      <c r="K1010" s="272" t="str">
        <f>IF(ISBLANK(INDEX('Policy Characteristics'!E:E,MATCH($C1010,'Policy Characteristics'!$C:$C,0))),"",INDEX('Policy Characteristics'!E:E,MATCH($C1010,'Policy Characteristics'!$C:$C,0)))</f>
        <v>cross carbon tax</v>
      </c>
      <c r="L1010" s="272">
        <f>IF(ISBLANK(INDEX('Policy Characteristics'!F:F,MATCH($C1010,'Policy Characteristics'!$C:$C,0))),"",INDEX('Policy Characteristics'!F:F,MATCH($C1010,'Policy Characteristics'!$C:$C,0)))</f>
        <v>0</v>
      </c>
      <c r="M1010" s="272">
        <f>IF(ISBLANK(INDEX('Policy Characteristics'!G:G,MATCH($C1010,'Policy Characteristics'!$C:$C,0))),"",INDEX('Policy Characteristics'!G:G,MATCH($C1010,'Policy Characteristics'!$C:$C,0)))</f>
        <v>300</v>
      </c>
      <c r="N1010" s="272">
        <f>IF(ISBLANK(INDEX('Policy Characteristics'!H:H,MATCH($C1010,'Policy Characteristics'!$C:$C,0))),"",INDEX('Policy Characteristics'!H:H,MATCH($C1010,'Policy Characteristics'!$C:$C,0)))</f>
        <v>5</v>
      </c>
      <c r="O1010" s="272" t="str">
        <f>IF(ISBLANK(INDEX('Policy Characteristics'!I:I,MATCH($C1010,'Policy Characteristics'!$C:$C,0))),"",INDEX('Policy Characteristics'!I:I,MATCH($C1010,'Policy Characteristics'!$C:$C,0)))</f>
        <v>$/metric ton CO2e</v>
      </c>
      <c r="P1010" s="272" t="str">
        <f>IF(ISBLANK(INDEX('Policy Characteristics'!J:J,MATCH($C1010,'Policy Characteristics'!$C:$C,0))),"",INDEX('Policy Characteristics'!J:J,MATCH($C1010,'Policy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 The U.S. government's revised 2015 Social Cost of Carbon estimates for the year 2050 range from $32 to $115 per ton (in inflation-adjusted 2018 dollars), depending on one's choice of discount rate.</v>
      </c>
      <c r="Q1010" s="272" t="str">
        <f>IF(ISBLANK(INDEX('Policy Characteristics'!K:K,MATCH($C1010,'Policy Characteristics'!$C:$C,0))),"",INDEX('Policy Characteristics'!K:K,MATCH($C1010,'Policy Characteristics'!$C:$C,0)))</f>
        <v>fuels.html#carbon-tax</v>
      </c>
      <c r="R1010" s="272" t="str">
        <f>IF(ISBLANK(INDEX('Policy Characteristics'!L:L,MATCH($C1010,'Policy Characteristics'!$C:$C,0))),"",INDEX('Policy Characteristics'!L:L,MATCH($C1010,'Policy Characteristics'!$C:$C,0)))</f>
        <v>carbon-tax.html</v>
      </c>
    </row>
    <row r="1011" spans="1:18" s="4" customFormat="1" ht="16">
      <c r="A1011" s="272" t="str">
        <f>IF(ISBLANK(INDEX('Policy Characteristics'!A:A,MATCH($C1011,'Policy Characteristics'!$C:$C,0))),"",INDEX('Policy Characteristics'!A:A,MATCH($C1011,'Policy Characteristics'!$C:$C,0)))</f>
        <v>Cross-Sector</v>
      </c>
      <c r="B1011" s="272" t="str">
        <f>IF(ISBLANK(INDEX('Policy Characteristics'!B:B,MATCH($C1011,'Policy Characteristics'!$C:$C,0))),"",INDEX('Policy Characteristics'!B:B,MATCH($C1011,'Policy Characteristics'!$C:$C,0)))</f>
        <v>End Existing Subsidies</v>
      </c>
      <c r="C1011" s="275" t="s">
        <v>146</v>
      </c>
      <c r="D1011" s="44" t="s">
        <v>54</v>
      </c>
      <c r="E1011" s="44"/>
      <c r="F1011" s="44" t="s">
        <v>96</v>
      </c>
      <c r="G1011" s="44"/>
      <c r="H1011" s="43">
        <v>706</v>
      </c>
      <c r="I1011" s="6" t="s">
        <v>46</v>
      </c>
      <c r="J1011" s="274" t="str">
        <f>IF(ISBLANK(INDEX('Policy Characteristics'!D:D,MATCH($C1011,'Policy Characteristics'!$C:$C,0))),"",INDEX('Policy Characteristics'!D:D,MATCH($C1011,'Policy Characteristics'!$C:$C,0)))</f>
        <v>End Existing Subsidies</v>
      </c>
      <c r="K1011" s="272" t="str">
        <f>IF(ISBLANK(INDEX('Policy Characteristics'!E:E,MATCH($C1011,'Policy Characteristics'!$C:$C,0))),"",INDEX('Policy Characteristics'!E:E,MATCH($C1011,'Policy Characteristics'!$C:$C,0)))</f>
        <v>cross reduce BAU subsidies</v>
      </c>
      <c r="L1011" s="285">
        <f>IF(ISBLANK(INDEX('Policy Characteristics'!F:F,MATCH($C1011,'Policy Characteristics'!$C:$C,0))),"",INDEX('Policy Characteristics'!F:F,MATCH($C1011,'Policy Characteristics'!$C:$C,0)))</f>
        <v>0</v>
      </c>
      <c r="M1011" s="285">
        <f>IF(ISBLANK(INDEX('Policy Characteristics'!G:G,MATCH($C1011,'Policy Characteristics'!$C:$C,0))),"",INDEX('Policy Characteristics'!G:G,MATCH($C1011,'Policy Characteristics'!$C:$C,0)))</f>
        <v>1</v>
      </c>
      <c r="N1011" s="285">
        <f>IF(ISBLANK(INDEX('Policy Characteristics'!H:H,MATCH($C1011,'Policy Characteristics'!$C:$C,0))),"",INDEX('Policy Characteristics'!H:H,MATCH($C1011,'Policy Characteristics'!$C:$C,0)))</f>
        <v>0.01</v>
      </c>
      <c r="O1011" s="272" t="str">
        <f>IF(ISBLANK(INDEX('Policy Characteristics'!I:I,MATCH($C1011,'Policy Characteristics'!$C:$C,0))),"",INDEX('Policy Characteristics'!I:I,MATCH($C1011,'Policy Characteristics'!$C:$C,0)))</f>
        <v>% reduction in Reference Case subsidies</v>
      </c>
      <c r="P1011" s="272" t="str">
        <f>IF(ISBLANK(INDEX('Policy Characteristics'!J:J,MATCH($C1011,'Policy Characteristics'!$C:$C,0))),"",INDEX('Policy Characteristics'!J:J,MATCH($C1011,'Policy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1" s="272" t="str">
        <f>IF(ISBLANK(INDEX('Policy Characteristics'!K:K,MATCH($C1011,'Policy Characteristics'!$C:$C,0))),"",INDEX('Policy Characteristics'!K:K,MATCH($C1011,'Policy Characteristics'!$C:$C,0)))</f>
        <v>fuels.html#end-subsidies</v>
      </c>
      <c r="R1011" s="272" t="str">
        <f>IF(ISBLANK(INDEX('Policy Characteristics'!L:L,MATCH($C1011,'Policy Characteristics'!$C:$C,0))),"",INDEX('Policy Characteristics'!L:L,MATCH($C1011,'Policy Characteristics'!$C:$C,0)))</f>
        <v>end-existing-subsidies.html</v>
      </c>
    </row>
    <row r="1012" spans="1:18" s="4" customFormat="1" ht="16">
      <c r="A1012" s="272" t="str">
        <f>IF(ISBLANK(INDEX('Policy Characteristics'!A:A,MATCH($C1012,'Policy Characteristics'!$C:$C,0))),"",INDEX('Policy Characteristics'!A:A,MATCH($C1012,'Policy Characteristics'!$C:$C,0)))</f>
        <v>Cross-Sector</v>
      </c>
      <c r="B1012" s="272" t="str">
        <f>IF(ISBLANK(INDEX('Policy Characteristics'!B:B,MATCH($C1012,'Policy Characteristics'!$C:$C,0))),"",INDEX('Policy Characteristics'!B:B,MATCH($C1012,'Policy Characteristics'!$C:$C,0)))</f>
        <v>End Existing Subsidies</v>
      </c>
      <c r="C1012" s="274" t="str">
        <f t="shared" ref="C1012:C1027" si="48">C$1011</f>
        <v>Percent Reduction in BAU Subsidies</v>
      </c>
      <c r="D1012" s="6" t="s">
        <v>472</v>
      </c>
      <c r="E1012" s="44"/>
      <c r="F1012" s="6" t="s">
        <v>469</v>
      </c>
      <c r="G1012" s="44"/>
      <c r="H1012" s="43">
        <v>69</v>
      </c>
      <c r="I1012" s="6" t="s">
        <v>45</v>
      </c>
      <c r="J1012" s="274" t="str">
        <f>IF(ISBLANK(INDEX('Policy Characteristics'!D:D,MATCH($C1012,'Policy Characteristics'!$C:$C,0))),"",INDEX('Policy Characteristics'!D:D,MATCH($C1012,'Policy Characteristics'!$C:$C,0)))</f>
        <v>End Existing Subsidies</v>
      </c>
      <c r="K1012" s="272" t="str">
        <f>IF(ISBLANK(INDEX('Policy Characteristics'!E:E,MATCH($C1012,'Policy Characteristics'!$C:$C,0))),"",INDEX('Policy Characteristics'!E:E,MATCH($C1012,'Policy Characteristics'!$C:$C,0)))</f>
        <v>cross reduce BAU subsidies</v>
      </c>
      <c r="L1012" s="285">
        <f>IF(ISBLANK(INDEX('Policy Characteristics'!F:F,MATCH($C1012,'Policy Characteristics'!$C:$C,0))),"",INDEX('Policy Characteristics'!F:F,MATCH($C1012,'Policy Characteristics'!$C:$C,0)))</f>
        <v>0</v>
      </c>
      <c r="M1012" s="285">
        <f>IF(ISBLANK(INDEX('Policy Characteristics'!G:G,MATCH($C1012,'Policy Characteristics'!$C:$C,0))),"",INDEX('Policy Characteristics'!G:G,MATCH($C1012,'Policy Characteristics'!$C:$C,0)))</f>
        <v>1</v>
      </c>
      <c r="N1012" s="285">
        <f>IF(ISBLANK(INDEX('Policy Characteristics'!H:H,MATCH($C1012,'Policy Characteristics'!$C:$C,0))),"",INDEX('Policy Characteristics'!H:H,MATCH($C1012,'Policy Characteristics'!$C:$C,0)))</f>
        <v>0.01</v>
      </c>
      <c r="O1012" s="272" t="str">
        <f>IF(ISBLANK(INDEX('Policy Characteristics'!I:I,MATCH($C1012,'Policy Characteristics'!$C:$C,0))),"",INDEX('Policy Characteristics'!I:I,MATCH($C1012,'Policy Characteristics'!$C:$C,0)))</f>
        <v>% reduction in Reference Case subsidies</v>
      </c>
      <c r="P1012" s="272" t="str">
        <f>IF(ISBLANK(INDEX('Policy Characteristics'!J:J,MATCH($C1012,'Policy Characteristics'!$C:$C,0))),"",INDEX('Policy Characteristics'!J:J,MATCH($C1012,'Policy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2" s="272" t="str">
        <f>IF(ISBLANK(INDEX('Policy Characteristics'!K:K,MATCH($C1012,'Policy Characteristics'!$C:$C,0))),"",INDEX('Policy Characteristics'!K:K,MATCH($C1012,'Policy Characteristics'!$C:$C,0)))</f>
        <v>fuels.html#end-subsidies</v>
      </c>
      <c r="R1012" s="272" t="str">
        <f>IF(ISBLANK(INDEX('Policy Characteristics'!L:L,MATCH($C1012,'Policy Characteristics'!$C:$C,0))),"",INDEX('Policy Characteristics'!L:L,MATCH($C1012,'Policy Characteristics'!$C:$C,0)))</f>
        <v>end-existing-subsidies.html</v>
      </c>
    </row>
    <row r="1013" spans="1:18" s="4" customFormat="1" ht="16">
      <c r="A1013" s="272" t="str">
        <f>IF(ISBLANK(INDEX('Policy Characteristics'!A:A,MATCH($C1013,'Policy Characteristics'!$C:$C,0))),"",INDEX('Policy Characteristics'!A:A,MATCH($C1013,'Policy Characteristics'!$C:$C,0)))</f>
        <v>Cross-Sector</v>
      </c>
      <c r="B1013" s="272" t="str">
        <f>IF(ISBLANK(INDEX('Policy Characteristics'!B:B,MATCH($C1013,'Policy Characteristics'!$C:$C,0))),"",INDEX('Policy Characteristics'!B:B,MATCH($C1013,'Policy Characteristics'!$C:$C,0)))</f>
        <v>End Existing Subsidies</v>
      </c>
      <c r="C1013" s="274" t="str">
        <f t="shared" si="48"/>
        <v>Percent Reduction in BAU Subsidies</v>
      </c>
      <c r="D1013" s="6" t="s">
        <v>48</v>
      </c>
      <c r="E1013" s="44"/>
      <c r="F1013" s="6" t="s">
        <v>90</v>
      </c>
      <c r="G1013" s="44"/>
      <c r="H1013" s="43">
        <v>70</v>
      </c>
      <c r="I1013" s="6" t="s">
        <v>45</v>
      </c>
      <c r="J1013" s="274" t="str">
        <f>IF(ISBLANK(INDEX('Policy Characteristics'!D:D,MATCH($C1013,'Policy Characteristics'!$C:$C,0))),"",INDEX('Policy Characteristics'!D:D,MATCH($C1013,'Policy Characteristics'!$C:$C,0)))</f>
        <v>End Existing Subsidies</v>
      </c>
      <c r="K1013" s="272" t="str">
        <f>IF(ISBLANK(INDEX('Policy Characteristics'!E:E,MATCH($C1013,'Policy Characteristics'!$C:$C,0))),"",INDEX('Policy Characteristics'!E:E,MATCH($C1013,'Policy Characteristics'!$C:$C,0)))</f>
        <v>cross reduce BAU subsidies</v>
      </c>
      <c r="L1013" s="285">
        <f>IF(ISBLANK(INDEX('Policy Characteristics'!F:F,MATCH($C1013,'Policy Characteristics'!$C:$C,0))),"",INDEX('Policy Characteristics'!F:F,MATCH($C1013,'Policy Characteristics'!$C:$C,0)))</f>
        <v>0</v>
      </c>
      <c r="M1013" s="285">
        <f>IF(ISBLANK(INDEX('Policy Characteristics'!G:G,MATCH($C1013,'Policy Characteristics'!$C:$C,0))),"",INDEX('Policy Characteristics'!G:G,MATCH($C1013,'Policy Characteristics'!$C:$C,0)))</f>
        <v>1</v>
      </c>
      <c r="N1013" s="285">
        <f>IF(ISBLANK(INDEX('Policy Characteristics'!H:H,MATCH($C1013,'Policy Characteristics'!$C:$C,0))),"",INDEX('Policy Characteristics'!H:H,MATCH($C1013,'Policy Characteristics'!$C:$C,0)))</f>
        <v>0.01</v>
      </c>
      <c r="O1013" s="272" t="str">
        <f>IF(ISBLANK(INDEX('Policy Characteristics'!I:I,MATCH($C1013,'Policy Characteristics'!$C:$C,0))),"",INDEX('Policy Characteristics'!I:I,MATCH($C1013,'Policy Characteristics'!$C:$C,0)))</f>
        <v>% reduction in Reference Case subsidies</v>
      </c>
      <c r="P1013" s="272" t="str">
        <f>IF(ISBLANK(INDEX('Policy Characteristics'!J:J,MATCH($C1013,'Policy Characteristics'!$C:$C,0))),"",INDEX('Policy Characteristics'!J:J,MATCH($C1013,'Policy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3" s="272" t="str">
        <f>IF(ISBLANK(INDEX('Policy Characteristics'!K:K,MATCH($C1013,'Policy Characteristics'!$C:$C,0))),"",INDEX('Policy Characteristics'!K:K,MATCH($C1013,'Policy Characteristics'!$C:$C,0)))</f>
        <v>fuels.html#end-subsidies</v>
      </c>
      <c r="R1013" s="272" t="str">
        <f>IF(ISBLANK(INDEX('Policy Characteristics'!L:L,MATCH($C1013,'Policy Characteristics'!$C:$C,0))),"",INDEX('Policy Characteristics'!L:L,MATCH($C1013,'Policy Characteristics'!$C:$C,0)))</f>
        <v>end-existing-subsidies.html</v>
      </c>
    </row>
    <row r="1014" spans="1:18" s="4" customFormat="1" ht="16">
      <c r="A1014" s="272" t="str">
        <f>IF(ISBLANK(INDEX('Policy Characteristics'!A:A,MATCH($C1014,'Policy Characteristics'!$C:$C,0))),"",INDEX('Policy Characteristics'!A:A,MATCH($C1014,'Policy Characteristics'!$C:$C,0)))</f>
        <v>Cross-Sector</v>
      </c>
      <c r="B1014" s="272" t="str">
        <f>IF(ISBLANK(INDEX('Policy Characteristics'!B:B,MATCH($C1014,'Policy Characteristics'!$C:$C,0))),"",INDEX('Policy Characteristics'!B:B,MATCH($C1014,'Policy Characteristics'!$C:$C,0)))</f>
        <v>End Existing Subsidies</v>
      </c>
      <c r="C1014" s="274" t="str">
        <f t="shared" si="48"/>
        <v>Percent Reduction in BAU Subsidies</v>
      </c>
      <c r="D1014" s="6" t="s">
        <v>49</v>
      </c>
      <c r="E1014" s="44"/>
      <c r="F1014" s="6" t="s">
        <v>91</v>
      </c>
      <c r="G1014" s="44"/>
      <c r="H1014" s="43">
        <v>71</v>
      </c>
      <c r="I1014" s="6" t="s">
        <v>45</v>
      </c>
      <c r="J1014" s="274" t="str">
        <f>IF(ISBLANK(INDEX('Policy Characteristics'!D:D,MATCH($C1014,'Policy Characteristics'!$C:$C,0))),"",INDEX('Policy Characteristics'!D:D,MATCH($C1014,'Policy Characteristics'!$C:$C,0)))</f>
        <v>End Existing Subsidies</v>
      </c>
      <c r="K1014" s="272" t="str">
        <f>IF(ISBLANK(INDEX('Policy Characteristics'!E:E,MATCH($C1014,'Policy Characteristics'!$C:$C,0))),"",INDEX('Policy Characteristics'!E:E,MATCH($C1014,'Policy Characteristics'!$C:$C,0)))</f>
        <v>cross reduce BAU subsidies</v>
      </c>
      <c r="L1014" s="285">
        <f>IF(ISBLANK(INDEX('Policy Characteristics'!F:F,MATCH($C1014,'Policy Characteristics'!$C:$C,0))),"",INDEX('Policy Characteristics'!F:F,MATCH($C1014,'Policy Characteristics'!$C:$C,0)))</f>
        <v>0</v>
      </c>
      <c r="M1014" s="285">
        <f>IF(ISBLANK(INDEX('Policy Characteristics'!G:G,MATCH($C1014,'Policy Characteristics'!$C:$C,0))),"",INDEX('Policy Characteristics'!G:G,MATCH($C1014,'Policy Characteristics'!$C:$C,0)))</f>
        <v>1</v>
      </c>
      <c r="N1014" s="285">
        <f>IF(ISBLANK(INDEX('Policy Characteristics'!H:H,MATCH($C1014,'Policy Characteristics'!$C:$C,0))),"",INDEX('Policy Characteristics'!H:H,MATCH($C1014,'Policy Characteristics'!$C:$C,0)))</f>
        <v>0.01</v>
      </c>
      <c r="O1014" s="272" t="str">
        <f>IF(ISBLANK(INDEX('Policy Characteristics'!I:I,MATCH($C1014,'Policy Characteristics'!$C:$C,0))),"",INDEX('Policy Characteristics'!I:I,MATCH($C1014,'Policy Characteristics'!$C:$C,0)))</f>
        <v>% reduction in Reference Case subsidies</v>
      </c>
      <c r="P1014" s="272" t="str">
        <f>IF(ISBLANK(INDEX('Policy Characteristics'!J:J,MATCH($C1014,'Policy Characteristics'!$C:$C,0))),"",INDEX('Policy Characteristics'!J:J,MATCH($C1014,'Policy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4" s="272" t="str">
        <f>IF(ISBLANK(INDEX('Policy Characteristics'!K:K,MATCH($C1014,'Policy Characteristics'!$C:$C,0))),"",INDEX('Policy Characteristics'!K:K,MATCH($C1014,'Policy Characteristics'!$C:$C,0)))</f>
        <v>fuels.html#end-subsidies</v>
      </c>
      <c r="R1014" s="272" t="str">
        <f>IF(ISBLANK(INDEX('Policy Characteristics'!L:L,MATCH($C1014,'Policy Characteristics'!$C:$C,0))),"",INDEX('Policy Characteristics'!L:L,MATCH($C1014,'Policy Characteristics'!$C:$C,0)))</f>
        <v>end-existing-subsidies.html</v>
      </c>
    </row>
    <row r="1015" spans="1:18" s="4" customFormat="1" ht="16">
      <c r="A1015" s="272" t="str">
        <f>IF(ISBLANK(INDEX('Policy Characteristics'!A:A,MATCH($C1015,'Policy Characteristics'!$C:$C,0))),"",INDEX('Policy Characteristics'!A:A,MATCH($C1015,'Policy Characteristics'!$C:$C,0)))</f>
        <v>Cross-Sector</v>
      </c>
      <c r="B1015" s="272" t="str">
        <f>IF(ISBLANK(INDEX('Policy Characteristics'!B:B,MATCH($C1015,'Policy Characteristics'!$C:$C,0))),"",INDEX('Policy Characteristics'!B:B,MATCH($C1015,'Policy Characteristics'!$C:$C,0)))</f>
        <v>End Existing Subsidies</v>
      </c>
      <c r="C1015" s="274" t="str">
        <f t="shared" si="48"/>
        <v>Percent Reduction in BAU Subsidies</v>
      </c>
      <c r="D1015" s="6" t="s">
        <v>50</v>
      </c>
      <c r="E1015" s="44"/>
      <c r="F1015" s="6" t="s">
        <v>92</v>
      </c>
      <c r="G1015" s="44"/>
      <c r="H1015" s="43">
        <v>72</v>
      </c>
      <c r="I1015" s="6" t="s">
        <v>46</v>
      </c>
      <c r="J1015" s="274" t="str">
        <f>IF(ISBLANK(INDEX('Policy Characteristics'!D:D,MATCH($C1015,'Policy Characteristics'!$C:$C,0))),"",INDEX('Policy Characteristics'!D:D,MATCH($C1015,'Policy Characteristics'!$C:$C,0)))</f>
        <v>End Existing Subsidies</v>
      </c>
      <c r="K1015" s="272" t="str">
        <f>IF(ISBLANK(INDEX('Policy Characteristics'!E:E,MATCH($C1015,'Policy Characteristics'!$C:$C,0))),"",INDEX('Policy Characteristics'!E:E,MATCH($C1015,'Policy Characteristics'!$C:$C,0)))</f>
        <v>cross reduce BAU subsidies</v>
      </c>
      <c r="L1015" s="285">
        <f>IF(ISBLANK(INDEX('Policy Characteristics'!F:F,MATCH($C1015,'Policy Characteristics'!$C:$C,0))),"",INDEX('Policy Characteristics'!F:F,MATCH($C1015,'Policy Characteristics'!$C:$C,0)))</f>
        <v>0</v>
      </c>
      <c r="M1015" s="285">
        <f>IF(ISBLANK(INDEX('Policy Characteristics'!G:G,MATCH($C1015,'Policy Characteristics'!$C:$C,0))),"",INDEX('Policy Characteristics'!G:G,MATCH($C1015,'Policy Characteristics'!$C:$C,0)))</f>
        <v>1</v>
      </c>
      <c r="N1015" s="285">
        <f>IF(ISBLANK(INDEX('Policy Characteristics'!H:H,MATCH($C1015,'Policy Characteristics'!$C:$C,0))),"",INDEX('Policy Characteristics'!H:H,MATCH($C1015,'Policy Characteristics'!$C:$C,0)))</f>
        <v>0.01</v>
      </c>
      <c r="O1015" s="272" t="str">
        <f>IF(ISBLANK(INDEX('Policy Characteristics'!I:I,MATCH($C1015,'Policy Characteristics'!$C:$C,0))),"",INDEX('Policy Characteristics'!I:I,MATCH($C1015,'Policy Characteristics'!$C:$C,0)))</f>
        <v>% reduction in Reference Case subsidies</v>
      </c>
      <c r="P1015" s="272" t="str">
        <f>IF(ISBLANK(INDEX('Policy Characteristics'!J:J,MATCH($C1015,'Policy Characteristics'!$C:$C,0))),"",INDEX('Policy Characteristics'!J:J,MATCH($C1015,'Policy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5" s="272" t="str">
        <f>IF(ISBLANK(INDEX('Policy Characteristics'!K:K,MATCH($C1015,'Policy Characteristics'!$C:$C,0))),"",INDEX('Policy Characteristics'!K:K,MATCH($C1015,'Policy Characteristics'!$C:$C,0)))</f>
        <v>fuels.html#end-subsidies</v>
      </c>
      <c r="R1015" s="272" t="str">
        <f>IF(ISBLANK(INDEX('Policy Characteristics'!L:L,MATCH($C1015,'Policy Characteristics'!$C:$C,0))),"",INDEX('Policy Characteristics'!L:L,MATCH($C1015,'Policy Characteristics'!$C:$C,0)))</f>
        <v>end-existing-subsidies.html</v>
      </c>
    </row>
    <row r="1016" spans="1:18" s="4" customFormat="1" ht="16">
      <c r="A1016" s="272" t="str">
        <f>IF(ISBLANK(INDEX('Policy Characteristics'!A:A,MATCH($C1016,'Policy Characteristics'!$C:$C,0))),"",INDEX('Policy Characteristics'!A:A,MATCH($C1016,'Policy Characteristics'!$C:$C,0)))</f>
        <v>Cross-Sector</v>
      </c>
      <c r="B1016" s="272" t="str">
        <f>IF(ISBLANK(INDEX('Policy Characteristics'!B:B,MATCH($C1016,'Policy Characteristics'!$C:$C,0))),"",INDEX('Policy Characteristics'!B:B,MATCH($C1016,'Policy Characteristics'!$C:$C,0)))</f>
        <v>End Existing Subsidies</v>
      </c>
      <c r="C1016" s="274" t="str">
        <f t="shared" si="48"/>
        <v>Percent Reduction in BAU Subsidies</v>
      </c>
      <c r="D1016" s="6" t="s">
        <v>51</v>
      </c>
      <c r="E1016" s="44"/>
      <c r="F1016" s="6" t="s">
        <v>474</v>
      </c>
      <c r="G1016" s="44"/>
      <c r="H1016" s="43">
        <v>73</v>
      </c>
      <c r="I1016" s="6" t="s">
        <v>46</v>
      </c>
      <c r="J1016" s="274" t="str">
        <f>IF(ISBLANK(INDEX('Policy Characteristics'!D:D,MATCH($C1016,'Policy Characteristics'!$C:$C,0))),"",INDEX('Policy Characteristics'!D:D,MATCH($C1016,'Policy Characteristics'!$C:$C,0)))</f>
        <v>End Existing Subsidies</v>
      </c>
      <c r="K1016" s="272" t="str">
        <f>IF(ISBLANK(INDEX('Policy Characteristics'!E:E,MATCH($C1016,'Policy Characteristics'!$C:$C,0))),"",INDEX('Policy Characteristics'!E:E,MATCH($C1016,'Policy Characteristics'!$C:$C,0)))</f>
        <v>cross reduce BAU subsidies</v>
      </c>
      <c r="L1016" s="285">
        <f>IF(ISBLANK(INDEX('Policy Characteristics'!F:F,MATCH($C1016,'Policy Characteristics'!$C:$C,0))),"",INDEX('Policy Characteristics'!F:F,MATCH($C1016,'Policy Characteristics'!$C:$C,0)))</f>
        <v>0</v>
      </c>
      <c r="M1016" s="285">
        <f>IF(ISBLANK(INDEX('Policy Characteristics'!G:G,MATCH($C1016,'Policy Characteristics'!$C:$C,0))),"",INDEX('Policy Characteristics'!G:G,MATCH($C1016,'Policy Characteristics'!$C:$C,0)))</f>
        <v>1</v>
      </c>
      <c r="N1016" s="285">
        <f>IF(ISBLANK(INDEX('Policy Characteristics'!H:H,MATCH($C1016,'Policy Characteristics'!$C:$C,0))),"",INDEX('Policy Characteristics'!H:H,MATCH($C1016,'Policy Characteristics'!$C:$C,0)))</f>
        <v>0.01</v>
      </c>
      <c r="O1016" s="272" t="str">
        <f>IF(ISBLANK(INDEX('Policy Characteristics'!I:I,MATCH($C1016,'Policy Characteristics'!$C:$C,0))),"",INDEX('Policy Characteristics'!I:I,MATCH($C1016,'Policy Characteristics'!$C:$C,0)))</f>
        <v>% reduction in Reference Case subsidies</v>
      </c>
      <c r="P1016" s="272" t="str">
        <f>IF(ISBLANK(INDEX('Policy Characteristics'!J:J,MATCH($C1016,'Policy Characteristics'!$C:$C,0))),"",INDEX('Policy Characteristics'!J:J,MATCH($C1016,'Policy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6" s="272" t="str">
        <f>IF(ISBLANK(INDEX('Policy Characteristics'!K:K,MATCH($C1016,'Policy Characteristics'!$C:$C,0))),"",INDEX('Policy Characteristics'!K:K,MATCH($C1016,'Policy Characteristics'!$C:$C,0)))</f>
        <v>fuels.html#end-subsidies</v>
      </c>
      <c r="R1016" s="272" t="str">
        <f>IF(ISBLANK(INDEX('Policy Characteristics'!L:L,MATCH($C1016,'Policy Characteristics'!$C:$C,0))),"",INDEX('Policy Characteristics'!L:L,MATCH($C1016,'Policy Characteristics'!$C:$C,0)))</f>
        <v>end-existing-subsidies.html</v>
      </c>
    </row>
    <row r="1017" spans="1:18" s="4" customFormat="1" ht="16">
      <c r="A1017" s="272" t="str">
        <f>IF(ISBLANK(INDEX('Policy Characteristics'!A:A,MATCH($C1017,'Policy Characteristics'!$C:$C,0))),"",INDEX('Policy Characteristics'!A:A,MATCH($C1017,'Policy Characteristics'!$C:$C,0)))</f>
        <v>Cross-Sector</v>
      </c>
      <c r="B1017" s="272" t="str">
        <f>IF(ISBLANK(INDEX('Policy Characteristics'!B:B,MATCH($C1017,'Policy Characteristics'!$C:$C,0))),"",INDEX('Policy Characteristics'!B:B,MATCH($C1017,'Policy Characteristics'!$C:$C,0)))</f>
        <v>End Existing Subsidies</v>
      </c>
      <c r="C1017" s="274" t="str">
        <f t="shared" si="48"/>
        <v>Percent Reduction in BAU Subsidies</v>
      </c>
      <c r="D1017" s="6" t="s">
        <v>52</v>
      </c>
      <c r="E1017" s="44"/>
      <c r="F1017" s="6" t="s">
        <v>97</v>
      </c>
      <c r="G1017" s="44"/>
      <c r="H1017" s="43">
        <v>74</v>
      </c>
      <c r="I1017" s="6" t="s">
        <v>45</v>
      </c>
      <c r="J1017" s="274" t="str">
        <f>IF(ISBLANK(INDEX('Policy Characteristics'!D:D,MATCH($C1017,'Policy Characteristics'!$C:$C,0))),"",INDEX('Policy Characteristics'!D:D,MATCH($C1017,'Policy Characteristics'!$C:$C,0)))</f>
        <v>End Existing Subsidies</v>
      </c>
      <c r="K1017" s="272" t="str">
        <f>IF(ISBLANK(INDEX('Policy Characteristics'!E:E,MATCH($C1017,'Policy Characteristics'!$C:$C,0))),"",INDEX('Policy Characteristics'!E:E,MATCH($C1017,'Policy Characteristics'!$C:$C,0)))</f>
        <v>cross reduce BAU subsidies</v>
      </c>
      <c r="L1017" s="285">
        <f>IF(ISBLANK(INDEX('Policy Characteristics'!F:F,MATCH($C1017,'Policy Characteristics'!$C:$C,0))),"",INDEX('Policy Characteristics'!F:F,MATCH($C1017,'Policy Characteristics'!$C:$C,0)))</f>
        <v>0</v>
      </c>
      <c r="M1017" s="285">
        <f>IF(ISBLANK(INDEX('Policy Characteristics'!G:G,MATCH($C1017,'Policy Characteristics'!$C:$C,0))),"",INDEX('Policy Characteristics'!G:G,MATCH($C1017,'Policy Characteristics'!$C:$C,0)))</f>
        <v>1</v>
      </c>
      <c r="N1017" s="285">
        <f>IF(ISBLANK(INDEX('Policy Characteristics'!H:H,MATCH($C1017,'Policy Characteristics'!$C:$C,0))),"",INDEX('Policy Characteristics'!H:H,MATCH($C1017,'Policy Characteristics'!$C:$C,0)))</f>
        <v>0.01</v>
      </c>
      <c r="O1017" s="272" t="str">
        <f>IF(ISBLANK(INDEX('Policy Characteristics'!I:I,MATCH($C1017,'Policy Characteristics'!$C:$C,0))),"",INDEX('Policy Characteristics'!I:I,MATCH($C1017,'Policy Characteristics'!$C:$C,0)))</f>
        <v>% reduction in Reference Case subsidies</v>
      </c>
      <c r="P1017" s="272" t="str">
        <f>IF(ISBLANK(INDEX('Policy Characteristics'!J:J,MATCH($C1017,'Policy Characteristics'!$C:$C,0))),"",INDEX('Policy Characteristics'!J:J,MATCH($C1017,'Policy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7" s="272" t="str">
        <f>IF(ISBLANK(INDEX('Policy Characteristics'!K:K,MATCH($C1017,'Policy Characteristics'!$C:$C,0))),"",INDEX('Policy Characteristics'!K:K,MATCH($C1017,'Policy Characteristics'!$C:$C,0)))</f>
        <v>fuels.html#end-subsidies</v>
      </c>
      <c r="R1017" s="272" t="str">
        <f>IF(ISBLANK(INDEX('Policy Characteristics'!L:L,MATCH($C1017,'Policy Characteristics'!$C:$C,0))),"",INDEX('Policy Characteristics'!L:L,MATCH($C1017,'Policy Characteristics'!$C:$C,0)))</f>
        <v>end-existing-subsidies.html</v>
      </c>
    </row>
    <row r="1018" spans="1:18" s="4" customFormat="1" ht="16">
      <c r="A1018" s="272" t="str">
        <f>IF(ISBLANK(INDEX('Policy Characteristics'!A:A,MATCH($C1018,'Policy Characteristics'!$C:$C,0))),"",INDEX('Policy Characteristics'!A:A,MATCH($C1018,'Policy Characteristics'!$C:$C,0)))</f>
        <v>Cross-Sector</v>
      </c>
      <c r="B1018" s="272" t="str">
        <f>IF(ISBLANK(INDEX('Policy Characteristics'!B:B,MATCH($C1018,'Policy Characteristics'!$C:$C,0))),"",INDEX('Policy Characteristics'!B:B,MATCH($C1018,'Policy Characteristics'!$C:$C,0)))</f>
        <v>End Existing Subsidies</v>
      </c>
      <c r="C1018" s="274" t="str">
        <f t="shared" si="48"/>
        <v>Percent Reduction in BAU Subsidies</v>
      </c>
      <c r="D1018" s="6" t="s">
        <v>53</v>
      </c>
      <c r="E1018" s="44"/>
      <c r="F1018" s="6" t="s">
        <v>95</v>
      </c>
      <c r="G1018" s="44"/>
      <c r="H1018" s="43">
        <v>707</v>
      </c>
      <c r="I1018" s="6" t="s">
        <v>46</v>
      </c>
      <c r="J1018" s="274" t="str">
        <f>IF(ISBLANK(INDEX('Policy Characteristics'!D:D,MATCH($C1018,'Policy Characteristics'!$C:$C,0))),"",INDEX('Policy Characteristics'!D:D,MATCH($C1018,'Policy Characteristics'!$C:$C,0)))</f>
        <v>End Existing Subsidies</v>
      </c>
      <c r="K1018" s="272" t="str">
        <f>IF(ISBLANK(INDEX('Policy Characteristics'!E:E,MATCH($C1018,'Policy Characteristics'!$C:$C,0))),"",INDEX('Policy Characteristics'!E:E,MATCH($C1018,'Policy Characteristics'!$C:$C,0)))</f>
        <v>cross reduce BAU subsidies</v>
      </c>
      <c r="L1018" s="285">
        <f>IF(ISBLANK(INDEX('Policy Characteristics'!F:F,MATCH($C1018,'Policy Characteristics'!$C:$C,0))),"",INDEX('Policy Characteristics'!F:F,MATCH($C1018,'Policy Characteristics'!$C:$C,0)))</f>
        <v>0</v>
      </c>
      <c r="M1018" s="285">
        <f>IF(ISBLANK(INDEX('Policy Characteristics'!G:G,MATCH($C1018,'Policy Characteristics'!$C:$C,0))),"",INDEX('Policy Characteristics'!G:G,MATCH($C1018,'Policy Characteristics'!$C:$C,0)))</f>
        <v>1</v>
      </c>
      <c r="N1018" s="285">
        <f>IF(ISBLANK(INDEX('Policy Characteristics'!H:H,MATCH($C1018,'Policy Characteristics'!$C:$C,0))),"",INDEX('Policy Characteristics'!H:H,MATCH($C1018,'Policy Characteristics'!$C:$C,0)))</f>
        <v>0.01</v>
      </c>
      <c r="O1018" s="272" t="str">
        <f>IF(ISBLANK(INDEX('Policy Characteristics'!I:I,MATCH($C1018,'Policy Characteristics'!$C:$C,0))),"",INDEX('Policy Characteristics'!I:I,MATCH($C1018,'Policy Characteristics'!$C:$C,0)))</f>
        <v>% reduction in Reference Case subsidies</v>
      </c>
      <c r="P1018" s="272" t="str">
        <f>IF(ISBLANK(INDEX('Policy Characteristics'!J:J,MATCH($C1018,'Policy Characteristics'!$C:$C,0))),"",INDEX('Policy Characteristics'!J:J,MATCH($C1018,'Policy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8" s="272" t="str">
        <f>IF(ISBLANK(INDEX('Policy Characteristics'!K:K,MATCH($C1018,'Policy Characteristics'!$C:$C,0))),"",INDEX('Policy Characteristics'!K:K,MATCH($C1018,'Policy Characteristics'!$C:$C,0)))</f>
        <v>fuels.html#end-subsidies</v>
      </c>
      <c r="R1018" s="272" t="str">
        <f>IF(ISBLANK(INDEX('Policy Characteristics'!L:L,MATCH($C1018,'Policy Characteristics'!$C:$C,0))),"",INDEX('Policy Characteristics'!L:L,MATCH($C1018,'Policy Characteristics'!$C:$C,0)))</f>
        <v>end-existing-subsidies.html</v>
      </c>
    </row>
    <row r="1019" spans="1:18" s="4" customFormat="1" ht="16">
      <c r="A1019" s="272" t="str">
        <f>IF(ISBLANK(INDEX('Policy Characteristics'!A:A,MATCH($C1019,'Policy Characteristics'!$C:$C,0))),"",INDEX('Policy Characteristics'!A:A,MATCH($C1019,'Policy Characteristics'!$C:$C,0)))</f>
        <v>Cross-Sector</v>
      </c>
      <c r="B1019" s="272" t="str">
        <f>IF(ISBLANK(INDEX('Policy Characteristics'!B:B,MATCH($C1019,'Policy Characteristics'!$C:$C,0))),"",INDEX('Policy Characteristics'!B:B,MATCH($C1019,'Policy Characteristics'!$C:$C,0)))</f>
        <v>End Existing Subsidies</v>
      </c>
      <c r="C1019" s="274" t="str">
        <f t="shared" si="48"/>
        <v>Percent Reduction in BAU Subsidies</v>
      </c>
      <c r="D1019" s="6" t="s">
        <v>55</v>
      </c>
      <c r="E1019" s="44"/>
      <c r="F1019" s="6" t="s">
        <v>98</v>
      </c>
      <c r="G1019" s="44"/>
      <c r="H1019" s="43">
        <v>75</v>
      </c>
      <c r="I1019" s="6" t="s">
        <v>45</v>
      </c>
      <c r="J1019" s="274" t="str">
        <f>IF(ISBLANK(INDEX('Policy Characteristics'!D:D,MATCH($C1019,'Policy Characteristics'!$C:$C,0))),"",INDEX('Policy Characteristics'!D:D,MATCH($C1019,'Policy Characteristics'!$C:$C,0)))</f>
        <v>End Existing Subsidies</v>
      </c>
      <c r="K1019" s="272" t="str">
        <f>IF(ISBLANK(INDEX('Policy Characteristics'!E:E,MATCH($C1019,'Policy Characteristics'!$C:$C,0))),"",INDEX('Policy Characteristics'!E:E,MATCH($C1019,'Policy Characteristics'!$C:$C,0)))</f>
        <v>cross reduce BAU subsidies</v>
      </c>
      <c r="L1019" s="285">
        <f>IF(ISBLANK(INDEX('Policy Characteristics'!F:F,MATCH($C1019,'Policy Characteristics'!$C:$C,0))),"",INDEX('Policy Characteristics'!F:F,MATCH($C1019,'Policy Characteristics'!$C:$C,0)))</f>
        <v>0</v>
      </c>
      <c r="M1019" s="285">
        <f>IF(ISBLANK(INDEX('Policy Characteristics'!G:G,MATCH($C1019,'Policy Characteristics'!$C:$C,0))),"",INDEX('Policy Characteristics'!G:G,MATCH($C1019,'Policy Characteristics'!$C:$C,0)))</f>
        <v>1</v>
      </c>
      <c r="N1019" s="285">
        <f>IF(ISBLANK(INDEX('Policy Characteristics'!H:H,MATCH($C1019,'Policy Characteristics'!$C:$C,0))),"",INDEX('Policy Characteristics'!H:H,MATCH($C1019,'Policy Characteristics'!$C:$C,0)))</f>
        <v>0.01</v>
      </c>
      <c r="O1019" s="272" t="str">
        <f>IF(ISBLANK(INDEX('Policy Characteristics'!I:I,MATCH($C1019,'Policy Characteristics'!$C:$C,0))),"",INDEX('Policy Characteristics'!I:I,MATCH($C1019,'Policy Characteristics'!$C:$C,0)))</f>
        <v>% reduction in Reference Case subsidies</v>
      </c>
      <c r="P1019" s="272" t="str">
        <f>IF(ISBLANK(INDEX('Policy Characteristics'!J:J,MATCH($C1019,'Policy Characteristics'!$C:$C,0))),"",INDEX('Policy Characteristics'!J:J,MATCH($C1019,'Policy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19" s="272" t="str">
        <f>IF(ISBLANK(INDEX('Policy Characteristics'!K:K,MATCH($C1019,'Policy Characteristics'!$C:$C,0))),"",INDEX('Policy Characteristics'!K:K,MATCH($C1019,'Policy Characteristics'!$C:$C,0)))</f>
        <v>fuels.html#end-subsidies</v>
      </c>
      <c r="R1019" s="272" t="str">
        <f>IF(ISBLANK(INDEX('Policy Characteristics'!L:L,MATCH($C1019,'Policy Characteristics'!$C:$C,0))),"",INDEX('Policy Characteristics'!L:L,MATCH($C1019,'Policy Characteristics'!$C:$C,0)))</f>
        <v>end-existing-subsidies.html</v>
      </c>
    </row>
    <row r="1020" spans="1:18" s="4" customFormat="1" ht="16">
      <c r="A1020" s="272" t="str">
        <f>IF(ISBLANK(INDEX('Policy Characteristics'!A:A,MATCH($C1020,'Policy Characteristics'!$C:$C,0))),"",INDEX('Policy Characteristics'!A:A,MATCH($C1020,'Policy Characteristics'!$C:$C,0)))</f>
        <v>Cross-Sector</v>
      </c>
      <c r="B1020" s="272" t="str">
        <f>IF(ISBLANK(INDEX('Policy Characteristics'!B:B,MATCH($C1020,'Policy Characteristics'!$C:$C,0))),"",INDEX('Policy Characteristics'!B:B,MATCH($C1020,'Policy Characteristics'!$C:$C,0)))</f>
        <v>End Existing Subsidies</v>
      </c>
      <c r="C1020" s="274" t="str">
        <f t="shared" si="48"/>
        <v>Percent Reduction in BAU Subsidies</v>
      </c>
      <c r="D1020" s="6" t="s">
        <v>56</v>
      </c>
      <c r="E1020" s="44"/>
      <c r="F1020" s="6" t="s">
        <v>99</v>
      </c>
      <c r="G1020" s="44"/>
      <c r="H1020" s="43">
        <v>76</v>
      </c>
      <c r="I1020" s="6" t="s">
        <v>45</v>
      </c>
      <c r="J1020" s="274" t="str">
        <f>IF(ISBLANK(INDEX('Policy Characteristics'!D:D,MATCH($C1020,'Policy Characteristics'!$C:$C,0))),"",INDEX('Policy Characteristics'!D:D,MATCH($C1020,'Policy Characteristics'!$C:$C,0)))</f>
        <v>End Existing Subsidies</v>
      </c>
      <c r="K1020" s="272" t="str">
        <f>IF(ISBLANK(INDEX('Policy Characteristics'!E:E,MATCH($C1020,'Policy Characteristics'!$C:$C,0))),"",INDEX('Policy Characteristics'!E:E,MATCH($C1020,'Policy Characteristics'!$C:$C,0)))</f>
        <v>cross reduce BAU subsidies</v>
      </c>
      <c r="L1020" s="285">
        <f>IF(ISBLANK(INDEX('Policy Characteristics'!F:F,MATCH($C1020,'Policy Characteristics'!$C:$C,0))),"",INDEX('Policy Characteristics'!F:F,MATCH($C1020,'Policy Characteristics'!$C:$C,0)))</f>
        <v>0</v>
      </c>
      <c r="M1020" s="285">
        <f>IF(ISBLANK(INDEX('Policy Characteristics'!G:G,MATCH($C1020,'Policy Characteristics'!$C:$C,0))),"",INDEX('Policy Characteristics'!G:G,MATCH($C1020,'Policy Characteristics'!$C:$C,0)))</f>
        <v>1</v>
      </c>
      <c r="N1020" s="285">
        <f>IF(ISBLANK(INDEX('Policy Characteristics'!H:H,MATCH($C1020,'Policy Characteristics'!$C:$C,0))),"",INDEX('Policy Characteristics'!H:H,MATCH($C1020,'Policy Characteristics'!$C:$C,0)))</f>
        <v>0.01</v>
      </c>
      <c r="O1020" s="272" t="str">
        <f>IF(ISBLANK(INDEX('Policy Characteristics'!I:I,MATCH($C1020,'Policy Characteristics'!$C:$C,0))),"",INDEX('Policy Characteristics'!I:I,MATCH($C1020,'Policy Characteristics'!$C:$C,0)))</f>
        <v>% reduction in Reference Case subsidies</v>
      </c>
      <c r="P1020" s="272" t="str">
        <f>IF(ISBLANK(INDEX('Policy Characteristics'!J:J,MATCH($C1020,'Policy Characteristics'!$C:$C,0))),"",INDEX('Policy Characteristics'!J:J,MATCH($C1020,'Policy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0" s="272" t="str">
        <f>IF(ISBLANK(INDEX('Policy Characteristics'!K:K,MATCH($C1020,'Policy Characteristics'!$C:$C,0))),"",INDEX('Policy Characteristics'!K:K,MATCH($C1020,'Policy Characteristics'!$C:$C,0)))</f>
        <v>fuels.html#end-subsidies</v>
      </c>
      <c r="R1020" s="272" t="str">
        <f>IF(ISBLANK(INDEX('Policy Characteristics'!L:L,MATCH($C1020,'Policy Characteristics'!$C:$C,0))),"",INDEX('Policy Characteristics'!L:L,MATCH($C1020,'Policy Characteristics'!$C:$C,0)))</f>
        <v>end-existing-subsidies.html</v>
      </c>
    </row>
    <row r="1021" spans="1:18" s="4" customFormat="1" ht="16">
      <c r="A1021" s="272" t="str">
        <f>IF(ISBLANK(INDEX('Policy Characteristics'!A:A,MATCH($C1021,'Policy Characteristics'!$C:$C,0))),"",INDEX('Policy Characteristics'!A:A,MATCH($C1021,'Policy Characteristics'!$C:$C,0)))</f>
        <v>Cross-Sector</v>
      </c>
      <c r="B1021" s="272" t="str">
        <f>IF(ISBLANK(INDEX('Policy Characteristics'!B:B,MATCH($C1021,'Policy Characteristics'!$C:$C,0))),"",INDEX('Policy Characteristics'!B:B,MATCH($C1021,'Policy Characteristics'!$C:$C,0)))</f>
        <v>End Existing Subsidies</v>
      </c>
      <c r="C1021" s="274" t="str">
        <f t="shared" si="48"/>
        <v>Percent Reduction in BAU Subsidies</v>
      </c>
      <c r="D1021" s="6" t="s">
        <v>57</v>
      </c>
      <c r="E1021" s="44"/>
      <c r="F1021" s="6" t="s">
        <v>100</v>
      </c>
      <c r="G1021" s="44"/>
      <c r="H1021" s="43">
        <v>708</v>
      </c>
      <c r="I1021" s="6" t="s">
        <v>46</v>
      </c>
      <c r="J1021" s="274" t="str">
        <f>IF(ISBLANK(INDEX('Policy Characteristics'!D:D,MATCH($C1021,'Policy Characteristics'!$C:$C,0))),"",INDEX('Policy Characteristics'!D:D,MATCH($C1021,'Policy Characteristics'!$C:$C,0)))</f>
        <v>End Existing Subsidies</v>
      </c>
      <c r="K1021" s="272" t="str">
        <f>IF(ISBLANK(INDEX('Policy Characteristics'!E:E,MATCH($C1021,'Policy Characteristics'!$C:$C,0))),"",INDEX('Policy Characteristics'!E:E,MATCH($C1021,'Policy Characteristics'!$C:$C,0)))</f>
        <v>cross reduce BAU subsidies</v>
      </c>
      <c r="L1021" s="285">
        <f>IF(ISBLANK(INDEX('Policy Characteristics'!F:F,MATCH($C1021,'Policy Characteristics'!$C:$C,0))),"",INDEX('Policy Characteristics'!F:F,MATCH($C1021,'Policy Characteristics'!$C:$C,0)))</f>
        <v>0</v>
      </c>
      <c r="M1021" s="285">
        <f>IF(ISBLANK(INDEX('Policy Characteristics'!G:G,MATCH($C1021,'Policy Characteristics'!$C:$C,0))),"",INDEX('Policy Characteristics'!G:G,MATCH($C1021,'Policy Characteristics'!$C:$C,0)))</f>
        <v>1</v>
      </c>
      <c r="N1021" s="285">
        <f>IF(ISBLANK(INDEX('Policy Characteristics'!H:H,MATCH($C1021,'Policy Characteristics'!$C:$C,0))),"",INDEX('Policy Characteristics'!H:H,MATCH($C1021,'Policy Characteristics'!$C:$C,0)))</f>
        <v>0.01</v>
      </c>
      <c r="O1021" s="272" t="str">
        <f>IF(ISBLANK(INDEX('Policy Characteristics'!I:I,MATCH($C1021,'Policy Characteristics'!$C:$C,0))),"",INDEX('Policy Characteristics'!I:I,MATCH($C1021,'Policy Characteristics'!$C:$C,0)))</f>
        <v>% reduction in Reference Case subsidies</v>
      </c>
      <c r="P1021" s="272" t="str">
        <f>IF(ISBLANK(INDEX('Policy Characteristics'!J:J,MATCH($C1021,'Policy Characteristics'!$C:$C,0))),"",INDEX('Policy Characteristics'!J:J,MATCH($C1021,'Policy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1" s="272" t="str">
        <f>IF(ISBLANK(INDEX('Policy Characteristics'!K:K,MATCH($C1021,'Policy Characteristics'!$C:$C,0))),"",INDEX('Policy Characteristics'!K:K,MATCH($C1021,'Policy Characteristics'!$C:$C,0)))</f>
        <v>fuels.html#end-subsidies</v>
      </c>
      <c r="R1021" s="272" t="str">
        <f>IF(ISBLANK(INDEX('Policy Characteristics'!L:L,MATCH($C1021,'Policy Characteristics'!$C:$C,0))),"",INDEX('Policy Characteristics'!L:L,MATCH($C1021,'Policy Characteristics'!$C:$C,0)))</f>
        <v>end-existing-subsidies.html</v>
      </c>
    </row>
    <row r="1022" spans="1:18" s="4" customFormat="1" ht="16">
      <c r="A1022" s="272" t="str">
        <f>IF(ISBLANK(INDEX('Policy Characteristics'!A:A,MATCH($C1022,'Policy Characteristics'!$C:$C,0))),"",INDEX('Policy Characteristics'!A:A,MATCH($C1022,'Policy Characteristics'!$C:$C,0)))</f>
        <v>Cross-Sector</v>
      </c>
      <c r="B1022" s="272" t="str">
        <f>IF(ISBLANK(INDEX('Policy Characteristics'!B:B,MATCH($C1022,'Policy Characteristics'!$C:$C,0))),"",INDEX('Policy Characteristics'!B:B,MATCH($C1022,'Policy Characteristics'!$C:$C,0)))</f>
        <v>End Existing Subsidies</v>
      </c>
      <c r="C1022" s="274" t="str">
        <f t="shared" si="48"/>
        <v>Percent Reduction in BAU Subsidies</v>
      </c>
      <c r="D1022" s="6" t="s">
        <v>58</v>
      </c>
      <c r="E1022" s="44"/>
      <c r="F1022" s="6" t="s">
        <v>101</v>
      </c>
      <c r="G1022" s="44"/>
      <c r="H1022" s="43">
        <v>709</v>
      </c>
      <c r="I1022" s="6" t="s">
        <v>46</v>
      </c>
      <c r="J1022" s="274" t="str">
        <f>IF(ISBLANK(INDEX('Policy Characteristics'!D:D,MATCH($C1022,'Policy Characteristics'!$C:$C,0))),"",INDEX('Policy Characteristics'!D:D,MATCH($C1022,'Policy Characteristics'!$C:$C,0)))</f>
        <v>End Existing Subsidies</v>
      </c>
      <c r="K1022" s="272" t="str">
        <f>IF(ISBLANK(INDEX('Policy Characteristics'!E:E,MATCH($C1022,'Policy Characteristics'!$C:$C,0))),"",INDEX('Policy Characteristics'!E:E,MATCH($C1022,'Policy Characteristics'!$C:$C,0)))</f>
        <v>cross reduce BAU subsidies</v>
      </c>
      <c r="L1022" s="285">
        <f>IF(ISBLANK(INDEX('Policy Characteristics'!F:F,MATCH($C1022,'Policy Characteristics'!$C:$C,0))),"",INDEX('Policy Characteristics'!F:F,MATCH($C1022,'Policy Characteristics'!$C:$C,0)))</f>
        <v>0</v>
      </c>
      <c r="M1022" s="285">
        <f>IF(ISBLANK(INDEX('Policy Characteristics'!G:G,MATCH($C1022,'Policy Characteristics'!$C:$C,0))),"",INDEX('Policy Characteristics'!G:G,MATCH($C1022,'Policy Characteristics'!$C:$C,0)))</f>
        <v>1</v>
      </c>
      <c r="N1022" s="285">
        <f>IF(ISBLANK(INDEX('Policy Characteristics'!H:H,MATCH($C1022,'Policy Characteristics'!$C:$C,0))),"",INDEX('Policy Characteristics'!H:H,MATCH($C1022,'Policy Characteristics'!$C:$C,0)))</f>
        <v>0.01</v>
      </c>
      <c r="O1022" s="272" t="str">
        <f>IF(ISBLANK(INDEX('Policy Characteristics'!I:I,MATCH($C1022,'Policy Characteristics'!$C:$C,0))),"",INDEX('Policy Characteristics'!I:I,MATCH($C1022,'Policy Characteristics'!$C:$C,0)))</f>
        <v>% reduction in Reference Case subsidies</v>
      </c>
      <c r="P1022" s="272" t="str">
        <f>IF(ISBLANK(INDEX('Policy Characteristics'!J:J,MATCH($C1022,'Policy Characteristics'!$C:$C,0))),"",INDEX('Policy Characteristics'!J:J,MATCH($C1022,'Policy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2" s="272" t="str">
        <f>IF(ISBLANK(INDEX('Policy Characteristics'!K:K,MATCH($C1022,'Policy Characteristics'!$C:$C,0))),"",INDEX('Policy Characteristics'!K:K,MATCH($C1022,'Policy Characteristics'!$C:$C,0)))</f>
        <v>fuels.html#end-subsidies</v>
      </c>
      <c r="R1022" s="272" t="str">
        <f>IF(ISBLANK(INDEX('Policy Characteristics'!L:L,MATCH($C1022,'Policy Characteristics'!$C:$C,0))),"",INDEX('Policy Characteristics'!L:L,MATCH($C1022,'Policy Characteristics'!$C:$C,0)))</f>
        <v>end-existing-subsidies.html</v>
      </c>
    </row>
    <row r="1023" spans="1:18" s="4" customFormat="1" ht="16">
      <c r="A1023" s="272" t="str">
        <f>IF(ISBLANK(INDEX('Policy Characteristics'!A:A,MATCH($C1023,'Policy Characteristics'!$C:$C,0))),"",INDEX('Policy Characteristics'!A:A,MATCH($C1023,'Policy Characteristics'!$C:$C,0)))</f>
        <v>Cross-Sector</v>
      </c>
      <c r="B1023" s="272" t="str">
        <f>IF(ISBLANK(INDEX('Policy Characteristics'!B:B,MATCH($C1023,'Policy Characteristics'!$C:$C,0))),"",INDEX('Policy Characteristics'!B:B,MATCH($C1023,'Policy Characteristics'!$C:$C,0)))</f>
        <v>End Existing Subsidies</v>
      </c>
      <c r="C1023" s="274" t="str">
        <f t="shared" si="48"/>
        <v>Percent Reduction in BAU Subsidies</v>
      </c>
      <c r="D1023" s="6" t="s">
        <v>2528</v>
      </c>
      <c r="E1023" s="44"/>
      <c r="F1023" s="6" t="s">
        <v>2529</v>
      </c>
      <c r="G1023" s="44"/>
      <c r="H1023" s="43">
        <v>710</v>
      </c>
      <c r="I1023" s="6" t="s">
        <v>46</v>
      </c>
      <c r="J1023" s="274" t="str">
        <f>IF(ISBLANK(INDEX('Policy Characteristics'!D:D,MATCH($C1023,'Policy Characteristics'!$C:$C,0))),"",INDEX('Policy Characteristics'!D:D,MATCH($C1023,'Policy Characteristics'!$C:$C,0)))</f>
        <v>End Existing Subsidies</v>
      </c>
      <c r="K1023" s="272" t="str">
        <f>IF(ISBLANK(INDEX('Policy Characteristics'!E:E,MATCH($C1023,'Policy Characteristics'!$C:$C,0))),"",INDEX('Policy Characteristics'!E:E,MATCH($C1023,'Policy Characteristics'!$C:$C,0)))</f>
        <v>cross reduce BAU subsidies</v>
      </c>
      <c r="L1023" s="285">
        <f>IF(ISBLANK(INDEX('Policy Characteristics'!F:F,MATCH($C1023,'Policy Characteristics'!$C:$C,0))),"",INDEX('Policy Characteristics'!F:F,MATCH($C1023,'Policy Characteristics'!$C:$C,0)))</f>
        <v>0</v>
      </c>
      <c r="M1023" s="285">
        <f>IF(ISBLANK(INDEX('Policy Characteristics'!G:G,MATCH($C1023,'Policy Characteristics'!$C:$C,0))),"",INDEX('Policy Characteristics'!G:G,MATCH($C1023,'Policy Characteristics'!$C:$C,0)))</f>
        <v>1</v>
      </c>
      <c r="N1023" s="285">
        <f>IF(ISBLANK(INDEX('Policy Characteristics'!H:H,MATCH($C1023,'Policy Characteristics'!$C:$C,0))),"",INDEX('Policy Characteristics'!H:H,MATCH($C1023,'Policy Characteristics'!$C:$C,0)))</f>
        <v>0.01</v>
      </c>
      <c r="O1023" s="272" t="str">
        <f>IF(ISBLANK(INDEX('Policy Characteristics'!I:I,MATCH($C1023,'Policy Characteristics'!$C:$C,0))),"",INDEX('Policy Characteristics'!I:I,MATCH($C1023,'Policy Characteristics'!$C:$C,0)))</f>
        <v>% reduction in Reference Case subsidies</v>
      </c>
      <c r="P1023" s="272" t="str">
        <f>IF(ISBLANK(INDEX('Policy Characteristics'!J:J,MATCH($C1023,'Policy Characteristics'!$C:$C,0))),"",INDEX('Policy Characteristics'!J:J,MATCH($C1023,'Policy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3" s="272" t="str">
        <f>IF(ISBLANK(INDEX('Policy Characteristics'!K:K,MATCH($C1023,'Policy Characteristics'!$C:$C,0))),"",INDEX('Policy Characteristics'!K:K,MATCH($C1023,'Policy Characteristics'!$C:$C,0)))</f>
        <v>fuels.html#end-subsidies</v>
      </c>
      <c r="R1023" s="272" t="str">
        <f>IF(ISBLANK(INDEX('Policy Characteristics'!L:L,MATCH($C1023,'Policy Characteristics'!$C:$C,0))),"",INDEX('Policy Characteristics'!L:L,MATCH($C1023,'Policy Characteristics'!$C:$C,0)))</f>
        <v>end-existing-subsidies.html</v>
      </c>
    </row>
    <row r="1024" spans="1:18" s="4" customFormat="1" ht="16">
      <c r="A1024" s="272" t="str">
        <f>IF(ISBLANK(INDEX('Policy Characteristics'!A:A,MATCH($C1024,'Policy Characteristics'!$C:$C,0))),"",INDEX('Policy Characteristics'!A:A,MATCH($C1024,'Policy Characteristics'!$C:$C,0)))</f>
        <v>Cross-Sector</v>
      </c>
      <c r="B1024" s="272" t="str">
        <f>IF(ISBLANK(INDEX('Policy Characteristics'!B:B,MATCH($C1024,'Policy Characteristics'!$C:$C,0))),"",INDEX('Policy Characteristics'!B:B,MATCH($C1024,'Policy Characteristics'!$C:$C,0)))</f>
        <v>End Existing Subsidies</v>
      </c>
      <c r="C1024" s="274" t="str">
        <f t="shared" si="48"/>
        <v>Percent Reduction in BAU Subsidies</v>
      </c>
      <c r="D1024" s="6" t="s">
        <v>76</v>
      </c>
      <c r="E1024" s="44"/>
      <c r="F1024" s="6" t="s">
        <v>102</v>
      </c>
      <c r="G1024" s="44"/>
      <c r="H1024" s="43">
        <v>711</v>
      </c>
      <c r="I1024" s="6" t="s">
        <v>46</v>
      </c>
      <c r="J1024" s="274" t="str">
        <f>IF(ISBLANK(INDEX('Policy Characteristics'!D:D,MATCH($C1024,'Policy Characteristics'!$C:$C,0))),"",INDEX('Policy Characteristics'!D:D,MATCH($C1024,'Policy Characteristics'!$C:$C,0)))</f>
        <v>End Existing Subsidies</v>
      </c>
      <c r="K1024" s="272" t="str">
        <f>IF(ISBLANK(INDEX('Policy Characteristics'!E:E,MATCH($C1024,'Policy Characteristics'!$C:$C,0))),"",INDEX('Policy Characteristics'!E:E,MATCH($C1024,'Policy Characteristics'!$C:$C,0)))</f>
        <v>cross reduce BAU subsidies</v>
      </c>
      <c r="L1024" s="285">
        <f>IF(ISBLANK(INDEX('Policy Characteristics'!F:F,MATCH($C1024,'Policy Characteristics'!$C:$C,0))),"",INDEX('Policy Characteristics'!F:F,MATCH($C1024,'Policy Characteristics'!$C:$C,0)))</f>
        <v>0</v>
      </c>
      <c r="M1024" s="285">
        <f>IF(ISBLANK(INDEX('Policy Characteristics'!G:G,MATCH($C1024,'Policy Characteristics'!$C:$C,0))),"",INDEX('Policy Characteristics'!G:G,MATCH($C1024,'Policy Characteristics'!$C:$C,0)))</f>
        <v>1</v>
      </c>
      <c r="N1024" s="285">
        <f>IF(ISBLANK(INDEX('Policy Characteristics'!H:H,MATCH($C1024,'Policy Characteristics'!$C:$C,0))),"",INDEX('Policy Characteristics'!H:H,MATCH($C1024,'Policy Characteristics'!$C:$C,0)))</f>
        <v>0.01</v>
      </c>
      <c r="O1024" s="272" t="str">
        <f>IF(ISBLANK(INDEX('Policy Characteristics'!I:I,MATCH($C1024,'Policy Characteristics'!$C:$C,0))),"",INDEX('Policy Characteristics'!I:I,MATCH($C1024,'Policy Characteristics'!$C:$C,0)))</f>
        <v>% reduction in Reference Case subsidies</v>
      </c>
      <c r="P1024" s="272" t="str">
        <f>IF(ISBLANK(INDEX('Policy Characteristics'!J:J,MATCH($C1024,'Policy Characteristics'!$C:$C,0))),"",INDEX('Policy Characteristics'!J:J,MATCH($C1024,'Policy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4" s="272" t="str">
        <f>IF(ISBLANK(INDEX('Policy Characteristics'!K:K,MATCH($C1024,'Policy Characteristics'!$C:$C,0))),"",INDEX('Policy Characteristics'!K:K,MATCH($C1024,'Policy Characteristics'!$C:$C,0)))</f>
        <v>fuels.html#end-subsidies</v>
      </c>
      <c r="R1024" s="272" t="str">
        <f>IF(ISBLANK(INDEX('Policy Characteristics'!L:L,MATCH($C1024,'Policy Characteristics'!$C:$C,0))),"",INDEX('Policy Characteristics'!L:L,MATCH($C1024,'Policy Characteristics'!$C:$C,0)))</f>
        <v>end-existing-subsidies.html</v>
      </c>
    </row>
    <row r="1025" spans="1:18" s="4" customFormat="1" ht="16">
      <c r="A1025" s="272" t="str">
        <f>IF(ISBLANK(INDEX('Policy Characteristics'!A:A,MATCH($C1025,'Policy Characteristics'!$C:$C,0))),"",INDEX('Policy Characteristics'!A:A,MATCH($C1025,'Policy Characteristics'!$C:$C,0)))</f>
        <v>Cross-Sector</v>
      </c>
      <c r="B1025" s="272" t="str">
        <f>IF(ISBLANK(INDEX('Policy Characteristics'!B:B,MATCH($C1025,'Policy Characteristics'!$C:$C,0))),"",INDEX('Policy Characteristics'!B:B,MATCH($C1025,'Policy Characteristics'!$C:$C,0)))</f>
        <v>End Existing Subsidies</v>
      </c>
      <c r="C1025" s="274" t="str">
        <f t="shared" si="48"/>
        <v>Percent Reduction in BAU Subsidies</v>
      </c>
      <c r="D1025" s="6" t="s">
        <v>458</v>
      </c>
      <c r="E1025" s="44"/>
      <c r="F1025" s="6" t="s">
        <v>459</v>
      </c>
      <c r="G1025" s="44"/>
      <c r="H1025" s="43">
        <v>712</v>
      </c>
      <c r="I1025" s="6" t="s">
        <v>46</v>
      </c>
      <c r="J1025" s="274" t="str">
        <f>IF(ISBLANK(INDEX('Policy Characteristics'!D:D,MATCH($C1025,'Policy Characteristics'!$C:$C,0))),"",INDEX('Policy Characteristics'!D:D,MATCH($C1025,'Policy Characteristics'!$C:$C,0)))</f>
        <v>End Existing Subsidies</v>
      </c>
      <c r="K1025" s="272" t="str">
        <f>IF(ISBLANK(INDEX('Policy Characteristics'!E:E,MATCH($C1025,'Policy Characteristics'!$C:$C,0))),"",INDEX('Policy Characteristics'!E:E,MATCH($C1025,'Policy Characteristics'!$C:$C,0)))</f>
        <v>cross reduce BAU subsidies</v>
      </c>
      <c r="L1025" s="285">
        <f>IF(ISBLANK(INDEX('Policy Characteristics'!F:F,MATCH($C1025,'Policy Characteristics'!$C:$C,0))),"",INDEX('Policy Characteristics'!F:F,MATCH($C1025,'Policy Characteristics'!$C:$C,0)))</f>
        <v>0</v>
      </c>
      <c r="M1025" s="285">
        <f>IF(ISBLANK(INDEX('Policy Characteristics'!G:G,MATCH($C1025,'Policy Characteristics'!$C:$C,0))),"",INDEX('Policy Characteristics'!G:G,MATCH($C1025,'Policy Characteristics'!$C:$C,0)))</f>
        <v>1</v>
      </c>
      <c r="N1025" s="285">
        <f>IF(ISBLANK(INDEX('Policy Characteristics'!H:H,MATCH($C1025,'Policy Characteristics'!$C:$C,0))),"",INDEX('Policy Characteristics'!H:H,MATCH($C1025,'Policy Characteristics'!$C:$C,0)))</f>
        <v>0.01</v>
      </c>
      <c r="O1025" s="272" t="str">
        <f>IF(ISBLANK(INDEX('Policy Characteristics'!I:I,MATCH($C1025,'Policy Characteristics'!$C:$C,0))),"",INDEX('Policy Characteristics'!I:I,MATCH($C1025,'Policy Characteristics'!$C:$C,0)))</f>
        <v>% reduction in Reference Case subsidies</v>
      </c>
      <c r="P1025" s="272" t="str">
        <f>IF(ISBLANK(INDEX('Policy Characteristics'!J:J,MATCH($C1025,'Policy Characteristics'!$C:$C,0))),"",INDEX('Policy Characteristics'!J:J,MATCH($C1025,'Policy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5" s="272" t="str">
        <f>IF(ISBLANK(INDEX('Policy Characteristics'!K:K,MATCH($C1025,'Policy Characteristics'!$C:$C,0))),"",INDEX('Policy Characteristics'!K:K,MATCH($C1025,'Policy Characteristics'!$C:$C,0)))</f>
        <v>fuels.html#end-subsidies</v>
      </c>
      <c r="R1025" s="272" t="str">
        <f>IF(ISBLANK(INDEX('Policy Characteristics'!L:L,MATCH($C1025,'Policy Characteristics'!$C:$C,0))),"",INDEX('Policy Characteristics'!L:L,MATCH($C1025,'Policy Characteristics'!$C:$C,0)))</f>
        <v>end-existing-subsidies.html</v>
      </c>
    </row>
    <row r="1026" spans="1:18" s="4" customFormat="1" ht="16">
      <c r="A1026" s="272" t="str">
        <f>IF(ISBLANK(INDEX('Policy Characteristics'!A:A,MATCH($C1026,'Policy Characteristics'!$C:$C,0))),"",INDEX('Policy Characteristics'!A:A,MATCH($C1026,'Policy Characteristics'!$C:$C,0)))</f>
        <v>Cross-Sector</v>
      </c>
      <c r="B1026" s="272" t="str">
        <f>IF(ISBLANK(INDEX('Policy Characteristics'!B:B,MATCH($C1026,'Policy Characteristics'!$C:$C,0))),"",INDEX('Policy Characteristics'!B:B,MATCH($C1026,'Policy Characteristics'!$C:$C,0)))</f>
        <v>End Existing Subsidies</v>
      </c>
      <c r="C1026" s="274" t="str">
        <f t="shared" si="48"/>
        <v>Percent Reduction in BAU Subsidies</v>
      </c>
      <c r="D1026" s="6" t="s">
        <v>465</v>
      </c>
      <c r="E1026" s="44"/>
      <c r="F1026" s="6" t="s">
        <v>466</v>
      </c>
      <c r="G1026" s="44"/>
      <c r="H1026" s="43">
        <v>713</v>
      </c>
      <c r="I1026" s="6" t="s">
        <v>46</v>
      </c>
      <c r="J1026" s="274" t="str">
        <f>IF(ISBLANK(INDEX('Policy Characteristics'!D:D,MATCH($C1026,'Policy Characteristics'!$C:$C,0))),"",INDEX('Policy Characteristics'!D:D,MATCH($C1026,'Policy Characteristics'!$C:$C,0)))</f>
        <v>End Existing Subsidies</v>
      </c>
      <c r="K1026" s="272" t="str">
        <f>IF(ISBLANK(INDEX('Policy Characteristics'!E:E,MATCH($C1026,'Policy Characteristics'!$C:$C,0))),"",INDEX('Policy Characteristics'!E:E,MATCH($C1026,'Policy Characteristics'!$C:$C,0)))</f>
        <v>cross reduce BAU subsidies</v>
      </c>
      <c r="L1026" s="285">
        <f>IF(ISBLANK(INDEX('Policy Characteristics'!F:F,MATCH($C1026,'Policy Characteristics'!$C:$C,0))),"",INDEX('Policy Characteristics'!F:F,MATCH($C1026,'Policy Characteristics'!$C:$C,0)))</f>
        <v>0</v>
      </c>
      <c r="M1026" s="285">
        <f>IF(ISBLANK(INDEX('Policy Characteristics'!G:G,MATCH($C1026,'Policy Characteristics'!$C:$C,0))),"",INDEX('Policy Characteristics'!G:G,MATCH($C1026,'Policy Characteristics'!$C:$C,0)))</f>
        <v>1</v>
      </c>
      <c r="N1026" s="285">
        <f>IF(ISBLANK(INDEX('Policy Characteristics'!H:H,MATCH($C1026,'Policy Characteristics'!$C:$C,0))),"",INDEX('Policy Characteristics'!H:H,MATCH($C1026,'Policy Characteristics'!$C:$C,0)))</f>
        <v>0.01</v>
      </c>
      <c r="O1026" s="272" t="str">
        <f>IF(ISBLANK(INDEX('Policy Characteristics'!I:I,MATCH($C1026,'Policy Characteristics'!$C:$C,0))),"",INDEX('Policy Characteristics'!I:I,MATCH($C1026,'Policy Characteristics'!$C:$C,0)))</f>
        <v>% reduction in Reference Case subsidies</v>
      </c>
      <c r="P1026" s="272" t="str">
        <f>IF(ISBLANK(INDEX('Policy Characteristics'!J:J,MATCH($C1026,'Policy Characteristics'!$C:$C,0))),"",INDEX('Policy Characteristics'!J:J,MATCH($C1026,'Policy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6" s="272" t="str">
        <f>IF(ISBLANK(INDEX('Policy Characteristics'!K:K,MATCH($C1026,'Policy Characteristics'!$C:$C,0))),"",INDEX('Policy Characteristics'!K:K,MATCH($C1026,'Policy Characteristics'!$C:$C,0)))</f>
        <v>fuels.html#end-subsidies</v>
      </c>
      <c r="R1026" s="272" t="str">
        <f>IF(ISBLANK(INDEX('Policy Characteristics'!L:L,MATCH($C1026,'Policy Characteristics'!$C:$C,0))),"",INDEX('Policy Characteristics'!L:L,MATCH($C1026,'Policy Characteristics'!$C:$C,0)))</f>
        <v>end-existing-subsidies.html</v>
      </c>
    </row>
    <row r="1027" spans="1:18" s="4" customFormat="1" ht="16">
      <c r="A1027" s="272" t="str">
        <f>IF(ISBLANK(INDEX('Policy Characteristics'!A:A,MATCH($C1027,'Policy Characteristics'!$C:$C,0))),"",INDEX('Policy Characteristics'!A:A,MATCH($C1027,'Policy Characteristics'!$C:$C,0)))</f>
        <v>Cross-Sector</v>
      </c>
      <c r="B1027" s="272" t="str">
        <f>IF(ISBLANK(INDEX('Policy Characteristics'!B:B,MATCH($C1027,'Policy Characteristics'!$C:$C,0))),"",INDEX('Policy Characteristics'!B:B,MATCH($C1027,'Policy Characteristics'!$C:$C,0)))</f>
        <v>End Existing Subsidies</v>
      </c>
      <c r="C1027" s="274" t="str">
        <f t="shared" si="48"/>
        <v>Percent Reduction in BAU Subsidies</v>
      </c>
      <c r="D1027" s="6" t="s">
        <v>2520</v>
      </c>
      <c r="E1027" s="44"/>
      <c r="F1027" s="6" t="s">
        <v>2524</v>
      </c>
      <c r="G1027" s="44"/>
      <c r="H1027" s="43">
        <v>714</v>
      </c>
      <c r="I1027" s="6" t="s">
        <v>46</v>
      </c>
      <c r="J1027" s="274" t="str">
        <f>IF(ISBLANK(INDEX('Policy Characteristics'!D:D,MATCH($C1027,'Policy Characteristics'!$C:$C,0))),"",INDEX('Policy Characteristics'!D:D,MATCH($C1027,'Policy Characteristics'!$C:$C,0)))</f>
        <v>End Existing Subsidies</v>
      </c>
      <c r="K1027" s="272" t="str">
        <f>IF(ISBLANK(INDEX('Policy Characteristics'!E:E,MATCH($C1027,'Policy Characteristics'!$C:$C,0))),"",INDEX('Policy Characteristics'!E:E,MATCH($C1027,'Policy Characteristics'!$C:$C,0)))</f>
        <v>cross reduce BAU subsidies</v>
      </c>
      <c r="L1027" s="285">
        <f>IF(ISBLANK(INDEX('Policy Characteristics'!F:F,MATCH($C1027,'Policy Characteristics'!$C:$C,0))),"",INDEX('Policy Characteristics'!F:F,MATCH($C1027,'Policy Characteristics'!$C:$C,0)))</f>
        <v>0</v>
      </c>
      <c r="M1027" s="285">
        <f>IF(ISBLANK(INDEX('Policy Characteristics'!G:G,MATCH($C1027,'Policy Characteristics'!$C:$C,0))),"",INDEX('Policy Characteristics'!G:G,MATCH($C1027,'Policy Characteristics'!$C:$C,0)))</f>
        <v>1</v>
      </c>
      <c r="N1027" s="285">
        <f>IF(ISBLANK(INDEX('Policy Characteristics'!H:H,MATCH($C1027,'Policy Characteristics'!$C:$C,0))),"",INDEX('Policy Characteristics'!H:H,MATCH($C1027,'Policy Characteristics'!$C:$C,0)))</f>
        <v>0.01</v>
      </c>
      <c r="O1027" s="272" t="str">
        <f>IF(ISBLANK(INDEX('Policy Characteristics'!I:I,MATCH($C1027,'Policy Characteristics'!$C:$C,0))),"",INDEX('Policy Characteristics'!I:I,MATCH($C1027,'Policy Characteristics'!$C:$C,0)))</f>
        <v>% reduction in Reference Case subsidies</v>
      </c>
      <c r="P1027" s="272" t="str">
        <f>IF(ISBLANK(INDEX('Policy Characteristics'!J:J,MATCH($C1027,'Policy Characteristics'!$C:$C,0))),"",INDEX('Policy Characteristics'!J:J,MATCH($C1027,'Policy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7" s="272" t="str">
        <f>IF(ISBLANK(INDEX('Policy Characteristics'!K:K,MATCH($C1027,'Policy Characteristics'!$C:$C,0))),"",INDEX('Policy Characteristics'!K:K,MATCH($C1027,'Policy Characteristics'!$C:$C,0)))</f>
        <v>fuels.html#end-subsidies</v>
      </c>
      <c r="R1027" s="272" t="str">
        <f>IF(ISBLANK(INDEX('Policy Characteristics'!L:L,MATCH($C1027,'Policy Characteristics'!$C:$C,0))),"",INDEX('Policy Characteristics'!L:L,MATCH($C1027,'Policy Characteristics'!$C:$C,0)))</f>
        <v>end-existing-subsidies.html</v>
      </c>
    </row>
    <row r="1028" spans="1:18" s="4" customFormat="1" ht="16">
      <c r="A1028" s="272" t="str">
        <f>IF(ISBLANK(INDEX('Policy Characteristics'!A:A,MATCH($C1028,'Policy Characteristics'!$C:$C,0))),"",INDEX('Policy Characteristics'!A:A,MATCH($C1028,'Policy Characteristics'!$C:$C,0)))</f>
        <v>Cross-Sector</v>
      </c>
      <c r="B1028" s="272" t="str">
        <f>IF(ISBLANK(INDEX('Policy Characteristics'!B:B,MATCH($C1028,'Policy Characteristics'!$C:$C,0))),"",INDEX('Policy Characteristics'!B:B,MATCH($C1028,'Policy Characteristics'!$C:$C,0)))</f>
        <v>End Existing Subsidies</v>
      </c>
      <c r="C1028" s="274" t="str">
        <f t="shared" ref="C1028" si="49">C$1011</f>
        <v>Percent Reduction in BAU Subsidies</v>
      </c>
      <c r="D1028" s="6" t="s">
        <v>2530</v>
      </c>
      <c r="E1028" s="44"/>
      <c r="F1028" s="6" t="s">
        <v>2531</v>
      </c>
      <c r="G1028" s="44"/>
      <c r="H1028" s="43">
        <v>715</v>
      </c>
      <c r="I1028" s="6" t="s">
        <v>46</v>
      </c>
      <c r="J1028" s="274" t="str">
        <f>IF(ISBLANK(INDEX('Policy Characteristics'!D:D,MATCH($C1028,'Policy Characteristics'!$C:$C,0))),"",INDEX('Policy Characteristics'!D:D,MATCH($C1028,'Policy Characteristics'!$C:$C,0)))</f>
        <v>End Existing Subsidies</v>
      </c>
      <c r="K1028" s="272" t="str">
        <f>IF(ISBLANK(INDEX('Policy Characteristics'!E:E,MATCH($C1028,'Policy Characteristics'!$C:$C,0))),"",INDEX('Policy Characteristics'!E:E,MATCH($C1028,'Policy Characteristics'!$C:$C,0)))</f>
        <v>cross reduce BAU subsidies</v>
      </c>
      <c r="L1028" s="285">
        <f>IF(ISBLANK(INDEX('Policy Characteristics'!F:F,MATCH($C1028,'Policy Characteristics'!$C:$C,0))),"",INDEX('Policy Characteristics'!F:F,MATCH($C1028,'Policy Characteristics'!$C:$C,0)))</f>
        <v>0</v>
      </c>
      <c r="M1028" s="285">
        <f>IF(ISBLANK(INDEX('Policy Characteristics'!G:G,MATCH($C1028,'Policy Characteristics'!$C:$C,0))),"",INDEX('Policy Characteristics'!G:G,MATCH($C1028,'Policy Characteristics'!$C:$C,0)))</f>
        <v>1</v>
      </c>
      <c r="N1028" s="285">
        <f>IF(ISBLANK(INDEX('Policy Characteristics'!H:H,MATCH($C1028,'Policy Characteristics'!$C:$C,0))),"",INDEX('Policy Characteristics'!H:H,MATCH($C1028,'Policy Characteristics'!$C:$C,0)))</f>
        <v>0.01</v>
      </c>
      <c r="O1028" s="272" t="str">
        <f>IF(ISBLANK(INDEX('Policy Characteristics'!I:I,MATCH($C1028,'Policy Characteristics'!$C:$C,0))),"",INDEX('Policy Characteristics'!I:I,MATCH($C1028,'Policy Characteristics'!$C:$C,0)))</f>
        <v>% reduction in Reference Case subsidies</v>
      </c>
      <c r="P1028" s="272" t="str">
        <f>IF(ISBLANK(INDEX('Policy Characteristics'!J:J,MATCH($C1028,'Policy Characteristics'!$C:$C,0))),"",INDEX('Policy Characteristics'!J:J,MATCH($C1028,'Policy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8" s="272" t="str">
        <f>IF(ISBLANK(INDEX('Policy Characteristics'!K:K,MATCH($C1028,'Policy Characteristics'!$C:$C,0))),"",INDEX('Policy Characteristics'!K:K,MATCH($C1028,'Policy Characteristics'!$C:$C,0)))</f>
        <v>fuels.html#end-subsidies</v>
      </c>
      <c r="R1028" s="272" t="str">
        <f>IF(ISBLANK(INDEX('Policy Characteristics'!L:L,MATCH($C1028,'Policy Characteristics'!$C:$C,0))),"",INDEX('Policy Characteristics'!L:L,MATCH($C1028,'Policy Characteristics'!$C:$C,0)))</f>
        <v>end-existing-subsidies.html</v>
      </c>
    </row>
    <row r="1029" spans="1:18" s="4" customFormat="1" ht="16">
      <c r="A1029" s="272" t="str">
        <f>IF(ISBLANK(INDEX('Policy Characteristics'!A:A,MATCH($C1029,'Policy Characteristics'!$C:$C,0))),"",INDEX('Policy Characteristics'!A:A,MATCH($C1029,'Policy Characteristics'!$C:$C,0)))</f>
        <v>Cross-Sector</v>
      </c>
      <c r="B1029" s="272" t="str">
        <f>IF(ISBLANK(INDEX('Policy Characteristics'!B:B,MATCH($C1029,'Policy Characteristics'!$C:$C,0))),"",INDEX('Policy Characteristics'!B:B,MATCH($C1029,'Policy Characteristics'!$C:$C,0)))</f>
        <v>End Existing Subsidies</v>
      </c>
      <c r="C1029" s="274" t="str">
        <f t="shared" ref="C1029:C1031" si="50">C$1011</f>
        <v>Percent Reduction in BAU Subsidies</v>
      </c>
      <c r="D1029" s="6" t="s">
        <v>2521</v>
      </c>
      <c r="E1029" s="44"/>
      <c r="F1029" s="6" t="s">
        <v>2525</v>
      </c>
      <c r="G1029" s="44"/>
      <c r="H1029" s="43">
        <v>716</v>
      </c>
      <c r="I1029" s="6" t="s">
        <v>46</v>
      </c>
      <c r="J1029" s="274" t="str">
        <f>IF(ISBLANK(INDEX('Policy Characteristics'!D:D,MATCH($C1029,'Policy Characteristics'!$C:$C,0))),"",INDEX('Policy Characteristics'!D:D,MATCH($C1029,'Policy Characteristics'!$C:$C,0)))</f>
        <v>End Existing Subsidies</v>
      </c>
      <c r="K1029" s="272" t="str">
        <f>IF(ISBLANK(INDEX('Policy Characteristics'!E:E,MATCH($C1029,'Policy Characteristics'!$C:$C,0))),"",INDEX('Policy Characteristics'!E:E,MATCH($C1029,'Policy Characteristics'!$C:$C,0)))</f>
        <v>cross reduce BAU subsidies</v>
      </c>
      <c r="L1029" s="285">
        <f>IF(ISBLANK(INDEX('Policy Characteristics'!F:F,MATCH($C1029,'Policy Characteristics'!$C:$C,0))),"",INDEX('Policy Characteristics'!F:F,MATCH($C1029,'Policy Characteristics'!$C:$C,0)))</f>
        <v>0</v>
      </c>
      <c r="M1029" s="285">
        <f>IF(ISBLANK(INDEX('Policy Characteristics'!G:G,MATCH($C1029,'Policy Characteristics'!$C:$C,0))),"",INDEX('Policy Characteristics'!G:G,MATCH($C1029,'Policy Characteristics'!$C:$C,0)))</f>
        <v>1</v>
      </c>
      <c r="N1029" s="285">
        <f>IF(ISBLANK(INDEX('Policy Characteristics'!H:H,MATCH($C1029,'Policy Characteristics'!$C:$C,0))),"",INDEX('Policy Characteristics'!H:H,MATCH($C1029,'Policy Characteristics'!$C:$C,0)))</f>
        <v>0.01</v>
      </c>
      <c r="O1029" s="272" t="str">
        <f>IF(ISBLANK(INDEX('Policy Characteristics'!I:I,MATCH($C1029,'Policy Characteristics'!$C:$C,0))),"",INDEX('Policy Characteristics'!I:I,MATCH($C1029,'Policy Characteristics'!$C:$C,0)))</f>
        <v>% reduction in Reference Case subsidies</v>
      </c>
      <c r="P1029" s="272" t="str">
        <f>IF(ISBLANK(INDEX('Policy Characteristics'!J:J,MATCH($C1029,'Policy Characteristics'!$C:$C,0))),"",INDEX('Policy Characteristics'!J:J,MATCH($C1029,'Policy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29" s="272" t="str">
        <f>IF(ISBLANK(INDEX('Policy Characteristics'!K:K,MATCH($C1029,'Policy Characteristics'!$C:$C,0))),"",INDEX('Policy Characteristics'!K:K,MATCH($C1029,'Policy Characteristics'!$C:$C,0)))</f>
        <v>fuels.html#end-subsidies</v>
      </c>
      <c r="R1029" s="272" t="str">
        <f>IF(ISBLANK(INDEX('Policy Characteristics'!L:L,MATCH($C1029,'Policy Characteristics'!$C:$C,0))),"",INDEX('Policy Characteristics'!L:L,MATCH($C1029,'Policy Characteristics'!$C:$C,0)))</f>
        <v>end-existing-subsidies.html</v>
      </c>
    </row>
    <row r="1030" spans="1:18" s="4" customFormat="1" ht="16">
      <c r="A1030" s="272" t="str">
        <f>IF(ISBLANK(INDEX('Policy Characteristics'!A:A,MATCH($C1030,'Policy Characteristics'!$C:$C,0))),"",INDEX('Policy Characteristics'!A:A,MATCH($C1030,'Policy Characteristics'!$C:$C,0)))</f>
        <v>Cross-Sector</v>
      </c>
      <c r="B1030" s="272" t="str">
        <f>IF(ISBLANK(INDEX('Policy Characteristics'!B:B,MATCH($C1030,'Policy Characteristics'!$C:$C,0))),"",INDEX('Policy Characteristics'!B:B,MATCH($C1030,'Policy Characteristics'!$C:$C,0)))</f>
        <v>End Existing Subsidies</v>
      </c>
      <c r="C1030" s="274" t="str">
        <f t="shared" si="50"/>
        <v>Percent Reduction in BAU Subsidies</v>
      </c>
      <c r="D1030" s="6" t="s">
        <v>2522</v>
      </c>
      <c r="E1030" s="44"/>
      <c r="F1030" s="6" t="s">
        <v>2526</v>
      </c>
      <c r="G1030" s="44"/>
      <c r="H1030" s="43">
        <v>717</v>
      </c>
      <c r="I1030" s="6" t="s">
        <v>46</v>
      </c>
      <c r="J1030" s="274" t="str">
        <f>IF(ISBLANK(INDEX('Policy Characteristics'!D:D,MATCH($C1030,'Policy Characteristics'!$C:$C,0))),"",INDEX('Policy Characteristics'!D:D,MATCH($C1030,'Policy Characteristics'!$C:$C,0)))</f>
        <v>End Existing Subsidies</v>
      </c>
      <c r="K1030" s="272" t="str">
        <f>IF(ISBLANK(INDEX('Policy Characteristics'!E:E,MATCH($C1030,'Policy Characteristics'!$C:$C,0))),"",INDEX('Policy Characteristics'!E:E,MATCH($C1030,'Policy Characteristics'!$C:$C,0)))</f>
        <v>cross reduce BAU subsidies</v>
      </c>
      <c r="L1030" s="285">
        <f>IF(ISBLANK(INDEX('Policy Characteristics'!F:F,MATCH($C1030,'Policy Characteristics'!$C:$C,0))),"",INDEX('Policy Characteristics'!F:F,MATCH($C1030,'Policy Characteristics'!$C:$C,0)))</f>
        <v>0</v>
      </c>
      <c r="M1030" s="285">
        <f>IF(ISBLANK(INDEX('Policy Characteristics'!G:G,MATCH($C1030,'Policy Characteristics'!$C:$C,0))),"",INDEX('Policy Characteristics'!G:G,MATCH($C1030,'Policy Characteristics'!$C:$C,0)))</f>
        <v>1</v>
      </c>
      <c r="N1030" s="285">
        <f>IF(ISBLANK(INDEX('Policy Characteristics'!H:H,MATCH($C1030,'Policy Characteristics'!$C:$C,0))),"",INDEX('Policy Characteristics'!H:H,MATCH($C1030,'Policy Characteristics'!$C:$C,0)))</f>
        <v>0.01</v>
      </c>
      <c r="O1030" s="272" t="str">
        <f>IF(ISBLANK(INDEX('Policy Characteristics'!I:I,MATCH($C1030,'Policy Characteristics'!$C:$C,0))),"",INDEX('Policy Characteristics'!I:I,MATCH($C1030,'Policy Characteristics'!$C:$C,0)))</f>
        <v>% reduction in Reference Case subsidies</v>
      </c>
      <c r="P1030" s="272" t="str">
        <f>IF(ISBLANK(INDEX('Policy Characteristics'!J:J,MATCH($C1030,'Policy Characteristics'!$C:$C,0))),"",INDEX('Policy Characteristics'!J:J,MATCH($C1030,'Policy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30" s="272" t="str">
        <f>IF(ISBLANK(INDEX('Policy Characteristics'!K:K,MATCH($C1030,'Policy Characteristics'!$C:$C,0))),"",INDEX('Policy Characteristics'!K:K,MATCH($C1030,'Policy Characteristics'!$C:$C,0)))</f>
        <v>fuels.html#end-subsidies</v>
      </c>
      <c r="R1030" s="272" t="str">
        <f>IF(ISBLANK(INDEX('Policy Characteristics'!L:L,MATCH($C1030,'Policy Characteristics'!$C:$C,0))),"",INDEX('Policy Characteristics'!L:L,MATCH($C1030,'Policy Characteristics'!$C:$C,0)))</f>
        <v>end-existing-subsidies.html</v>
      </c>
    </row>
    <row r="1031" spans="1:18" s="4" customFormat="1" ht="16">
      <c r="A1031" s="272" t="str">
        <f>IF(ISBLANK(INDEX('Policy Characteristics'!A:A,MATCH($C1031,'Policy Characteristics'!$C:$C,0))),"",INDEX('Policy Characteristics'!A:A,MATCH($C1031,'Policy Characteristics'!$C:$C,0)))</f>
        <v>Cross-Sector</v>
      </c>
      <c r="B1031" s="272" t="str">
        <f>IF(ISBLANK(INDEX('Policy Characteristics'!B:B,MATCH($C1031,'Policy Characteristics'!$C:$C,0))),"",INDEX('Policy Characteristics'!B:B,MATCH($C1031,'Policy Characteristics'!$C:$C,0)))</f>
        <v>End Existing Subsidies</v>
      </c>
      <c r="C1031" s="274" t="str">
        <f t="shared" si="50"/>
        <v>Percent Reduction in BAU Subsidies</v>
      </c>
      <c r="D1031" s="6" t="s">
        <v>2523</v>
      </c>
      <c r="E1031" s="44"/>
      <c r="F1031" s="6" t="s">
        <v>2527</v>
      </c>
      <c r="G1031" s="44"/>
      <c r="H1031" s="43">
        <v>718</v>
      </c>
      <c r="I1031" s="6" t="s">
        <v>46</v>
      </c>
      <c r="J1031" s="274" t="str">
        <f>IF(ISBLANK(INDEX('Policy Characteristics'!D:D,MATCH($C1031,'Policy Characteristics'!$C:$C,0))),"",INDEX('Policy Characteristics'!D:D,MATCH($C1031,'Policy Characteristics'!$C:$C,0)))</f>
        <v>End Existing Subsidies</v>
      </c>
      <c r="K1031" s="272" t="str">
        <f>IF(ISBLANK(INDEX('Policy Characteristics'!E:E,MATCH($C1031,'Policy Characteristics'!$C:$C,0))),"",INDEX('Policy Characteristics'!E:E,MATCH($C1031,'Policy Characteristics'!$C:$C,0)))</f>
        <v>cross reduce BAU subsidies</v>
      </c>
      <c r="L1031" s="285">
        <f>IF(ISBLANK(INDEX('Policy Characteristics'!F:F,MATCH($C1031,'Policy Characteristics'!$C:$C,0))),"",INDEX('Policy Characteristics'!F:F,MATCH($C1031,'Policy Characteristics'!$C:$C,0)))</f>
        <v>0</v>
      </c>
      <c r="M1031" s="285">
        <f>IF(ISBLANK(INDEX('Policy Characteristics'!G:G,MATCH($C1031,'Policy Characteristics'!$C:$C,0))),"",INDEX('Policy Characteristics'!G:G,MATCH($C1031,'Policy Characteristics'!$C:$C,0)))</f>
        <v>1</v>
      </c>
      <c r="N1031" s="285">
        <f>IF(ISBLANK(INDEX('Policy Characteristics'!H:H,MATCH($C1031,'Policy Characteristics'!$C:$C,0))),"",INDEX('Policy Characteristics'!H:H,MATCH($C1031,'Policy Characteristics'!$C:$C,0)))</f>
        <v>0.01</v>
      </c>
      <c r="O1031" s="272" t="str">
        <f>IF(ISBLANK(INDEX('Policy Characteristics'!I:I,MATCH($C1031,'Policy Characteristics'!$C:$C,0))),"",INDEX('Policy Characteristics'!I:I,MATCH($C1031,'Policy Characteristics'!$C:$C,0)))</f>
        <v>% reduction in Reference Case subsidies</v>
      </c>
      <c r="P1031" s="272" t="str">
        <f>IF(ISBLANK(INDEX('Policy Characteristics'!J:J,MATCH($C1031,'Policy Characteristics'!$C:$C,0))),"",INDEX('Policy Characteristics'!J:J,MATCH($C1031,'Policy Characteristics'!$C:$C,0)))</f>
        <v>**Description:** This policy reduces the subsidies paid for the production of the selected energy source(s) in the Reference Case case. // **Guidance for setting values:** A value of 100% eliminates subsidies. For reference, In tghe U.S. model, this would increase the price of coal by 0.3% - 0.5% (varying by sector), natural gas by 0.4% - 0.7% (varying by sector), electricity from nuclear plants by 1.2%, electricity from solar PV plants by 2%, petroleum gasoline by 0.2%, and petroleum diesel by 0.2% - 0.3% (varying by sector) in 2050.</v>
      </c>
      <c r="Q1031" s="272" t="str">
        <f>IF(ISBLANK(INDEX('Policy Characteristics'!K:K,MATCH($C1031,'Policy Characteristics'!$C:$C,0))),"",INDEX('Policy Characteristics'!K:K,MATCH($C1031,'Policy Characteristics'!$C:$C,0)))</f>
        <v>fuels.html#end-subsidies</v>
      </c>
      <c r="R1031" s="272" t="str">
        <f>IF(ISBLANK(INDEX('Policy Characteristics'!L:L,MATCH($C1031,'Policy Characteristics'!$C:$C,0))),"",INDEX('Policy Characteristics'!L:L,MATCH($C1031,'Policy Characteristics'!$C:$C,0)))</f>
        <v>end-existing-subsidies.html</v>
      </c>
    </row>
    <row r="1032" spans="1:18" s="2" customFormat="1" ht="16">
      <c r="A1032" s="272" t="str">
        <f>IF(ISBLANK(INDEX('Policy Characteristics'!A:A,MATCH($C1032,'Policy Characteristics'!$C:$C,0))),"",INDEX('Policy Characteristics'!A:A,MATCH($C1032,'Policy Characteristics'!$C:$C,0)))</f>
        <v>Cross-Sector</v>
      </c>
      <c r="B1032" s="272" t="str">
        <f>IF(ISBLANK(INDEX('Policy Characteristics'!B:B,MATCH($C1032,'Policy Characteristics'!$C:$C,0))),"",INDEX('Policy Characteristics'!B:B,MATCH($C1032,'Policy Characteristics'!$C:$C,0)))</f>
        <v>Exempt Non-CO2 Emissions from C Tax</v>
      </c>
      <c r="C1032" s="273" t="s">
        <v>2494</v>
      </c>
      <c r="D1032" s="6"/>
      <c r="E1032" s="6"/>
      <c r="F1032" s="6"/>
      <c r="G1032" s="6"/>
      <c r="H1032" s="43">
        <v>719</v>
      </c>
      <c r="I1032" s="6" t="s">
        <v>46</v>
      </c>
      <c r="J1032" s="274" t="str">
        <f>IF(ISBLANK(INDEX('Policy Characteristics'!D:D,MATCH($C1032,'Policy Characteristics'!$C:$C,0))),"",INDEX('Policy Characteristics'!D:D,MATCH($C1032,'Policy Characteristics'!$C:$C,0)))</f>
        <v>Carbon Tax Exemptions</v>
      </c>
      <c r="K1032" s="272" t="str">
        <f>IF(ISBLANK(INDEX('Policy Characteristics'!E:E,MATCH($C1032,'Policy Characteristics'!$C:$C,0))),"",INDEX('Policy Characteristics'!E:E,MATCH($C1032,'Policy Characteristics'!$C:$C,0)))</f>
        <v>cross toggle whether carbon tax affects non CO2 emissions</v>
      </c>
      <c r="L1032" s="272">
        <f>IF(ISBLANK(INDEX('Policy Characteristics'!F:F,MATCH($C1032,'Policy Characteristics'!$C:$C,0))),"",INDEX('Policy Characteristics'!F:F,MATCH($C1032,'Policy Characteristics'!$C:$C,0)))</f>
        <v>0</v>
      </c>
      <c r="M1032" s="272">
        <f>IF(ISBLANK(INDEX('Policy Characteristics'!G:G,MATCH($C1032,'Policy Characteristics'!$C:$C,0))),"",INDEX('Policy Characteristics'!G:G,MATCH($C1032,'Policy Characteristics'!$C:$C,0)))</f>
        <v>1</v>
      </c>
      <c r="N1032" s="272">
        <f>IF(ISBLANK(INDEX('Policy Characteristics'!H:H,MATCH($C1032,'Policy Characteristics'!$C:$C,0))),"",INDEX('Policy Characteristics'!H:H,MATCH($C1032,'Policy Characteristics'!$C:$C,0)))</f>
        <v>1</v>
      </c>
      <c r="O1032" s="272" t="str">
        <f>IF(ISBLANK(INDEX('Policy Characteristics'!I:I,MATCH($C1032,'Policy Characteristics'!$C:$C,0))),"",INDEX('Policy Characteristics'!I:I,MATCH($C1032,'Policy Characteristics'!$C:$C,0)))</f>
        <v>on/off</v>
      </c>
      <c r="P1032" s="272" t="str">
        <f>IF(ISBLANK(INDEX('Policy Characteristics'!J:J,MATCH($C1032,'Policy Characteristics'!$C:$C,0))),"",INDEX('Policy Characteristics'!J:J,MATCH($C1032,'Policy Characteristics'!$C:$C,0)))</f>
        <v/>
      </c>
      <c r="Q1032" s="272" t="str">
        <f>IF(ISBLANK(INDEX('Policy Characteristics'!K:K,MATCH($C1032,'Policy Characteristics'!$C:$C,0))),"",INDEX('Policy Characteristics'!K:K,MATCH($C1032,'Policy Characteristics'!$C:$C,0)))</f>
        <v/>
      </c>
      <c r="R1032" s="272" t="str">
        <f>IF(ISBLANK(INDEX('Policy Characteristics'!L:L,MATCH($C1032,'Policy Characteristics'!$C:$C,0))),"",INDEX('Policy Characteristics'!L:L,MATCH($C1032,'Policy Characteristics'!$C:$C,0)))</f>
        <v/>
      </c>
    </row>
    <row r="1033" spans="1:18" s="2" customFormat="1" ht="16">
      <c r="A1033" s="272" t="str">
        <f>IF(ISBLANK(INDEX('Policy Characteristics'!A:A,MATCH($C1033,'Policy Characteristics'!$C:$C,0))),"",INDEX('Policy Characteristics'!A:A,MATCH($C1033,'Policy Characteristics'!$C:$C,0)))</f>
        <v>Cross-Sector</v>
      </c>
      <c r="B1033" s="272" t="str">
        <f>IF(ISBLANK(INDEX('Policy Characteristics'!B:B,MATCH($C1033,'Policy Characteristics'!$C:$C,0))),"",INDEX('Policy Characteristics'!B:B,MATCH($C1033,'Policy Characteristics'!$C:$C,0)))</f>
        <v>Exempt Process Emissions from C Tax</v>
      </c>
      <c r="C1033" s="273" t="s">
        <v>2493</v>
      </c>
      <c r="D1033" s="6"/>
      <c r="E1033" s="6"/>
      <c r="F1033" s="6"/>
      <c r="G1033" s="6"/>
      <c r="H1033" s="46">
        <v>509</v>
      </c>
      <c r="I1033" s="6" t="s">
        <v>45</v>
      </c>
      <c r="J1033" s="274" t="str">
        <f>IF(ISBLANK(INDEX('Policy Characteristics'!D:D,MATCH($C1033,'Policy Characteristics'!$C:$C,0))),"",INDEX('Policy Characteristics'!D:D,MATCH($C1033,'Policy Characteristics'!$C:$C,0)))</f>
        <v>Carbon Tax on Process Emissions</v>
      </c>
      <c r="K1033" s="272" t="str">
        <f>IF(ISBLANK(INDEX('Policy Characteristics'!E:E,MATCH($C1033,'Policy Characteristics'!$C:$C,0))),"",INDEX('Policy Characteristics'!E:E,MATCH($C1033,'Policy Characteristics'!$C:$C,0)))</f>
        <v>cross toggle whether carbon tax affects process emissions</v>
      </c>
      <c r="L1033" s="272">
        <f>IF(ISBLANK(INDEX('Policy Characteristics'!F:F,MATCH($C1033,'Policy Characteristics'!$C:$C,0))),"",INDEX('Policy Characteristics'!F:F,MATCH($C1033,'Policy Characteristics'!$C:$C,0)))</f>
        <v>0</v>
      </c>
      <c r="M1033" s="272">
        <f>IF(ISBLANK(INDEX('Policy Characteristics'!G:G,MATCH($C1033,'Policy Characteristics'!$C:$C,0))),"",INDEX('Policy Characteristics'!G:G,MATCH($C1033,'Policy Characteristics'!$C:$C,0)))</f>
        <v>1</v>
      </c>
      <c r="N1033" s="272">
        <f>IF(ISBLANK(INDEX('Policy Characteristics'!H:H,MATCH($C1033,'Policy Characteristics'!$C:$C,0))),"",INDEX('Policy Characteristics'!H:H,MATCH($C1033,'Policy Characteristics'!$C:$C,0)))</f>
        <v>1</v>
      </c>
      <c r="O1033" s="272" t="str">
        <f>IF(ISBLANK(INDEX('Policy Characteristics'!I:I,MATCH($C1033,'Policy Characteristics'!$C:$C,0))),"",INDEX('Policy Characteristics'!I:I,MATCH($C1033,'Policy Characteristics'!$C:$C,0)))</f>
        <v>on/off</v>
      </c>
      <c r="P1033" s="272" t="str">
        <f>IF(ISBLANK(INDEX('Policy Characteristics'!J:J,MATCH($C1033,'Policy Characteristics'!$C:$C,0))),"",INDEX('Policy Characteristics'!J:J,MATCH($C1033,'Policy Characteristics'!$C:$C,0)))</f>
        <v>**Description:** This policy prevents the carbon tax from being levied on process emissions (non-energy greenhouse gas emissions from industrial and agricultural operations).</v>
      </c>
      <c r="Q1033" s="272" t="str">
        <f>IF(ISBLANK(INDEX('Policy Characteristics'!K:K,MATCH($C1033,'Policy Characteristics'!$C:$C,0))),"",INDEX('Policy Characteristics'!K:K,MATCH($C1033,'Policy Characteristics'!$C:$C,0)))</f>
        <v>fuels.html#carbon-tax</v>
      </c>
      <c r="R1033" s="272" t="str">
        <f>IF(ISBLANK(INDEX('Policy Characteristics'!L:L,MATCH($C1033,'Policy Characteristics'!$C:$C,0))),"",INDEX('Policy Characteristics'!L:L,MATCH($C1033,'Policy Characteristics'!$C:$C,0)))</f>
        <v>carbon-tax.html</v>
      </c>
    </row>
    <row r="1034" spans="1:18" s="2" customFormat="1" ht="16">
      <c r="A1034" s="272" t="str">
        <f>IF(ISBLANK(INDEX('Policy Characteristics'!A:A,MATCH($C1034,'Policy Characteristics'!$C:$C,0))),"",INDEX('Policy Characteristics'!A:A,MATCH($C1034,'Policy Characteristics'!$C:$C,0)))</f>
        <v>Cross-Sector</v>
      </c>
      <c r="B1034" s="272" t="str">
        <f>IF(ISBLANK(INDEX('Policy Characteristics'!B:B,MATCH($C1034,'Policy Characteristics'!$C:$C,0))),"",INDEX('Policy Characteristics'!B:B,MATCH($C1034,'Policy Characteristics'!$C:$C,0)))</f>
        <v>Fixed Energy Prices</v>
      </c>
      <c r="C1034" s="273" t="s">
        <v>2792</v>
      </c>
      <c r="D1034" s="6" t="s">
        <v>54</v>
      </c>
      <c r="E1034" s="6"/>
      <c r="F1034" s="6" t="s">
        <v>96</v>
      </c>
      <c r="G1034" s="6"/>
      <c r="H1034" s="43">
        <v>720</v>
      </c>
      <c r="I1034" s="6" t="s">
        <v>46</v>
      </c>
      <c r="J1034" s="274" t="str">
        <f>IF(ISBLANK(INDEX('Policy Characteristics'!D:D,MATCH($C1034,'Policy Characteristics'!$C:$C,0))),"",INDEX('Policy Characteristics'!D:D,MATCH($C1034,'Policy Characteristics'!$C:$C,0)))</f>
        <v>Fixed Energy Prices</v>
      </c>
      <c r="K1034" s="272" t="str">
        <f>IF(ISBLANK(INDEX('Policy Characteristics'!E:E,MATCH($C1034,'Policy Characteristics'!$C:$C,0))),"",INDEX('Policy Characteristics'!E:E,MATCH($C1034,'Policy Characteristics'!$C:$C,0)))</f>
        <v>cross toggle whether policies affect energy prices</v>
      </c>
      <c r="L1034" s="272">
        <f>IF(ISBLANK(INDEX('Policy Characteristics'!F:F,MATCH($C1034,'Policy Characteristics'!$C:$C,0))),"",INDEX('Policy Characteristics'!F:F,MATCH($C1034,'Policy Characteristics'!$C:$C,0)))</f>
        <v>0</v>
      </c>
      <c r="M1034" s="272">
        <f>IF(ISBLANK(INDEX('Policy Characteristics'!G:G,MATCH($C1034,'Policy Characteristics'!$C:$C,0))),"",INDEX('Policy Characteristics'!G:G,MATCH($C1034,'Policy Characteristics'!$C:$C,0)))</f>
        <v>1</v>
      </c>
      <c r="N1034" s="272">
        <f>IF(ISBLANK(INDEX('Policy Characteristics'!H:H,MATCH($C1034,'Policy Characteristics'!$C:$C,0))),"",INDEX('Policy Characteristics'!H:H,MATCH($C1034,'Policy Characteristics'!$C:$C,0)))</f>
        <v>1</v>
      </c>
      <c r="O1034" s="272" t="str">
        <f>IF(ISBLANK(INDEX('Policy Characteristics'!I:I,MATCH($C1034,'Policy Characteristics'!$C:$C,0))),"",INDEX('Policy Characteristics'!I:I,MATCH($C1034,'Policy Characteristics'!$C:$C,0)))</f>
        <v>on/off</v>
      </c>
      <c r="P1034" s="272" t="str">
        <f>IF(ISBLANK(INDEX('Policy Characteristics'!J:J,MATCH($C1034,'Policy Characteristics'!$C:$C,0))),"",INDEX('Policy Characteristics'!J:J,MATCH($C1034,'Policy Characteristics'!$C:$C,0)))</f>
        <v/>
      </c>
      <c r="Q1034" s="272" t="str">
        <f>IF(ISBLANK(INDEX('Policy Characteristics'!K:K,MATCH($C1034,'Policy Characteristics'!$C:$C,0))),"",INDEX('Policy Characteristics'!K:K,MATCH($C1034,'Policy Characteristics'!$C:$C,0)))</f>
        <v/>
      </c>
      <c r="R1034" s="272" t="str">
        <f>IF(ISBLANK(INDEX('Policy Characteristics'!L:L,MATCH($C1034,'Policy Characteristics'!$C:$C,0))),"",INDEX('Policy Characteristics'!L:L,MATCH($C1034,'Policy Characteristics'!$C:$C,0)))</f>
        <v/>
      </c>
    </row>
    <row r="1035" spans="1:18" s="2" customFormat="1" ht="16">
      <c r="A1035" s="272" t="str">
        <f>IF(ISBLANK(INDEX('Policy Characteristics'!A:A,MATCH($C1035,'Policy Characteristics'!$C:$C,0))),"",INDEX('Policy Characteristics'!A:A,MATCH($C1035,'Policy Characteristics'!$C:$C,0)))</f>
        <v>Cross-Sector</v>
      </c>
      <c r="B1035" s="272" t="str">
        <f>IF(ISBLANK(INDEX('Policy Characteristics'!B:B,MATCH($C1035,'Policy Characteristics'!$C:$C,0))),"",INDEX('Policy Characteristics'!B:B,MATCH($C1035,'Policy Characteristics'!$C:$C,0)))</f>
        <v>Fixed Energy Prices</v>
      </c>
      <c r="C1035" s="274" t="str">
        <f t="shared" ref="C1035:C1036" si="51">C$1034</f>
        <v>Toggle Whether Policies Affect Energy Prices</v>
      </c>
      <c r="D1035" s="6" t="s">
        <v>76</v>
      </c>
      <c r="E1035" s="6"/>
      <c r="F1035" s="6" t="s">
        <v>102</v>
      </c>
      <c r="G1035" s="6"/>
      <c r="H1035" s="43">
        <v>721</v>
      </c>
      <c r="I1035" s="6" t="s">
        <v>46</v>
      </c>
      <c r="J1035" s="274" t="str">
        <f>IF(ISBLANK(INDEX('Policy Characteristics'!D:D,MATCH($C1035,'Policy Characteristics'!$C:$C,0))),"",INDEX('Policy Characteristics'!D:D,MATCH($C1035,'Policy Characteristics'!$C:$C,0)))</f>
        <v>Fixed Energy Prices</v>
      </c>
      <c r="K1035" s="272" t="str">
        <f>IF(ISBLANK(INDEX('Policy Characteristics'!E:E,MATCH($C1035,'Policy Characteristics'!$C:$C,0))),"",INDEX('Policy Characteristics'!E:E,MATCH($C1035,'Policy Characteristics'!$C:$C,0)))</f>
        <v>cross toggle whether policies affect energy prices</v>
      </c>
      <c r="L1035" s="272">
        <f>IF(ISBLANK(INDEX('Policy Characteristics'!F:F,MATCH($C1035,'Policy Characteristics'!$C:$C,0))),"",INDEX('Policy Characteristics'!F:F,MATCH($C1035,'Policy Characteristics'!$C:$C,0)))</f>
        <v>0</v>
      </c>
      <c r="M1035" s="272">
        <f>IF(ISBLANK(INDEX('Policy Characteristics'!G:G,MATCH($C1035,'Policy Characteristics'!$C:$C,0))),"",INDEX('Policy Characteristics'!G:G,MATCH($C1035,'Policy Characteristics'!$C:$C,0)))</f>
        <v>1</v>
      </c>
      <c r="N1035" s="272">
        <f>IF(ISBLANK(INDEX('Policy Characteristics'!H:H,MATCH($C1035,'Policy Characteristics'!$C:$C,0))),"",INDEX('Policy Characteristics'!H:H,MATCH($C1035,'Policy Characteristics'!$C:$C,0)))</f>
        <v>1</v>
      </c>
      <c r="O1035" s="272" t="str">
        <f>IF(ISBLANK(INDEX('Policy Characteristics'!I:I,MATCH($C1035,'Policy Characteristics'!$C:$C,0))),"",INDEX('Policy Characteristics'!I:I,MATCH($C1035,'Policy Characteristics'!$C:$C,0)))</f>
        <v>on/off</v>
      </c>
      <c r="P1035" s="272" t="str">
        <f>IF(ISBLANK(INDEX('Policy Characteristics'!J:J,MATCH($C1035,'Policy Characteristics'!$C:$C,0))),"",INDEX('Policy Characteristics'!J:J,MATCH($C1035,'Policy Characteristics'!$C:$C,0)))</f>
        <v/>
      </c>
      <c r="Q1035" s="272" t="str">
        <f>IF(ISBLANK(INDEX('Policy Characteristics'!K:K,MATCH($C1035,'Policy Characteristics'!$C:$C,0))),"",INDEX('Policy Characteristics'!K:K,MATCH($C1035,'Policy Characteristics'!$C:$C,0)))</f>
        <v/>
      </c>
      <c r="R1035" s="272" t="str">
        <f>IF(ISBLANK(INDEX('Policy Characteristics'!L:L,MATCH($C1035,'Policy Characteristics'!$C:$C,0))),"",INDEX('Policy Characteristics'!L:L,MATCH($C1035,'Policy Characteristics'!$C:$C,0)))</f>
        <v/>
      </c>
    </row>
    <row r="1036" spans="1:18" s="2" customFormat="1" ht="16">
      <c r="A1036" s="272" t="str">
        <f>IF(ISBLANK(INDEX('Policy Characteristics'!A:A,MATCH($C1036,'Policy Characteristics'!$C:$C,0))),"",INDEX('Policy Characteristics'!A:A,MATCH($C1036,'Policy Characteristics'!$C:$C,0)))</f>
        <v>Cross-Sector</v>
      </c>
      <c r="B1036" s="272" t="str">
        <f>IF(ISBLANK(INDEX('Policy Characteristics'!B:B,MATCH($C1036,'Policy Characteristics'!$C:$C,0))),"",INDEX('Policy Characteristics'!B:B,MATCH($C1036,'Policy Characteristics'!$C:$C,0)))</f>
        <v>Fixed Energy Prices</v>
      </c>
      <c r="C1036" s="274" t="str">
        <f t="shared" si="51"/>
        <v>Toggle Whether Policies Affect Energy Prices</v>
      </c>
      <c r="D1036" s="6" t="s">
        <v>2523</v>
      </c>
      <c r="E1036" s="6"/>
      <c r="F1036" s="6" t="s">
        <v>2527</v>
      </c>
      <c r="G1036" s="6"/>
      <c r="H1036" s="43">
        <v>722</v>
      </c>
      <c r="I1036" s="6" t="s">
        <v>46</v>
      </c>
      <c r="J1036" s="274" t="str">
        <f>IF(ISBLANK(INDEX('Policy Characteristics'!D:D,MATCH($C1036,'Policy Characteristics'!$C:$C,0))),"",INDEX('Policy Characteristics'!D:D,MATCH($C1036,'Policy Characteristics'!$C:$C,0)))</f>
        <v>Fixed Energy Prices</v>
      </c>
      <c r="K1036" s="272" t="str">
        <f>IF(ISBLANK(INDEX('Policy Characteristics'!E:E,MATCH($C1036,'Policy Characteristics'!$C:$C,0))),"",INDEX('Policy Characteristics'!E:E,MATCH($C1036,'Policy Characteristics'!$C:$C,0)))</f>
        <v>cross toggle whether policies affect energy prices</v>
      </c>
      <c r="L1036" s="272">
        <f>IF(ISBLANK(INDEX('Policy Characteristics'!F:F,MATCH($C1036,'Policy Characteristics'!$C:$C,0))),"",INDEX('Policy Characteristics'!F:F,MATCH($C1036,'Policy Characteristics'!$C:$C,0)))</f>
        <v>0</v>
      </c>
      <c r="M1036" s="272">
        <f>IF(ISBLANK(INDEX('Policy Characteristics'!G:G,MATCH($C1036,'Policy Characteristics'!$C:$C,0))),"",INDEX('Policy Characteristics'!G:G,MATCH($C1036,'Policy Characteristics'!$C:$C,0)))</f>
        <v>1</v>
      </c>
      <c r="N1036" s="272">
        <f>IF(ISBLANK(INDEX('Policy Characteristics'!H:H,MATCH($C1036,'Policy Characteristics'!$C:$C,0))),"",INDEX('Policy Characteristics'!H:H,MATCH($C1036,'Policy Characteristics'!$C:$C,0)))</f>
        <v>1</v>
      </c>
      <c r="O1036" s="272" t="str">
        <f>IF(ISBLANK(INDEX('Policy Characteristics'!I:I,MATCH($C1036,'Policy Characteristics'!$C:$C,0))),"",INDEX('Policy Characteristics'!I:I,MATCH($C1036,'Policy Characteristics'!$C:$C,0)))</f>
        <v>on/off</v>
      </c>
      <c r="P1036" s="272" t="str">
        <f>IF(ISBLANK(INDEX('Policy Characteristics'!J:J,MATCH($C1036,'Policy Characteristics'!$C:$C,0))),"",INDEX('Policy Characteristics'!J:J,MATCH($C1036,'Policy Characteristics'!$C:$C,0)))</f>
        <v/>
      </c>
      <c r="Q1036" s="272" t="str">
        <f>IF(ISBLANK(INDEX('Policy Characteristics'!K:K,MATCH($C1036,'Policy Characteristics'!$C:$C,0))),"",INDEX('Policy Characteristics'!K:K,MATCH($C1036,'Policy Characteristics'!$C:$C,0)))</f>
        <v/>
      </c>
      <c r="R1036" s="272" t="str">
        <f>IF(ISBLANK(INDEX('Policy Characteristics'!L:L,MATCH($C1036,'Policy Characteristics'!$C:$C,0))),"",INDEX('Policy Characteristics'!L:L,MATCH($C1036,'Policy Characteristics'!$C:$C,0)))</f>
        <v/>
      </c>
    </row>
    <row r="1037" spans="1:18" s="2" customFormat="1" ht="16">
      <c r="A1037" s="272" t="str">
        <f>IF(ISBLANK(INDEX('Policy Characteristics'!A:A,MATCH($C1037,'Policy Characteristics'!$C:$C,0))),"",INDEX('Policy Characteristics'!A:A,MATCH($C1037,'Policy Characteristics'!$C:$C,0)))</f>
        <v>Cross-Sector</v>
      </c>
      <c r="B1037" s="272" t="str">
        <f>IF(ISBLANK(INDEX('Policy Characteristics'!B:B,MATCH($C1037,'Policy Characteristics'!$C:$C,0))),"",INDEX('Policy Characteristics'!B:B,MATCH($C1037,'Policy Characteristics'!$C:$C,0)))</f>
        <v>Fixed Energy Prices</v>
      </c>
      <c r="C1037" s="273" t="s">
        <v>2792</v>
      </c>
      <c r="D1037" s="6" t="s">
        <v>472</v>
      </c>
      <c r="E1037" s="44"/>
      <c r="F1037" s="6" t="s">
        <v>469</v>
      </c>
      <c r="G1037" s="6"/>
      <c r="H1037" s="46">
        <v>836</v>
      </c>
      <c r="I1037" s="6" t="s">
        <v>46</v>
      </c>
      <c r="J1037" s="274" t="str">
        <f>IF(ISBLANK(INDEX('Policy Characteristics'!D:D,MATCH($C1037,'Policy Characteristics'!$C:$C,0))),"",INDEX('Policy Characteristics'!D:D,MATCH($C1037,'Policy Characteristics'!$C:$C,0)))</f>
        <v>Fixed Energy Prices</v>
      </c>
      <c r="K1037" s="272" t="str">
        <f>IF(ISBLANK(INDEX('Policy Characteristics'!E:E,MATCH($C1037,'Policy Characteristics'!$C:$C,0))),"",INDEX('Policy Characteristics'!E:E,MATCH($C1037,'Policy Characteristics'!$C:$C,0)))</f>
        <v>cross toggle whether policies affect energy prices</v>
      </c>
      <c r="L1037" s="272">
        <f>IF(ISBLANK(INDEX('Policy Characteristics'!F:F,MATCH($C1037,'Policy Characteristics'!$C:$C,0))),"",INDEX('Policy Characteristics'!F:F,MATCH($C1037,'Policy Characteristics'!$C:$C,0)))</f>
        <v>0</v>
      </c>
      <c r="M1037" s="272">
        <f>IF(ISBLANK(INDEX('Policy Characteristics'!G:G,MATCH($C1037,'Policy Characteristics'!$C:$C,0))),"",INDEX('Policy Characteristics'!G:G,MATCH($C1037,'Policy Characteristics'!$C:$C,0)))</f>
        <v>1</v>
      </c>
      <c r="N1037" s="272">
        <f>IF(ISBLANK(INDEX('Policy Characteristics'!H:H,MATCH($C1037,'Policy Characteristics'!$C:$C,0))),"",INDEX('Policy Characteristics'!H:H,MATCH($C1037,'Policy Characteristics'!$C:$C,0)))</f>
        <v>1</v>
      </c>
      <c r="O1037" s="272" t="str">
        <f>IF(ISBLANK(INDEX('Policy Characteristics'!I:I,MATCH($C1037,'Policy Characteristics'!$C:$C,0))),"",INDEX('Policy Characteristics'!I:I,MATCH($C1037,'Policy Characteristics'!$C:$C,0)))</f>
        <v>on/off</v>
      </c>
      <c r="P1037" s="272" t="str">
        <f>IF(ISBLANK(INDEX('Policy Characteristics'!J:J,MATCH($C1037,'Policy Characteristics'!$C:$C,0))),"",INDEX('Policy Characteristics'!J:J,MATCH($C1037,'Policy Characteristics'!$C:$C,0)))</f>
        <v/>
      </c>
      <c r="Q1037" s="272" t="str">
        <f>IF(ISBLANK(INDEX('Policy Characteristics'!K:K,MATCH($C1037,'Policy Characteristics'!$C:$C,0))),"",INDEX('Policy Characteristics'!K:K,MATCH($C1037,'Policy Characteristics'!$C:$C,0)))</f>
        <v/>
      </c>
      <c r="R1037" s="272" t="str">
        <f>IF(ISBLANK(INDEX('Policy Characteristics'!L:L,MATCH($C1037,'Policy Characteristics'!$C:$C,0))),"",INDEX('Policy Characteristics'!L:L,MATCH($C1037,'Policy Characteristics'!$C:$C,0)))</f>
        <v/>
      </c>
    </row>
    <row r="1038" spans="1:18" s="2" customFormat="1" ht="16">
      <c r="A1038" s="272" t="str">
        <f>IF(ISBLANK(INDEX('Policy Characteristics'!A:A,MATCH($C1038,'Policy Characteristics'!$C:$C,0))),"",INDEX('Policy Characteristics'!A:A,MATCH($C1038,'Policy Characteristics'!$C:$C,0)))</f>
        <v>Cross-Sector</v>
      </c>
      <c r="B1038" s="272" t="str">
        <f>IF(ISBLANK(INDEX('Policy Characteristics'!B:B,MATCH($C1038,'Policy Characteristics'!$C:$C,0))),"",INDEX('Policy Characteristics'!B:B,MATCH($C1038,'Policy Characteristics'!$C:$C,0)))</f>
        <v>Fixed Energy Prices</v>
      </c>
      <c r="C1038" s="274" t="str">
        <f t="shared" ref="C1038:C1048" si="52">C$1037</f>
        <v>Toggle Whether Policies Affect Energy Prices</v>
      </c>
      <c r="D1038" s="6" t="s">
        <v>48</v>
      </c>
      <c r="E1038" s="44"/>
      <c r="F1038" s="6" t="s">
        <v>90</v>
      </c>
      <c r="G1038" s="6"/>
      <c r="H1038" s="43">
        <v>837</v>
      </c>
      <c r="I1038" s="6" t="s">
        <v>46</v>
      </c>
      <c r="J1038" s="274" t="str">
        <f>IF(ISBLANK(INDEX('Policy Characteristics'!D:D,MATCH($C1038,'Policy Characteristics'!$C:$C,0))),"",INDEX('Policy Characteristics'!D:D,MATCH($C1038,'Policy Characteristics'!$C:$C,0)))</f>
        <v>Fixed Energy Prices</v>
      </c>
      <c r="K1038" s="272" t="str">
        <f>IF(ISBLANK(INDEX('Policy Characteristics'!E:E,MATCH($C1038,'Policy Characteristics'!$C:$C,0))),"",INDEX('Policy Characteristics'!E:E,MATCH($C1038,'Policy Characteristics'!$C:$C,0)))</f>
        <v>cross toggle whether policies affect energy prices</v>
      </c>
      <c r="L1038" s="272">
        <f>IF(ISBLANK(INDEX('Policy Characteristics'!F:F,MATCH($C1038,'Policy Characteristics'!$C:$C,0))),"",INDEX('Policy Characteristics'!F:F,MATCH($C1038,'Policy Characteristics'!$C:$C,0)))</f>
        <v>0</v>
      </c>
      <c r="M1038" s="272">
        <f>IF(ISBLANK(INDEX('Policy Characteristics'!G:G,MATCH($C1038,'Policy Characteristics'!$C:$C,0))),"",INDEX('Policy Characteristics'!G:G,MATCH($C1038,'Policy Characteristics'!$C:$C,0)))</f>
        <v>1</v>
      </c>
      <c r="N1038" s="272">
        <f>IF(ISBLANK(INDEX('Policy Characteristics'!H:H,MATCH($C1038,'Policy Characteristics'!$C:$C,0))),"",INDEX('Policy Characteristics'!H:H,MATCH($C1038,'Policy Characteristics'!$C:$C,0)))</f>
        <v>1</v>
      </c>
      <c r="O1038" s="272" t="str">
        <f>IF(ISBLANK(INDEX('Policy Characteristics'!I:I,MATCH($C1038,'Policy Characteristics'!$C:$C,0))),"",INDEX('Policy Characteristics'!I:I,MATCH($C1038,'Policy Characteristics'!$C:$C,0)))</f>
        <v>on/off</v>
      </c>
      <c r="P1038" s="272" t="str">
        <f>IF(ISBLANK(INDEX('Policy Characteristics'!J:J,MATCH($C1038,'Policy Characteristics'!$C:$C,0))),"",INDEX('Policy Characteristics'!J:J,MATCH($C1038,'Policy Characteristics'!$C:$C,0)))</f>
        <v/>
      </c>
      <c r="Q1038" s="272" t="str">
        <f>IF(ISBLANK(INDEX('Policy Characteristics'!K:K,MATCH($C1038,'Policy Characteristics'!$C:$C,0))),"",INDEX('Policy Characteristics'!K:K,MATCH($C1038,'Policy Characteristics'!$C:$C,0)))</f>
        <v/>
      </c>
      <c r="R1038" s="272" t="str">
        <f>IF(ISBLANK(INDEX('Policy Characteristics'!L:L,MATCH($C1038,'Policy Characteristics'!$C:$C,0))),"",INDEX('Policy Characteristics'!L:L,MATCH($C1038,'Policy Characteristics'!$C:$C,0)))</f>
        <v/>
      </c>
    </row>
    <row r="1039" spans="1:18" s="2" customFormat="1" ht="16">
      <c r="A1039" s="272" t="str">
        <f>IF(ISBLANK(INDEX('Policy Characteristics'!A:A,MATCH($C1039,'Policy Characteristics'!$C:$C,0))),"",INDEX('Policy Characteristics'!A:A,MATCH($C1039,'Policy Characteristics'!$C:$C,0)))</f>
        <v>Cross-Sector</v>
      </c>
      <c r="B1039" s="272" t="str">
        <f>IF(ISBLANK(INDEX('Policy Characteristics'!B:B,MATCH($C1039,'Policy Characteristics'!$C:$C,0))),"",INDEX('Policy Characteristics'!B:B,MATCH($C1039,'Policy Characteristics'!$C:$C,0)))</f>
        <v>Fixed Energy Prices</v>
      </c>
      <c r="C1039" s="274" t="str">
        <f t="shared" si="52"/>
        <v>Toggle Whether Policies Affect Energy Prices</v>
      </c>
      <c r="D1039" s="6" t="s">
        <v>53</v>
      </c>
      <c r="E1039" s="44"/>
      <c r="F1039" s="6" t="s">
        <v>95</v>
      </c>
      <c r="G1039" s="6"/>
      <c r="H1039" s="46">
        <v>838</v>
      </c>
      <c r="I1039" s="6" t="s">
        <v>46</v>
      </c>
      <c r="J1039" s="274" t="str">
        <f>IF(ISBLANK(INDEX('Policy Characteristics'!D:D,MATCH($C1039,'Policy Characteristics'!$C:$C,0))),"",INDEX('Policy Characteristics'!D:D,MATCH($C1039,'Policy Characteristics'!$C:$C,0)))</f>
        <v>Fixed Energy Prices</v>
      </c>
      <c r="K1039" s="272" t="str">
        <f>IF(ISBLANK(INDEX('Policy Characteristics'!E:E,MATCH($C1039,'Policy Characteristics'!$C:$C,0))),"",INDEX('Policy Characteristics'!E:E,MATCH($C1039,'Policy Characteristics'!$C:$C,0)))</f>
        <v>cross toggle whether policies affect energy prices</v>
      </c>
      <c r="L1039" s="272">
        <f>IF(ISBLANK(INDEX('Policy Characteristics'!F:F,MATCH($C1039,'Policy Characteristics'!$C:$C,0))),"",INDEX('Policy Characteristics'!F:F,MATCH($C1039,'Policy Characteristics'!$C:$C,0)))</f>
        <v>0</v>
      </c>
      <c r="M1039" s="272">
        <f>IF(ISBLANK(INDEX('Policy Characteristics'!G:G,MATCH($C1039,'Policy Characteristics'!$C:$C,0))),"",INDEX('Policy Characteristics'!G:G,MATCH($C1039,'Policy Characteristics'!$C:$C,0)))</f>
        <v>1</v>
      </c>
      <c r="N1039" s="272">
        <f>IF(ISBLANK(INDEX('Policy Characteristics'!H:H,MATCH($C1039,'Policy Characteristics'!$C:$C,0))),"",INDEX('Policy Characteristics'!H:H,MATCH($C1039,'Policy Characteristics'!$C:$C,0)))</f>
        <v>1</v>
      </c>
      <c r="O1039" s="272" t="str">
        <f>IF(ISBLANK(INDEX('Policy Characteristics'!I:I,MATCH($C1039,'Policy Characteristics'!$C:$C,0))),"",INDEX('Policy Characteristics'!I:I,MATCH($C1039,'Policy Characteristics'!$C:$C,0)))</f>
        <v>on/off</v>
      </c>
      <c r="P1039" s="272" t="str">
        <f>IF(ISBLANK(INDEX('Policy Characteristics'!J:J,MATCH($C1039,'Policy Characteristics'!$C:$C,0))),"",INDEX('Policy Characteristics'!J:J,MATCH($C1039,'Policy Characteristics'!$C:$C,0)))</f>
        <v/>
      </c>
      <c r="Q1039" s="272" t="str">
        <f>IF(ISBLANK(INDEX('Policy Characteristics'!K:K,MATCH($C1039,'Policy Characteristics'!$C:$C,0))),"",INDEX('Policy Characteristics'!K:K,MATCH($C1039,'Policy Characteristics'!$C:$C,0)))</f>
        <v/>
      </c>
      <c r="R1039" s="272" t="str">
        <f>IF(ISBLANK(INDEX('Policy Characteristics'!L:L,MATCH($C1039,'Policy Characteristics'!$C:$C,0))),"",INDEX('Policy Characteristics'!L:L,MATCH($C1039,'Policy Characteristics'!$C:$C,0)))</f>
        <v/>
      </c>
    </row>
    <row r="1040" spans="1:18" s="2" customFormat="1" ht="16">
      <c r="A1040" s="272" t="str">
        <f>IF(ISBLANK(INDEX('Policy Characteristics'!A:A,MATCH($C1040,'Policy Characteristics'!$C:$C,0))),"",INDEX('Policy Characteristics'!A:A,MATCH($C1040,'Policy Characteristics'!$C:$C,0)))</f>
        <v>Cross-Sector</v>
      </c>
      <c r="B1040" s="272" t="str">
        <f>IF(ISBLANK(INDEX('Policy Characteristics'!B:B,MATCH($C1040,'Policy Characteristics'!$C:$C,0))),"",INDEX('Policy Characteristics'!B:B,MATCH($C1040,'Policy Characteristics'!$C:$C,0)))</f>
        <v>Fixed Energy Prices</v>
      </c>
      <c r="C1040" s="274" t="str">
        <f t="shared" si="52"/>
        <v>Toggle Whether Policies Affect Energy Prices</v>
      </c>
      <c r="D1040" s="6" t="s">
        <v>55</v>
      </c>
      <c r="E1040" s="44"/>
      <c r="F1040" s="6" t="s">
        <v>98</v>
      </c>
      <c r="G1040" s="6"/>
      <c r="H1040" s="43">
        <v>839</v>
      </c>
      <c r="I1040" s="6" t="s">
        <v>46</v>
      </c>
      <c r="J1040" s="274" t="str">
        <f>IF(ISBLANK(INDEX('Policy Characteristics'!D:D,MATCH($C1040,'Policy Characteristics'!$C:$C,0))),"",INDEX('Policy Characteristics'!D:D,MATCH($C1040,'Policy Characteristics'!$C:$C,0)))</f>
        <v>Fixed Energy Prices</v>
      </c>
      <c r="K1040" s="272" t="str">
        <f>IF(ISBLANK(INDEX('Policy Characteristics'!E:E,MATCH($C1040,'Policy Characteristics'!$C:$C,0))),"",INDEX('Policy Characteristics'!E:E,MATCH($C1040,'Policy Characteristics'!$C:$C,0)))</f>
        <v>cross toggle whether policies affect energy prices</v>
      </c>
      <c r="L1040" s="272">
        <f>IF(ISBLANK(INDEX('Policy Characteristics'!F:F,MATCH($C1040,'Policy Characteristics'!$C:$C,0))),"",INDEX('Policy Characteristics'!F:F,MATCH($C1040,'Policy Characteristics'!$C:$C,0)))</f>
        <v>0</v>
      </c>
      <c r="M1040" s="272">
        <f>IF(ISBLANK(INDEX('Policy Characteristics'!G:G,MATCH($C1040,'Policy Characteristics'!$C:$C,0))),"",INDEX('Policy Characteristics'!G:G,MATCH($C1040,'Policy Characteristics'!$C:$C,0)))</f>
        <v>1</v>
      </c>
      <c r="N1040" s="272">
        <f>IF(ISBLANK(INDEX('Policy Characteristics'!H:H,MATCH($C1040,'Policy Characteristics'!$C:$C,0))),"",INDEX('Policy Characteristics'!H:H,MATCH($C1040,'Policy Characteristics'!$C:$C,0)))</f>
        <v>1</v>
      </c>
      <c r="O1040" s="272" t="str">
        <f>IF(ISBLANK(INDEX('Policy Characteristics'!I:I,MATCH($C1040,'Policy Characteristics'!$C:$C,0))),"",INDEX('Policy Characteristics'!I:I,MATCH($C1040,'Policy Characteristics'!$C:$C,0)))</f>
        <v>on/off</v>
      </c>
      <c r="P1040" s="272" t="str">
        <f>IF(ISBLANK(INDEX('Policy Characteristics'!J:J,MATCH($C1040,'Policy Characteristics'!$C:$C,0))),"",INDEX('Policy Characteristics'!J:J,MATCH($C1040,'Policy Characteristics'!$C:$C,0)))</f>
        <v/>
      </c>
      <c r="Q1040" s="272" t="str">
        <f>IF(ISBLANK(INDEX('Policy Characteristics'!K:K,MATCH($C1040,'Policy Characteristics'!$C:$C,0))),"",INDEX('Policy Characteristics'!K:K,MATCH($C1040,'Policy Characteristics'!$C:$C,0)))</f>
        <v/>
      </c>
      <c r="R1040" s="272" t="str">
        <f>IF(ISBLANK(INDEX('Policy Characteristics'!L:L,MATCH($C1040,'Policy Characteristics'!$C:$C,0))),"",INDEX('Policy Characteristics'!L:L,MATCH($C1040,'Policy Characteristics'!$C:$C,0)))</f>
        <v/>
      </c>
    </row>
    <row r="1041" spans="1:18" s="2" customFormat="1" ht="16">
      <c r="A1041" s="272" t="str">
        <f>IF(ISBLANK(INDEX('Policy Characteristics'!A:A,MATCH($C1041,'Policy Characteristics'!$C:$C,0))),"",INDEX('Policy Characteristics'!A:A,MATCH($C1041,'Policy Characteristics'!$C:$C,0)))</f>
        <v>Cross-Sector</v>
      </c>
      <c r="B1041" s="272" t="str">
        <f>IF(ISBLANK(INDEX('Policy Characteristics'!B:B,MATCH($C1041,'Policy Characteristics'!$C:$C,0))),"",INDEX('Policy Characteristics'!B:B,MATCH($C1041,'Policy Characteristics'!$C:$C,0)))</f>
        <v>Fixed Energy Prices</v>
      </c>
      <c r="C1041" s="274" t="str">
        <f t="shared" si="52"/>
        <v>Toggle Whether Policies Affect Energy Prices</v>
      </c>
      <c r="D1041" s="6" t="s">
        <v>56</v>
      </c>
      <c r="E1041" s="44"/>
      <c r="F1041" s="6" t="s">
        <v>99</v>
      </c>
      <c r="G1041" s="6"/>
      <c r="H1041" s="46">
        <v>840</v>
      </c>
      <c r="I1041" s="6" t="s">
        <v>46</v>
      </c>
      <c r="J1041" s="274" t="str">
        <f>IF(ISBLANK(INDEX('Policy Characteristics'!D:D,MATCH($C1041,'Policy Characteristics'!$C:$C,0))),"",INDEX('Policy Characteristics'!D:D,MATCH($C1041,'Policy Characteristics'!$C:$C,0)))</f>
        <v>Fixed Energy Prices</v>
      </c>
      <c r="K1041" s="272" t="str">
        <f>IF(ISBLANK(INDEX('Policy Characteristics'!E:E,MATCH($C1041,'Policy Characteristics'!$C:$C,0))),"",INDEX('Policy Characteristics'!E:E,MATCH($C1041,'Policy Characteristics'!$C:$C,0)))</f>
        <v>cross toggle whether policies affect energy prices</v>
      </c>
      <c r="L1041" s="272">
        <f>IF(ISBLANK(INDEX('Policy Characteristics'!F:F,MATCH($C1041,'Policy Characteristics'!$C:$C,0))),"",INDEX('Policy Characteristics'!F:F,MATCH($C1041,'Policy Characteristics'!$C:$C,0)))</f>
        <v>0</v>
      </c>
      <c r="M1041" s="272">
        <f>IF(ISBLANK(INDEX('Policy Characteristics'!G:G,MATCH($C1041,'Policy Characteristics'!$C:$C,0))),"",INDEX('Policy Characteristics'!G:G,MATCH($C1041,'Policy Characteristics'!$C:$C,0)))</f>
        <v>1</v>
      </c>
      <c r="N1041" s="272">
        <f>IF(ISBLANK(INDEX('Policy Characteristics'!H:H,MATCH($C1041,'Policy Characteristics'!$C:$C,0))),"",INDEX('Policy Characteristics'!H:H,MATCH($C1041,'Policy Characteristics'!$C:$C,0)))</f>
        <v>1</v>
      </c>
      <c r="O1041" s="272" t="str">
        <f>IF(ISBLANK(INDEX('Policy Characteristics'!I:I,MATCH($C1041,'Policy Characteristics'!$C:$C,0))),"",INDEX('Policy Characteristics'!I:I,MATCH($C1041,'Policy Characteristics'!$C:$C,0)))</f>
        <v>on/off</v>
      </c>
      <c r="P1041" s="272" t="str">
        <f>IF(ISBLANK(INDEX('Policy Characteristics'!J:J,MATCH($C1041,'Policy Characteristics'!$C:$C,0))),"",INDEX('Policy Characteristics'!J:J,MATCH($C1041,'Policy Characteristics'!$C:$C,0)))</f>
        <v/>
      </c>
      <c r="Q1041" s="272" t="str">
        <f>IF(ISBLANK(INDEX('Policy Characteristics'!K:K,MATCH($C1041,'Policy Characteristics'!$C:$C,0))),"",INDEX('Policy Characteristics'!K:K,MATCH($C1041,'Policy Characteristics'!$C:$C,0)))</f>
        <v/>
      </c>
      <c r="R1041" s="272" t="str">
        <f>IF(ISBLANK(INDEX('Policy Characteristics'!L:L,MATCH($C1041,'Policy Characteristics'!$C:$C,0))),"",INDEX('Policy Characteristics'!L:L,MATCH($C1041,'Policy Characteristics'!$C:$C,0)))</f>
        <v/>
      </c>
    </row>
    <row r="1042" spans="1:18" s="2" customFormat="1" ht="16">
      <c r="A1042" s="272" t="str">
        <f>IF(ISBLANK(INDEX('Policy Characteristics'!A:A,MATCH($C1042,'Policy Characteristics'!$C:$C,0))),"",INDEX('Policy Characteristics'!A:A,MATCH($C1042,'Policy Characteristics'!$C:$C,0)))</f>
        <v>Cross-Sector</v>
      </c>
      <c r="B1042" s="272" t="str">
        <f>IF(ISBLANK(INDEX('Policy Characteristics'!B:B,MATCH($C1042,'Policy Characteristics'!$C:$C,0))),"",INDEX('Policy Characteristics'!B:B,MATCH($C1042,'Policy Characteristics'!$C:$C,0)))</f>
        <v>Fixed Energy Prices</v>
      </c>
      <c r="C1042" s="274" t="str">
        <f t="shared" si="52"/>
        <v>Toggle Whether Policies Affect Energy Prices</v>
      </c>
      <c r="D1042" s="6" t="s">
        <v>57</v>
      </c>
      <c r="E1042" s="44"/>
      <c r="F1042" s="6" t="s">
        <v>100</v>
      </c>
      <c r="G1042" s="6"/>
      <c r="H1042" s="43">
        <v>841</v>
      </c>
      <c r="I1042" s="6" t="s">
        <v>46</v>
      </c>
      <c r="J1042" s="274" t="str">
        <f>IF(ISBLANK(INDEX('Policy Characteristics'!D:D,MATCH($C1042,'Policy Characteristics'!$C:$C,0))),"",INDEX('Policy Characteristics'!D:D,MATCH($C1042,'Policy Characteristics'!$C:$C,0)))</f>
        <v>Fixed Energy Prices</v>
      </c>
      <c r="K1042" s="272" t="str">
        <f>IF(ISBLANK(INDEX('Policy Characteristics'!E:E,MATCH($C1042,'Policy Characteristics'!$C:$C,0))),"",INDEX('Policy Characteristics'!E:E,MATCH($C1042,'Policy Characteristics'!$C:$C,0)))</f>
        <v>cross toggle whether policies affect energy prices</v>
      </c>
      <c r="L1042" s="272">
        <f>IF(ISBLANK(INDEX('Policy Characteristics'!F:F,MATCH($C1042,'Policy Characteristics'!$C:$C,0))),"",INDEX('Policy Characteristics'!F:F,MATCH($C1042,'Policy Characteristics'!$C:$C,0)))</f>
        <v>0</v>
      </c>
      <c r="M1042" s="272">
        <f>IF(ISBLANK(INDEX('Policy Characteristics'!G:G,MATCH($C1042,'Policy Characteristics'!$C:$C,0))),"",INDEX('Policy Characteristics'!G:G,MATCH($C1042,'Policy Characteristics'!$C:$C,0)))</f>
        <v>1</v>
      </c>
      <c r="N1042" s="272">
        <f>IF(ISBLANK(INDEX('Policy Characteristics'!H:H,MATCH($C1042,'Policy Characteristics'!$C:$C,0))),"",INDEX('Policy Characteristics'!H:H,MATCH($C1042,'Policy Characteristics'!$C:$C,0)))</f>
        <v>1</v>
      </c>
      <c r="O1042" s="272" t="str">
        <f>IF(ISBLANK(INDEX('Policy Characteristics'!I:I,MATCH($C1042,'Policy Characteristics'!$C:$C,0))),"",INDEX('Policy Characteristics'!I:I,MATCH($C1042,'Policy Characteristics'!$C:$C,0)))</f>
        <v>on/off</v>
      </c>
      <c r="P1042" s="272" t="str">
        <f>IF(ISBLANK(INDEX('Policy Characteristics'!J:J,MATCH($C1042,'Policy Characteristics'!$C:$C,0))),"",INDEX('Policy Characteristics'!J:J,MATCH($C1042,'Policy Characteristics'!$C:$C,0)))</f>
        <v/>
      </c>
      <c r="Q1042" s="272" t="str">
        <f>IF(ISBLANK(INDEX('Policy Characteristics'!K:K,MATCH($C1042,'Policy Characteristics'!$C:$C,0))),"",INDEX('Policy Characteristics'!K:K,MATCH($C1042,'Policy Characteristics'!$C:$C,0)))</f>
        <v/>
      </c>
      <c r="R1042" s="272" t="str">
        <f>IF(ISBLANK(INDEX('Policy Characteristics'!L:L,MATCH($C1042,'Policy Characteristics'!$C:$C,0))),"",INDEX('Policy Characteristics'!L:L,MATCH($C1042,'Policy Characteristics'!$C:$C,0)))</f>
        <v/>
      </c>
    </row>
    <row r="1043" spans="1:18" s="2" customFormat="1" ht="16">
      <c r="A1043" s="272" t="str">
        <f>IF(ISBLANK(INDEX('Policy Characteristics'!A:A,MATCH($C1043,'Policy Characteristics'!$C:$C,0))),"",INDEX('Policy Characteristics'!A:A,MATCH($C1043,'Policy Characteristics'!$C:$C,0)))</f>
        <v>Cross-Sector</v>
      </c>
      <c r="B1043" s="272" t="str">
        <f>IF(ISBLANK(INDEX('Policy Characteristics'!B:B,MATCH($C1043,'Policy Characteristics'!$C:$C,0))),"",INDEX('Policy Characteristics'!B:B,MATCH($C1043,'Policy Characteristics'!$C:$C,0)))</f>
        <v>Fixed Energy Prices</v>
      </c>
      <c r="C1043" s="274" t="str">
        <f t="shared" si="52"/>
        <v>Toggle Whether Policies Affect Energy Prices</v>
      </c>
      <c r="D1043" s="6" t="s">
        <v>58</v>
      </c>
      <c r="E1043" s="44"/>
      <c r="F1043" s="6" t="s">
        <v>101</v>
      </c>
      <c r="G1043" s="6"/>
      <c r="H1043" s="46">
        <v>842</v>
      </c>
      <c r="I1043" s="6" t="s">
        <v>46</v>
      </c>
      <c r="J1043" s="274" t="str">
        <f>IF(ISBLANK(INDEX('Policy Characteristics'!D:D,MATCH($C1043,'Policy Characteristics'!$C:$C,0))),"",INDEX('Policy Characteristics'!D:D,MATCH($C1043,'Policy Characteristics'!$C:$C,0)))</f>
        <v>Fixed Energy Prices</v>
      </c>
      <c r="K1043" s="272" t="str">
        <f>IF(ISBLANK(INDEX('Policy Characteristics'!E:E,MATCH($C1043,'Policy Characteristics'!$C:$C,0))),"",INDEX('Policy Characteristics'!E:E,MATCH($C1043,'Policy Characteristics'!$C:$C,0)))</f>
        <v>cross toggle whether policies affect energy prices</v>
      </c>
      <c r="L1043" s="272">
        <f>IF(ISBLANK(INDEX('Policy Characteristics'!F:F,MATCH($C1043,'Policy Characteristics'!$C:$C,0))),"",INDEX('Policy Characteristics'!F:F,MATCH($C1043,'Policy Characteristics'!$C:$C,0)))</f>
        <v>0</v>
      </c>
      <c r="M1043" s="272">
        <f>IF(ISBLANK(INDEX('Policy Characteristics'!G:G,MATCH($C1043,'Policy Characteristics'!$C:$C,0))),"",INDEX('Policy Characteristics'!G:G,MATCH($C1043,'Policy Characteristics'!$C:$C,0)))</f>
        <v>1</v>
      </c>
      <c r="N1043" s="272">
        <f>IF(ISBLANK(INDEX('Policy Characteristics'!H:H,MATCH($C1043,'Policy Characteristics'!$C:$C,0))),"",INDEX('Policy Characteristics'!H:H,MATCH($C1043,'Policy Characteristics'!$C:$C,0)))</f>
        <v>1</v>
      </c>
      <c r="O1043" s="272" t="str">
        <f>IF(ISBLANK(INDEX('Policy Characteristics'!I:I,MATCH($C1043,'Policy Characteristics'!$C:$C,0))),"",INDEX('Policy Characteristics'!I:I,MATCH($C1043,'Policy Characteristics'!$C:$C,0)))</f>
        <v>on/off</v>
      </c>
      <c r="P1043" s="272" t="str">
        <f>IF(ISBLANK(INDEX('Policy Characteristics'!J:J,MATCH($C1043,'Policy Characteristics'!$C:$C,0))),"",INDEX('Policy Characteristics'!J:J,MATCH($C1043,'Policy Characteristics'!$C:$C,0)))</f>
        <v/>
      </c>
      <c r="Q1043" s="272" t="str">
        <f>IF(ISBLANK(INDEX('Policy Characteristics'!K:K,MATCH($C1043,'Policy Characteristics'!$C:$C,0))),"",INDEX('Policy Characteristics'!K:K,MATCH($C1043,'Policy Characteristics'!$C:$C,0)))</f>
        <v/>
      </c>
      <c r="R1043" s="272" t="str">
        <f>IF(ISBLANK(INDEX('Policy Characteristics'!L:L,MATCH($C1043,'Policy Characteristics'!$C:$C,0))),"",INDEX('Policy Characteristics'!L:L,MATCH($C1043,'Policy Characteristics'!$C:$C,0)))</f>
        <v/>
      </c>
    </row>
    <row r="1044" spans="1:18" s="2" customFormat="1" ht="16">
      <c r="A1044" s="272" t="str">
        <f>IF(ISBLANK(INDEX('Policy Characteristics'!A:A,MATCH($C1044,'Policy Characteristics'!$C:$C,0))),"",INDEX('Policy Characteristics'!A:A,MATCH($C1044,'Policy Characteristics'!$C:$C,0)))</f>
        <v>Cross-Sector</v>
      </c>
      <c r="B1044" s="272" t="str">
        <f>IF(ISBLANK(INDEX('Policy Characteristics'!B:B,MATCH($C1044,'Policy Characteristics'!$C:$C,0))),"",INDEX('Policy Characteristics'!B:B,MATCH($C1044,'Policy Characteristics'!$C:$C,0)))</f>
        <v>Fixed Energy Prices</v>
      </c>
      <c r="C1044" s="274" t="str">
        <f t="shared" si="52"/>
        <v>Toggle Whether Policies Affect Energy Prices</v>
      </c>
      <c r="D1044" s="6" t="s">
        <v>2528</v>
      </c>
      <c r="E1044" s="44"/>
      <c r="F1044" s="6" t="s">
        <v>2529</v>
      </c>
      <c r="G1044" s="6"/>
      <c r="H1044" s="43">
        <v>843</v>
      </c>
      <c r="I1044" s="6" t="s">
        <v>46</v>
      </c>
      <c r="J1044" s="274" t="str">
        <f>IF(ISBLANK(INDEX('Policy Characteristics'!D:D,MATCH($C1044,'Policy Characteristics'!$C:$C,0))),"",INDEX('Policy Characteristics'!D:D,MATCH($C1044,'Policy Characteristics'!$C:$C,0)))</f>
        <v>Fixed Energy Prices</v>
      </c>
      <c r="K1044" s="272" t="str">
        <f>IF(ISBLANK(INDEX('Policy Characteristics'!E:E,MATCH($C1044,'Policy Characteristics'!$C:$C,0))),"",INDEX('Policy Characteristics'!E:E,MATCH($C1044,'Policy Characteristics'!$C:$C,0)))</f>
        <v>cross toggle whether policies affect energy prices</v>
      </c>
      <c r="L1044" s="272">
        <f>IF(ISBLANK(INDEX('Policy Characteristics'!F:F,MATCH($C1044,'Policy Characteristics'!$C:$C,0))),"",INDEX('Policy Characteristics'!F:F,MATCH($C1044,'Policy Characteristics'!$C:$C,0)))</f>
        <v>0</v>
      </c>
      <c r="M1044" s="272">
        <f>IF(ISBLANK(INDEX('Policy Characteristics'!G:G,MATCH($C1044,'Policy Characteristics'!$C:$C,0))),"",INDEX('Policy Characteristics'!G:G,MATCH($C1044,'Policy Characteristics'!$C:$C,0)))</f>
        <v>1</v>
      </c>
      <c r="N1044" s="272">
        <f>IF(ISBLANK(INDEX('Policy Characteristics'!H:H,MATCH($C1044,'Policy Characteristics'!$C:$C,0))),"",INDEX('Policy Characteristics'!H:H,MATCH($C1044,'Policy Characteristics'!$C:$C,0)))</f>
        <v>1</v>
      </c>
      <c r="O1044" s="272" t="str">
        <f>IF(ISBLANK(INDEX('Policy Characteristics'!I:I,MATCH($C1044,'Policy Characteristics'!$C:$C,0))),"",INDEX('Policy Characteristics'!I:I,MATCH($C1044,'Policy Characteristics'!$C:$C,0)))</f>
        <v>on/off</v>
      </c>
      <c r="P1044" s="272" t="str">
        <f>IF(ISBLANK(INDEX('Policy Characteristics'!J:J,MATCH($C1044,'Policy Characteristics'!$C:$C,0))),"",INDEX('Policy Characteristics'!J:J,MATCH($C1044,'Policy Characteristics'!$C:$C,0)))</f>
        <v/>
      </c>
      <c r="Q1044" s="272" t="str">
        <f>IF(ISBLANK(INDEX('Policy Characteristics'!K:K,MATCH($C1044,'Policy Characteristics'!$C:$C,0))),"",INDEX('Policy Characteristics'!K:K,MATCH($C1044,'Policy Characteristics'!$C:$C,0)))</f>
        <v/>
      </c>
      <c r="R1044" s="272" t="str">
        <f>IF(ISBLANK(INDEX('Policy Characteristics'!L:L,MATCH($C1044,'Policy Characteristics'!$C:$C,0))),"",INDEX('Policy Characteristics'!L:L,MATCH($C1044,'Policy Characteristics'!$C:$C,0)))</f>
        <v/>
      </c>
    </row>
    <row r="1045" spans="1:18" s="2" customFormat="1" ht="16">
      <c r="A1045" s="272" t="str">
        <f>IF(ISBLANK(INDEX('Policy Characteristics'!A:A,MATCH($C1045,'Policy Characteristics'!$C:$C,0))),"",INDEX('Policy Characteristics'!A:A,MATCH($C1045,'Policy Characteristics'!$C:$C,0)))</f>
        <v>Cross-Sector</v>
      </c>
      <c r="B1045" s="272" t="str">
        <f>IF(ISBLANK(INDEX('Policy Characteristics'!B:B,MATCH($C1045,'Policy Characteristics'!$C:$C,0))),"",INDEX('Policy Characteristics'!B:B,MATCH($C1045,'Policy Characteristics'!$C:$C,0)))</f>
        <v>Fixed Energy Prices</v>
      </c>
      <c r="C1045" s="274" t="str">
        <f t="shared" si="52"/>
        <v>Toggle Whether Policies Affect Energy Prices</v>
      </c>
      <c r="D1045" s="6" t="s">
        <v>465</v>
      </c>
      <c r="E1045" s="44"/>
      <c r="F1045" s="6" t="s">
        <v>466</v>
      </c>
      <c r="G1045" s="6"/>
      <c r="H1045" s="46">
        <v>844</v>
      </c>
      <c r="I1045" s="6" t="s">
        <v>46</v>
      </c>
      <c r="J1045" s="274" t="str">
        <f>IF(ISBLANK(INDEX('Policy Characteristics'!D:D,MATCH($C1045,'Policy Characteristics'!$C:$C,0))),"",INDEX('Policy Characteristics'!D:D,MATCH($C1045,'Policy Characteristics'!$C:$C,0)))</f>
        <v>Fixed Energy Prices</v>
      </c>
      <c r="K1045" s="272" t="str">
        <f>IF(ISBLANK(INDEX('Policy Characteristics'!E:E,MATCH($C1045,'Policy Characteristics'!$C:$C,0))),"",INDEX('Policy Characteristics'!E:E,MATCH($C1045,'Policy Characteristics'!$C:$C,0)))</f>
        <v>cross toggle whether policies affect energy prices</v>
      </c>
      <c r="L1045" s="272">
        <f>IF(ISBLANK(INDEX('Policy Characteristics'!F:F,MATCH($C1045,'Policy Characteristics'!$C:$C,0))),"",INDEX('Policy Characteristics'!F:F,MATCH($C1045,'Policy Characteristics'!$C:$C,0)))</f>
        <v>0</v>
      </c>
      <c r="M1045" s="272">
        <f>IF(ISBLANK(INDEX('Policy Characteristics'!G:G,MATCH($C1045,'Policy Characteristics'!$C:$C,0))),"",INDEX('Policy Characteristics'!G:G,MATCH($C1045,'Policy Characteristics'!$C:$C,0)))</f>
        <v>1</v>
      </c>
      <c r="N1045" s="272">
        <f>IF(ISBLANK(INDEX('Policy Characteristics'!H:H,MATCH($C1045,'Policy Characteristics'!$C:$C,0))),"",INDEX('Policy Characteristics'!H:H,MATCH($C1045,'Policy Characteristics'!$C:$C,0)))</f>
        <v>1</v>
      </c>
      <c r="O1045" s="272" t="str">
        <f>IF(ISBLANK(INDEX('Policy Characteristics'!I:I,MATCH($C1045,'Policy Characteristics'!$C:$C,0))),"",INDEX('Policy Characteristics'!I:I,MATCH($C1045,'Policy Characteristics'!$C:$C,0)))</f>
        <v>on/off</v>
      </c>
      <c r="P1045" s="272" t="str">
        <f>IF(ISBLANK(INDEX('Policy Characteristics'!J:J,MATCH($C1045,'Policy Characteristics'!$C:$C,0))),"",INDEX('Policy Characteristics'!J:J,MATCH($C1045,'Policy Characteristics'!$C:$C,0)))</f>
        <v/>
      </c>
      <c r="Q1045" s="272" t="str">
        <f>IF(ISBLANK(INDEX('Policy Characteristics'!K:K,MATCH($C1045,'Policy Characteristics'!$C:$C,0))),"",INDEX('Policy Characteristics'!K:K,MATCH($C1045,'Policy Characteristics'!$C:$C,0)))</f>
        <v/>
      </c>
      <c r="R1045" s="272" t="str">
        <f>IF(ISBLANK(INDEX('Policy Characteristics'!L:L,MATCH($C1045,'Policy Characteristics'!$C:$C,0))),"",INDEX('Policy Characteristics'!L:L,MATCH($C1045,'Policy Characteristics'!$C:$C,0)))</f>
        <v/>
      </c>
    </row>
    <row r="1046" spans="1:18" s="2" customFormat="1" ht="16">
      <c r="A1046" s="272" t="str">
        <f>IF(ISBLANK(INDEX('Policy Characteristics'!A:A,MATCH($C1046,'Policy Characteristics'!$C:$C,0))),"",INDEX('Policy Characteristics'!A:A,MATCH($C1046,'Policy Characteristics'!$C:$C,0)))</f>
        <v>Cross-Sector</v>
      </c>
      <c r="B1046" s="272" t="str">
        <f>IF(ISBLANK(INDEX('Policy Characteristics'!B:B,MATCH($C1046,'Policy Characteristics'!$C:$C,0))),"",INDEX('Policy Characteristics'!B:B,MATCH($C1046,'Policy Characteristics'!$C:$C,0)))</f>
        <v>Fixed Energy Prices</v>
      </c>
      <c r="C1046" s="274" t="str">
        <f t="shared" si="52"/>
        <v>Toggle Whether Policies Affect Energy Prices</v>
      </c>
      <c r="D1046" s="6" t="s">
        <v>2520</v>
      </c>
      <c r="E1046" s="44"/>
      <c r="F1046" s="6" t="s">
        <v>2524</v>
      </c>
      <c r="G1046" s="6"/>
      <c r="H1046" s="43">
        <v>845</v>
      </c>
      <c r="I1046" s="6" t="s">
        <v>46</v>
      </c>
      <c r="J1046" s="274" t="str">
        <f>IF(ISBLANK(INDEX('Policy Characteristics'!D:D,MATCH($C1046,'Policy Characteristics'!$C:$C,0))),"",INDEX('Policy Characteristics'!D:D,MATCH($C1046,'Policy Characteristics'!$C:$C,0)))</f>
        <v>Fixed Energy Prices</v>
      </c>
      <c r="K1046" s="272" t="str">
        <f>IF(ISBLANK(INDEX('Policy Characteristics'!E:E,MATCH($C1046,'Policy Characteristics'!$C:$C,0))),"",INDEX('Policy Characteristics'!E:E,MATCH($C1046,'Policy Characteristics'!$C:$C,0)))</f>
        <v>cross toggle whether policies affect energy prices</v>
      </c>
      <c r="L1046" s="272">
        <f>IF(ISBLANK(INDEX('Policy Characteristics'!F:F,MATCH($C1046,'Policy Characteristics'!$C:$C,0))),"",INDEX('Policy Characteristics'!F:F,MATCH($C1046,'Policy Characteristics'!$C:$C,0)))</f>
        <v>0</v>
      </c>
      <c r="M1046" s="272">
        <f>IF(ISBLANK(INDEX('Policy Characteristics'!G:G,MATCH($C1046,'Policy Characteristics'!$C:$C,0))),"",INDEX('Policy Characteristics'!G:G,MATCH($C1046,'Policy Characteristics'!$C:$C,0)))</f>
        <v>1</v>
      </c>
      <c r="N1046" s="272">
        <f>IF(ISBLANK(INDEX('Policy Characteristics'!H:H,MATCH($C1046,'Policy Characteristics'!$C:$C,0))),"",INDEX('Policy Characteristics'!H:H,MATCH($C1046,'Policy Characteristics'!$C:$C,0)))</f>
        <v>1</v>
      </c>
      <c r="O1046" s="272" t="str">
        <f>IF(ISBLANK(INDEX('Policy Characteristics'!I:I,MATCH($C1046,'Policy Characteristics'!$C:$C,0))),"",INDEX('Policy Characteristics'!I:I,MATCH($C1046,'Policy Characteristics'!$C:$C,0)))</f>
        <v>on/off</v>
      </c>
      <c r="P1046" s="272" t="str">
        <f>IF(ISBLANK(INDEX('Policy Characteristics'!J:J,MATCH($C1046,'Policy Characteristics'!$C:$C,0))),"",INDEX('Policy Characteristics'!J:J,MATCH($C1046,'Policy Characteristics'!$C:$C,0)))</f>
        <v/>
      </c>
      <c r="Q1046" s="272" t="str">
        <f>IF(ISBLANK(INDEX('Policy Characteristics'!K:K,MATCH($C1046,'Policy Characteristics'!$C:$C,0))),"",INDEX('Policy Characteristics'!K:K,MATCH($C1046,'Policy Characteristics'!$C:$C,0)))</f>
        <v/>
      </c>
      <c r="R1046" s="272" t="str">
        <f>IF(ISBLANK(INDEX('Policy Characteristics'!L:L,MATCH($C1046,'Policy Characteristics'!$C:$C,0))),"",INDEX('Policy Characteristics'!L:L,MATCH($C1046,'Policy Characteristics'!$C:$C,0)))</f>
        <v/>
      </c>
    </row>
    <row r="1047" spans="1:18" s="2" customFormat="1" ht="16">
      <c r="A1047" s="272" t="str">
        <f>IF(ISBLANK(INDEX('Policy Characteristics'!A:A,MATCH($C1047,'Policy Characteristics'!$C:$C,0))),"",INDEX('Policy Characteristics'!A:A,MATCH($C1047,'Policy Characteristics'!$C:$C,0)))</f>
        <v>Cross-Sector</v>
      </c>
      <c r="B1047" s="272" t="str">
        <f>IF(ISBLANK(INDEX('Policy Characteristics'!B:B,MATCH($C1047,'Policy Characteristics'!$C:$C,0))),"",INDEX('Policy Characteristics'!B:B,MATCH($C1047,'Policy Characteristics'!$C:$C,0)))</f>
        <v>Fixed Energy Prices</v>
      </c>
      <c r="C1047" s="274" t="str">
        <f t="shared" si="52"/>
        <v>Toggle Whether Policies Affect Energy Prices</v>
      </c>
      <c r="D1047" s="6" t="s">
        <v>2530</v>
      </c>
      <c r="E1047" s="44"/>
      <c r="F1047" s="6" t="s">
        <v>2531</v>
      </c>
      <c r="G1047" s="6"/>
      <c r="H1047" s="46">
        <v>846</v>
      </c>
      <c r="I1047" s="6" t="s">
        <v>46</v>
      </c>
      <c r="J1047" s="274" t="str">
        <f>IF(ISBLANK(INDEX('Policy Characteristics'!D:D,MATCH($C1047,'Policy Characteristics'!$C:$C,0))),"",INDEX('Policy Characteristics'!D:D,MATCH($C1047,'Policy Characteristics'!$C:$C,0)))</f>
        <v>Fixed Energy Prices</v>
      </c>
      <c r="K1047" s="272" t="str">
        <f>IF(ISBLANK(INDEX('Policy Characteristics'!E:E,MATCH($C1047,'Policy Characteristics'!$C:$C,0))),"",INDEX('Policy Characteristics'!E:E,MATCH($C1047,'Policy Characteristics'!$C:$C,0)))</f>
        <v>cross toggle whether policies affect energy prices</v>
      </c>
      <c r="L1047" s="272">
        <f>IF(ISBLANK(INDEX('Policy Characteristics'!F:F,MATCH($C1047,'Policy Characteristics'!$C:$C,0))),"",INDEX('Policy Characteristics'!F:F,MATCH($C1047,'Policy Characteristics'!$C:$C,0)))</f>
        <v>0</v>
      </c>
      <c r="M1047" s="272">
        <f>IF(ISBLANK(INDEX('Policy Characteristics'!G:G,MATCH($C1047,'Policy Characteristics'!$C:$C,0))),"",INDEX('Policy Characteristics'!G:G,MATCH($C1047,'Policy Characteristics'!$C:$C,0)))</f>
        <v>1</v>
      </c>
      <c r="N1047" s="272">
        <f>IF(ISBLANK(INDEX('Policy Characteristics'!H:H,MATCH($C1047,'Policy Characteristics'!$C:$C,0))),"",INDEX('Policy Characteristics'!H:H,MATCH($C1047,'Policy Characteristics'!$C:$C,0)))</f>
        <v>1</v>
      </c>
      <c r="O1047" s="272" t="str">
        <f>IF(ISBLANK(INDEX('Policy Characteristics'!I:I,MATCH($C1047,'Policy Characteristics'!$C:$C,0))),"",INDEX('Policy Characteristics'!I:I,MATCH($C1047,'Policy Characteristics'!$C:$C,0)))</f>
        <v>on/off</v>
      </c>
      <c r="P1047" s="272" t="str">
        <f>IF(ISBLANK(INDEX('Policy Characteristics'!J:J,MATCH($C1047,'Policy Characteristics'!$C:$C,0))),"",INDEX('Policy Characteristics'!J:J,MATCH($C1047,'Policy Characteristics'!$C:$C,0)))</f>
        <v/>
      </c>
      <c r="Q1047" s="272" t="str">
        <f>IF(ISBLANK(INDEX('Policy Characteristics'!K:K,MATCH($C1047,'Policy Characteristics'!$C:$C,0))),"",INDEX('Policy Characteristics'!K:K,MATCH($C1047,'Policy Characteristics'!$C:$C,0)))</f>
        <v/>
      </c>
      <c r="R1047" s="272" t="str">
        <f>IF(ISBLANK(INDEX('Policy Characteristics'!L:L,MATCH($C1047,'Policy Characteristics'!$C:$C,0))),"",INDEX('Policy Characteristics'!L:L,MATCH($C1047,'Policy Characteristics'!$C:$C,0)))</f>
        <v/>
      </c>
    </row>
    <row r="1048" spans="1:18" s="2" customFormat="1" ht="16">
      <c r="A1048" s="272" t="str">
        <f>IF(ISBLANK(INDEX('Policy Characteristics'!A:A,MATCH($C1048,'Policy Characteristics'!$C:$C,0))),"",INDEX('Policy Characteristics'!A:A,MATCH($C1048,'Policy Characteristics'!$C:$C,0)))</f>
        <v>Cross-Sector</v>
      </c>
      <c r="B1048" s="272" t="str">
        <f>IF(ISBLANK(INDEX('Policy Characteristics'!B:B,MATCH($C1048,'Policy Characteristics'!$C:$C,0))),"",INDEX('Policy Characteristics'!B:B,MATCH($C1048,'Policy Characteristics'!$C:$C,0)))</f>
        <v>Fixed Energy Prices</v>
      </c>
      <c r="C1048" s="274" t="str">
        <f t="shared" si="52"/>
        <v>Toggle Whether Policies Affect Energy Prices</v>
      </c>
      <c r="D1048" s="6" t="s">
        <v>2521</v>
      </c>
      <c r="E1048" s="44"/>
      <c r="F1048" s="6" t="s">
        <v>2525</v>
      </c>
      <c r="G1048" s="6"/>
      <c r="H1048" s="43">
        <v>847</v>
      </c>
      <c r="I1048" s="6" t="s">
        <v>46</v>
      </c>
      <c r="J1048" s="274" t="str">
        <f>IF(ISBLANK(INDEX('Policy Characteristics'!D:D,MATCH($C1048,'Policy Characteristics'!$C:$C,0))),"",INDEX('Policy Characteristics'!D:D,MATCH($C1048,'Policy Characteristics'!$C:$C,0)))</f>
        <v>Fixed Energy Prices</v>
      </c>
      <c r="K1048" s="272" t="str">
        <f>IF(ISBLANK(INDEX('Policy Characteristics'!E:E,MATCH($C1048,'Policy Characteristics'!$C:$C,0))),"",INDEX('Policy Characteristics'!E:E,MATCH($C1048,'Policy Characteristics'!$C:$C,0)))</f>
        <v>cross toggle whether policies affect energy prices</v>
      </c>
      <c r="L1048" s="272">
        <f>IF(ISBLANK(INDEX('Policy Characteristics'!F:F,MATCH($C1048,'Policy Characteristics'!$C:$C,0))),"",INDEX('Policy Characteristics'!F:F,MATCH($C1048,'Policy Characteristics'!$C:$C,0)))</f>
        <v>0</v>
      </c>
      <c r="M1048" s="272">
        <f>IF(ISBLANK(INDEX('Policy Characteristics'!G:G,MATCH($C1048,'Policy Characteristics'!$C:$C,0))),"",INDEX('Policy Characteristics'!G:G,MATCH($C1048,'Policy Characteristics'!$C:$C,0)))</f>
        <v>1</v>
      </c>
      <c r="N1048" s="272">
        <f>IF(ISBLANK(INDEX('Policy Characteristics'!H:H,MATCH($C1048,'Policy Characteristics'!$C:$C,0))),"",INDEX('Policy Characteristics'!H:H,MATCH($C1048,'Policy Characteristics'!$C:$C,0)))</f>
        <v>1</v>
      </c>
      <c r="O1048" s="272" t="str">
        <f>IF(ISBLANK(INDEX('Policy Characteristics'!I:I,MATCH($C1048,'Policy Characteristics'!$C:$C,0))),"",INDEX('Policy Characteristics'!I:I,MATCH($C1048,'Policy Characteristics'!$C:$C,0)))</f>
        <v>on/off</v>
      </c>
      <c r="P1048" s="272" t="str">
        <f>IF(ISBLANK(INDEX('Policy Characteristics'!J:J,MATCH($C1048,'Policy Characteristics'!$C:$C,0))),"",INDEX('Policy Characteristics'!J:J,MATCH($C1048,'Policy Characteristics'!$C:$C,0)))</f>
        <v/>
      </c>
      <c r="Q1048" s="272" t="str">
        <f>IF(ISBLANK(INDEX('Policy Characteristics'!K:K,MATCH($C1048,'Policy Characteristics'!$C:$C,0))),"",INDEX('Policy Characteristics'!K:K,MATCH($C1048,'Policy Characteristics'!$C:$C,0)))</f>
        <v/>
      </c>
      <c r="R1048" s="272" t="str">
        <f>IF(ISBLANK(INDEX('Policy Characteristics'!L:L,MATCH($C1048,'Policy Characteristics'!$C:$C,0))),"",INDEX('Policy Characteristics'!L:L,MATCH($C1048,'Policy Characteristics'!$C:$C,0)))</f>
        <v/>
      </c>
    </row>
    <row r="1049" spans="1:18" s="2" customFormat="1" ht="16">
      <c r="A1049" s="272" t="str">
        <f>IF(ISBLANK(INDEX('Policy Characteristics'!A:A,MATCH($C1049,'Policy Characteristics'!$C:$C,0))),"",INDEX('Policy Characteristics'!A:A,MATCH($C1049,'Policy Characteristics'!$C:$C,0)))</f>
        <v>Cross-Sector</v>
      </c>
      <c r="B1049" s="272" t="str">
        <f>IF(ISBLANK(INDEX('Policy Characteristics'!B:B,MATCH($C1049,'Policy Characteristics'!$C:$C,0))),"",INDEX('Policy Characteristics'!B:B,MATCH($C1049,'Policy Characteristics'!$C:$C,0)))</f>
        <v>Fuel Price Deregulation</v>
      </c>
      <c r="C1049" s="273" t="s">
        <v>2841</v>
      </c>
      <c r="D1049" s="6" t="s">
        <v>472</v>
      </c>
      <c r="E1049" s="44"/>
      <c r="F1049" s="6" t="s">
        <v>469</v>
      </c>
      <c r="G1049" s="6"/>
      <c r="H1049" s="43">
        <v>723</v>
      </c>
      <c r="I1049" s="6" t="s">
        <v>45</v>
      </c>
      <c r="J1049" s="274" t="str">
        <f>IF(ISBLANK(INDEX('Policy Characteristics'!D:D,MATCH($C1049,'Policy Characteristics'!$C:$C,0))),"",INDEX('Policy Characteristics'!D:D,MATCH($C1049,'Policy Characteristics'!$C:$C,0)))</f>
        <v>Fuel Price Deregulation</v>
      </c>
      <c r="K1049" s="272" t="str">
        <f>IF(ISBLANK(INDEX('Policy Characteristics'!E:E,MATCH($C1049,'Policy Characteristics'!$C:$C,0))),"",INDEX('Policy Characteristics'!E:E,MATCH($C1049,'Policy Characteristics'!$C:$C,0)))</f>
        <v>cross fuel price deregulation</v>
      </c>
      <c r="L1049" s="285">
        <f>IF(ISBLANK(INDEX('Policy Characteristics'!F:F,MATCH($C1049,'Policy Characteristics'!$C:$C,0))),"",INDEX('Policy Characteristics'!F:F,MATCH($C1049,'Policy Characteristics'!$C:$C,0)))</f>
        <v>0</v>
      </c>
      <c r="M1049" s="285">
        <f>IF(ISBLANK(INDEX('Policy Characteristics'!G:G,MATCH($C1049,'Policy Characteristics'!$C:$C,0))),"",INDEX('Policy Characteristics'!G:G,MATCH($C1049,'Policy Characteristics'!$C:$C,0)))</f>
        <v>1</v>
      </c>
      <c r="N1049" s="285">
        <f>IF(ISBLANK(INDEX('Policy Characteristics'!H:H,MATCH($C1049,'Policy Characteristics'!$C:$C,0))),"",INDEX('Policy Characteristics'!H:H,MATCH($C1049,'Policy Characteristics'!$C:$C,0)))</f>
        <v>0.01</v>
      </c>
      <c r="O1049" s="272" t="str">
        <f>IF(ISBLANK(INDEX('Policy Characteristics'!I:I,MATCH($C1049,'Policy Characteristics'!$C:$C,0))),"",INDEX('Policy Characteristics'!I:I,MATCH($C1049,'Policy Characteristics'!$C:$C,0)))</f>
        <v>% of price deregulated</v>
      </c>
      <c r="P1049" s="272" t="str">
        <f>IF(ISBLANK(INDEX('Policy Characteristics'!J:J,MATCH($C1049,'Policy Characteristics'!$C:$C,0))),"",INDEX('Policy Characteristics'!J:J,MATCH($C1049,'Policy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49" s="272" t="str">
        <f>IF(ISBLANK(INDEX('Policy Characteristics'!K:K,MATCH($C1049,'Policy Characteristics'!$C:$C,0))),"",INDEX('Policy Characteristics'!K:K,MATCH($C1049,'Policy Characteristics'!$C:$C,0)))</f>
        <v>fuels.html#fuel-price-deregulation</v>
      </c>
      <c r="R1049" s="272" t="str">
        <f>IF(ISBLANK(INDEX('Policy Characteristics'!L:L,MATCH($C1049,'Policy Characteristics'!$C:$C,0))),"",INDEX('Policy Characteristics'!L:L,MATCH($C1049,'Policy Characteristics'!$C:$C,0)))</f>
        <v/>
      </c>
    </row>
    <row r="1050" spans="1:18" s="2" customFormat="1" ht="16">
      <c r="A1050" s="272" t="str">
        <f>IF(ISBLANK(INDEX('Policy Characteristics'!A:A,MATCH($C1050,'Policy Characteristics'!$C:$C,0))),"",INDEX('Policy Characteristics'!A:A,MATCH($C1050,'Policy Characteristics'!$C:$C,0)))</f>
        <v>Cross-Sector</v>
      </c>
      <c r="B1050" s="272" t="str">
        <f>IF(ISBLANK(INDEX('Policy Characteristics'!B:B,MATCH($C1050,'Policy Characteristics'!$C:$C,0))),"",INDEX('Policy Characteristics'!B:B,MATCH($C1050,'Policy Characteristics'!$C:$C,0)))</f>
        <v>Fuel Price Deregulation</v>
      </c>
      <c r="C1050" s="274" t="str">
        <f t="shared" ref="C1050:C1063" si="53">C$1049</f>
        <v>Fuel Price Deregulation</v>
      </c>
      <c r="D1050" s="6" t="s">
        <v>48</v>
      </c>
      <c r="E1050" s="44"/>
      <c r="F1050" s="6" t="s">
        <v>90</v>
      </c>
      <c r="G1050" s="6"/>
      <c r="H1050" s="43">
        <v>724</v>
      </c>
      <c r="I1050" s="6" t="s">
        <v>45</v>
      </c>
      <c r="J1050" s="274" t="str">
        <f>IF(ISBLANK(INDEX('Policy Characteristics'!D:D,MATCH($C1050,'Policy Characteristics'!$C:$C,0))),"",INDEX('Policy Characteristics'!D:D,MATCH($C1050,'Policy Characteristics'!$C:$C,0)))</f>
        <v>Fuel Price Deregulation</v>
      </c>
      <c r="K1050" s="272" t="str">
        <f>IF(ISBLANK(INDEX('Policy Characteristics'!E:E,MATCH($C1050,'Policy Characteristics'!$C:$C,0))),"",INDEX('Policy Characteristics'!E:E,MATCH($C1050,'Policy Characteristics'!$C:$C,0)))</f>
        <v>cross fuel price deregulation</v>
      </c>
      <c r="L1050" s="285">
        <f>IF(ISBLANK(INDEX('Policy Characteristics'!F:F,MATCH($C1050,'Policy Characteristics'!$C:$C,0))),"",INDEX('Policy Characteristics'!F:F,MATCH($C1050,'Policy Characteristics'!$C:$C,0)))</f>
        <v>0</v>
      </c>
      <c r="M1050" s="285">
        <f>IF(ISBLANK(INDEX('Policy Characteristics'!G:G,MATCH($C1050,'Policy Characteristics'!$C:$C,0))),"",INDEX('Policy Characteristics'!G:G,MATCH($C1050,'Policy Characteristics'!$C:$C,0)))</f>
        <v>1</v>
      </c>
      <c r="N1050" s="285">
        <f>IF(ISBLANK(INDEX('Policy Characteristics'!H:H,MATCH($C1050,'Policy Characteristics'!$C:$C,0))),"",INDEX('Policy Characteristics'!H:H,MATCH($C1050,'Policy Characteristics'!$C:$C,0)))</f>
        <v>0.01</v>
      </c>
      <c r="O1050" s="272" t="str">
        <f>IF(ISBLANK(INDEX('Policy Characteristics'!I:I,MATCH($C1050,'Policy Characteristics'!$C:$C,0))),"",INDEX('Policy Characteristics'!I:I,MATCH($C1050,'Policy Characteristics'!$C:$C,0)))</f>
        <v>% of price deregulated</v>
      </c>
      <c r="P1050" s="272" t="str">
        <f>IF(ISBLANK(INDEX('Policy Characteristics'!J:J,MATCH($C1050,'Policy Characteristics'!$C:$C,0))),"",INDEX('Policy Characteristics'!J:J,MATCH($C1050,'Policy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0" s="272" t="str">
        <f>IF(ISBLANK(INDEX('Policy Characteristics'!K:K,MATCH($C1050,'Policy Characteristics'!$C:$C,0))),"",INDEX('Policy Characteristics'!K:K,MATCH($C1050,'Policy Characteristics'!$C:$C,0)))</f>
        <v>fuels.html#fuel-price-deregulation</v>
      </c>
      <c r="R1050" s="272" t="str">
        <f>IF(ISBLANK(INDEX('Policy Characteristics'!L:L,MATCH($C1050,'Policy Characteristics'!$C:$C,0))),"",INDEX('Policy Characteristics'!L:L,MATCH($C1050,'Policy Characteristics'!$C:$C,0)))</f>
        <v/>
      </c>
    </row>
    <row r="1051" spans="1:18" s="2" customFormat="1" ht="16">
      <c r="A1051" s="272" t="str">
        <f>IF(ISBLANK(INDEX('Policy Characteristics'!A:A,MATCH($C1051,'Policy Characteristics'!$C:$C,0))),"",INDEX('Policy Characteristics'!A:A,MATCH($C1051,'Policy Characteristics'!$C:$C,0)))</f>
        <v>Cross-Sector</v>
      </c>
      <c r="B1051" s="272" t="str">
        <f>IF(ISBLANK(INDEX('Policy Characteristics'!B:B,MATCH($C1051,'Policy Characteristics'!$C:$C,0))),"",INDEX('Policy Characteristics'!B:B,MATCH($C1051,'Policy Characteristics'!$C:$C,0)))</f>
        <v>Fuel Price Deregulation</v>
      </c>
      <c r="C1051" s="274" t="str">
        <f t="shared" si="53"/>
        <v>Fuel Price Deregulation</v>
      </c>
      <c r="D1051" s="6" t="s">
        <v>49</v>
      </c>
      <c r="E1051" s="44"/>
      <c r="F1051" s="6" t="s">
        <v>91</v>
      </c>
      <c r="G1051" s="6"/>
      <c r="H1051" s="43">
        <v>725</v>
      </c>
      <c r="I1051" s="6" t="s">
        <v>45</v>
      </c>
      <c r="J1051" s="274" t="str">
        <f>IF(ISBLANK(INDEX('Policy Characteristics'!D:D,MATCH($C1051,'Policy Characteristics'!$C:$C,0))),"",INDEX('Policy Characteristics'!D:D,MATCH($C1051,'Policy Characteristics'!$C:$C,0)))</f>
        <v>Fuel Price Deregulation</v>
      </c>
      <c r="K1051" s="272" t="str">
        <f>IF(ISBLANK(INDEX('Policy Characteristics'!E:E,MATCH($C1051,'Policy Characteristics'!$C:$C,0))),"",INDEX('Policy Characteristics'!E:E,MATCH($C1051,'Policy Characteristics'!$C:$C,0)))</f>
        <v>cross fuel price deregulation</v>
      </c>
      <c r="L1051" s="285">
        <f>IF(ISBLANK(INDEX('Policy Characteristics'!F:F,MATCH($C1051,'Policy Characteristics'!$C:$C,0))),"",INDEX('Policy Characteristics'!F:F,MATCH($C1051,'Policy Characteristics'!$C:$C,0)))</f>
        <v>0</v>
      </c>
      <c r="M1051" s="285">
        <f>IF(ISBLANK(INDEX('Policy Characteristics'!G:G,MATCH($C1051,'Policy Characteristics'!$C:$C,0))),"",INDEX('Policy Characteristics'!G:G,MATCH($C1051,'Policy Characteristics'!$C:$C,0)))</f>
        <v>1</v>
      </c>
      <c r="N1051" s="285">
        <f>IF(ISBLANK(INDEX('Policy Characteristics'!H:H,MATCH($C1051,'Policy Characteristics'!$C:$C,0))),"",INDEX('Policy Characteristics'!H:H,MATCH($C1051,'Policy Characteristics'!$C:$C,0)))</f>
        <v>0.01</v>
      </c>
      <c r="O1051" s="272" t="str">
        <f>IF(ISBLANK(INDEX('Policy Characteristics'!I:I,MATCH($C1051,'Policy Characteristics'!$C:$C,0))),"",INDEX('Policy Characteristics'!I:I,MATCH($C1051,'Policy Characteristics'!$C:$C,0)))</f>
        <v>% of price deregulated</v>
      </c>
      <c r="P1051" s="272" t="str">
        <f>IF(ISBLANK(INDEX('Policy Characteristics'!J:J,MATCH($C1051,'Policy Characteristics'!$C:$C,0))),"",INDEX('Policy Characteristics'!J:J,MATCH($C1051,'Policy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1" s="272" t="str">
        <f>IF(ISBLANK(INDEX('Policy Characteristics'!K:K,MATCH($C1051,'Policy Characteristics'!$C:$C,0))),"",INDEX('Policy Characteristics'!K:K,MATCH($C1051,'Policy Characteristics'!$C:$C,0)))</f>
        <v>fuels.html#fuel-price-deregulation</v>
      </c>
      <c r="R1051" s="272" t="str">
        <f>IF(ISBLANK(INDEX('Policy Characteristics'!L:L,MATCH($C1051,'Policy Characteristics'!$C:$C,0))),"",INDEX('Policy Characteristics'!L:L,MATCH($C1051,'Policy Characteristics'!$C:$C,0)))</f>
        <v/>
      </c>
    </row>
    <row r="1052" spans="1:18" s="2" customFormat="1" ht="16">
      <c r="A1052" s="272" t="str">
        <f>IF(ISBLANK(INDEX('Policy Characteristics'!A:A,MATCH($C1052,'Policy Characteristics'!$C:$C,0))),"",INDEX('Policy Characteristics'!A:A,MATCH($C1052,'Policy Characteristics'!$C:$C,0)))</f>
        <v>Cross-Sector</v>
      </c>
      <c r="B1052" s="272" t="str">
        <f>IF(ISBLANK(INDEX('Policy Characteristics'!B:B,MATCH($C1052,'Policy Characteristics'!$C:$C,0))),"",INDEX('Policy Characteristics'!B:B,MATCH($C1052,'Policy Characteristics'!$C:$C,0)))</f>
        <v>Fuel Price Deregulation</v>
      </c>
      <c r="C1052" s="274" t="str">
        <f t="shared" si="53"/>
        <v>Fuel Price Deregulation</v>
      </c>
      <c r="D1052" s="6" t="s">
        <v>53</v>
      </c>
      <c r="E1052" s="44"/>
      <c r="F1052" s="6" t="s">
        <v>95</v>
      </c>
      <c r="G1052" s="6"/>
      <c r="H1052" s="43">
        <v>726</v>
      </c>
      <c r="I1052" s="6" t="s">
        <v>45</v>
      </c>
      <c r="J1052" s="274" t="str">
        <f>IF(ISBLANK(INDEX('Policy Characteristics'!D:D,MATCH($C1052,'Policy Characteristics'!$C:$C,0))),"",INDEX('Policy Characteristics'!D:D,MATCH($C1052,'Policy Characteristics'!$C:$C,0)))</f>
        <v>Fuel Price Deregulation</v>
      </c>
      <c r="K1052" s="272" t="str">
        <f>IF(ISBLANK(INDEX('Policy Characteristics'!E:E,MATCH($C1052,'Policy Characteristics'!$C:$C,0))),"",INDEX('Policy Characteristics'!E:E,MATCH($C1052,'Policy Characteristics'!$C:$C,0)))</f>
        <v>cross fuel price deregulation</v>
      </c>
      <c r="L1052" s="285">
        <f>IF(ISBLANK(INDEX('Policy Characteristics'!F:F,MATCH($C1052,'Policy Characteristics'!$C:$C,0))),"",INDEX('Policy Characteristics'!F:F,MATCH($C1052,'Policy Characteristics'!$C:$C,0)))</f>
        <v>0</v>
      </c>
      <c r="M1052" s="285">
        <f>IF(ISBLANK(INDEX('Policy Characteristics'!G:G,MATCH($C1052,'Policy Characteristics'!$C:$C,0))),"",INDEX('Policy Characteristics'!G:G,MATCH($C1052,'Policy Characteristics'!$C:$C,0)))</f>
        <v>1</v>
      </c>
      <c r="N1052" s="285">
        <f>IF(ISBLANK(INDEX('Policy Characteristics'!H:H,MATCH($C1052,'Policy Characteristics'!$C:$C,0))),"",INDEX('Policy Characteristics'!H:H,MATCH($C1052,'Policy Characteristics'!$C:$C,0)))</f>
        <v>0.01</v>
      </c>
      <c r="O1052" s="272" t="str">
        <f>IF(ISBLANK(INDEX('Policy Characteristics'!I:I,MATCH($C1052,'Policy Characteristics'!$C:$C,0))),"",INDEX('Policy Characteristics'!I:I,MATCH($C1052,'Policy Characteristics'!$C:$C,0)))</f>
        <v>% of price deregulated</v>
      </c>
      <c r="P1052" s="272" t="str">
        <f>IF(ISBLANK(INDEX('Policy Characteristics'!J:J,MATCH($C1052,'Policy Characteristics'!$C:$C,0))),"",INDEX('Policy Characteristics'!J:J,MATCH($C1052,'Policy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2" s="272" t="str">
        <f>IF(ISBLANK(INDEX('Policy Characteristics'!K:K,MATCH($C1052,'Policy Characteristics'!$C:$C,0))),"",INDEX('Policy Characteristics'!K:K,MATCH($C1052,'Policy Characteristics'!$C:$C,0)))</f>
        <v>fuels.html#fuel-price-deregulation</v>
      </c>
      <c r="R1052" s="272" t="str">
        <f>IF(ISBLANK(INDEX('Policy Characteristics'!L:L,MATCH($C1052,'Policy Characteristics'!$C:$C,0))),"",INDEX('Policy Characteristics'!L:L,MATCH($C1052,'Policy Characteristics'!$C:$C,0)))</f>
        <v/>
      </c>
    </row>
    <row r="1053" spans="1:18" s="2" customFormat="1" ht="16">
      <c r="A1053" s="272" t="str">
        <f>IF(ISBLANK(INDEX('Policy Characteristics'!A:A,MATCH($C1053,'Policy Characteristics'!$C:$C,0))),"",INDEX('Policy Characteristics'!A:A,MATCH($C1053,'Policy Characteristics'!$C:$C,0)))</f>
        <v>Cross-Sector</v>
      </c>
      <c r="B1053" s="272" t="str">
        <f>IF(ISBLANK(INDEX('Policy Characteristics'!B:B,MATCH($C1053,'Policy Characteristics'!$C:$C,0))),"",INDEX('Policy Characteristics'!B:B,MATCH($C1053,'Policy Characteristics'!$C:$C,0)))</f>
        <v>Fuel Price Deregulation</v>
      </c>
      <c r="C1053" s="274" t="str">
        <f t="shared" si="53"/>
        <v>Fuel Price Deregulation</v>
      </c>
      <c r="D1053" s="6" t="s">
        <v>55</v>
      </c>
      <c r="E1053" s="44"/>
      <c r="F1053" s="6" t="s">
        <v>98</v>
      </c>
      <c r="G1053" s="6"/>
      <c r="H1053" s="43">
        <v>727</v>
      </c>
      <c r="I1053" s="6" t="s">
        <v>45</v>
      </c>
      <c r="J1053" s="274" t="str">
        <f>IF(ISBLANK(INDEX('Policy Characteristics'!D:D,MATCH($C1053,'Policy Characteristics'!$C:$C,0))),"",INDEX('Policy Characteristics'!D:D,MATCH($C1053,'Policy Characteristics'!$C:$C,0)))</f>
        <v>Fuel Price Deregulation</v>
      </c>
      <c r="K1053" s="272" t="str">
        <f>IF(ISBLANK(INDEX('Policy Characteristics'!E:E,MATCH($C1053,'Policy Characteristics'!$C:$C,0))),"",INDEX('Policy Characteristics'!E:E,MATCH($C1053,'Policy Characteristics'!$C:$C,0)))</f>
        <v>cross fuel price deregulation</v>
      </c>
      <c r="L1053" s="285">
        <f>IF(ISBLANK(INDEX('Policy Characteristics'!F:F,MATCH($C1053,'Policy Characteristics'!$C:$C,0))),"",INDEX('Policy Characteristics'!F:F,MATCH($C1053,'Policy Characteristics'!$C:$C,0)))</f>
        <v>0</v>
      </c>
      <c r="M1053" s="285">
        <f>IF(ISBLANK(INDEX('Policy Characteristics'!G:G,MATCH($C1053,'Policy Characteristics'!$C:$C,0))),"",INDEX('Policy Characteristics'!G:G,MATCH($C1053,'Policy Characteristics'!$C:$C,0)))</f>
        <v>1</v>
      </c>
      <c r="N1053" s="285">
        <f>IF(ISBLANK(INDEX('Policy Characteristics'!H:H,MATCH($C1053,'Policy Characteristics'!$C:$C,0))),"",INDEX('Policy Characteristics'!H:H,MATCH($C1053,'Policy Characteristics'!$C:$C,0)))</f>
        <v>0.01</v>
      </c>
      <c r="O1053" s="272" t="str">
        <f>IF(ISBLANK(INDEX('Policy Characteristics'!I:I,MATCH($C1053,'Policy Characteristics'!$C:$C,0))),"",INDEX('Policy Characteristics'!I:I,MATCH($C1053,'Policy Characteristics'!$C:$C,0)))</f>
        <v>% of price deregulated</v>
      </c>
      <c r="P1053" s="272" t="str">
        <f>IF(ISBLANK(INDEX('Policy Characteristics'!J:J,MATCH($C1053,'Policy Characteristics'!$C:$C,0))),"",INDEX('Policy Characteristics'!J:J,MATCH($C1053,'Policy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3" s="272" t="str">
        <f>IF(ISBLANK(INDEX('Policy Characteristics'!K:K,MATCH($C1053,'Policy Characteristics'!$C:$C,0))),"",INDEX('Policy Characteristics'!K:K,MATCH($C1053,'Policy Characteristics'!$C:$C,0)))</f>
        <v>fuels.html#fuel-price-deregulation</v>
      </c>
      <c r="R1053" s="272" t="str">
        <f>IF(ISBLANK(INDEX('Policy Characteristics'!L:L,MATCH($C1053,'Policy Characteristics'!$C:$C,0))),"",INDEX('Policy Characteristics'!L:L,MATCH($C1053,'Policy Characteristics'!$C:$C,0)))</f>
        <v/>
      </c>
    </row>
    <row r="1054" spans="1:18" s="2" customFormat="1" ht="16">
      <c r="A1054" s="272" t="str">
        <f>IF(ISBLANK(INDEX('Policy Characteristics'!A:A,MATCH($C1054,'Policy Characteristics'!$C:$C,0))),"",INDEX('Policy Characteristics'!A:A,MATCH($C1054,'Policy Characteristics'!$C:$C,0)))</f>
        <v>Cross-Sector</v>
      </c>
      <c r="B1054" s="272" t="str">
        <f>IF(ISBLANK(INDEX('Policy Characteristics'!B:B,MATCH($C1054,'Policy Characteristics'!$C:$C,0))),"",INDEX('Policy Characteristics'!B:B,MATCH($C1054,'Policy Characteristics'!$C:$C,0)))</f>
        <v>Fuel Price Deregulation</v>
      </c>
      <c r="C1054" s="274" t="str">
        <f t="shared" si="53"/>
        <v>Fuel Price Deregulation</v>
      </c>
      <c r="D1054" s="6" t="s">
        <v>56</v>
      </c>
      <c r="E1054" s="44"/>
      <c r="F1054" s="6" t="s">
        <v>99</v>
      </c>
      <c r="G1054" s="6"/>
      <c r="H1054" s="43">
        <v>728</v>
      </c>
      <c r="I1054" s="6" t="s">
        <v>45</v>
      </c>
      <c r="J1054" s="274" t="str">
        <f>IF(ISBLANK(INDEX('Policy Characteristics'!D:D,MATCH($C1054,'Policy Characteristics'!$C:$C,0))),"",INDEX('Policy Characteristics'!D:D,MATCH($C1054,'Policy Characteristics'!$C:$C,0)))</f>
        <v>Fuel Price Deregulation</v>
      </c>
      <c r="K1054" s="272" t="str">
        <f>IF(ISBLANK(INDEX('Policy Characteristics'!E:E,MATCH($C1054,'Policy Characteristics'!$C:$C,0))),"",INDEX('Policy Characteristics'!E:E,MATCH($C1054,'Policy Characteristics'!$C:$C,0)))</f>
        <v>cross fuel price deregulation</v>
      </c>
      <c r="L1054" s="285">
        <f>IF(ISBLANK(INDEX('Policy Characteristics'!F:F,MATCH($C1054,'Policy Characteristics'!$C:$C,0))),"",INDEX('Policy Characteristics'!F:F,MATCH($C1054,'Policy Characteristics'!$C:$C,0)))</f>
        <v>0</v>
      </c>
      <c r="M1054" s="285">
        <f>IF(ISBLANK(INDEX('Policy Characteristics'!G:G,MATCH($C1054,'Policy Characteristics'!$C:$C,0))),"",INDEX('Policy Characteristics'!G:G,MATCH($C1054,'Policy Characteristics'!$C:$C,0)))</f>
        <v>1</v>
      </c>
      <c r="N1054" s="285">
        <f>IF(ISBLANK(INDEX('Policy Characteristics'!H:H,MATCH($C1054,'Policy Characteristics'!$C:$C,0))),"",INDEX('Policy Characteristics'!H:H,MATCH($C1054,'Policy Characteristics'!$C:$C,0)))</f>
        <v>0.01</v>
      </c>
      <c r="O1054" s="272" t="str">
        <f>IF(ISBLANK(INDEX('Policy Characteristics'!I:I,MATCH($C1054,'Policy Characteristics'!$C:$C,0))),"",INDEX('Policy Characteristics'!I:I,MATCH($C1054,'Policy Characteristics'!$C:$C,0)))</f>
        <v>% of price deregulated</v>
      </c>
      <c r="P1054" s="272" t="str">
        <f>IF(ISBLANK(INDEX('Policy Characteristics'!J:J,MATCH($C1054,'Policy Characteristics'!$C:$C,0))),"",INDEX('Policy Characteristics'!J:J,MATCH($C1054,'Policy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4" s="272" t="str">
        <f>IF(ISBLANK(INDEX('Policy Characteristics'!K:K,MATCH($C1054,'Policy Characteristics'!$C:$C,0))),"",INDEX('Policy Characteristics'!K:K,MATCH($C1054,'Policy Characteristics'!$C:$C,0)))</f>
        <v>fuels.html#fuel-price-deregulation</v>
      </c>
      <c r="R1054" s="272" t="str">
        <f>IF(ISBLANK(INDEX('Policy Characteristics'!L:L,MATCH($C1054,'Policy Characteristics'!$C:$C,0))),"",INDEX('Policy Characteristics'!L:L,MATCH($C1054,'Policy Characteristics'!$C:$C,0)))</f>
        <v/>
      </c>
    </row>
    <row r="1055" spans="1:18" s="2" customFormat="1" ht="16">
      <c r="A1055" s="272" t="str">
        <f>IF(ISBLANK(INDEX('Policy Characteristics'!A:A,MATCH($C1055,'Policy Characteristics'!$C:$C,0))),"",INDEX('Policy Characteristics'!A:A,MATCH($C1055,'Policy Characteristics'!$C:$C,0)))</f>
        <v>Cross-Sector</v>
      </c>
      <c r="B1055" s="272" t="str">
        <f>IF(ISBLANK(INDEX('Policy Characteristics'!B:B,MATCH($C1055,'Policy Characteristics'!$C:$C,0))),"",INDEX('Policy Characteristics'!B:B,MATCH($C1055,'Policy Characteristics'!$C:$C,0)))</f>
        <v>Fuel Price Deregulation</v>
      </c>
      <c r="C1055" s="274" t="str">
        <f t="shared" si="53"/>
        <v>Fuel Price Deregulation</v>
      </c>
      <c r="D1055" s="6" t="s">
        <v>57</v>
      </c>
      <c r="E1055" s="44"/>
      <c r="F1055" s="6" t="s">
        <v>100</v>
      </c>
      <c r="G1055" s="6"/>
      <c r="H1055" s="43">
        <v>729</v>
      </c>
      <c r="I1055" s="6" t="s">
        <v>45</v>
      </c>
      <c r="J1055" s="274" t="str">
        <f>IF(ISBLANK(INDEX('Policy Characteristics'!D:D,MATCH($C1055,'Policy Characteristics'!$C:$C,0))),"",INDEX('Policy Characteristics'!D:D,MATCH($C1055,'Policy Characteristics'!$C:$C,0)))</f>
        <v>Fuel Price Deregulation</v>
      </c>
      <c r="K1055" s="272" t="str">
        <f>IF(ISBLANK(INDEX('Policy Characteristics'!E:E,MATCH($C1055,'Policy Characteristics'!$C:$C,0))),"",INDEX('Policy Characteristics'!E:E,MATCH($C1055,'Policy Characteristics'!$C:$C,0)))</f>
        <v>cross fuel price deregulation</v>
      </c>
      <c r="L1055" s="285">
        <f>IF(ISBLANK(INDEX('Policy Characteristics'!F:F,MATCH($C1055,'Policy Characteristics'!$C:$C,0))),"",INDEX('Policy Characteristics'!F:F,MATCH($C1055,'Policy Characteristics'!$C:$C,0)))</f>
        <v>0</v>
      </c>
      <c r="M1055" s="285">
        <f>IF(ISBLANK(INDEX('Policy Characteristics'!G:G,MATCH($C1055,'Policy Characteristics'!$C:$C,0))),"",INDEX('Policy Characteristics'!G:G,MATCH($C1055,'Policy Characteristics'!$C:$C,0)))</f>
        <v>1</v>
      </c>
      <c r="N1055" s="285">
        <f>IF(ISBLANK(INDEX('Policy Characteristics'!H:H,MATCH($C1055,'Policy Characteristics'!$C:$C,0))),"",INDEX('Policy Characteristics'!H:H,MATCH($C1055,'Policy Characteristics'!$C:$C,0)))</f>
        <v>0.01</v>
      </c>
      <c r="O1055" s="272" t="str">
        <f>IF(ISBLANK(INDEX('Policy Characteristics'!I:I,MATCH($C1055,'Policy Characteristics'!$C:$C,0))),"",INDEX('Policy Characteristics'!I:I,MATCH($C1055,'Policy Characteristics'!$C:$C,0)))</f>
        <v>% of price deregulated</v>
      </c>
      <c r="P1055" s="272" t="str">
        <f>IF(ISBLANK(INDEX('Policy Characteristics'!J:J,MATCH($C1055,'Policy Characteristics'!$C:$C,0))),"",INDEX('Policy Characteristics'!J:J,MATCH($C1055,'Policy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5" s="272" t="str">
        <f>IF(ISBLANK(INDEX('Policy Characteristics'!K:K,MATCH($C1055,'Policy Characteristics'!$C:$C,0))),"",INDEX('Policy Characteristics'!K:K,MATCH($C1055,'Policy Characteristics'!$C:$C,0)))</f>
        <v>fuels.html#fuel-price-deregulation</v>
      </c>
      <c r="R1055" s="272" t="str">
        <f>IF(ISBLANK(INDEX('Policy Characteristics'!L:L,MATCH($C1055,'Policy Characteristics'!$C:$C,0))),"",INDEX('Policy Characteristics'!L:L,MATCH($C1055,'Policy Characteristics'!$C:$C,0)))</f>
        <v/>
      </c>
    </row>
    <row r="1056" spans="1:18" s="2" customFormat="1" ht="16">
      <c r="A1056" s="272" t="str">
        <f>IF(ISBLANK(INDEX('Policy Characteristics'!A:A,MATCH($C1056,'Policy Characteristics'!$C:$C,0))),"",INDEX('Policy Characteristics'!A:A,MATCH($C1056,'Policy Characteristics'!$C:$C,0)))</f>
        <v>Cross-Sector</v>
      </c>
      <c r="B1056" s="272" t="str">
        <f>IF(ISBLANK(INDEX('Policy Characteristics'!B:B,MATCH($C1056,'Policy Characteristics'!$C:$C,0))),"",INDEX('Policy Characteristics'!B:B,MATCH($C1056,'Policy Characteristics'!$C:$C,0)))</f>
        <v>Fuel Price Deregulation</v>
      </c>
      <c r="C1056" s="274" t="str">
        <f t="shared" si="53"/>
        <v>Fuel Price Deregulation</v>
      </c>
      <c r="D1056" s="6" t="s">
        <v>58</v>
      </c>
      <c r="E1056" s="44"/>
      <c r="F1056" s="6" t="s">
        <v>101</v>
      </c>
      <c r="G1056" s="6"/>
      <c r="H1056" s="43">
        <v>730</v>
      </c>
      <c r="I1056" s="6" t="s">
        <v>45</v>
      </c>
      <c r="J1056" s="274" t="str">
        <f>IF(ISBLANK(INDEX('Policy Characteristics'!D:D,MATCH($C1056,'Policy Characteristics'!$C:$C,0))),"",INDEX('Policy Characteristics'!D:D,MATCH($C1056,'Policy Characteristics'!$C:$C,0)))</f>
        <v>Fuel Price Deregulation</v>
      </c>
      <c r="K1056" s="272" t="str">
        <f>IF(ISBLANK(INDEX('Policy Characteristics'!E:E,MATCH($C1056,'Policy Characteristics'!$C:$C,0))),"",INDEX('Policy Characteristics'!E:E,MATCH($C1056,'Policy Characteristics'!$C:$C,0)))</f>
        <v>cross fuel price deregulation</v>
      </c>
      <c r="L1056" s="285">
        <f>IF(ISBLANK(INDEX('Policy Characteristics'!F:F,MATCH($C1056,'Policy Characteristics'!$C:$C,0))),"",INDEX('Policy Characteristics'!F:F,MATCH($C1056,'Policy Characteristics'!$C:$C,0)))</f>
        <v>0</v>
      </c>
      <c r="M1056" s="285">
        <f>IF(ISBLANK(INDEX('Policy Characteristics'!G:G,MATCH($C1056,'Policy Characteristics'!$C:$C,0))),"",INDEX('Policy Characteristics'!G:G,MATCH($C1056,'Policy Characteristics'!$C:$C,0)))</f>
        <v>1</v>
      </c>
      <c r="N1056" s="285">
        <f>IF(ISBLANK(INDEX('Policy Characteristics'!H:H,MATCH($C1056,'Policy Characteristics'!$C:$C,0))),"",INDEX('Policy Characteristics'!H:H,MATCH($C1056,'Policy Characteristics'!$C:$C,0)))</f>
        <v>0.01</v>
      </c>
      <c r="O1056" s="272" t="str">
        <f>IF(ISBLANK(INDEX('Policy Characteristics'!I:I,MATCH($C1056,'Policy Characteristics'!$C:$C,0))),"",INDEX('Policy Characteristics'!I:I,MATCH($C1056,'Policy Characteristics'!$C:$C,0)))</f>
        <v>% of price deregulated</v>
      </c>
      <c r="P1056" s="272" t="str">
        <f>IF(ISBLANK(INDEX('Policy Characteristics'!J:J,MATCH($C1056,'Policy Characteristics'!$C:$C,0))),"",INDEX('Policy Characteristics'!J:J,MATCH($C1056,'Policy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6" s="272" t="str">
        <f>IF(ISBLANK(INDEX('Policy Characteristics'!K:K,MATCH($C1056,'Policy Characteristics'!$C:$C,0))),"",INDEX('Policy Characteristics'!K:K,MATCH($C1056,'Policy Characteristics'!$C:$C,0)))</f>
        <v>fuels.html#fuel-price-deregulation</v>
      </c>
      <c r="R1056" s="272" t="str">
        <f>IF(ISBLANK(INDEX('Policy Characteristics'!L:L,MATCH($C1056,'Policy Characteristics'!$C:$C,0))),"",INDEX('Policy Characteristics'!L:L,MATCH($C1056,'Policy Characteristics'!$C:$C,0)))</f>
        <v/>
      </c>
    </row>
    <row r="1057" spans="1:18" s="2" customFormat="1" ht="16">
      <c r="A1057" s="272" t="str">
        <f>IF(ISBLANK(INDEX('Policy Characteristics'!A:A,MATCH($C1057,'Policy Characteristics'!$C:$C,0))),"",INDEX('Policy Characteristics'!A:A,MATCH($C1057,'Policy Characteristics'!$C:$C,0)))</f>
        <v>Cross-Sector</v>
      </c>
      <c r="B1057" s="272" t="str">
        <f>IF(ISBLANK(INDEX('Policy Characteristics'!B:B,MATCH($C1057,'Policy Characteristics'!$C:$C,0))),"",INDEX('Policy Characteristics'!B:B,MATCH($C1057,'Policy Characteristics'!$C:$C,0)))</f>
        <v>Fuel Price Deregulation</v>
      </c>
      <c r="C1057" s="274" t="str">
        <f t="shared" si="53"/>
        <v>Fuel Price Deregulation</v>
      </c>
      <c r="D1057" s="6" t="s">
        <v>2528</v>
      </c>
      <c r="E1057" s="44"/>
      <c r="F1057" s="6" t="s">
        <v>2529</v>
      </c>
      <c r="G1057" s="6"/>
      <c r="H1057" s="43">
        <v>731</v>
      </c>
      <c r="I1057" s="6" t="s">
        <v>45</v>
      </c>
      <c r="J1057" s="274" t="str">
        <f>IF(ISBLANK(INDEX('Policy Characteristics'!D:D,MATCH($C1057,'Policy Characteristics'!$C:$C,0))),"",INDEX('Policy Characteristics'!D:D,MATCH($C1057,'Policy Characteristics'!$C:$C,0)))</f>
        <v>Fuel Price Deregulation</v>
      </c>
      <c r="K1057" s="272" t="str">
        <f>IF(ISBLANK(INDEX('Policy Characteristics'!E:E,MATCH($C1057,'Policy Characteristics'!$C:$C,0))),"",INDEX('Policy Characteristics'!E:E,MATCH($C1057,'Policy Characteristics'!$C:$C,0)))</f>
        <v>cross fuel price deregulation</v>
      </c>
      <c r="L1057" s="285">
        <f>IF(ISBLANK(INDEX('Policy Characteristics'!F:F,MATCH($C1057,'Policy Characteristics'!$C:$C,0))),"",INDEX('Policy Characteristics'!F:F,MATCH($C1057,'Policy Characteristics'!$C:$C,0)))</f>
        <v>0</v>
      </c>
      <c r="M1057" s="285">
        <f>IF(ISBLANK(INDEX('Policy Characteristics'!G:G,MATCH($C1057,'Policy Characteristics'!$C:$C,0))),"",INDEX('Policy Characteristics'!G:G,MATCH($C1057,'Policy Characteristics'!$C:$C,0)))</f>
        <v>1</v>
      </c>
      <c r="N1057" s="285">
        <f>IF(ISBLANK(INDEX('Policy Characteristics'!H:H,MATCH($C1057,'Policy Characteristics'!$C:$C,0))),"",INDEX('Policy Characteristics'!H:H,MATCH($C1057,'Policy Characteristics'!$C:$C,0)))</f>
        <v>0.01</v>
      </c>
      <c r="O1057" s="272" t="str">
        <f>IF(ISBLANK(INDEX('Policy Characteristics'!I:I,MATCH($C1057,'Policy Characteristics'!$C:$C,0))),"",INDEX('Policy Characteristics'!I:I,MATCH($C1057,'Policy Characteristics'!$C:$C,0)))</f>
        <v>% of price deregulated</v>
      </c>
      <c r="P1057" s="272" t="str">
        <f>IF(ISBLANK(INDEX('Policy Characteristics'!J:J,MATCH($C1057,'Policy Characteristics'!$C:$C,0))),"",INDEX('Policy Characteristics'!J:J,MATCH($C1057,'Policy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7" s="272" t="str">
        <f>IF(ISBLANK(INDEX('Policy Characteristics'!K:K,MATCH($C1057,'Policy Characteristics'!$C:$C,0))),"",INDEX('Policy Characteristics'!K:K,MATCH($C1057,'Policy Characteristics'!$C:$C,0)))</f>
        <v>fuels.html#fuel-price-deregulation</v>
      </c>
      <c r="R1057" s="272" t="str">
        <f>IF(ISBLANK(INDEX('Policy Characteristics'!L:L,MATCH($C1057,'Policy Characteristics'!$C:$C,0))),"",INDEX('Policy Characteristics'!L:L,MATCH($C1057,'Policy Characteristics'!$C:$C,0)))</f>
        <v/>
      </c>
    </row>
    <row r="1058" spans="1:18" s="2" customFormat="1" ht="16">
      <c r="A1058" s="272" t="str">
        <f>IF(ISBLANK(INDEX('Policy Characteristics'!A:A,MATCH($C1058,'Policy Characteristics'!$C:$C,0))),"",INDEX('Policy Characteristics'!A:A,MATCH($C1058,'Policy Characteristics'!$C:$C,0)))</f>
        <v>Cross-Sector</v>
      </c>
      <c r="B1058" s="272" t="str">
        <f>IF(ISBLANK(INDEX('Policy Characteristics'!B:B,MATCH($C1058,'Policy Characteristics'!$C:$C,0))),"",INDEX('Policy Characteristics'!B:B,MATCH($C1058,'Policy Characteristics'!$C:$C,0)))</f>
        <v>Fuel Price Deregulation</v>
      </c>
      <c r="C1058" s="274" t="str">
        <f t="shared" si="53"/>
        <v>Fuel Price Deregulation</v>
      </c>
      <c r="D1058" s="6" t="s">
        <v>465</v>
      </c>
      <c r="E1058" s="44"/>
      <c r="F1058" s="6" t="s">
        <v>466</v>
      </c>
      <c r="G1058" s="6"/>
      <c r="H1058" s="43">
        <v>732</v>
      </c>
      <c r="I1058" s="6" t="s">
        <v>45</v>
      </c>
      <c r="J1058" s="274" t="str">
        <f>IF(ISBLANK(INDEX('Policy Characteristics'!D:D,MATCH($C1058,'Policy Characteristics'!$C:$C,0))),"",INDEX('Policy Characteristics'!D:D,MATCH($C1058,'Policy Characteristics'!$C:$C,0)))</f>
        <v>Fuel Price Deregulation</v>
      </c>
      <c r="K1058" s="272" t="str">
        <f>IF(ISBLANK(INDEX('Policy Characteristics'!E:E,MATCH($C1058,'Policy Characteristics'!$C:$C,0))),"",INDEX('Policy Characteristics'!E:E,MATCH($C1058,'Policy Characteristics'!$C:$C,0)))</f>
        <v>cross fuel price deregulation</v>
      </c>
      <c r="L1058" s="285">
        <f>IF(ISBLANK(INDEX('Policy Characteristics'!F:F,MATCH($C1058,'Policy Characteristics'!$C:$C,0))),"",INDEX('Policy Characteristics'!F:F,MATCH($C1058,'Policy Characteristics'!$C:$C,0)))</f>
        <v>0</v>
      </c>
      <c r="M1058" s="285">
        <f>IF(ISBLANK(INDEX('Policy Characteristics'!G:G,MATCH($C1058,'Policy Characteristics'!$C:$C,0))),"",INDEX('Policy Characteristics'!G:G,MATCH($C1058,'Policy Characteristics'!$C:$C,0)))</f>
        <v>1</v>
      </c>
      <c r="N1058" s="285">
        <f>IF(ISBLANK(INDEX('Policy Characteristics'!H:H,MATCH($C1058,'Policy Characteristics'!$C:$C,0))),"",INDEX('Policy Characteristics'!H:H,MATCH($C1058,'Policy Characteristics'!$C:$C,0)))</f>
        <v>0.01</v>
      </c>
      <c r="O1058" s="272" t="str">
        <f>IF(ISBLANK(INDEX('Policy Characteristics'!I:I,MATCH($C1058,'Policy Characteristics'!$C:$C,0))),"",INDEX('Policy Characteristics'!I:I,MATCH($C1058,'Policy Characteristics'!$C:$C,0)))</f>
        <v>% of price deregulated</v>
      </c>
      <c r="P1058" s="272" t="str">
        <f>IF(ISBLANK(INDEX('Policy Characteristics'!J:J,MATCH($C1058,'Policy Characteristics'!$C:$C,0))),"",INDEX('Policy Characteristics'!J:J,MATCH($C1058,'Policy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8" s="272" t="str">
        <f>IF(ISBLANK(INDEX('Policy Characteristics'!K:K,MATCH($C1058,'Policy Characteristics'!$C:$C,0))),"",INDEX('Policy Characteristics'!K:K,MATCH($C1058,'Policy Characteristics'!$C:$C,0)))</f>
        <v>fuels.html#fuel-price-deregulation</v>
      </c>
      <c r="R1058" s="272" t="str">
        <f>IF(ISBLANK(INDEX('Policy Characteristics'!L:L,MATCH($C1058,'Policy Characteristics'!$C:$C,0))),"",INDEX('Policy Characteristics'!L:L,MATCH($C1058,'Policy Characteristics'!$C:$C,0)))</f>
        <v/>
      </c>
    </row>
    <row r="1059" spans="1:18" s="2" customFormat="1" ht="16">
      <c r="A1059" s="272" t="str">
        <f>IF(ISBLANK(INDEX('Policy Characteristics'!A:A,MATCH($C1059,'Policy Characteristics'!$C:$C,0))),"",INDEX('Policy Characteristics'!A:A,MATCH($C1059,'Policy Characteristics'!$C:$C,0)))</f>
        <v>Cross-Sector</v>
      </c>
      <c r="B1059" s="272" t="str">
        <f>IF(ISBLANK(INDEX('Policy Characteristics'!B:B,MATCH($C1059,'Policy Characteristics'!$C:$C,0))),"",INDEX('Policy Characteristics'!B:B,MATCH($C1059,'Policy Characteristics'!$C:$C,0)))</f>
        <v>Fuel Price Deregulation</v>
      </c>
      <c r="C1059" s="274" t="str">
        <f t="shared" si="53"/>
        <v>Fuel Price Deregulation</v>
      </c>
      <c r="D1059" s="6" t="s">
        <v>2520</v>
      </c>
      <c r="E1059" s="44"/>
      <c r="F1059" s="6" t="s">
        <v>2524</v>
      </c>
      <c r="G1059" s="6"/>
      <c r="H1059" s="43">
        <v>733</v>
      </c>
      <c r="I1059" s="6" t="s">
        <v>45</v>
      </c>
      <c r="J1059" s="274" t="str">
        <f>IF(ISBLANK(INDEX('Policy Characteristics'!D:D,MATCH($C1059,'Policy Characteristics'!$C:$C,0))),"",INDEX('Policy Characteristics'!D:D,MATCH($C1059,'Policy Characteristics'!$C:$C,0)))</f>
        <v>Fuel Price Deregulation</v>
      </c>
      <c r="K1059" s="272" t="str">
        <f>IF(ISBLANK(INDEX('Policy Characteristics'!E:E,MATCH($C1059,'Policy Characteristics'!$C:$C,0))),"",INDEX('Policy Characteristics'!E:E,MATCH($C1059,'Policy Characteristics'!$C:$C,0)))</f>
        <v>cross fuel price deregulation</v>
      </c>
      <c r="L1059" s="285">
        <f>IF(ISBLANK(INDEX('Policy Characteristics'!F:F,MATCH($C1059,'Policy Characteristics'!$C:$C,0))),"",INDEX('Policy Characteristics'!F:F,MATCH($C1059,'Policy Characteristics'!$C:$C,0)))</f>
        <v>0</v>
      </c>
      <c r="M1059" s="285">
        <f>IF(ISBLANK(INDEX('Policy Characteristics'!G:G,MATCH($C1059,'Policy Characteristics'!$C:$C,0))),"",INDEX('Policy Characteristics'!G:G,MATCH($C1059,'Policy Characteristics'!$C:$C,0)))</f>
        <v>1</v>
      </c>
      <c r="N1059" s="285">
        <f>IF(ISBLANK(INDEX('Policy Characteristics'!H:H,MATCH($C1059,'Policy Characteristics'!$C:$C,0))),"",INDEX('Policy Characteristics'!H:H,MATCH($C1059,'Policy Characteristics'!$C:$C,0)))</f>
        <v>0.01</v>
      </c>
      <c r="O1059" s="272" t="str">
        <f>IF(ISBLANK(INDEX('Policy Characteristics'!I:I,MATCH($C1059,'Policy Characteristics'!$C:$C,0))),"",INDEX('Policy Characteristics'!I:I,MATCH($C1059,'Policy Characteristics'!$C:$C,0)))</f>
        <v>% of price deregulated</v>
      </c>
      <c r="P1059" s="272" t="str">
        <f>IF(ISBLANK(INDEX('Policy Characteristics'!J:J,MATCH($C1059,'Policy Characteristics'!$C:$C,0))),"",INDEX('Policy Characteristics'!J:J,MATCH($C1059,'Policy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59" s="272" t="str">
        <f>IF(ISBLANK(INDEX('Policy Characteristics'!K:K,MATCH($C1059,'Policy Characteristics'!$C:$C,0))),"",INDEX('Policy Characteristics'!K:K,MATCH($C1059,'Policy Characteristics'!$C:$C,0)))</f>
        <v>fuels.html#fuel-price-deregulation</v>
      </c>
      <c r="R1059" s="272" t="str">
        <f>IF(ISBLANK(INDEX('Policy Characteristics'!L:L,MATCH($C1059,'Policy Characteristics'!$C:$C,0))),"",INDEX('Policy Characteristics'!L:L,MATCH($C1059,'Policy Characteristics'!$C:$C,0)))</f>
        <v/>
      </c>
    </row>
    <row r="1060" spans="1:18" s="2" customFormat="1" ht="16">
      <c r="A1060" s="272" t="str">
        <f>IF(ISBLANK(INDEX('Policy Characteristics'!A:A,MATCH($C1060,'Policy Characteristics'!$C:$C,0))),"",INDEX('Policy Characteristics'!A:A,MATCH($C1060,'Policy Characteristics'!$C:$C,0)))</f>
        <v>Cross-Sector</v>
      </c>
      <c r="B1060" s="272" t="str">
        <f>IF(ISBLANK(INDEX('Policy Characteristics'!B:B,MATCH($C1060,'Policy Characteristics'!$C:$C,0))),"",INDEX('Policy Characteristics'!B:B,MATCH($C1060,'Policy Characteristics'!$C:$C,0)))</f>
        <v>Fuel Price Deregulation</v>
      </c>
      <c r="C1060" s="274" t="str">
        <f t="shared" si="53"/>
        <v>Fuel Price Deregulation</v>
      </c>
      <c r="D1060" s="6" t="s">
        <v>2530</v>
      </c>
      <c r="E1060" s="44"/>
      <c r="F1060" s="6" t="s">
        <v>2531</v>
      </c>
      <c r="G1060" s="6"/>
      <c r="H1060" s="43">
        <v>734</v>
      </c>
      <c r="I1060" s="6" t="s">
        <v>45</v>
      </c>
      <c r="J1060" s="274" t="str">
        <f>IF(ISBLANK(INDEX('Policy Characteristics'!D:D,MATCH($C1060,'Policy Characteristics'!$C:$C,0))),"",INDEX('Policy Characteristics'!D:D,MATCH($C1060,'Policy Characteristics'!$C:$C,0)))</f>
        <v>Fuel Price Deregulation</v>
      </c>
      <c r="K1060" s="272" t="str">
        <f>IF(ISBLANK(INDEX('Policy Characteristics'!E:E,MATCH($C1060,'Policy Characteristics'!$C:$C,0))),"",INDEX('Policy Characteristics'!E:E,MATCH($C1060,'Policy Characteristics'!$C:$C,0)))</f>
        <v>cross fuel price deregulation</v>
      </c>
      <c r="L1060" s="285">
        <f>IF(ISBLANK(INDEX('Policy Characteristics'!F:F,MATCH($C1060,'Policy Characteristics'!$C:$C,0))),"",INDEX('Policy Characteristics'!F:F,MATCH($C1060,'Policy Characteristics'!$C:$C,0)))</f>
        <v>0</v>
      </c>
      <c r="M1060" s="285">
        <f>IF(ISBLANK(INDEX('Policy Characteristics'!G:G,MATCH($C1060,'Policy Characteristics'!$C:$C,0))),"",INDEX('Policy Characteristics'!G:G,MATCH($C1060,'Policy Characteristics'!$C:$C,0)))</f>
        <v>1</v>
      </c>
      <c r="N1060" s="285">
        <f>IF(ISBLANK(INDEX('Policy Characteristics'!H:H,MATCH($C1060,'Policy Characteristics'!$C:$C,0))),"",INDEX('Policy Characteristics'!H:H,MATCH($C1060,'Policy Characteristics'!$C:$C,0)))</f>
        <v>0.01</v>
      </c>
      <c r="O1060" s="272" t="str">
        <f>IF(ISBLANK(INDEX('Policy Characteristics'!I:I,MATCH($C1060,'Policy Characteristics'!$C:$C,0))),"",INDEX('Policy Characteristics'!I:I,MATCH($C1060,'Policy Characteristics'!$C:$C,0)))</f>
        <v>% of price deregulated</v>
      </c>
      <c r="P1060" s="272" t="str">
        <f>IF(ISBLANK(INDEX('Policy Characteristics'!J:J,MATCH($C1060,'Policy Characteristics'!$C:$C,0))),"",INDEX('Policy Characteristics'!J:J,MATCH($C1060,'Policy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60" s="272" t="str">
        <f>IF(ISBLANK(INDEX('Policy Characteristics'!K:K,MATCH($C1060,'Policy Characteristics'!$C:$C,0))),"",INDEX('Policy Characteristics'!K:K,MATCH($C1060,'Policy Characteristics'!$C:$C,0)))</f>
        <v>fuels.html#fuel-price-deregulation</v>
      </c>
      <c r="R1060" s="272" t="str">
        <f>IF(ISBLANK(INDEX('Policy Characteristics'!L:L,MATCH($C1060,'Policy Characteristics'!$C:$C,0))),"",INDEX('Policy Characteristics'!L:L,MATCH($C1060,'Policy Characteristics'!$C:$C,0)))</f>
        <v/>
      </c>
    </row>
    <row r="1061" spans="1:18" s="2" customFormat="1" ht="16">
      <c r="A1061" s="272" t="str">
        <f>IF(ISBLANK(INDEX('Policy Characteristics'!A:A,MATCH($C1061,'Policy Characteristics'!$C:$C,0))),"",INDEX('Policy Characteristics'!A:A,MATCH($C1061,'Policy Characteristics'!$C:$C,0)))</f>
        <v>Cross-Sector</v>
      </c>
      <c r="B1061" s="272" t="str">
        <f>IF(ISBLANK(INDEX('Policy Characteristics'!B:B,MATCH($C1061,'Policy Characteristics'!$C:$C,0))),"",INDEX('Policy Characteristics'!B:B,MATCH($C1061,'Policy Characteristics'!$C:$C,0)))</f>
        <v>Fuel Price Deregulation</v>
      </c>
      <c r="C1061" s="274" t="str">
        <f t="shared" si="53"/>
        <v>Fuel Price Deregulation</v>
      </c>
      <c r="D1061" s="6" t="s">
        <v>2521</v>
      </c>
      <c r="E1061" s="44"/>
      <c r="F1061" s="6" t="s">
        <v>2525</v>
      </c>
      <c r="G1061" s="6"/>
      <c r="H1061" s="43">
        <v>735</v>
      </c>
      <c r="I1061" s="6" t="s">
        <v>45</v>
      </c>
      <c r="J1061" s="274" t="str">
        <f>IF(ISBLANK(INDEX('Policy Characteristics'!D:D,MATCH($C1061,'Policy Characteristics'!$C:$C,0))),"",INDEX('Policy Characteristics'!D:D,MATCH($C1061,'Policy Characteristics'!$C:$C,0)))</f>
        <v>Fuel Price Deregulation</v>
      </c>
      <c r="K1061" s="272" t="str">
        <f>IF(ISBLANK(INDEX('Policy Characteristics'!E:E,MATCH($C1061,'Policy Characteristics'!$C:$C,0))),"",INDEX('Policy Characteristics'!E:E,MATCH($C1061,'Policy Characteristics'!$C:$C,0)))</f>
        <v>cross fuel price deregulation</v>
      </c>
      <c r="L1061" s="285">
        <f>IF(ISBLANK(INDEX('Policy Characteristics'!F:F,MATCH($C1061,'Policy Characteristics'!$C:$C,0))),"",INDEX('Policy Characteristics'!F:F,MATCH($C1061,'Policy Characteristics'!$C:$C,0)))</f>
        <v>0</v>
      </c>
      <c r="M1061" s="285">
        <f>IF(ISBLANK(INDEX('Policy Characteristics'!G:G,MATCH($C1061,'Policy Characteristics'!$C:$C,0))),"",INDEX('Policy Characteristics'!G:G,MATCH($C1061,'Policy Characteristics'!$C:$C,0)))</f>
        <v>1</v>
      </c>
      <c r="N1061" s="285">
        <f>IF(ISBLANK(INDEX('Policy Characteristics'!H:H,MATCH($C1061,'Policy Characteristics'!$C:$C,0))),"",INDEX('Policy Characteristics'!H:H,MATCH($C1061,'Policy Characteristics'!$C:$C,0)))</f>
        <v>0.01</v>
      </c>
      <c r="O1061" s="272" t="str">
        <f>IF(ISBLANK(INDEX('Policy Characteristics'!I:I,MATCH($C1061,'Policy Characteristics'!$C:$C,0))),"",INDEX('Policy Characteristics'!I:I,MATCH($C1061,'Policy Characteristics'!$C:$C,0)))</f>
        <v>% of price deregulated</v>
      </c>
      <c r="P1061" s="272" t="str">
        <f>IF(ISBLANK(INDEX('Policy Characteristics'!J:J,MATCH($C1061,'Policy Characteristics'!$C:$C,0))),"",INDEX('Policy Characteristics'!J:J,MATCH($C1061,'Policy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61" s="272" t="str">
        <f>IF(ISBLANK(INDEX('Policy Characteristics'!K:K,MATCH($C1061,'Policy Characteristics'!$C:$C,0))),"",INDEX('Policy Characteristics'!K:K,MATCH($C1061,'Policy Characteristics'!$C:$C,0)))</f>
        <v>fuels.html#fuel-price-deregulation</v>
      </c>
      <c r="R1061" s="272" t="str">
        <f>IF(ISBLANK(INDEX('Policy Characteristics'!L:L,MATCH($C1061,'Policy Characteristics'!$C:$C,0))),"",INDEX('Policy Characteristics'!L:L,MATCH($C1061,'Policy Characteristics'!$C:$C,0)))</f>
        <v/>
      </c>
    </row>
    <row r="1062" spans="1:18" s="2" customFormat="1" ht="16">
      <c r="A1062" s="272" t="str">
        <f>IF(ISBLANK(INDEX('Policy Characteristics'!A:A,MATCH($C1062,'Policy Characteristics'!$C:$C,0))),"",INDEX('Policy Characteristics'!A:A,MATCH($C1062,'Policy Characteristics'!$C:$C,0)))</f>
        <v>Cross-Sector</v>
      </c>
      <c r="B1062" s="272" t="str">
        <f>IF(ISBLANK(INDEX('Policy Characteristics'!B:B,MATCH($C1062,'Policy Characteristics'!$C:$C,0))),"",INDEX('Policy Characteristics'!B:B,MATCH($C1062,'Policy Characteristics'!$C:$C,0)))</f>
        <v>Fuel Price Deregulation</v>
      </c>
      <c r="C1062" s="274" t="str">
        <f t="shared" si="53"/>
        <v>Fuel Price Deregulation</v>
      </c>
      <c r="D1062" s="6" t="s">
        <v>2522</v>
      </c>
      <c r="E1062" s="44"/>
      <c r="F1062" s="6" t="s">
        <v>2526</v>
      </c>
      <c r="G1062" s="6"/>
      <c r="H1062" s="43">
        <v>736</v>
      </c>
      <c r="I1062" s="6" t="s">
        <v>45</v>
      </c>
      <c r="J1062" s="274" t="str">
        <f>IF(ISBLANK(INDEX('Policy Characteristics'!D:D,MATCH($C1062,'Policy Characteristics'!$C:$C,0))),"",INDEX('Policy Characteristics'!D:D,MATCH($C1062,'Policy Characteristics'!$C:$C,0)))</f>
        <v>Fuel Price Deregulation</v>
      </c>
      <c r="K1062" s="272" t="str">
        <f>IF(ISBLANK(INDEX('Policy Characteristics'!E:E,MATCH($C1062,'Policy Characteristics'!$C:$C,0))),"",INDEX('Policy Characteristics'!E:E,MATCH($C1062,'Policy Characteristics'!$C:$C,0)))</f>
        <v>cross fuel price deregulation</v>
      </c>
      <c r="L1062" s="285">
        <f>IF(ISBLANK(INDEX('Policy Characteristics'!F:F,MATCH($C1062,'Policy Characteristics'!$C:$C,0))),"",INDEX('Policy Characteristics'!F:F,MATCH($C1062,'Policy Characteristics'!$C:$C,0)))</f>
        <v>0</v>
      </c>
      <c r="M1062" s="285">
        <f>IF(ISBLANK(INDEX('Policy Characteristics'!G:G,MATCH($C1062,'Policy Characteristics'!$C:$C,0))),"",INDEX('Policy Characteristics'!G:G,MATCH($C1062,'Policy Characteristics'!$C:$C,0)))</f>
        <v>1</v>
      </c>
      <c r="N1062" s="285">
        <f>IF(ISBLANK(INDEX('Policy Characteristics'!H:H,MATCH($C1062,'Policy Characteristics'!$C:$C,0))),"",INDEX('Policy Characteristics'!H:H,MATCH($C1062,'Policy Characteristics'!$C:$C,0)))</f>
        <v>0.01</v>
      </c>
      <c r="O1062" s="272" t="str">
        <f>IF(ISBLANK(INDEX('Policy Characteristics'!I:I,MATCH($C1062,'Policy Characteristics'!$C:$C,0))),"",INDEX('Policy Characteristics'!I:I,MATCH($C1062,'Policy Characteristics'!$C:$C,0)))</f>
        <v>% of price deregulated</v>
      </c>
      <c r="P1062" s="272" t="str">
        <f>IF(ISBLANK(INDEX('Policy Characteristics'!J:J,MATCH($C1062,'Policy Characteristics'!$C:$C,0))),"",INDEX('Policy Characteristics'!J:J,MATCH($C1062,'Policy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62" s="272" t="str">
        <f>IF(ISBLANK(INDEX('Policy Characteristics'!K:K,MATCH($C1062,'Policy Characteristics'!$C:$C,0))),"",INDEX('Policy Characteristics'!K:K,MATCH($C1062,'Policy Characteristics'!$C:$C,0)))</f>
        <v>fuels.html#fuel-price-deregulation</v>
      </c>
      <c r="R1062" s="272" t="str">
        <f>IF(ISBLANK(INDEX('Policy Characteristics'!L:L,MATCH($C1062,'Policy Characteristics'!$C:$C,0))),"",INDEX('Policy Characteristics'!L:L,MATCH($C1062,'Policy Characteristics'!$C:$C,0)))</f>
        <v/>
      </c>
    </row>
    <row r="1063" spans="1:18" s="2" customFormat="1" ht="16">
      <c r="A1063" s="272" t="str">
        <f>IF(ISBLANK(INDEX('Policy Characteristics'!A:A,MATCH($C1063,'Policy Characteristics'!$C:$C,0))),"",INDEX('Policy Characteristics'!A:A,MATCH($C1063,'Policy Characteristics'!$C:$C,0)))</f>
        <v>Cross-Sector</v>
      </c>
      <c r="B1063" s="272" t="str">
        <f>IF(ISBLANK(INDEX('Policy Characteristics'!B:B,MATCH($C1063,'Policy Characteristics'!$C:$C,0))),"",INDEX('Policy Characteristics'!B:B,MATCH($C1063,'Policy Characteristics'!$C:$C,0)))</f>
        <v>Fuel Price Deregulation</v>
      </c>
      <c r="C1063" s="274" t="str">
        <f t="shared" si="53"/>
        <v>Fuel Price Deregulation</v>
      </c>
      <c r="D1063" s="6" t="s">
        <v>2523</v>
      </c>
      <c r="E1063" s="44"/>
      <c r="F1063" s="6" t="s">
        <v>2527</v>
      </c>
      <c r="G1063" s="6"/>
      <c r="H1063" s="43">
        <v>737</v>
      </c>
      <c r="I1063" s="6" t="s">
        <v>45</v>
      </c>
      <c r="J1063" s="274" t="str">
        <f>IF(ISBLANK(INDEX('Policy Characteristics'!D:D,MATCH($C1063,'Policy Characteristics'!$C:$C,0))),"",INDEX('Policy Characteristics'!D:D,MATCH($C1063,'Policy Characteristics'!$C:$C,0)))</f>
        <v>Fuel Price Deregulation</v>
      </c>
      <c r="K1063" s="272" t="str">
        <f>IF(ISBLANK(INDEX('Policy Characteristics'!E:E,MATCH($C1063,'Policy Characteristics'!$C:$C,0))),"",INDEX('Policy Characteristics'!E:E,MATCH($C1063,'Policy Characteristics'!$C:$C,0)))</f>
        <v>cross fuel price deregulation</v>
      </c>
      <c r="L1063" s="285">
        <f>IF(ISBLANK(INDEX('Policy Characteristics'!F:F,MATCH($C1063,'Policy Characteristics'!$C:$C,0))),"",INDEX('Policy Characteristics'!F:F,MATCH($C1063,'Policy Characteristics'!$C:$C,0)))</f>
        <v>0</v>
      </c>
      <c r="M1063" s="285">
        <f>IF(ISBLANK(INDEX('Policy Characteristics'!G:G,MATCH($C1063,'Policy Characteristics'!$C:$C,0))),"",INDEX('Policy Characteristics'!G:G,MATCH($C1063,'Policy Characteristics'!$C:$C,0)))</f>
        <v>1</v>
      </c>
      <c r="N1063" s="285">
        <f>IF(ISBLANK(INDEX('Policy Characteristics'!H:H,MATCH($C1063,'Policy Characteristics'!$C:$C,0))),"",INDEX('Policy Characteristics'!H:H,MATCH($C1063,'Policy Characteristics'!$C:$C,0)))</f>
        <v>0.01</v>
      </c>
      <c r="O1063" s="272" t="str">
        <f>IF(ISBLANK(INDEX('Policy Characteristics'!I:I,MATCH($C1063,'Policy Characteristics'!$C:$C,0))),"",INDEX('Policy Characteristics'!I:I,MATCH($C1063,'Policy Characteristics'!$C:$C,0)))</f>
        <v>% of price deregulated</v>
      </c>
      <c r="P1063" s="272" t="str">
        <f>IF(ISBLANK(INDEX('Policy Characteristics'!J:J,MATCH($C1063,'Policy Characteristics'!$C:$C,0))),"",INDEX('Policy Characteristics'!J:J,MATCH($C1063,'Policy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63" s="272" t="str">
        <f>IF(ISBLANK(INDEX('Policy Characteristics'!K:K,MATCH($C1063,'Policy Characteristics'!$C:$C,0))),"",INDEX('Policy Characteristics'!K:K,MATCH($C1063,'Policy Characteristics'!$C:$C,0)))</f>
        <v>fuels.html#fuel-price-deregulation</v>
      </c>
      <c r="R1063" s="272" t="str">
        <f>IF(ISBLANK(INDEX('Policy Characteristics'!L:L,MATCH($C1063,'Policy Characteristics'!$C:$C,0))),"",INDEX('Policy Characteristics'!L:L,MATCH($C1063,'Policy Characteristics'!$C:$C,0)))</f>
        <v/>
      </c>
    </row>
    <row r="1064" spans="1:18" s="4" customFormat="1" ht="16">
      <c r="A1064" s="272" t="str">
        <f>IF(ISBLANK(INDEX('Policy Characteristics'!A:A,MATCH($C1064,'Policy Characteristics'!$C:$C,0))),"",INDEX('Policy Characteristics'!A:A,MATCH($C1064,'Policy Characteristics'!$C:$C,0)))</f>
        <v>Cross-Sector</v>
      </c>
      <c r="B1064" s="272" t="str">
        <f>IF(ISBLANK(INDEX('Policy Characteristics'!B:B,MATCH($C1064,'Policy Characteristics'!$C:$C,0))),"",INDEX('Policy Characteristics'!B:B,MATCH($C1064,'Policy Characteristics'!$C:$C,0)))</f>
        <v>Fuel Taxes</v>
      </c>
      <c r="C1064" s="275" t="s">
        <v>3551</v>
      </c>
      <c r="D1064" s="44" t="s">
        <v>54</v>
      </c>
      <c r="E1064" s="44"/>
      <c r="F1064" s="44" t="s">
        <v>96</v>
      </c>
      <c r="G1064" s="44"/>
      <c r="H1064" s="43">
        <v>78</v>
      </c>
      <c r="I1064" s="6" t="s">
        <v>45</v>
      </c>
      <c r="J1064" s="274" t="str">
        <f>IF(ISBLANK(INDEX('Policy Characteristics'!D:D,MATCH($C1064,'Policy Characteristics'!$C:$C,0))),"",INDEX('Policy Characteristics'!D:D,MATCH($C1064,'Policy Characteristics'!$C:$C,0)))</f>
        <v>Fuel Taxes</v>
      </c>
      <c r="K1064" s="272" t="str">
        <f>IF(ISBLANK(INDEX('Policy Characteristics'!E:E,MATCH($C1064,'Policy Characteristics'!$C:$C,0))),"",INDEX('Policy Characteristics'!E:E,MATCH($C1064,'Policy Characteristics'!$C:$C,0)))</f>
        <v>cross fuel tax</v>
      </c>
      <c r="L1064" s="285">
        <f>IF(ISBLANK(INDEX('Policy Characteristics'!F:F,MATCH($C1064,'Policy Characteristics'!$C:$C,0))),"",INDEX('Policy Characteristics'!F:F,MATCH($C1064,'Policy Characteristics'!$C:$C,0)))</f>
        <v>0</v>
      </c>
      <c r="M1064" s="285">
        <f>IF(ISBLANK(INDEX('Policy Characteristics'!G:G,MATCH($C1064,'Policy Characteristics'!$C:$C,0))),"",INDEX('Policy Characteristics'!G:G,MATCH($C1064,'Policy Characteristics'!$C:$C,0)))</f>
        <v>0.2</v>
      </c>
      <c r="N1064" s="285">
        <f>IF(ISBLANK(INDEX('Policy Characteristics'!H:H,MATCH($C1064,'Policy Characteristics'!$C:$C,0))),"",INDEX('Policy Characteristics'!H:H,MATCH($C1064,'Policy Characteristics'!$C:$C,0)))</f>
        <v>5.0000000000000001E-3</v>
      </c>
      <c r="O1064" s="272" t="str">
        <f>IF(ISBLANK(INDEX('Policy Characteristics'!I:I,MATCH($C1064,'Policy Characteristics'!$C:$C,0))),"",INDEX('Policy Characteristics'!I:I,MATCH($C1064,'Policy Characteristics'!$C:$C,0)))</f>
        <v>% of Reference Case price</v>
      </c>
      <c r="P1064" s="272" t="str">
        <f>IF(ISBLANK(INDEX('Policy Characteristics'!J:J,MATCH($C1064,'Policy Characteristics'!$C:$C,0))),"",INDEX('Policy Characteristics'!J:J,MATCH($C1064,'Policy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4" s="272" t="str">
        <f>IF(ISBLANK(INDEX('Policy Characteristics'!K:K,MATCH($C1064,'Policy Characteristics'!$C:$C,0))),"",INDEX('Policy Characteristics'!K:K,MATCH($C1064,'Policy Characteristics'!$C:$C,0)))</f>
        <v>fuels.html#fuel-taxes</v>
      </c>
      <c r="R1064" s="272" t="str">
        <f>IF(ISBLANK(INDEX('Policy Characteristics'!L:L,MATCH($C1064,'Policy Characteristics'!$C:$C,0))),"",INDEX('Policy Characteristics'!L:L,MATCH($C1064,'Policy Characteristics'!$C:$C,0)))</f>
        <v>fuel-taxes.html</v>
      </c>
    </row>
    <row r="1065" spans="1:18" s="4" customFormat="1" ht="16">
      <c r="A1065" s="272" t="str">
        <f>IF(ISBLANK(INDEX('Policy Characteristics'!A:A,MATCH($C1065,'Policy Characteristics'!$C:$C,0))),"",INDEX('Policy Characteristics'!A:A,MATCH($C1065,'Policy Characteristics'!$C:$C,0)))</f>
        <v>Cross-Sector</v>
      </c>
      <c r="B1065" s="272" t="str">
        <f>IF(ISBLANK(INDEX('Policy Characteristics'!B:B,MATCH($C1065,'Policy Characteristics'!$C:$C,0))),"",INDEX('Policy Characteristics'!B:B,MATCH($C1065,'Policy Characteristics'!$C:$C,0)))</f>
        <v>Fuel Taxes</v>
      </c>
      <c r="C1065" s="278" t="str">
        <f t="shared" ref="C1065:C1077" si="54">C$1064</f>
        <v>Additional Fuel Tax or Subsidy Rate by Fuel</v>
      </c>
      <c r="D1065" s="6" t="s">
        <v>472</v>
      </c>
      <c r="E1065" s="6"/>
      <c r="F1065" s="6" t="s">
        <v>469</v>
      </c>
      <c r="G1065" s="45"/>
      <c r="H1065" s="43">
        <v>79</v>
      </c>
      <c r="I1065" s="6" t="s">
        <v>45</v>
      </c>
      <c r="J1065" s="274" t="str">
        <f>IF(ISBLANK(INDEX('Policy Characteristics'!D:D,MATCH($C1065,'Policy Characteristics'!$C:$C,0))),"",INDEX('Policy Characteristics'!D:D,MATCH($C1065,'Policy Characteristics'!$C:$C,0)))</f>
        <v>Fuel Taxes</v>
      </c>
      <c r="K1065" s="272" t="str">
        <f>IF(ISBLANK(INDEX('Policy Characteristics'!E:E,MATCH($C1065,'Policy Characteristics'!$C:$C,0))),"",INDEX('Policy Characteristics'!E:E,MATCH($C1065,'Policy Characteristics'!$C:$C,0)))</f>
        <v>cross fuel tax</v>
      </c>
      <c r="L1065" s="285">
        <f>IF(ISBLANK(INDEX('Policy Characteristics'!F:F,MATCH($C1065,'Policy Characteristics'!$C:$C,0))),"",INDEX('Policy Characteristics'!F:F,MATCH($C1065,'Policy Characteristics'!$C:$C,0)))</f>
        <v>0</v>
      </c>
      <c r="M1065" s="285">
        <f>IF(ISBLANK(INDEX('Policy Characteristics'!G:G,MATCH($C1065,'Policy Characteristics'!$C:$C,0))),"",INDEX('Policy Characteristics'!G:G,MATCH($C1065,'Policy Characteristics'!$C:$C,0)))</f>
        <v>0.2</v>
      </c>
      <c r="N1065" s="285">
        <f>IF(ISBLANK(INDEX('Policy Characteristics'!H:H,MATCH($C1065,'Policy Characteristics'!$C:$C,0))),"",INDEX('Policy Characteristics'!H:H,MATCH($C1065,'Policy Characteristics'!$C:$C,0)))</f>
        <v>5.0000000000000001E-3</v>
      </c>
      <c r="O1065" s="272" t="str">
        <f>IF(ISBLANK(INDEX('Policy Characteristics'!I:I,MATCH($C1065,'Policy Characteristics'!$C:$C,0))),"",INDEX('Policy Characteristics'!I:I,MATCH($C1065,'Policy Characteristics'!$C:$C,0)))</f>
        <v>% of Reference Case price</v>
      </c>
      <c r="P1065" s="272" t="str">
        <f>IF(ISBLANK(INDEX('Policy Characteristics'!J:J,MATCH($C1065,'Policy Characteristics'!$C:$C,0))),"",INDEX('Policy Characteristics'!J:J,MATCH($C1065,'Policy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5" s="272" t="str">
        <f>IF(ISBLANK(INDEX('Policy Characteristics'!K:K,MATCH($C1065,'Policy Characteristics'!$C:$C,0))),"",INDEX('Policy Characteristics'!K:K,MATCH($C1065,'Policy Characteristics'!$C:$C,0)))</f>
        <v>fuels.html#fuel-taxes</v>
      </c>
      <c r="R1065" s="272" t="str">
        <f>IF(ISBLANK(INDEX('Policy Characteristics'!L:L,MATCH($C1065,'Policy Characteristics'!$C:$C,0))),"",INDEX('Policy Characteristics'!L:L,MATCH($C1065,'Policy Characteristics'!$C:$C,0)))</f>
        <v>fuel-taxes.html</v>
      </c>
    </row>
    <row r="1066" spans="1:18" s="4" customFormat="1" ht="16">
      <c r="A1066" s="272" t="str">
        <f>IF(ISBLANK(INDEX('Policy Characteristics'!A:A,MATCH($C1066,'Policy Characteristics'!$C:$C,0))),"",INDEX('Policy Characteristics'!A:A,MATCH($C1066,'Policy Characteristics'!$C:$C,0)))</f>
        <v>Cross-Sector</v>
      </c>
      <c r="B1066" s="272" t="str">
        <f>IF(ISBLANK(INDEX('Policy Characteristics'!B:B,MATCH($C1066,'Policy Characteristics'!$C:$C,0))),"",INDEX('Policy Characteristics'!B:B,MATCH($C1066,'Policy Characteristics'!$C:$C,0)))</f>
        <v>Fuel Taxes</v>
      </c>
      <c r="C1066" s="278" t="str">
        <f t="shared" si="54"/>
        <v>Additional Fuel Tax or Subsidy Rate by Fuel</v>
      </c>
      <c r="D1066" s="6" t="s">
        <v>48</v>
      </c>
      <c r="E1066" s="6"/>
      <c r="F1066" s="6" t="s">
        <v>90</v>
      </c>
      <c r="G1066" s="45"/>
      <c r="H1066" s="43">
        <v>80</v>
      </c>
      <c r="I1066" s="6" t="s">
        <v>45</v>
      </c>
      <c r="J1066" s="274" t="str">
        <f>IF(ISBLANK(INDEX('Policy Characteristics'!D:D,MATCH($C1066,'Policy Characteristics'!$C:$C,0))),"",INDEX('Policy Characteristics'!D:D,MATCH($C1066,'Policy Characteristics'!$C:$C,0)))</f>
        <v>Fuel Taxes</v>
      </c>
      <c r="K1066" s="272" t="str">
        <f>IF(ISBLANK(INDEX('Policy Characteristics'!E:E,MATCH($C1066,'Policy Characteristics'!$C:$C,0))),"",INDEX('Policy Characteristics'!E:E,MATCH($C1066,'Policy Characteristics'!$C:$C,0)))</f>
        <v>cross fuel tax</v>
      </c>
      <c r="L1066" s="285">
        <f>IF(ISBLANK(INDEX('Policy Characteristics'!F:F,MATCH($C1066,'Policy Characteristics'!$C:$C,0))),"",INDEX('Policy Characteristics'!F:F,MATCH($C1066,'Policy Characteristics'!$C:$C,0)))</f>
        <v>0</v>
      </c>
      <c r="M1066" s="285">
        <f>IF(ISBLANK(INDEX('Policy Characteristics'!G:G,MATCH($C1066,'Policy Characteristics'!$C:$C,0))),"",INDEX('Policy Characteristics'!G:G,MATCH($C1066,'Policy Characteristics'!$C:$C,0)))</f>
        <v>0.2</v>
      </c>
      <c r="N1066" s="285">
        <f>IF(ISBLANK(INDEX('Policy Characteristics'!H:H,MATCH($C1066,'Policy Characteristics'!$C:$C,0))),"",INDEX('Policy Characteristics'!H:H,MATCH($C1066,'Policy Characteristics'!$C:$C,0)))</f>
        <v>5.0000000000000001E-3</v>
      </c>
      <c r="O1066" s="272" t="str">
        <f>IF(ISBLANK(INDEX('Policy Characteristics'!I:I,MATCH($C1066,'Policy Characteristics'!$C:$C,0))),"",INDEX('Policy Characteristics'!I:I,MATCH($C1066,'Policy Characteristics'!$C:$C,0)))</f>
        <v>% of Reference Case price</v>
      </c>
      <c r="P1066" s="272" t="str">
        <f>IF(ISBLANK(INDEX('Policy Characteristics'!J:J,MATCH($C1066,'Policy Characteristics'!$C:$C,0))),"",INDEX('Policy Characteristics'!J:J,MATCH($C1066,'Policy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6" s="272" t="str">
        <f>IF(ISBLANK(INDEX('Policy Characteristics'!K:K,MATCH($C1066,'Policy Characteristics'!$C:$C,0))),"",INDEX('Policy Characteristics'!K:K,MATCH($C1066,'Policy Characteristics'!$C:$C,0)))</f>
        <v>fuels.html#fuel-taxes</v>
      </c>
      <c r="R1066" s="272" t="str">
        <f>IF(ISBLANK(INDEX('Policy Characteristics'!L:L,MATCH($C1066,'Policy Characteristics'!$C:$C,0))),"",INDEX('Policy Characteristics'!L:L,MATCH($C1066,'Policy Characteristics'!$C:$C,0)))</f>
        <v>fuel-taxes.html</v>
      </c>
    </row>
    <row r="1067" spans="1:18" s="4" customFormat="1" ht="16">
      <c r="A1067" s="272" t="str">
        <f>IF(ISBLANK(INDEX('Policy Characteristics'!A:A,MATCH($C1067,'Policy Characteristics'!$C:$C,0))),"",INDEX('Policy Characteristics'!A:A,MATCH($C1067,'Policy Characteristics'!$C:$C,0)))</f>
        <v>Cross-Sector</v>
      </c>
      <c r="B1067" s="272" t="str">
        <f>IF(ISBLANK(INDEX('Policy Characteristics'!B:B,MATCH($C1067,'Policy Characteristics'!$C:$C,0))),"",INDEX('Policy Characteristics'!B:B,MATCH($C1067,'Policy Characteristics'!$C:$C,0)))</f>
        <v>Fuel Taxes</v>
      </c>
      <c r="C1067" s="278" t="str">
        <f t="shared" si="54"/>
        <v>Additional Fuel Tax or Subsidy Rate by Fuel</v>
      </c>
      <c r="D1067" s="6" t="s">
        <v>49</v>
      </c>
      <c r="E1067" s="6"/>
      <c r="F1067" s="6" t="s">
        <v>91</v>
      </c>
      <c r="G1067" s="45"/>
      <c r="H1067" s="43">
        <v>738</v>
      </c>
      <c r="I1067" s="6" t="s">
        <v>45</v>
      </c>
      <c r="J1067" s="274" t="str">
        <f>IF(ISBLANK(INDEX('Policy Characteristics'!D:D,MATCH($C1067,'Policy Characteristics'!$C:$C,0))),"",INDEX('Policy Characteristics'!D:D,MATCH($C1067,'Policy Characteristics'!$C:$C,0)))</f>
        <v>Fuel Taxes</v>
      </c>
      <c r="K1067" s="272" t="str">
        <f>IF(ISBLANK(INDEX('Policy Characteristics'!E:E,MATCH($C1067,'Policy Characteristics'!$C:$C,0))),"",INDEX('Policy Characteristics'!E:E,MATCH($C1067,'Policy Characteristics'!$C:$C,0)))</f>
        <v>cross fuel tax</v>
      </c>
      <c r="L1067" s="285">
        <f>IF(ISBLANK(INDEX('Policy Characteristics'!F:F,MATCH($C1067,'Policy Characteristics'!$C:$C,0))),"",INDEX('Policy Characteristics'!F:F,MATCH($C1067,'Policy Characteristics'!$C:$C,0)))</f>
        <v>0</v>
      </c>
      <c r="M1067" s="285">
        <f>IF(ISBLANK(INDEX('Policy Characteristics'!G:G,MATCH($C1067,'Policy Characteristics'!$C:$C,0))),"",INDEX('Policy Characteristics'!G:G,MATCH($C1067,'Policy Characteristics'!$C:$C,0)))</f>
        <v>0.2</v>
      </c>
      <c r="N1067" s="285">
        <f>IF(ISBLANK(INDEX('Policy Characteristics'!H:H,MATCH($C1067,'Policy Characteristics'!$C:$C,0))),"",INDEX('Policy Characteristics'!H:H,MATCH($C1067,'Policy Characteristics'!$C:$C,0)))</f>
        <v>5.0000000000000001E-3</v>
      </c>
      <c r="O1067" s="272" t="str">
        <f>IF(ISBLANK(INDEX('Policy Characteristics'!I:I,MATCH($C1067,'Policy Characteristics'!$C:$C,0))),"",INDEX('Policy Characteristics'!I:I,MATCH($C1067,'Policy Characteristics'!$C:$C,0)))</f>
        <v>% of Reference Case price</v>
      </c>
      <c r="P1067" s="272" t="str">
        <f>IF(ISBLANK(INDEX('Policy Characteristics'!J:J,MATCH($C1067,'Policy Characteristics'!$C:$C,0))),"",INDEX('Policy Characteristics'!J:J,MATCH($C1067,'Policy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7" s="272" t="str">
        <f>IF(ISBLANK(INDEX('Policy Characteristics'!K:K,MATCH($C1067,'Policy Characteristics'!$C:$C,0))),"",INDEX('Policy Characteristics'!K:K,MATCH($C1067,'Policy Characteristics'!$C:$C,0)))</f>
        <v>fuels.html#fuel-taxes</v>
      </c>
      <c r="R1067" s="272" t="str">
        <f>IF(ISBLANK(INDEX('Policy Characteristics'!L:L,MATCH($C1067,'Policy Characteristics'!$C:$C,0))),"",INDEX('Policy Characteristics'!L:L,MATCH($C1067,'Policy Characteristics'!$C:$C,0)))</f>
        <v>fuel-taxes.html</v>
      </c>
    </row>
    <row r="1068" spans="1:18" s="4" customFormat="1" ht="16">
      <c r="A1068" s="272" t="str">
        <f>IF(ISBLANK(INDEX('Policy Characteristics'!A:A,MATCH($C1068,'Policy Characteristics'!$C:$C,0))),"",INDEX('Policy Characteristics'!A:A,MATCH($C1068,'Policy Characteristics'!$C:$C,0)))</f>
        <v>Cross-Sector</v>
      </c>
      <c r="B1068" s="272" t="str">
        <f>IF(ISBLANK(INDEX('Policy Characteristics'!B:B,MATCH($C1068,'Policy Characteristics'!$C:$C,0))),"",INDEX('Policy Characteristics'!B:B,MATCH($C1068,'Policy Characteristics'!$C:$C,0)))</f>
        <v>Fuel Taxes</v>
      </c>
      <c r="C1068" s="278" t="str">
        <f t="shared" si="54"/>
        <v>Additional Fuel Tax or Subsidy Rate by Fuel</v>
      </c>
      <c r="D1068" s="6" t="s">
        <v>53</v>
      </c>
      <c r="E1068" s="6"/>
      <c r="F1068" s="6" t="s">
        <v>95</v>
      </c>
      <c r="G1068" s="45"/>
      <c r="H1068" s="43">
        <v>739</v>
      </c>
      <c r="I1068" s="6" t="s">
        <v>45</v>
      </c>
      <c r="J1068" s="274" t="str">
        <f>IF(ISBLANK(INDEX('Policy Characteristics'!D:D,MATCH($C1068,'Policy Characteristics'!$C:$C,0))),"",INDEX('Policy Characteristics'!D:D,MATCH($C1068,'Policy Characteristics'!$C:$C,0)))</f>
        <v>Fuel Taxes</v>
      </c>
      <c r="K1068" s="272" t="str">
        <f>IF(ISBLANK(INDEX('Policy Characteristics'!E:E,MATCH($C1068,'Policy Characteristics'!$C:$C,0))),"",INDEX('Policy Characteristics'!E:E,MATCH($C1068,'Policy Characteristics'!$C:$C,0)))</f>
        <v>cross fuel tax</v>
      </c>
      <c r="L1068" s="285">
        <f>IF(ISBLANK(INDEX('Policy Characteristics'!F:F,MATCH($C1068,'Policy Characteristics'!$C:$C,0))),"",INDEX('Policy Characteristics'!F:F,MATCH($C1068,'Policy Characteristics'!$C:$C,0)))</f>
        <v>0</v>
      </c>
      <c r="M1068" s="285">
        <f>IF(ISBLANK(INDEX('Policy Characteristics'!G:G,MATCH($C1068,'Policy Characteristics'!$C:$C,0))),"",INDEX('Policy Characteristics'!G:G,MATCH($C1068,'Policy Characteristics'!$C:$C,0)))</f>
        <v>0.2</v>
      </c>
      <c r="N1068" s="285">
        <f>IF(ISBLANK(INDEX('Policy Characteristics'!H:H,MATCH($C1068,'Policy Characteristics'!$C:$C,0))),"",INDEX('Policy Characteristics'!H:H,MATCH($C1068,'Policy Characteristics'!$C:$C,0)))</f>
        <v>5.0000000000000001E-3</v>
      </c>
      <c r="O1068" s="272" t="str">
        <f>IF(ISBLANK(INDEX('Policy Characteristics'!I:I,MATCH($C1068,'Policy Characteristics'!$C:$C,0))),"",INDEX('Policy Characteristics'!I:I,MATCH($C1068,'Policy Characteristics'!$C:$C,0)))</f>
        <v>% of Reference Case price</v>
      </c>
      <c r="P1068" s="272" t="str">
        <f>IF(ISBLANK(INDEX('Policy Characteristics'!J:J,MATCH($C1068,'Policy Characteristics'!$C:$C,0))),"",INDEX('Policy Characteristics'!J:J,MATCH($C1068,'Policy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8" s="272" t="str">
        <f>IF(ISBLANK(INDEX('Policy Characteristics'!K:K,MATCH($C1068,'Policy Characteristics'!$C:$C,0))),"",INDEX('Policy Characteristics'!K:K,MATCH($C1068,'Policy Characteristics'!$C:$C,0)))</f>
        <v>fuels.html#fuel-taxes</v>
      </c>
      <c r="R1068" s="272" t="str">
        <f>IF(ISBLANK(INDEX('Policy Characteristics'!L:L,MATCH($C1068,'Policy Characteristics'!$C:$C,0))),"",INDEX('Policy Characteristics'!L:L,MATCH($C1068,'Policy Characteristics'!$C:$C,0)))</f>
        <v>fuel-taxes.html</v>
      </c>
    </row>
    <row r="1069" spans="1:18" s="4" customFormat="1" ht="16">
      <c r="A1069" s="272" t="str">
        <f>IF(ISBLANK(INDEX('Policy Characteristics'!A:A,MATCH($C1069,'Policy Characteristics'!$C:$C,0))),"",INDEX('Policy Characteristics'!A:A,MATCH($C1069,'Policy Characteristics'!$C:$C,0)))</f>
        <v>Cross-Sector</v>
      </c>
      <c r="B1069" s="272" t="str">
        <f>IF(ISBLANK(INDEX('Policy Characteristics'!B:B,MATCH($C1069,'Policy Characteristics'!$C:$C,0))),"",INDEX('Policy Characteristics'!B:B,MATCH($C1069,'Policy Characteristics'!$C:$C,0)))</f>
        <v>Fuel Taxes</v>
      </c>
      <c r="C1069" s="278" t="str">
        <f t="shared" si="54"/>
        <v>Additional Fuel Tax or Subsidy Rate by Fuel</v>
      </c>
      <c r="D1069" s="6" t="s">
        <v>55</v>
      </c>
      <c r="E1069" s="6"/>
      <c r="F1069" s="6" t="s">
        <v>98</v>
      </c>
      <c r="G1069" s="45"/>
      <c r="H1069" s="43">
        <v>81</v>
      </c>
      <c r="I1069" s="6" t="s">
        <v>45</v>
      </c>
      <c r="J1069" s="274" t="str">
        <f>IF(ISBLANK(INDEX('Policy Characteristics'!D:D,MATCH($C1069,'Policy Characteristics'!$C:$C,0))),"",INDEX('Policy Characteristics'!D:D,MATCH($C1069,'Policy Characteristics'!$C:$C,0)))</f>
        <v>Fuel Taxes</v>
      </c>
      <c r="K1069" s="272" t="str">
        <f>IF(ISBLANK(INDEX('Policy Characteristics'!E:E,MATCH($C1069,'Policy Characteristics'!$C:$C,0))),"",INDEX('Policy Characteristics'!E:E,MATCH($C1069,'Policy Characteristics'!$C:$C,0)))</f>
        <v>cross fuel tax</v>
      </c>
      <c r="L1069" s="285">
        <f>IF(ISBLANK(INDEX('Policy Characteristics'!F:F,MATCH($C1069,'Policy Characteristics'!$C:$C,0))),"",INDEX('Policy Characteristics'!F:F,MATCH($C1069,'Policy Characteristics'!$C:$C,0)))</f>
        <v>0</v>
      </c>
      <c r="M1069" s="285">
        <f>IF(ISBLANK(INDEX('Policy Characteristics'!G:G,MATCH($C1069,'Policy Characteristics'!$C:$C,0))),"",INDEX('Policy Characteristics'!G:G,MATCH($C1069,'Policy Characteristics'!$C:$C,0)))</f>
        <v>0.2</v>
      </c>
      <c r="N1069" s="285">
        <f>IF(ISBLANK(INDEX('Policy Characteristics'!H:H,MATCH($C1069,'Policy Characteristics'!$C:$C,0))),"",INDEX('Policy Characteristics'!H:H,MATCH($C1069,'Policy Characteristics'!$C:$C,0)))</f>
        <v>5.0000000000000001E-3</v>
      </c>
      <c r="O1069" s="272" t="str">
        <f>IF(ISBLANK(INDEX('Policy Characteristics'!I:I,MATCH($C1069,'Policy Characteristics'!$C:$C,0))),"",INDEX('Policy Characteristics'!I:I,MATCH($C1069,'Policy Characteristics'!$C:$C,0)))</f>
        <v>% of Reference Case price</v>
      </c>
      <c r="P1069" s="272" t="str">
        <f>IF(ISBLANK(INDEX('Policy Characteristics'!J:J,MATCH($C1069,'Policy Characteristics'!$C:$C,0))),"",INDEX('Policy Characteristics'!J:J,MATCH($C1069,'Policy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69" s="272" t="str">
        <f>IF(ISBLANK(INDEX('Policy Characteristics'!K:K,MATCH($C1069,'Policy Characteristics'!$C:$C,0))),"",INDEX('Policy Characteristics'!K:K,MATCH($C1069,'Policy Characteristics'!$C:$C,0)))</f>
        <v>fuels.html#fuel-taxes</v>
      </c>
      <c r="R1069" s="272" t="str">
        <f>IF(ISBLANK(INDEX('Policy Characteristics'!L:L,MATCH($C1069,'Policy Characteristics'!$C:$C,0))),"",INDEX('Policy Characteristics'!L:L,MATCH($C1069,'Policy Characteristics'!$C:$C,0)))</f>
        <v>fuel-taxes.html</v>
      </c>
    </row>
    <row r="1070" spans="1:18" s="4" customFormat="1" ht="16">
      <c r="A1070" s="272" t="str">
        <f>IF(ISBLANK(INDEX('Policy Characteristics'!A:A,MATCH($C1070,'Policy Characteristics'!$C:$C,0))),"",INDEX('Policy Characteristics'!A:A,MATCH($C1070,'Policy Characteristics'!$C:$C,0)))</f>
        <v>Cross-Sector</v>
      </c>
      <c r="B1070" s="272" t="str">
        <f>IF(ISBLANK(INDEX('Policy Characteristics'!B:B,MATCH($C1070,'Policy Characteristics'!$C:$C,0))),"",INDEX('Policy Characteristics'!B:B,MATCH($C1070,'Policy Characteristics'!$C:$C,0)))</f>
        <v>Fuel Taxes</v>
      </c>
      <c r="C1070" s="278" t="str">
        <f t="shared" si="54"/>
        <v>Additional Fuel Tax or Subsidy Rate by Fuel</v>
      </c>
      <c r="D1070" s="6" t="s">
        <v>56</v>
      </c>
      <c r="E1070" s="6"/>
      <c r="F1070" s="6" t="s">
        <v>99</v>
      </c>
      <c r="G1070" s="45"/>
      <c r="H1070" s="43">
        <v>82</v>
      </c>
      <c r="I1070" s="6" t="s">
        <v>45</v>
      </c>
      <c r="J1070" s="274" t="str">
        <f>IF(ISBLANK(INDEX('Policy Characteristics'!D:D,MATCH($C1070,'Policy Characteristics'!$C:$C,0))),"",INDEX('Policy Characteristics'!D:D,MATCH($C1070,'Policy Characteristics'!$C:$C,0)))</f>
        <v>Fuel Taxes</v>
      </c>
      <c r="K1070" s="272" t="str">
        <f>IF(ISBLANK(INDEX('Policy Characteristics'!E:E,MATCH($C1070,'Policy Characteristics'!$C:$C,0))),"",INDEX('Policy Characteristics'!E:E,MATCH($C1070,'Policy Characteristics'!$C:$C,0)))</f>
        <v>cross fuel tax</v>
      </c>
      <c r="L1070" s="285">
        <f>IF(ISBLANK(INDEX('Policy Characteristics'!F:F,MATCH($C1070,'Policy Characteristics'!$C:$C,0))),"",INDEX('Policy Characteristics'!F:F,MATCH($C1070,'Policy Characteristics'!$C:$C,0)))</f>
        <v>0</v>
      </c>
      <c r="M1070" s="285">
        <f>IF(ISBLANK(INDEX('Policy Characteristics'!G:G,MATCH($C1070,'Policy Characteristics'!$C:$C,0))),"",INDEX('Policy Characteristics'!G:G,MATCH($C1070,'Policy Characteristics'!$C:$C,0)))</f>
        <v>0.2</v>
      </c>
      <c r="N1070" s="285">
        <f>IF(ISBLANK(INDEX('Policy Characteristics'!H:H,MATCH($C1070,'Policy Characteristics'!$C:$C,0))),"",INDEX('Policy Characteristics'!H:H,MATCH($C1070,'Policy Characteristics'!$C:$C,0)))</f>
        <v>5.0000000000000001E-3</v>
      </c>
      <c r="O1070" s="272" t="str">
        <f>IF(ISBLANK(INDEX('Policy Characteristics'!I:I,MATCH($C1070,'Policy Characteristics'!$C:$C,0))),"",INDEX('Policy Characteristics'!I:I,MATCH($C1070,'Policy Characteristics'!$C:$C,0)))</f>
        <v>% of Reference Case price</v>
      </c>
      <c r="P1070" s="272" t="str">
        <f>IF(ISBLANK(INDEX('Policy Characteristics'!J:J,MATCH($C1070,'Policy Characteristics'!$C:$C,0))),"",INDEX('Policy Characteristics'!J:J,MATCH($C1070,'Policy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0" s="272" t="str">
        <f>IF(ISBLANK(INDEX('Policy Characteristics'!K:K,MATCH($C1070,'Policy Characteristics'!$C:$C,0))),"",INDEX('Policy Characteristics'!K:K,MATCH($C1070,'Policy Characteristics'!$C:$C,0)))</f>
        <v>fuels.html#fuel-taxes</v>
      </c>
      <c r="R1070" s="272" t="str">
        <f>IF(ISBLANK(INDEX('Policy Characteristics'!L:L,MATCH($C1070,'Policy Characteristics'!$C:$C,0))),"",INDEX('Policy Characteristics'!L:L,MATCH($C1070,'Policy Characteristics'!$C:$C,0)))</f>
        <v>fuel-taxes.html</v>
      </c>
    </row>
    <row r="1071" spans="1:18" s="4" customFormat="1" ht="16">
      <c r="A1071" s="272" t="str">
        <f>IF(ISBLANK(INDEX('Policy Characteristics'!A:A,MATCH($C1071,'Policy Characteristics'!$C:$C,0))),"",INDEX('Policy Characteristics'!A:A,MATCH($C1071,'Policy Characteristics'!$C:$C,0)))</f>
        <v>Cross-Sector</v>
      </c>
      <c r="B1071" s="272" t="str">
        <f>IF(ISBLANK(INDEX('Policy Characteristics'!B:B,MATCH($C1071,'Policy Characteristics'!$C:$C,0))),"",INDEX('Policy Characteristics'!B:B,MATCH($C1071,'Policy Characteristics'!$C:$C,0)))</f>
        <v>Fuel Taxes</v>
      </c>
      <c r="C1071" s="278" t="str">
        <f t="shared" si="54"/>
        <v>Additional Fuel Tax or Subsidy Rate by Fuel</v>
      </c>
      <c r="D1071" s="6" t="s">
        <v>57</v>
      </c>
      <c r="E1071" s="6"/>
      <c r="F1071" s="6" t="s">
        <v>100</v>
      </c>
      <c r="G1071" s="45"/>
      <c r="H1071" s="43">
        <v>740</v>
      </c>
      <c r="I1071" s="6" t="s">
        <v>45</v>
      </c>
      <c r="J1071" s="274" t="str">
        <f>IF(ISBLANK(INDEX('Policy Characteristics'!D:D,MATCH($C1071,'Policy Characteristics'!$C:$C,0))),"",INDEX('Policy Characteristics'!D:D,MATCH($C1071,'Policy Characteristics'!$C:$C,0)))</f>
        <v>Fuel Taxes</v>
      </c>
      <c r="K1071" s="272" t="str">
        <f>IF(ISBLANK(INDEX('Policy Characteristics'!E:E,MATCH($C1071,'Policy Characteristics'!$C:$C,0))),"",INDEX('Policy Characteristics'!E:E,MATCH($C1071,'Policy Characteristics'!$C:$C,0)))</f>
        <v>cross fuel tax</v>
      </c>
      <c r="L1071" s="285">
        <f>IF(ISBLANK(INDEX('Policy Characteristics'!F:F,MATCH($C1071,'Policy Characteristics'!$C:$C,0))),"",INDEX('Policy Characteristics'!F:F,MATCH($C1071,'Policy Characteristics'!$C:$C,0)))</f>
        <v>0</v>
      </c>
      <c r="M1071" s="285">
        <f>IF(ISBLANK(INDEX('Policy Characteristics'!G:G,MATCH($C1071,'Policy Characteristics'!$C:$C,0))),"",INDEX('Policy Characteristics'!G:G,MATCH($C1071,'Policy Characteristics'!$C:$C,0)))</f>
        <v>0.2</v>
      </c>
      <c r="N1071" s="285">
        <f>IF(ISBLANK(INDEX('Policy Characteristics'!H:H,MATCH($C1071,'Policy Characteristics'!$C:$C,0))),"",INDEX('Policy Characteristics'!H:H,MATCH($C1071,'Policy Characteristics'!$C:$C,0)))</f>
        <v>5.0000000000000001E-3</v>
      </c>
      <c r="O1071" s="272" t="str">
        <f>IF(ISBLANK(INDEX('Policy Characteristics'!I:I,MATCH($C1071,'Policy Characteristics'!$C:$C,0))),"",INDEX('Policy Characteristics'!I:I,MATCH($C1071,'Policy Characteristics'!$C:$C,0)))</f>
        <v>% of Reference Case price</v>
      </c>
      <c r="P1071" s="272" t="str">
        <f>IF(ISBLANK(INDEX('Policy Characteristics'!J:J,MATCH($C1071,'Policy Characteristics'!$C:$C,0))),"",INDEX('Policy Characteristics'!J:J,MATCH($C1071,'Policy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1" s="272" t="str">
        <f>IF(ISBLANK(INDEX('Policy Characteristics'!K:K,MATCH($C1071,'Policy Characteristics'!$C:$C,0))),"",INDEX('Policy Characteristics'!K:K,MATCH($C1071,'Policy Characteristics'!$C:$C,0)))</f>
        <v>fuels.html#fuel-taxes</v>
      </c>
      <c r="R1071" s="272" t="str">
        <f>IF(ISBLANK(INDEX('Policy Characteristics'!L:L,MATCH($C1071,'Policy Characteristics'!$C:$C,0))),"",INDEX('Policy Characteristics'!L:L,MATCH($C1071,'Policy Characteristics'!$C:$C,0)))</f>
        <v>fuel-taxes.html</v>
      </c>
    </row>
    <row r="1072" spans="1:18" s="4" customFormat="1" ht="16">
      <c r="A1072" s="272" t="str">
        <f>IF(ISBLANK(INDEX('Policy Characteristics'!A:A,MATCH($C1072,'Policy Characteristics'!$C:$C,0))),"",INDEX('Policy Characteristics'!A:A,MATCH($C1072,'Policy Characteristics'!$C:$C,0)))</f>
        <v>Cross-Sector</v>
      </c>
      <c r="B1072" s="272" t="str">
        <f>IF(ISBLANK(INDEX('Policy Characteristics'!B:B,MATCH($C1072,'Policy Characteristics'!$C:$C,0))),"",INDEX('Policy Characteristics'!B:B,MATCH($C1072,'Policy Characteristics'!$C:$C,0)))</f>
        <v>Fuel Taxes</v>
      </c>
      <c r="C1072" s="278" t="str">
        <f t="shared" si="54"/>
        <v>Additional Fuel Tax or Subsidy Rate by Fuel</v>
      </c>
      <c r="D1072" s="6" t="s">
        <v>58</v>
      </c>
      <c r="E1072" s="6"/>
      <c r="F1072" s="6" t="s">
        <v>101</v>
      </c>
      <c r="G1072" s="45"/>
      <c r="H1072" s="43">
        <v>741</v>
      </c>
      <c r="I1072" s="6" t="s">
        <v>45</v>
      </c>
      <c r="J1072" s="274" t="str">
        <f>IF(ISBLANK(INDEX('Policy Characteristics'!D:D,MATCH($C1072,'Policy Characteristics'!$C:$C,0))),"",INDEX('Policy Characteristics'!D:D,MATCH($C1072,'Policy Characteristics'!$C:$C,0)))</f>
        <v>Fuel Taxes</v>
      </c>
      <c r="K1072" s="272" t="str">
        <f>IF(ISBLANK(INDEX('Policy Characteristics'!E:E,MATCH($C1072,'Policy Characteristics'!$C:$C,0))),"",INDEX('Policy Characteristics'!E:E,MATCH($C1072,'Policy Characteristics'!$C:$C,0)))</f>
        <v>cross fuel tax</v>
      </c>
      <c r="L1072" s="285">
        <f>IF(ISBLANK(INDEX('Policy Characteristics'!F:F,MATCH($C1072,'Policy Characteristics'!$C:$C,0))),"",INDEX('Policy Characteristics'!F:F,MATCH($C1072,'Policy Characteristics'!$C:$C,0)))</f>
        <v>0</v>
      </c>
      <c r="M1072" s="285">
        <f>IF(ISBLANK(INDEX('Policy Characteristics'!G:G,MATCH($C1072,'Policy Characteristics'!$C:$C,0))),"",INDEX('Policy Characteristics'!G:G,MATCH($C1072,'Policy Characteristics'!$C:$C,0)))</f>
        <v>0.2</v>
      </c>
      <c r="N1072" s="285">
        <f>IF(ISBLANK(INDEX('Policy Characteristics'!H:H,MATCH($C1072,'Policy Characteristics'!$C:$C,0))),"",INDEX('Policy Characteristics'!H:H,MATCH($C1072,'Policy Characteristics'!$C:$C,0)))</f>
        <v>5.0000000000000001E-3</v>
      </c>
      <c r="O1072" s="272" t="str">
        <f>IF(ISBLANK(INDEX('Policy Characteristics'!I:I,MATCH($C1072,'Policy Characteristics'!$C:$C,0))),"",INDEX('Policy Characteristics'!I:I,MATCH($C1072,'Policy Characteristics'!$C:$C,0)))</f>
        <v>% of Reference Case price</v>
      </c>
      <c r="P1072" s="272" t="str">
        <f>IF(ISBLANK(INDEX('Policy Characteristics'!J:J,MATCH($C1072,'Policy Characteristics'!$C:$C,0))),"",INDEX('Policy Characteristics'!J:J,MATCH($C1072,'Policy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2" s="272" t="str">
        <f>IF(ISBLANK(INDEX('Policy Characteristics'!K:K,MATCH($C1072,'Policy Characteristics'!$C:$C,0))),"",INDEX('Policy Characteristics'!K:K,MATCH($C1072,'Policy Characteristics'!$C:$C,0)))</f>
        <v>fuels.html#fuel-taxes</v>
      </c>
      <c r="R1072" s="272" t="str">
        <f>IF(ISBLANK(INDEX('Policy Characteristics'!L:L,MATCH($C1072,'Policy Characteristics'!$C:$C,0))),"",INDEX('Policy Characteristics'!L:L,MATCH($C1072,'Policy Characteristics'!$C:$C,0)))</f>
        <v>fuel-taxes.html</v>
      </c>
    </row>
    <row r="1073" spans="1:18" ht="16">
      <c r="A1073" s="272" t="str">
        <f>IF(ISBLANK(INDEX('Policy Characteristics'!A:A,MATCH($C1073,'Policy Characteristics'!$C:$C,0))),"",INDEX('Policy Characteristics'!A:A,MATCH($C1073,'Policy Characteristics'!$C:$C,0)))</f>
        <v>Cross-Sector</v>
      </c>
      <c r="B1073" s="272" t="str">
        <f>IF(ISBLANK(INDEX('Policy Characteristics'!B:B,MATCH($C1073,'Policy Characteristics'!$C:$C,0))),"",INDEX('Policy Characteristics'!B:B,MATCH($C1073,'Policy Characteristics'!$C:$C,0)))</f>
        <v>Fuel Taxes</v>
      </c>
      <c r="C1073" s="278" t="str">
        <f t="shared" si="54"/>
        <v>Additional Fuel Tax or Subsidy Rate by Fuel</v>
      </c>
      <c r="D1073" s="6" t="s">
        <v>2528</v>
      </c>
      <c r="E1073" s="6"/>
      <c r="F1073" s="6" t="s">
        <v>2529</v>
      </c>
      <c r="G1073" s="45"/>
      <c r="H1073" s="43">
        <v>742</v>
      </c>
      <c r="I1073" s="6" t="s">
        <v>45</v>
      </c>
      <c r="J1073" s="274" t="str">
        <f>IF(ISBLANK(INDEX('Policy Characteristics'!D:D,MATCH($C1073,'Policy Characteristics'!$C:$C,0))),"",INDEX('Policy Characteristics'!D:D,MATCH($C1073,'Policy Characteristics'!$C:$C,0)))</f>
        <v>Fuel Taxes</v>
      </c>
      <c r="K1073" s="272" t="str">
        <f>IF(ISBLANK(INDEX('Policy Characteristics'!E:E,MATCH($C1073,'Policy Characteristics'!$C:$C,0))),"",INDEX('Policy Characteristics'!E:E,MATCH($C1073,'Policy Characteristics'!$C:$C,0)))</f>
        <v>cross fuel tax</v>
      </c>
      <c r="L1073" s="285">
        <f>IF(ISBLANK(INDEX('Policy Characteristics'!F:F,MATCH($C1073,'Policy Characteristics'!$C:$C,0))),"",INDEX('Policy Characteristics'!F:F,MATCH($C1073,'Policy Characteristics'!$C:$C,0)))</f>
        <v>0</v>
      </c>
      <c r="M1073" s="285">
        <f>IF(ISBLANK(INDEX('Policy Characteristics'!G:G,MATCH($C1073,'Policy Characteristics'!$C:$C,0))),"",INDEX('Policy Characteristics'!G:G,MATCH($C1073,'Policy Characteristics'!$C:$C,0)))</f>
        <v>0.2</v>
      </c>
      <c r="N1073" s="285">
        <f>IF(ISBLANK(INDEX('Policy Characteristics'!H:H,MATCH($C1073,'Policy Characteristics'!$C:$C,0))),"",INDEX('Policy Characteristics'!H:H,MATCH($C1073,'Policy Characteristics'!$C:$C,0)))</f>
        <v>5.0000000000000001E-3</v>
      </c>
      <c r="O1073" s="272" t="str">
        <f>IF(ISBLANK(INDEX('Policy Characteristics'!I:I,MATCH($C1073,'Policy Characteristics'!$C:$C,0))),"",INDEX('Policy Characteristics'!I:I,MATCH($C1073,'Policy Characteristics'!$C:$C,0)))</f>
        <v>% of Reference Case price</v>
      </c>
      <c r="P1073" s="272" t="str">
        <f>IF(ISBLANK(INDEX('Policy Characteristics'!J:J,MATCH($C1073,'Policy Characteristics'!$C:$C,0))),"",INDEX('Policy Characteristics'!J:J,MATCH($C1073,'Policy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3" s="272" t="str">
        <f>IF(ISBLANK(INDEX('Policy Characteristics'!K:K,MATCH($C1073,'Policy Characteristics'!$C:$C,0))),"",INDEX('Policy Characteristics'!K:K,MATCH($C1073,'Policy Characteristics'!$C:$C,0)))</f>
        <v>fuels.html#fuel-taxes</v>
      </c>
      <c r="R1073" s="272" t="str">
        <f>IF(ISBLANK(INDEX('Policy Characteristics'!L:L,MATCH($C1073,'Policy Characteristics'!$C:$C,0))),"",INDEX('Policy Characteristics'!L:L,MATCH($C1073,'Policy Characteristics'!$C:$C,0)))</f>
        <v>fuel-taxes.html</v>
      </c>
    </row>
    <row r="1074" spans="1:18" ht="16">
      <c r="A1074" s="272" t="str">
        <f>IF(ISBLANK(INDEX('Policy Characteristics'!A:A,MATCH($C1074,'Policy Characteristics'!$C:$C,0))),"",INDEX('Policy Characteristics'!A:A,MATCH($C1074,'Policy Characteristics'!$C:$C,0)))</f>
        <v>Cross-Sector</v>
      </c>
      <c r="B1074" s="272" t="str">
        <f>IF(ISBLANK(INDEX('Policy Characteristics'!B:B,MATCH($C1074,'Policy Characteristics'!$C:$C,0))),"",INDEX('Policy Characteristics'!B:B,MATCH($C1074,'Policy Characteristics'!$C:$C,0)))</f>
        <v>Fuel Taxes</v>
      </c>
      <c r="C1074" s="278" t="str">
        <f t="shared" si="54"/>
        <v>Additional Fuel Tax or Subsidy Rate by Fuel</v>
      </c>
      <c r="D1074" s="6" t="s">
        <v>76</v>
      </c>
      <c r="E1074" s="6"/>
      <c r="F1074" s="6" t="s">
        <v>102</v>
      </c>
      <c r="G1074" s="45"/>
      <c r="H1074" s="43">
        <v>743</v>
      </c>
      <c r="I1074" s="6" t="s">
        <v>45</v>
      </c>
      <c r="J1074" s="274" t="str">
        <f>IF(ISBLANK(INDEX('Policy Characteristics'!D:D,MATCH($C1074,'Policy Characteristics'!$C:$C,0))),"",INDEX('Policy Characteristics'!D:D,MATCH($C1074,'Policy Characteristics'!$C:$C,0)))</f>
        <v>Fuel Taxes</v>
      </c>
      <c r="K1074" s="272" t="str">
        <f>IF(ISBLANK(INDEX('Policy Characteristics'!E:E,MATCH($C1074,'Policy Characteristics'!$C:$C,0))),"",INDEX('Policy Characteristics'!E:E,MATCH($C1074,'Policy Characteristics'!$C:$C,0)))</f>
        <v>cross fuel tax</v>
      </c>
      <c r="L1074" s="285">
        <f>IF(ISBLANK(INDEX('Policy Characteristics'!F:F,MATCH($C1074,'Policy Characteristics'!$C:$C,0))),"",INDEX('Policy Characteristics'!F:F,MATCH($C1074,'Policy Characteristics'!$C:$C,0)))</f>
        <v>0</v>
      </c>
      <c r="M1074" s="285">
        <f>IF(ISBLANK(INDEX('Policy Characteristics'!G:G,MATCH($C1074,'Policy Characteristics'!$C:$C,0))),"",INDEX('Policy Characteristics'!G:G,MATCH($C1074,'Policy Characteristics'!$C:$C,0)))</f>
        <v>0.2</v>
      </c>
      <c r="N1074" s="285">
        <f>IF(ISBLANK(INDEX('Policy Characteristics'!H:H,MATCH($C1074,'Policy Characteristics'!$C:$C,0))),"",INDEX('Policy Characteristics'!H:H,MATCH($C1074,'Policy Characteristics'!$C:$C,0)))</f>
        <v>5.0000000000000001E-3</v>
      </c>
      <c r="O1074" s="272" t="str">
        <f>IF(ISBLANK(INDEX('Policy Characteristics'!I:I,MATCH($C1074,'Policy Characteristics'!$C:$C,0))),"",INDEX('Policy Characteristics'!I:I,MATCH($C1074,'Policy Characteristics'!$C:$C,0)))</f>
        <v>% of Reference Case price</v>
      </c>
      <c r="P1074" s="272" t="str">
        <f>IF(ISBLANK(INDEX('Policy Characteristics'!J:J,MATCH($C1074,'Policy Characteristics'!$C:$C,0))),"",INDEX('Policy Characteristics'!J:J,MATCH($C1074,'Policy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4" s="272" t="str">
        <f>IF(ISBLANK(INDEX('Policy Characteristics'!K:K,MATCH($C1074,'Policy Characteristics'!$C:$C,0))),"",INDEX('Policy Characteristics'!K:K,MATCH($C1074,'Policy Characteristics'!$C:$C,0)))</f>
        <v>fuels.html#fuel-taxes</v>
      </c>
      <c r="R1074" s="272" t="str">
        <f>IF(ISBLANK(INDEX('Policy Characteristics'!L:L,MATCH($C1074,'Policy Characteristics'!$C:$C,0))),"",INDEX('Policy Characteristics'!L:L,MATCH($C1074,'Policy Characteristics'!$C:$C,0)))</f>
        <v>fuel-taxes.html</v>
      </c>
    </row>
    <row r="1075" spans="1:18" ht="16">
      <c r="A1075" s="272" t="str">
        <f>IF(ISBLANK(INDEX('Policy Characteristics'!A:A,MATCH($C1075,'Policy Characteristics'!$C:$C,0))),"",INDEX('Policy Characteristics'!A:A,MATCH($C1075,'Policy Characteristics'!$C:$C,0)))</f>
        <v>Cross-Sector</v>
      </c>
      <c r="B1075" s="272" t="str">
        <f>IF(ISBLANK(INDEX('Policy Characteristics'!B:B,MATCH($C1075,'Policy Characteristics'!$C:$C,0))),"",INDEX('Policy Characteristics'!B:B,MATCH($C1075,'Policy Characteristics'!$C:$C,0)))</f>
        <v>Fuel Taxes</v>
      </c>
      <c r="C1075" s="278" t="str">
        <f t="shared" si="54"/>
        <v>Additional Fuel Tax or Subsidy Rate by Fuel</v>
      </c>
      <c r="D1075" s="6" t="s">
        <v>465</v>
      </c>
      <c r="E1075" s="6"/>
      <c r="F1075" s="6" t="s">
        <v>466</v>
      </c>
      <c r="G1075" s="45"/>
      <c r="H1075" s="43">
        <v>744</v>
      </c>
      <c r="I1075" s="6" t="s">
        <v>45</v>
      </c>
      <c r="J1075" s="274" t="str">
        <f>IF(ISBLANK(INDEX('Policy Characteristics'!D:D,MATCH($C1075,'Policy Characteristics'!$C:$C,0))),"",INDEX('Policy Characteristics'!D:D,MATCH($C1075,'Policy Characteristics'!$C:$C,0)))</f>
        <v>Fuel Taxes</v>
      </c>
      <c r="K1075" s="272" t="str">
        <f>IF(ISBLANK(INDEX('Policy Characteristics'!E:E,MATCH($C1075,'Policy Characteristics'!$C:$C,0))),"",INDEX('Policy Characteristics'!E:E,MATCH($C1075,'Policy Characteristics'!$C:$C,0)))</f>
        <v>cross fuel tax</v>
      </c>
      <c r="L1075" s="285">
        <f>IF(ISBLANK(INDEX('Policy Characteristics'!F:F,MATCH($C1075,'Policy Characteristics'!$C:$C,0))),"",INDEX('Policy Characteristics'!F:F,MATCH($C1075,'Policy Characteristics'!$C:$C,0)))</f>
        <v>0</v>
      </c>
      <c r="M1075" s="285">
        <f>IF(ISBLANK(INDEX('Policy Characteristics'!G:G,MATCH($C1075,'Policy Characteristics'!$C:$C,0))),"",INDEX('Policy Characteristics'!G:G,MATCH($C1075,'Policy Characteristics'!$C:$C,0)))</f>
        <v>0.2</v>
      </c>
      <c r="N1075" s="285">
        <f>IF(ISBLANK(INDEX('Policy Characteristics'!H:H,MATCH($C1075,'Policy Characteristics'!$C:$C,0))),"",INDEX('Policy Characteristics'!H:H,MATCH($C1075,'Policy Characteristics'!$C:$C,0)))</f>
        <v>5.0000000000000001E-3</v>
      </c>
      <c r="O1075" s="272" t="str">
        <f>IF(ISBLANK(INDEX('Policy Characteristics'!I:I,MATCH($C1075,'Policy Characteristics'!$C:$C,0))),"",INDEX('Policy Characteristics'!I:I,MATCH($C1075,'Policy Characteristics'!$C:$C,0)))</f>
        <v>% of Reference Case price</v>
      </c>
      <c r="P1075" s="272" t="str">
        <f>IF(ISBLANK(INDEX('Policy Characteristics'!J:J,MATCH($C1075,'Policy Characteristics'!$C:$C,0))),"",INDEX('Policy Characteristics'!J:J,MATCH($C1075,'Policy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5" s="272" t="str">
        <f>IF(ISBLANK(INDEX('Policy Characteristics'!K:K,MATCH($C1075,'Policy Characteristics'!$C:$C,0))),"",INDEX('Policy Characteristics'!K:K,MATCH($C1075,'Policy Characteristics'!$C:$C,0)))</f>
        <v>fuels.html#fuel-taxes</v>
      </c>
      <c r="R1075" s="272" t="str">
        <f>IF(ISBLANK(INDEX('Policy Characteristics'!L:L,MATCH($C1075,'Policy Characteristics'!$C:$C,0))),"",INDEX('Policy Characteristics'!L:L,MATCH($C1075,'Policy Characteristics'!$C:$C,0)))</f>
        <v>fuel-taxes.html</v>
      </c>
    </row>
    <row r="1076" spans="1:18" ht="16">
      <c r="A1076" s="272" t="str">
        <f>IF(ISBLANK(INDEX('Policy Characteristics'!A:A,MATCH($C1076,'Policy Characteristics'!$C:$C,0))),"",INDEX('Policy Characteristics'!A:A,MATCH($C1076,'Policy Characteristics'!$C:$C,0)))</f>
        <v>Cross-Sector</v>
      </c>
      <c r="B1076" s="272" t="str">
        <f>IF(ISBLANK(INDEX('Policy Characteristics'!B:B,MATCH($C1076,'Policy Characteristics'!$C:$C,0))),"",INDEX('Policy Characteristics'!B:B,MATCH($C1076,'Policy Characteristics'!$C:$C,0)))</f>
        <v>Fuel Taxes</v>
      </c>
      <c r="C1076" s="278" t="str">
        <f t="shared" si="54"/>
        <v>Additional Fuel Tax or Subsidy Rate by Fuel</v>
      </c>
      <c r="D1076" s="6" t="s">
        <v>2520</v>
      </c>
      <c r="E1076" s="6"/>
      <c r="F1076" s="6" t="s">
        <v>2524</v>
      </c>
      <c r="G1076" s="45"/>
      <c r="H1076" s="43">
        <v>745</v>
      </c>
      <c r="I1076" s="6" t="s">
        <v>45</v>
      </c>
      <c r="J1076" s="274" t="str">
        <f>IF(ISBLANK(INDEX('Policy Characteristics'!D:D,MATCH($C1076,'Policy Characteristics'!$C:$C,0))),"",INDEX('Policy Characteristics'!D:D,MATCH($C1076,'Policy Characteristics'!$C:$C,0)))</f>
        <v>Fuel Taxes</v>
      </c>
      <c r="K1076" s="272" t="str">
        <f>IF(ISBLANK(INDEX('Policy Characteristics'!E:E,MATCH($C1076,'Policy Characteristics'!$C:$C,0))),"",INDEX('Policy Characteristics'!E:E,MATCH($C1076,'Policy Characteristics'!$C:$C,0)))</f>
        <v>cross fuel tax</v>
      </c>
      <c r="L1076" s="285">
        <f>IF(ISBLANK(INDEX('Policy Characteristics'!F:F,MATCH($C1076,'Policy Characteristics'!$C:$C,0))),"",INDEX('Policy Characteristics'!F:F,MATCH($C1076,'Policy Characteristics'!$C:$C,0)))</f>
        <v>0</v>
      </c>
      <c r="M1076" s="285">
        <f>IF(ISBLANK(INDEX('Policy Characteristics'!G:G,MATCH($C1076,'Policy Characteristics'!$C:$C,0))),"",INDEX('Policy Characteristics'!G:G,MATCH($C1076,'Policy Characteristics'!$C:$C,0)))</f>
        <v>0.2</v>
      </c>
      <c r="N1076" s="285">
        <f>IF(ISBLANK(INDEX('Policy Characteristics'!H:H,MATCH($C1076,'Policy Characteristics'!$C:$C,0))),"",INDEX('Policy Characteristics'!H:H,MATCH($C1076,'Policy Characteristics'!$C:$C,0)))</f>
        <v>5.0000000000000001E-3</v>
      </c>
      <c r="O1076" s="272" t="str">
        <f>IF(ISBLANK(INDEX('Policy Characteristics'!I:I,MATCH($C1076,'Policy Characteristics'!$C:$C,0))),"",INDEX('Policy Characteristics'!I:I,MATCH($C1076,'Policy Characteristics'!$C:$C,0)))</f>
        <v>% of Reference Case price</v>
      </c>
      <c r="P1076" s="272" t="str">
        <f>IF(ISBLANK(INDEX('Policy Characteristics'!J:J,MATCH($C1076,'Policy Characteristics'!$C:$C,0))),"",INDEX('Policy Characteristics'!J:J,MATCH($C1076,'Policy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6" s="272" t="str">
        <f>IF(ISBLANK(INDEX('Policy Characteristics'!K:K,MATCH($C1076,'Policy Characteristics'!$C:$C,0))),"",INDEX('Policy Characteristics'!K:K,MATCH($C1076,'Policy Characteristics'!$C:$C,0)))</f>
        <v>fuels.html#fuel-taxes</v>
      </c>
      <c r="R1076" s="272" t="str">
        <f>IF(ISBLANK(INDEX('Policy Characteristics'!L:L,MATCH($C1076,'Policy Characteristics'!$C:$C,0))),"",INDEX('Policy Characteristics'!L:L,MATCH($C1076,'Policy Characteristics'!$C:$C,0)))</f>
        <v>fuel-taxes.html</v>
      </c>
    </row>
    <row r="1077" spans="1:18" ht="16">
      <c r="A1077" s="272" t="str">
        <f>IF(ISBLANK(INDEX('Policy Characteristics'!A:A,MATCH($C1077,'Policy Characteristics'!$C:$C,0))),"",INDEX('Policy Characteristics'!A:A,MATCH($C1077,'Policy Characteristics'!$C:$C,0)))</f>
        <v>Cross-Sector</v>
      </c>
      <c r="B1077" s="272" t="str">
        <f>IF(ISBLANK(INDEX('Policy Characteristics'!B:B,MATCH($C1077,'Policy Characteristics'!$C:$C,0))),"",INDEX('Policy Characteristics'!B:B,MATCH($C1077,'Policy Characteristics'!$C:$C,0)))</f>
        <v>Fuel Taxes</v>
      </c>
      <c r="C1077" s="278" t="str">
        <f t="shared" si="54"/>
        <v>Additional Fuel Tax or Subsidy Rate by Fuel</v>
      </c>
      <c r="D1077" s="6" t="s">
        <v>2530</v>
      </c>
      <c r="E1077" s="6"/>
      <c r="F1077" s="6" t="s">
        <v>2531</v>
      </c>
      <c r="G1077" s="45"/>
      <c r="H1077" s="43">
        <v>746</v>
      </c>
      <c r="I1077" s="6" t="s">
        <v>45</v>
      </c>
      <c r="J1077" s="274" t="str">
        <f>IF(ISBLANK(INDEX('Policy Characteristics'!D:D,MATCH($C1077,'Policy Characteristics'!$C:$C,0))),"",INDEX('Policy Characteristics'!D:D,MATCH($C1077,'Policy Characteristics'!$C:$C,0)))</f>
        <v>Fuel Taxes</v>
      </c>
      <c r="K1077" s="272" t="str">
        <f>IF(ISBLANK(INDEX('Policy Characteristics'!E:E,MATCH($C1077,'Policy Characteristics'!$C:$C,0))),"",INDEX('Policy Characteristics'!E:E,MATCH($C1077,'Policy Characteristics'!$C:$C,0)))</f>
        <v>cross fuel tax</v>
      </c>
      <c r="L1077" s="285">
        <f>IF(ISBLANK(INDEX('Policy Characteristics'!F:F,MATCH($C1077,'Policy Characteristics'!$C:$C,0))),"",INDEX('Policy Characteristics'!F:F,MATCH($C1077,'Policy Characteristics'!$C:$C,0)))</f>
        <v>0</v>
      </c>
      <c r="M1077" s="285">
        <f>IF(ISBLANK(INDEX('Policy Characteristics'!G:G,MATCH($C1077,'Policy Characteristics'!$C:$C,0))),"",INDEX('Policy Characteristics'!G:G,MATCH($C1077,'Policy Characteristics'!$C:$C,0)))</f>
        <v>0.2</v>
      </c>
      <c r="N1077" s="285">
        <f>IF(ISBLANK(INDEX('Policy Characteristics'!H:H,MATCH($C1077,'Policy Characteristics'!$C:$C,0))),"",INDEX('Policy Characteristics'!H:H,MATCH($C1077,'Policy Characteristics'!$C:$C,0)))</f>
        <v>5.0000000000000001E-3</v>
      </c>
      <c r="O1077" s="272" t="str">
        <f>IF(ISBLANK(INDEX('Policy Characteristics'!I:I,MATCH($C1077,'Policy Characteristics'!$C:$C,0))),"",INDEX('Policy Characteristics'!I:I,MATCH($C1077,'Policy Characteristics'!$C:$C,0)))</f>
        <v>% of Reference Case price</v>
      </c>
      <c r="P1077" s="272" t="str">
        <f>IF(ISBLANK(INDEX('Policy Characteristics'!J:J,MATCH($C1077,'Policy Characteristics'!$C:$C,0))),"",INDEX('Policy Characteristics'!J:J,MATCH($C1077,'Policy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7" s="272" t="str">
        <f>IF(ISBLANK(INDEX('Policy Characteristics'!K:K,MATCH($C1077,'Policy Characteristics'!$C:$C,0))),"",INDEX('Policy Characteristics'!K:K,MATCH($C1077,'Policy Characteristics'!$C:$C,0)))</f>
        <v>fuels.html#fuel-taxes</v>
      </c>
      <c r="R1077" s="272" t="str">
        <f>IF(ISBLANK(INDEX('Policy Characteristics'!L:L,MATCH($C1077,'Policy Characteristics'!$C:$C,0))),"",INDEX('Policy Characteristics'!L:L,MATCH($C1077,'Policy Characteristics'!$C:$C,0)))</f>
        <v>fuel-taxes.html</v>
      </c>
    </row>
    <row r="1078" spans="1:18" ht="16">
      <c r="A1078" s="272" t="str">
        <f>IF(ISBLANK(INDEX('Policy Characteristics'!A:A,MATCH($C1078,'Policy Characteristics'!$C:$C,0))),"",INDEX('Policy Characteristics'!A:A,MATCH($C1078,'Policy Characteristics'!$C:$C,0)))</f>
        <v>Cross-Sector</v>
      </c>
      <c r="B1078" s="272" t="str">
        <f>IF(ISBLANK(INDEX('Policy Characteristics'!B:B,MATCH($C1078,'Policy Characteristics'!$C:$C,0))),"",INDEX('Policy Characteristics'!B:B,MATCH($C1078,'Policy Characteristics'!$C:$C,0)))</f>
        <v>Fuel Taxes</v>
      </c>
      <c r="C1078" s="278" t="str">
        <f t="shared" ref="C1078:C1080" si="55">C$1064</f>
        <v>Additional Fuel Tax or Subsidy Rate by Fuel</v>
      </c>
      <c r="D1078" s="6" t="s">
        <v>2521</v>
      </c>
      <c r="E1078" s="6"/>
      <c r="F1078" s="6" t="s">
        <v>2525</v>
      </c>
      <c r="G1078" s="45"/>
      <c r="H1078" s="43">
        <v>747</v>
      </c>
      <c r="I1078" s="6" t="s">
        <v>45</v>
      </c>
      <c r="J1078" s="274" t="str">
        <f>IF(ISBLANK(INDEX('Policy Characteristics'!D:D,MATCH($C1078,'Policy Characteristics'!$C:$C,0))),"",INDEX('Policy Characteristics'!D:D,MATCH($C1078,'Policy Characteristics'!$C:$C,0)))</f>
        <v>Fuel Taxes</v>
      </c>
      <c r="K1078" s="272" t="str">
        <f>IF(ISBLANK(INDEX('Policy Characteristics'!E:E,MATCH($C1078,'Policy Characteristics'!$C:$C,0))),"",INDEX('Policy Characteristics'!E:E,MATCH($C1078,'Policy Characteristics'!$C:$C,0)))</f>
        <v>cross fuel tax</v>
      </c>
      <c r="L1078" s="285">
        <f>IF(ISBLANK(INDEX('Policy Characteristics'!F:F,MATCH($C1078,'Policy Characteristics'!$C:$C,0))),"",INDEX('Policy Characteristics'!F:F,MATCH($C1078,'Policy Characteristics'!$C:$C,0)))</f>
        <v>0</v>
      </c>
      <c r="M1078" s="285">
        <f>IF(ISBLANK(INDEX('Policy Characteristics'!G:G,MATCH($C1078,'Policy Characteristics'!$C:$C,0))),"",INDEX('Policy Characteristics'!G:G,MATCH($C1078,'Policy Characteristics'!$C:$C,0)))</f>
        <v>0.2</v>
      </c>
      <c r="N1078" s="285">
        <f>IF(ISBLANK(INDEX('Policy Characteristics'!H:H,MATCH($C1078,'Policy Characteristics'!$C:$C,0))),"",INDEX('Policy Characteristics'!H:H,MATCH($C1078,'Policy Characteristics'!$C:$C,0)))</f>
        <v>5.0000000000000001E-3</v>
      </c>
      <c r="O1078" s="272" t="str">
        <f>IF(ISBLANK(INDEX('Policy Characteristics'!I:I,MATCH($C1078,'Policy Characteristics'!$C:$C,0))),"",INDEX('Policy Characteristics'!I:I,MATCH($C1078,'Policy Characteristics'!$C:$C,0)))</f>
        <v>% of Reference Case price</v>
      </c>
      <c r="P1078" s="272" t="str">
        <f>IF(ISBLANK(INDEX('Policy Characteristics'!J:J,MATCH($C1078,'Policy Characteristics'!$C:$C,0))),"",INDEX('Policy Characteristics'!J:J,MATCH($C1078,'Policy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8" s="272" t="str">
        <f>IF(ISBLANK(INDEX('Policy Characteristics'!K:K,MATCH($C1078,'Policy Characteristics'!$C:$C,0))),"",INDEX('Policy Characteristics'!K:K,MATCH($C1078,'Policy Characteristics'!$C:$C,0)))</f>
        <v>fuels.html#fuel-taxes</v>
      </c>
      <c r="R1078" s="272" t="str">
        <f>IF(ISBLANK(INDEX('Policy Characteristics'!L:L,MATCH($C1078,'Policy Characteristics'!$C:$C,0))),"",INDEX('Policy Characteristics'!L:L,MATCH($C1078,'Policy Characteristics'!$C:$C,0)))</f>
        <v>fuel-taxes.html</v>
      </c>
    </row>
    <row r="1079" spans="1:18" ht="16">
      <c r="A1079" s="272" t="str">
        <f>IF(ISBLANK(INDEX('Policy Characteristics'!A:A,MATCH($C1079,'Policy Characteristics'!$C:$C,0))),"",INDEX('Policy Characteristics'!A:A,MATCH($C1079,'Policy Characteristics'!$C:$C,0)))</f>
        <v>Cross-Sector</v>
      </c>
      <c r="B1079" s="272" t="str">
        <f>IF(ISBLANK(INDEX('Policy Characteristics'!B:B,MATCH($C1079,'Policy Characteristics'!$C:$C,0))),"",INDEX('Policy Characteristics'!B:B,MATCH($C1079,'Policy Characteristics'!$C:$C,0)))</f>
        <v>Fuel Taxes</v>
      </c>
      <c r="C1079" s="278" t="str">
        <f t="shared" si="55"/>
        <v>Additional Fuel Tax or Subsidy Rate by Fuel</v>
      </c>
      <c r="D1079" s="6" t="s">
        <v>2522</v>
      </c>
      <c r="E1079" s="6"/>
      <c r="F1079" s="6" t="s">
        <v>2526</v>
      </c>
      <c r="G1079" s="45"/>
      <c r="H1079" s="43">
        <v>748</v>
      </c>
      <c r="I1079" s="6" t="s">
        <v>45</v>
      </c>
      <c r="J1079" s="274" t="str">
        <f>IF(ISBLANK(INDEX('Policy Characteristics'!D:D,MATCH($C1079,'Policy Characteristics'!$C:$C,0))),"",INDEX('Policy Characteristics'!D:D,MATCH($C1079,'Policy Characteristics'!$C:$C,0)))</f>
        <v>Fuel Taxes</v>
      </c>
      <c r="K1079" s="272" t="str">
        <f>IF(ISBLANK(INDEX('Policy Characteristics'!E:E,MATCH($C1079,'Policy Characteristics'!$C:$C,0))),"",INDEX('Policy Characteristics'!E:E,MATCH($C1079,'Policy Characteristics'!$C:$C,0)))</f>
        <v>cross fuel tax</v>
      </c>
      <c r="L1079" s="285">
        <f>IF(ISBLANK(INDEX('Policy Characteristics'!F:F,MATCH($C1079,'Policy Characteristics'!$C:$C,0))),"",INDEX('Policy Characteristics'!F:F,MATCH($C1079,'Policy Characteristics'!$C:$C,0)))</f>
        <v>0</v>
      </c>
      <c r="M1079" s="285">
        <f>IF(ISBLANK(INDEX('Policy Characteristics'!G:G,MATCH($C1079,'Policy Characteristics'!$C:$C,0))),"",INDEX('Policy Characteristics'!G:G,MATCH($C1079,'Policy Characteristics'!$C:$C,0)))</f>
        <v>0.2</v>
      </c>
      <c r="N1079" s="285">
        <f>IF(ISBLANK(INDEX('Policy Characteristics'!H:H,MATCH($C1079,'Policy Characteristics'!$C:$C,0))),"",INDEX('Policy Characteristics'!H:H,MATCH($C1079,'Policy Characteristics'!$C:$C,0)))</f>
        <v>5.0000000000000001E-3</v>
      </c>
      <c r="O1079" s="272" t="str">
        <f>IF(ISBLANK(INDEX('Policy Characteristics'!I:I,MATCH($C1079,'Policy Characteristics'!$C:$C,0))),"",INDEX('Policy Characteristics'!I:I,MATCH($C1079,'Policy Characteristics'!$C:$C,0)))</f>
        <v>% of Reference Case price</v>
      </c>
      <c r="P1079" s="272" t="str">
        <f>IF(ISBLANK(INDEX('Policy Characteristics'!J:J,MATCH($C1079,'Policy Characteristics'!$C:$C,0))),"",INDEX('Policy Characteristics'!J:J,MATCH($C1079,'Policy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79" s="272" t="str">
        <f>IF(ISBLANK(INDEX('Policy Characteristics'!K:K,MATCH($C1079,'Policy Characteristics'!$C:$C,0))),"",INDEX('Policy Characteristics'!K:K,MATCH($C1079,'Policy Characteristics'!$C:$C,0)))</f>
        <v>fuels.html#fuel-taxes</v>
      </c>
      <c r="R1079" s="272" t="str">
        <f>IF(ISBLANK(INDEX('Policy Characteristics'!L:L,MATCH($C1079,'Policy Characteristics'!$C:$C,0))),"",INDEX('Policy Characteristics'!L:L,MATCH($C1079,'Policy Characteristics'!$C:$C,0)))</f>
        <v>fuel-taxes.html</v>
      </c>
    </row>
    <row r="1080" spans="1:18" ht="16">
      <c r="A1080" s="272" t="str">
        <f>IF(ISBLANK(INDEX('Policy Characteristics'!A:A,MATCH($C1080,'Policy Characteristics'!$C:$C,0))),"",INDEX('Policy Characteristics'!A:A,MATCH($C1080,'Policy Characteristics'!$C:$C,0)))</f>
        <v>Cross-Sector</v>
      </c>
      <c r="B1080" s="272" t="str">
        <f>IF(ISBLANK(INDEX('Policy Characteristics'!B:B,MATCH($C1080,'Policy Characteristics'!$C:$C,0))),"",INDEX('Policy Characteristics'!B:B,MATCH($C1080,'Policy Characteristics'!$C:$C,0)))</f>
        <v>Fuel Taxes</v>
      </c>
      <c r="C1080" s="278" t="str">
        <f t="shared" si="55"/>
        <v>Additional Fuel Tax or Subsidy Rate by Fuel</v>
      </c>
      <c r="D1080" s="6" t="s">
        <v>2523</v>
      </c>
      <c r="E1080" s="6"/>
      <c r="F1080" s="6" t="s">
        <v>2527</v>
      </c>
      <c r="G1080" s="45"/>
      <c r="H1080" s="43">
        <v>749</v>
      </c>
      <c r="I1080" s="6" t="s">
        <v>45</v>
      </c>
      <c r="J1080" s="274" t="str">
        <f>IF(ISBLANK(INDEX('Policy Characteristics'!D:D,MATCH($C1080,'Policy Characteristics'!$C:$C,0))),"",INDEX('Policy Characteristics'!D:D,MATCH($C1080,'Policy Characteristics'!$C:$C,0)))</f>
        <v>Fuel Taxes</v>
      </c>
      <c r="K1080" s="272" t="str">
        <f>IF(ISBLANK(INDEX('Policy Characteristics'!E:E,MATCH($C1080,'Policy Characteristics'!$C:$C,0))),"",INDEX('Policy Characteristics'!E:E,MATCH($C1080,'Policy Characteristics'!$C:$C,0)))</f>
        <v>cross fuel tax</v>
      </c>
      <c r="L1080" s="285">
        <f>IF(ISBLANK(INDEX('Policy Characteristics'!F:F,MATCH($C1080,'Policy Characteristics'!$C:$C,0))),"",INDEX('Policy Characteristics'!F:F,MATCH($C1080,'Policy Characteristics'!$C:$C,0)))</f>
        <v>0</v>
      </c>
      <c r="M1080" s="285">
        <f>IF(ISBLANK(INDEX('Policy Characteristics'!G:G,MATCH($C1080,'Policy Characteristics'!$C:$C,0))),"",INDEX('Policy Characteristics'!G:G,MATCH($C1080,'Policy Characteristics'!$C:$C,0)))</f>
        <v>0.2</v>
      </c>
      <c r="N1080" s="285">
        <f>IF(ISBLANK(INDEX('Policy Characteristics'!H:H,MATCH($C1080,'Policy Characteristics'!$C:$C,0))),"",INDEX('Policy Characteristics'!H:H,MATCH($C1080,'Policy Characteristics'!$C:$C,0)))</f>
        <v>5.0000000000000001E-3</v>
      </c>
      <c r="O1080" s="272" t="str">
        <f>IF(ISBLANK(INDEX('Policy Characteristics'!I:I,MATCH($C1080,'Policy Characteristics'!$C:$C,0))),"",INDEX('Policy Characteristics'!I:I,MATCH($C1080,'Policy Characteristics'!$C:$C,0)))</f>
        <v>% of Reference Case price</v>
      </c>
      <c r="P1080" s="272" t="str">
        <f>IF(ISBLANK(INDEX('Policy Characteristics'!J:J,MATCH($C1080,'Policy Characteristics'!$C:$C,0))),"",INDEX('Policy Characteristics'!J:J,MATCH($C1080,'Policy Characteristics'!$C:$C,0)))</f>
        <v>**Description:** This policy increases the tax rate for the selected fuel type(s).  It is expressed as a percentage of the Reference Case Scenario price, which includes sales and excise taxes. // **Guidance for setting values:** In 2012, the national average sales tax rate was 6.8% and the national average tax rate on gasoline was 14%.</v>
      </c>
      <c r="Q1080" s="272" t="str">
        <f>IF(ISBLANK(INDEX('Policy Characteristics'!K:K,MATCH($C1080,'Policy Characteristics'!$C:$C,0))),"",INDEX('Policy Characteristics'!K:K,MATCH($C1080,'Policy Characteristics'!$C:$C,0)))</f>
        <v>fuels.html#fuel-taxes</v>
      </c>
      <c r="R1080" s="272" t="str">
        <f>IF(ISBLANK(INDEX('Policy Characteristics'!L:L,MATCH($C1080,'Policy Characteristics'!$C:$C,0))),"",INDEX('Policy Characteristics'!L:L,MATCH($C1080,'Policy Characteristics'!$C:$C,0)))</f>
        <v>fuel-taxes.html</v>
      </c>
    </row>
    <row r="1081" spans="1:18" ht="16">
      <c r="A1081" s="272" t="str">
        <f>IF(ISBLANK(INDEX('Policy Characteristics'!A:A,MATCH($C1081,'Policy Characteristics'!$C:$C,0))),"",INDEX('Policy Characteristics'!A:A,MATCH($C1081,'Policy Characteristics'!$C:$C,0)))</f>
        <v>Research and Development</v>
      </c>
      <c r="B1081" s="272" t="str">
        <f>IF(ISBLANK(INDEX('Policy Characteristics'!B:B,MATCH($C1081,'Policy Characteristics'!$C:$C,0))),"",INDEX('Policy Characteristics'!B:B,MATCH($C1081,'Policy Characteristics'!$C:$C,0)))</f>
        <v>Capital Cost Reduction</v>
      </c>
      <c r="C1081" s="275" t="s">
        <v>305</v>
      </c>
      <c r="D1081" s="44" t="s">
        <v>118</v>
      </c>
      <c r="E1081" s="44"/>
      <c r="F1081" s="44" t="s">
        <v>335</v>
      </c>
      <c r="G1081" s="44"/>
      <c r="H1081" s="43">
        <v>85</v>
      </c>
      <c r="I1081" s="44" t="s">
        <v>45</v>
      </c>
      <c r="J1081" s="274" t="str">
        <f>IF(ISBLANK(INDEX('Policy Characteristics'!D:D,MATCH($C1081,'Policy Characteristics'!$C:$C,0))),"",INDEX('Policy Characteristics'!D:D,MATCH($C1081,'Policy Characteristics'!$C:$C,0)))</f>
        <v>R&amp;D Capital Cost Reductions</v>
      </c>
      <c r="K1081" s="272" t="str">
        <f>IF(ISBLANK(INDEX('Policy Characteristics'!E:E,MATCH($C1081,'Policy Characteristics'!$C:$C,0))),"",INDEX('Policy Characteristics'!E:E,MATCH($C1081,'Policy Characteristics'!$C:$C,0)))</f>
        <v>RnD building capital cost reduction</v>
      </c>
      <c r="L1081" s="285">
        <f>IF(ISBLANK(INDEX('Policy Characteristics'!F:F,MATCH($C1081,'Policy Characteristics'!$C:$C,0))),"",INDEX('Policy Characteristics'!F:F,MATCH($C1081,'Policy Characteristics'!$C:$C,0)))</f>
        <v>0</v>
      </c>
      <c r="M1081" s="285">
        <f>IF(ISBLANK(INDEX('Policy Characteristics'!G:G,MATCH($C1081,'Policy Characteristics'!$C:$C,0))),"",INDEX('Policy Characteristics'!G:G,MATCH($C1081,'Policy Characteristics'!$C:$C,0)))</f>
        <v>0.4</v>
      </c>
      <c r="N1081" s="285">
        <f>IF(ISBLANK(INDEX('Policy Characteristics'!H:H,MATCH($C1081,'Policy Characteristics'!$C:$C,0))),"",INDEX('Policy Characteristics'!H:H,MATCH($C1081,'Policy Characteristics'!$C:$C,0)))</f>
        <v>0.01</v>
      </c>
      <c r="O1081" s="272" t="str">
        <f>IF(ISBLANK(INDEX('Policy Characteristics'!I:I,MATCH($C1081,'Policy Characteristics'!$C:$C,0))),"",INDEX('Policy Characteristics'!I:I,MATCH($C1081,'Policy Characteristics'!$C:$C,0)))</f>
        <v>% reduction in cost</v>
      </c>
      <c r="P1081" s="272" t="str">
        <f>IF(ISBLANK(INDEX('Policy Characteristics'!J:J,MATCH($C1081,'Policy Characteristics'!$C:$C,0))),"",INDEX('Policy Characteristics'!J:J,MATCH($C1081,'Policy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1" s="272" t="str">
        <f>IF(ISBLANK(INDEX('Policy Characteristics'!K:K,MATCH($C1081,'Policy Characteristics'!$C:$C,0))),"",INDEX('Policy Characteristics'!K:K,MATCH($C1081,'Policy Characteristics'!$C:$C,0)))</f>
        <v>architectural-design.html#rnd</v>
      </c>
      <c r="R1081" s="272" t="str">
        <f>IF(ISBLANK(INDEX('Policy Characteristics'!L:L,MATCH($C1081,'Policy Characteristics'!$C:$C,0))),"",INDEX('Policy Characteristics'!L:L,MATCH($C1081,'Policy Characteristics'!$C:$C,0)))</f>
        <v>research-and-development.html</v>
      </c>
    </row>
    <row r="1082" spans="1:18" ht="16">
      <c r="A1082" s="272" t="str">
        <f>IF(ISBLANK(INDEX('Policy Characteristics'!A:A,MATCH($C1082,'Policy Characteristics'!$C:$C,0))),"",INDEX('Policy Characteristics'!A:A,MATCH($C1082,'Policy Characteristics'!$C:$C,0)))</f>
        <v>Research and Development</v>
      </c>
      <c r="B1082" s="272" t="str">
        <f>IF(ISBLANK(INDEX('Policy Characteristics'!B:B,MATCH($C1082,'Policy Characteristics'!$C:$C,0))),"",INDEX('Policy Characteristics'!B:B,MATCH($C1082,'Policy Characteristics'!$C:$C,0)))</f>
        <v>Capital Cost Reduction</v>
      </c>
      <c r="C1082" s="274" t="str">
        <f t="shared" ref="C1082:C1086" si="56">C$1081</f>
        <v>RnD Building Capital Cost Perc Reduction</v>
      </c>
      <c r="D1082" s="44" t="s">
        <v>119</v>
      </c>
      <c r="E1082" s="44"/>
      <c r="F1082" s="44" t="s">
        <v>336</v>
      </c>
      <c r="G1082" s="44"/>
      <c r="H1082" s="43">
        <v>86</v>
      </c>
      <c r="I1082" s="44" t="s">
        <v>45</v>
      </c>
      <c r="J1082" s="274" t="str">
        <f>IF(ISBLANK(INDEX('Policy Characteristics'!D:D,MATCH($C1082,'Policy Characteristics'!$C:$C,0))),"",INDEX('Policy Characteristics'!D:D,MATCH($C1082,'Policy Characteristics'!$C:$C,0)))</f>
        <v>R&amp;D Capital Cost Reductions</v>
      </c>
      <c r="K1082" s="272" t="str">
        <f>IF(ISBLANK(INDEX('Policy Characteristics'!E:E,MATCH($C1082,'Policy Characteristics'!$C:$C,0))),"",INDEX('Policy Characteristics'!E:E,MATCH($C1082,'Policy Characteristics'!$C:$C,0)))</f>
        <v>RnD building capital cost reduction</v>
      </c>
      <c r="L1082" s="285">
        <f>IF(ISBLANK(INDEX('Policy Characteristics'!F:F,MATCH($C1082,'Policy Characteristics'!$C:$C,0))),"",INDEX('Policy Characteristics'!F:F,MATCH($C1082,'Policy Characteristics'!$C:$C,0)))</f>
        <v>0</v>
      </c>
      <c r="M1082" s="285">
        <f>IF(ISBLANK(INDEX('Policy Characteristics'!G:G,MATCH($C1082,'Policy Characteristics'!$C:$C,0))),"",INDEX('Policy Characteristics'!G:G,MATCH($C1082,'Policy Characteristics'!$C:$C,0)))</f>
        <v>0.4</v>
      </c>
      <c r="N1082" s="285">
        <f>IF(ISBLANK(INDEX('Policy Characteristics'!H:H,MATCH($C1082,'Policy Characteristics'!$C:$C,0))),"",INDEX('Policy Characteristics'!H:H,MATCH($C1082,'Policy Characteristics'!$C:$C,0)))</f>
        <v>0.01</v>
      </c>
      <c r="O1082" s="272" t="str">
        <f>IF(ISBLANK(INDEX('Policy Characteristics'!I:I,MATCH($C1082,'Policy Characteristics'!$C:$C,0))),"",INDEX('Policy Characteristics'!I:I,MATCH($C1082,'Policy Characteristics'!$C:$C,0)))</f>
        <v>% reduction in cost</v>
      </c>
      <c r="P1082" s="272" t="str">
        <f>IF(ISBLANK(INDEX('Policy Characteristics'!J:J,MATCH($C1082,'Policy Characteristics'!$C:$C,0))),"",INDEX('Policy Characteristics'!J:J,MATCH($C1082,'Policy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2" s="272" t="str">
        <f>IF(ISBLANK(INDEX('Policy Characteristics'!K:K,MATCH($C1082,'Policy Characteristics'!$C:$C,0))),"",INDEX('Policy Characteristics'!K:K,MATCH($C1082,'Policy Characteristics'!$C:$C,0)))</f>
        <v>architectural-design.html#rnd</v>
      </c>
      <c r="R1082" s="272" t="str">
        <f>IF(ISBLANK(INDEX('Policy Characteristics'!L:L,MATCH($C1082,'Policy Characteristics'!$C:$C,0))),"",INDEX('Policy Characteristics'!L:L,MATCH($C1082,'Policy Characteristics'!$C:$C,0)))</f>
        <v>research-and-development.html</v>
      </c>
    </row>
    <row r="1083" spans="1:18" ht="16">
      <c r="A1083" s="272" t="str">
        <f>IF(ISBLANK(INDEX('Policy Characteristics'!A:A,MATCH($C1083,'Policy Characteristics'!$C:$C,0))),"",INDEX('Policy Characteristics'!A:A,MATCH($C1083,'Policy Characteristics'!$C:$C,0)))</f>
        <v>Research and Development</v>
      </c>
      <c r="B1083" s="272" t="str">
        <f>IF(ISBLANK(INDEX('Policy Characteristics'!B:B,MATCH($C1083,'Policy Characteristics'!$C:$C,0))),"",INDEX('Policy Characteristics'!B:B,MATCH($C1083,'Policy Characteristics'!$C:$C,0)))</f>
        <v>Capital Cost Reduction</v>
      </c>
      <c r="C1083" s="274" t="str">
        <f t="shared" si="56"/>
        <v>RnD Building Capital Cost Perc Reduction</v>
      </c>
      <c r="D1083" s="44" t="s">
        <v>120</v>
      </c>
      <c r="E1083" s="44"/>
      <c r="F1083" s="44" t="s">
        <v>337</v>
      </c>
      <c r="G1083" s="44"/>
      <c r="H1083" s="43">
        <v>87</v>
      </c>
      <c r="I1083" s="44" t="s">
        <v>45</v>
      </c>
      <c r="J1083" s="274" t="str">
        <f>IF(ISBLANK(INDEX('Policy Characteristics'!D:D,MATCH($C1083,'Policy Characteristics'!$C:$C,0))),"",INDEX('Policy Characteristics'!D:D,MATCH($C1083,'Policy Characteristics'!$C:$C,0)))</f>
        <v>R&amp;D Capital Cost Reductions</v>
      </c>
      <c r="K1083" s="272" t="str">
        <f>IF(ISBLANK(INDEX('Policy Characteristics'!E:E,MATCH($C1083,'Policy Characteristics'!$C:$C,0))),"",INDEX('Policy Characteristics'!E:E,MATCH($C1083,'Policy Characteristics'!$C:$C,0)))</f>
        <v>RnD building capital cost reduction</v>
      </c>
      <c r="L1083" s="285">
        <f>IF(ISBLANK(INDEX('Policy Characteristics'!F:F,MATCH($C1083,'Policy Characteristics'!$C:$C,0))),"",INDEX('Policy Characteristics'!F:F,MATCH($C1083,'Policy Characteristics'!$C:$C,0)))</f>
        <v>0</v>
      </c>
      <c r="M1083" s="285">
        <f>IF(ISBLANK(INDEX('Policy Characteristics'!G:G,MATCH($C1083,'Policy Characteristics'!$C:$C,0))),"",INDEX('Policy Characteristics'!G:G,MATCH($C1083,'Policy Characteristics'!$C:$C,0)))</f>
        <v>0.4</v>
      </c>
      <c r="N1083" s="285">
        <f>IF(ISBLANK(INDEX('Policy Characteristics'!H:H,MATCH($C1083,'Policy Characteristics'!$C:$C,0))),"",INDEX('Policy Characteristics'!H:H,MATCH($C1083,'Policy Characteristics'!$C:$C,0)))</f>
        <v>0.01</v>
      </c>
      <c r="O1083" s="272" t="str">
        <f>IF(ISBLANK(INDEX('Policy Characteristics'!I:I,MATCH($C1083,'Policy Characteristics'!$C:$C,0))),"",INDEX('Policy Characteristics'!I:I,MATCH($C1083,'Policy Characteristics'!$C:$C,0)))</f>
        <v>% reduction in cost</v>
      </c>
      <c r="P1083" s="272" t="str">
        <f>IF(ISBLANK(INDEX('Policy Characteristics'!J:J,MATCH($C1083,'Policy Characteristics'!$C:$C,0))),"",INDEX('Policy Characteristics'!J:J,MATCH($C1083,'Policy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3" s="272" t="str">
        <f>IF(ISBLANK(INDEX('Policy Characteristics'!K:K,MATCH($C1083,'Policy Characteristics'!$C:$C,0))),"",INDEX('Policy Characteristics'!K:K,MATCH($C1083,'Policy Characteristics'!$C:$C,0)))</f>
        <v>architectural-design.html#rnd</v>
      </c>
      <c r="R1083" s="272" t="str">
        <f>IF(ISBLANK(INDEX('Policy Characteristics'!L:L,MATCH($C1083,'Policy Characteristics'!$C:$C,0))),"",INDEX('Policy Characteristics'!L:L,MATCH($C1083,'Policy Characteristics'!$C:$C,0)))</f>
        <v>research-and-development.html</v>
      </c>
    </row>
    <row r="1084" spans="1:18" ht="16">
      <c r="A1084" s="272" t="str">
        <f>IF(ISBLANK(INDEX('Policy Characteristics'!A:A,MATCH($C1084,'Policy Characteristics'!$C:$C,0))),"",INDEX('Policy Characteristics'!A:A,MATCH($C1084,'Policy Characteristics'!$C:$C,0)))</f>
        <v>Research and Development</v>
      </c>
      <c r="B1084" s="272" t="str">
        <f>IF(ISBLANK(INDEX('Policy Characteristics'!B:B,MATCH($C1084,'Policy Characteristics'!$C:$C,0))),"",INDEX('Policy Characteristics'!B:B,MATCH($C1084,'Policy Characteristics'!$C:$C,0)))</f>
        <v>Capital Cost Reduction</v>
      </c>
      <c r="C1084" s="274" t="str">
        <f t="shared" si="56"/>
        <v>RnD Building Capital Cost Perc Reduction</v>
      </c>
      <c r="D1084" s="44" t="s">
        <v>121</v>
      </c>
      <c r="E1084" s="44"/>
      <c r="F1084" s="44" t="s">
        <v>338</v>
      </c>
      <c r="G1084" s="44"/>
      <c r="H1084" s="43">
        <v>88</v>
      </c>
      <c r="I1084" s="44" t="s">
        <v>45</v>
      </c>
      <c r="J1084" s="274" t="str">
        <f>IF(ISBLANK(INDEX('Policy Characteristics'!D:D,MATCH($C1084,'Policy Characteristics'!$C:$C,0))),"",INDEX('Policy Characteristics'!D:D,MATCH($C1084,'Policy Characteristics'!$C:$C,0)))</f>
        <v>R&amp;D Capital Cost Reductions</v>
      </c>
      <c r="K1084" s="272" t="str">
        <f>IF(ISBLANK(INDEX('Policy Characteristics'!E:E,MATCH($C1084,'Policy Characteristics'!$C:$C,0))),"",INDEX('Policy Characteristics'!E:E,MATCH($C1084,'Policy Characteristics'!$C:$C,0)))</f>
        <v>RnD building capital cost reduction</v>
      </c>
      <c r="L1084" s="285">
        <f>IF(ISBLANK(INDEX('Policy Characteristics'!F:F,MATCH($C1084,'Policy Characteristics'!$C:$C,0))),"",INDEX('Policy Characteristics'!F:F,MATCH($C1084,'Policy Characteristics'!$C:$C,0)))</f>
        <v>0</v>
      </c>
      <c r="M1084" s="285">
        <f>IF(ISBLANK(INDEX('Policy Characteristics'!G:G,MATCH($C1084,'Policy Characteristics'!$C:$C,0))),"",INDEX('Policy Characteristics'!G:G,MATCH($C1084,'Policy Characteristics'!$C:$C,0)))</f>
        <v>0.4</v>
      </c>
      <c r="N1084" s="285">
        <f>IF(ISBLANK(INDEX('Policy Characteristics'!H:H,MATCH($C1084,'Policy Characteristics'!$C:$C,0))),"",INDEX('Policy Characteristics'!H:H,MATCH($C1084,'Policy Characteristics'!$C:$C,0)))</f>
        <v>0.01</v>
      </c>
      <c r="O1084" s="272" t="str">
        <f>IF(ISBLANK(INDEX('Policy Characteristics'!I:I,MATCH($C1084,'Policy Characteristics'!$C:$C,0))),"",INDEX('Policy Characteristics'!I:I,MATCH($C1084,'Policy Characteristics'!$C:$C,0)))</f>
        <v>% reduction in cost</v>
      </c>
      <c r="P1084" s="272" t="str">
        <f>IF(ISBLANK(INDEX('Policy Characteristics'!J:J,MATCH($C1084,'Policy Characteristics'!$C:$C,0))),"",INDEX('Policy Characteristics'!J:J,MATCH($C1084,'Policy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4" s="272" t="str">
        <f>IF(ISBLANK(INDEX('Policy Characteristics'!K:K,MATCH($C1084,'Policy Characteristics'!$C:$C,0))),"",INDEX('Policy Characteristics'!K:K,MATCH($C1084,'Policy Characteristics'!$C:$C,0)))</f>
        <v>architectural-design.html#rnd</v>
      </c>
      <c r="R1084" s="272" t="str">
        <f>IF(ISBLANK(INDEX('Policy Characteristics'!L:L,MATCH($C1084,'Policy Characteristics'!$C:$C,0))),"",INDEX('Policy Characteristics'!L:L,MATCH($C1084,'Policy Characteristics'!$C:$C,0)))</f>
        <v>research-and-development.html</v>
      </c>
    </row>
    <row r="1085" spans="1:18" ht="16">
      <c r="A1085" s="272" t="str">
        <f>IF(ISBLANK(INDEX('Policy Characteristics'!A:A,MATCH($C1085,'Policy Characteristics'!$C:$C,0))),"",INDEX('Policy Characteristics'!A:A,MATCH($C1085,'Policy Characteristics'!$C:$C,0)))</f>
        <v>Research and Development</v>
      </c>
      <c r="B1085" s="272" t="str">
        <f>IF(ISBLANK(INDEX('Policy Characteristics'!B:B,MATCH($C1085,'Policy Characteristics'!$C:$C,0))),"",INDEX('Policy Characteristics'!B:B,MATCH($C1085,'Policy Characteristics'!$C:$C,0)))</f>
        <v>Capital Cost Reduction</v>
      </c>
      <c r="C1085" s="274" t="str">
        <f t="shared" si="56"/>
        <v>RnD Building Capital Cost Perc Reduction</v>
      </c>
      <c r="D1085" s="44" t="s">
        <v>122</v>
      </c>
      <c r="E1085" s="44"/>
      <c r="F1085" s="44" t="s">
        <v>339</v>
      </c>
      <c r="G1085" s="44"/>
      <c r="H1085" s="43">
        <v>89</v>
      </c>
      <c r="I1085" s="44" t="s">
        <v>45</v>
      </c>
      <c r="J1085" s="274" t="str">
        <f>IF(ISBLANK(INDEX('Policy Characteristics'!D:D,MATCH($C1085,'Policy Characteristics'!$C:$C,0))),"",INDEX('Policy Characteristics'!D:D,MATCH($C1085,'Policy Characteristics'!$C:$C,0)))</f>
        <v>R&amp;D Capital Cost Reductions</v>
      </c>
      <c r="K1085" s="272" t="str">
        <f>IF(ISBLANK(INDEX('Policy Characteristics'!E:E,MATCH($C1085,'Policy Characteristics'!$C:$C,0))),"",INDEX('Policy Characteristics'!E:E,MATCH($C1085,'Policy Characteristics'!$C:$C,0)))</f>
        <v>RnD building capital cost reduction</v>
      </c>
      <c r="L1085" s="285">
        <f>IF(ISBLANK(INDEX('Policy Characteristics'!F:F,MATCH($C1085,'Policy Characteristics'!$C:$C,0))),"",INDEX('Policy Characteristics'!F:F,MATCH($C1085,'Policy Characteristics'!$C:$C,0)))</f>
        <v>0</v>
      </c>
      <c r="M1085" s="285">
        <f>IF(ISBLANK(INDEX('Policy Characteristics'!G:G,MATCH($C1085,'Policy Characteristics'!$C:$C,0))),"",INDEX('Policy Characteristics'!G:G,MATCH($C1085,'Policy Characteristics'!$C:$C,0)))</f>
        <v>0.4</v>
      </c>
      <c r="N1085" s="285">
        <f>IF(ISBLANK(INDEX('Policy Characteristics'!H:H,MATCH($C1085,'Policy Characteristics'!$C:$C,0))),"",INDEX('Policy Characteristics'!H:H,MATCH($C1085,'Policy Characteristics'!$C:$C,0)))</f>
        <v>0.01</v>
      </c>
      <c r="O1085" s="272" t="str">
        <f>IF(ISBLANK(INDEX('Policy Characteristics'!I:I,MATCH($C1085,'Policy Characteristics'!$C:$C,0))),"",INDEX('Policy Characteristics'!I:I,MATCH($C1085,'Policy Characteristics'!$C:$C,0)))</f>
        <v>% reduction in cost</v>
      </c>
      <c r="P1085" s="272" t="str">
        <f>IF(ISBLANK(INDEX('Policy Characteristics'!J:J,MATCH($C1085,'Policy Characteristics'!$C:$C,0))),"",INDEX('Policy Characteristics'!J:J,MATCH($C1085,'Policy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5" s="272" t="str">
        <f>IF(ISBLANK(INDEX('Policy Characteristics'!K:K,MATCH($C1085,'Policy Characteristics'!$C:$C,0))),"",INDEX('Policy Characteristics'!K:K,MATCH($C1085,'Policy Characteristics'!$C:$C,0)))</f>
        <v>architectural-design.html#rnd</v>
      </c>
      <c r="R1085" s="272" t="str">
        <f>IF(ISBLANK(INDEX('Policy Characteristics'!L:L,MATCH($C1085,'Policy Characteristics'!$C:$C,0))),"",INDEX('Policy Characteristics'!L:L,MATCH($C1085,'Policy Characteristics'!$C:$C,0)))</f>
        <v>research-and-development.html</v>
      </c>
    </row>
    <row r="1086" spans="1:18" ht="16">
      <c r="A1086" s="272" t="str">
        <f>IF(ISBLANK(INDEX('Policy Characteristics'!A:A,MATCH($C1086,'Policy Characteristics'!$C:$C,0))),"",INDEX('Policy Characteristics'!A:A,MATCH($C1086,'Policy Characteristics'!$C:$C,0)))</f>
        <v>Research and Development</v>
      </c>
      <c r="B1086" s="272" t="str">
        <f>IF(ISBLANK(INDEX('Policy Characteristics'!B:B,MATCH($C1086,'Policy Characteristics'!$C:$C,0))),"",INDEX('Policy Characteristics'!B:B,MATCH($C1086,'Policy Characteristics'!$C:$C,0)))</f>
        <v>Capital Cost Reduction</v>
      </c>
      <c r="C1086" s="274" t="str">
        <f t="shared" si="56"/>
        <v>RnD Building Capital Cost Perc Reduction</v>
      </c>
      <c r="D1086" s="44" t="s">
        <v>123</v>
      </c>
      <c r="E1086" s="44"/>
      <c r="F1086" s="44" t="s">
        <v>340</v>
      </c>
      <c r="G1086" s="44"/>
      <c r="H1086" s="43">
        <v>90</v>
      </c>
      <c r="I1086" s="44" t="s">
        <v>45</v>
      </c>
      <c r="J1086" s="274" t="str">
        <f>IF(ISBLANK(INDEX('Policy Characteristics'!D:D,MATCH($C1086,'Policy Characteristics'!$C:$C,0))),"",INDEX('Policy Characteristics'!D:D,MATCH($C1086,'Policy Characteristics'!$C:$C,0)))</f>
        <v>R&amp;D Capital Cost Reductions</v>
      </c>
      <c r="K1086" s="272" t="str">
        <f>IF(ISBLANK(INDEX('Policy Characteristics'!E:E,MATCH($C1086,'Policy Characteristics'!$C:$C,0))),"",INDEX('Policy Characteristics'!E:E,MATCH($C1086,'Policy Characteristics'!$C:$C,0)))</f>
        <v>RnD building capital cost reduction</v>
      </c>
      <c r="L1086" s="285">
        <f>IF(ISBLANK(INDEX('Policy Characteristics'!F:F,MATCH($C1086,'Policy Characteristics'!$C:$C,0))),"",INDEX('Policy Characteristics'!F:F,MATCH($C1086,'Policy Characteristics'!$C:$C,0)))</f>
        <v>0</v>
      </c>
      <c r="M1086" s="285">
        <f>IF(ISBLANK(INDEX('Policy Characteristics'!G:G,MATCH($C1086,'Policy Characteristics'!$C:$C,0))),"",INDEX('Policy Characteristics'!G:G,MATCH($C1086,'Policy Characteristics'!$C:$C,0)))</f>
        <v>0.4</v>
      </c>
      <c r="N1086" s="285">
        <f>IF(ISBLANK(INDEX('Policy Characteristics'!H:H,MATCH($C1086,'Policy Characteristics'!$C:$C,0))),"",INDEX('Policy Characteristics'!H:H,MATCH($C1086,'Policy Characteristics'!$C:$C,0)))</f>
        <v>0.01</v>
      </c>
      <c r="O1086" s="272" t="str">
        <f>IF(ISBLANK(INDEX('Policy Characteristics'!I:I,MATCH($C1086,'Policy Characteristics'!$C:$C,0))),"",INDEX('Policy Characteristics'!I:I,MATCH($C1086,'Policy Characteristics'!$C:$C,0)))</f>
        <v>% reduction in cost</v>
      </c>
      <c r="P1086" s="272" t="str">
        <f>IF(ISBLANK(INDEX('Policy Characteristics'!J:J,MATCH($C1086,'Policy Characteristics'!$C:$C,0))),"",INDEX('Policy Characteristics'!J:J,MATCH($C1086,'Policy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6" s="272" t="str">
        <f>IF(ISBLANK(INDEX('Policy Characteristics'!K:K,MATCH($C1086,'Policy Characteristics'!$C:$C,0))),"",INDEX('Policy Characteristics'!K:K,MATCH($C1086,'Policy Characteristics'!$C:$C,0)))</f>
        <v>architectural-design.html#rnd</v>
      </c>
      <c r="R1086" s="272" t="str">
        <f>IF(ISBLANK(INDEX('Policy Characteristics'!L:L,MATCH($C1086,'Policy Characteristics'!$C:$C,0))),"",INDEX('Policy Characteristics'!L:L,MATCH($C1086,'Policy Characteristics'!$C:$C,0)))</f>
        <v>research-and-development.html</v>
      </c>
    </row>
    <row r="1087" spans="1:18" ht="16">
      <c r="A1087" s="272" t="str">
        <f>IF(ISBLANK(INDEX('Policy Characteristics'!A:A,MATCH($C1087,'Policy Characteristics'!$C:$C,0))),"",INDEX('Policy Characteristics'!A:A,MATCH($C1087,'Policy Characteristics'!$C:$C,0)))</f>
        <v>Research and Development</v>
      </c>
      <c r="B1087" s="272" t="str">
        <f>IF(ISBLANK(INDEX('Policy Characteristics'!B:B,MATCH($C1087,'Policy Characteristics'!$C:$C,0))),"",INDEX('Policy Characteristics'!B:B,MATCH($C1087,'Policy Characteristics'!$C:$C,0)))</f>
        <v>Capital Cost Reduction</v>
      </c>
      <c r="C1087" s="275" t="s">
        <v>306</v>
      </c>
      <c r="D1087" s="44"/>
      <c r="E1087" s="44"/>
      <c r="F1087" s="44" t="s">
        <v>28</v>
      </c>
      <c r="G1087" s="44"/>
      <c r="H1087" s="43">
        <v>91</v>
      </c>
      <c r="I1087" s="44" t="s">
        <v>45</v>
      </c>
      <c r="J1087" s="274" t="str">
        <f>IF(ISBLANK(INDEX('Policy Characteristics'!D:D,MATCH($C1087,'Policy Characteristics'!$C:$C,0))),"",INDEX('Policy Characteristics'!D:D,MATCH($C1087,'Policy Characteristics'!$C:$C,0)))</f>
        <v>R&amp;D Capital Cost Reductions</v>
      </c>
      <c r="K1087" s="272" t="str">
        <f>IF(ISBLANK(INDEX('Policy Characteristics'!E:E,MATCH($C1087,'Policy Characteristics'!$C:$C,0))),"",INDEX('Policy Characteristics'!E:E,MATCH($C1087,'Policy Characteristics'!$C:$C,0)))</f>
        <v>RnD CCS capital cost reduction</v>
      </c>
      <c r="L1087" s="285">
        <f>IF(ISBLANK(INDEX('Policy Characteristics'!F:F,MATCH($C1087,'Policy Characteristics'!$C:$C,0))),"",INDEX('Policy Characteristics'!F:F,MATCH($C1087,'Policy Characteristics'!$C:$C,0)))</f>
        <v>0</v>
      </c>
      <c r="M1087" s="285">
        <f>IF(ISBLANK(INDEX('Policy Characteristics'!G:G,MATCH($C1087,'Policy Characteristics'!$C:$C,0))),"",INDEX('Policy Characteristics'!G:G,MATCH($C1087,'Policy Characteristics'!$C:$C,0)))</f>
        <v>0.4</v>
      </c>
      <c r="N1087" s="285">
        <f>IF(ISBLANK(INDEX('Policy Characteristics'!H:H,MATCH($C1087,'Policy Characteristics'!$C:$C,0))),"",INDEX('Policy Characteristics'!H:H,MATCH($C1087,'Policy Characteristics'!$C:$C,0)))</f>
        <v>0.01</v>
      </c>
      <c r="O1087" s="272" t="str">
        <f>IF(ISBLANK(INDEX('Policy Characteristics'!I:I,MATCH($C1087,'Policy Characteristics'!$C:$C,0))),"",INDEX('Policy Characteristics'!I:I,MATCH($C1087,'Policy Characteristics'!$C:$C,0)))</f>
        <v>% reduction in cost</v>
      </c>
      <c r="P1087" s="272" t="str">
        <f>IF(ISBLANK(INDEX('Policy Characteristics'!J:J,MATCH($C1087,'Policy Characteristics'!$C:$C,0))),"",INDEX('Policy Characteristics'!J:J,MATCH($C1087,'Policy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7" s="272" t="str">
        <f>IF(ISBLANK(INDEX('Policy Characteristics'!K:K,MATCH($C1087,'Policy Characteristics'!$C:$C,0))),"",INDEX('Policy Characteristics'!K:K,MATCH($C1087,'Policy Characteristics'!$C:$C,0)))</f>
        <v>architectural-design.html#rnd</v>
      </c>
      <c r="R1087" s="272" t="str">
        <f>IF(ISBLANK(INDEX('Policy Characteristics'!L:L,MATCH($C1087,'Policy Characteristics'!$C:$C,0))),"",INDEX('Policy Characteristics'!L:L,MATCH($C1087,'Policy Characteristics'!$C:$C,0)))</f>
        <v>research-and-development.html</v>
      </c>
    </row>
    <row r="1088" spans="1:18" ht="16">
      <c r="A1088" s="272" t="str">
        <f>IF(ISBLANK(INDEX('Policy Characteristics'!A:A,MATCH($C1088,'Policy Characteristics'!$C:$C,0))),"",INDEX('Policy Characteristics'!A:A,MATCH($C1088,'Policy Characteristics'!$C:$C,0)))</f>
        <v>Research and Development</v>
      </c>
      <c r="B1088" s="272" t="str">
        <f>IF(ISBLANK(INDEX('Policy Characteristics'!B:B,MATCH($C1088,'Policy Characteristics'!$C:$C,0))),"",INDEX('Policy Characteristics'!B:B,MATCH($C1088,'Policy Characteristics'!$C:$C,0)))</f>
        <v>Capital Cost Reduction</v>
      </c>
      <c r="C1088" s="275" t="s">
        <v>307</v>
      </c>
      <c r="D1088" s="44" t="s">
        <v>470</v>
      </c>
      <c r="E1088" s="44"/>
      <c r="F1088" s="6" t="s">
        <v>473</v>
      </c>
      <c r="G1088" s="44"/>
      <c r="H1088" s="43">
        <v>92</v>
      </c>
      <c r="I1088" s="44" t="s">
        <v>45</v>
      </c>
      <c r="J1088" s="274" t="str">
        <f>IF(ISBLANK(INDEX('Policy Characteristics'!D:D,MATCH($C1088,'Policy Characteristics'!$C:$C,0))),"",INDEX('Policy Characteristics'!D:D,MATCH($C1088,'Policy Characteristics'!$C:$C,0)))</f>
        <v>R&amp;D Capital Cost Reductions</v>
      </c>
      <c r="K1088" s="272" t="str">
        <f>IF(ISBLANK(INDEX('Policy Characteristics'!E:E,MATCH($C1088,'Policy Characteristics'!$C:$C,0))),"",INDEX('Policy Characteristics'!E:E,MATCH($C1088,'Policy Characteristics'!$C:$C,0)))</f>
        <v>RnD electricity capital cost reduction</v>
      </c>
      <c r="L1088" s="285">
        <f>IF(ISBLANK(INDEX('Policy Characteristics'!F:F,MATCH($C1088,'Policy Characteristics'!$C:$C,0))),"",INDEX('Policy Characteristics'!F:F,MATCH($C1088,'Policy Characteristics'!$C:$C,0)))</f>
        <v>0</v>
      </c>
      <c r="M1088" s="285">
        <f>IF(ISBLANK(INDEX('Policy Characteristics'!G:G,MATCH($C1088,'Policy Characteristics'!$C:$C,0))),"",INDEX('Policy Characteristics'!G:G,MATCH($C1088,'Policy Characteristics'!$C:$C,0)))</f>
        <v>0.4</v>
      </c>
      <c r="N1088" s="285">
        <f>IF(ISBLANK(INDEX('Policy Characteristics'!H:H,MATCH($C1088,'Policy Characteristics'!$C:$C,0))),"",INDEX('Policy Characteristics'!H:H,MATCH($C1088,'Policy Characteristics'!$C:$C,0)))</f>
        <v>0.01</v>
      </c>
      <c r="O1088" s="272" t="str">
        <f>IF(ISBLANK(INDEX('Policy Characteristics'!I:I,MATCH($C1088,'Policy Characteristics'!$C:$C,0))),"",INDEX('Policy Characteristics'!I:I,MATCH($C1088,'Policy Characteristics'!$C:$C,0)))</f>
        <v>% reduction in cost</v>
      </c>
      <c r="P1088" s="272" t="str">
        <f>IF(ISBLANK(INDEX('Policy Characteristics'!J:J,MATCH($C1088,'Policy Characteristics'!$C:$C,0))),"",INDEX('Policy Characteristics'!J:J,MATCH($C1088,'Policy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8" s="272" t="str">
        <f>IF(ISBLANK(INDEX('Policy Characteristics'!K:K,MATCH($C1088,'Policy Characteristics'!$C:$C,0))),"",INDEX('Policy Characteristics'!K:K,MATCH($C1088,'Policy Characteristics'!$C:$C,0)))</f>
        <v>architectural-design.html#rnd</v>
      </c>
      <c r="R1088" s="272" t="str">
        <f>IF(ISBLANK(INDEX('Policy Characteristics'!L:L,MATCH($C1088,'Policy Characteristics'!$C:$C,0))),"",INDEX('Policy Characteristics'!L:L,MATCH($C1088,'Policy Characteristics'!$C:$C,0)))</f>
        <v>research-and-development.html</v>
      </c>
    </row>
    <row r="1089" spans="1:18" ht="16">
      <c r="A1089" s="272" t="str">
        <f>IF(ISBLANK(INDEX('Policy Characteristics'!A:A,MATCH($C1089,'Policy Characteristics'!$C:$C,0))),"",INDEX('Policy Characteristics'!A:A,MATCH($C1089,'Policy Characteristics'!$C:$C,0)))</f>
        <v>Research and Development</v>
      </c>
      <c r="B1089" s="272" t="str">
        <f>IF(ISBLANK(INDEX('Policy Characteristics'!B:B,MATCH($C1089,'Policy Characteristics'!$C:$C,0))),"",INDEX('Policy Characteristics'!B:B,MATCH($C1089,'Policy Characteristics'!$C:$C,0)))</f>
        <v>Capital Cost Reduction</v>
      </c>
      <c r="C1089" s="274" t="str">
        <f t="shared" ref="C1089:C1096" si="57">C$1088</f>
        <v>RnD Electricity Capital Cost Perc Reduction</v>
      </c>
      <c r="D1089" s="6" t="s">
        <v>325</v>
      </c>
      <c r="E1089" s="45"/>
      <c r="F1089" s="6" t="s">
        <v>2284</v>
      </c>
      <c r="G1089" s="44"/>
      <c r="H1089" s="43">
        <v>93</v>
      </c>
      <c r="I1089" s="44" t="s">
        <v>45</v>
      </c>
      <c r="J1089" s="274" t="str">
        <f>IF(ISBLANK(INDEX('Policy Characteristics'!D:D,MATCH($C1089,'Policy Characteristics'!$C:$C,0))),"",INDEX('Policy Characteristics'!D:D,MATCH($C1089,'Policy Characteristics'!$C:$C,0)))</f>
        <v>R&amp;D Capital Cost Reductions</v>
      </c>
      <c r="K1089" s="272" t="str">
        <f>IF(ISBLANK(INDEX('Policy Characteristics'!E:E,MATCH($C1089,'Policy Characteristics'!$C:$C,0))),"",INDEX('Policy Characteristics'!E:E,MATCH($C1089,'Policy Characteristics'!$C:$C,0)))</f>
        <v>RnD electricity capital cost reduction</v>
      </c>
      <c r="L1089" s="285">
        <f>IF(ISBLANK(INDEX('Policy Characteristics'!F:F,MATCH($C1089,'Policy Characteristics'!$C:$C,0))),"",INDEX('Policy Characteristics'!F:F,MATCH($C1089,'Policy Characteristics'!$C:$C,0)))</f>
        <v>0</v>
      </c>
      <c r="M1089" s="285">
        <f>IF(ISBLANK(INDEX('Policy Characteristics'!G:G,MATCH($C1089,'Policy Characteristics'!$C:$C,0))),"",INDEX('Policy Characteristics'!G:G,MATCH($C1089,'Policy Characteristics'!$C:$C,0)))</f>
        <v>0.4</v>
      </c>
      <c r="N1089" s="285">
        <f>IF(ISBLANK(INDEX('Policy Characteristics'!H:H,MATCH($C1089,'Policy Characteristics'!$C:$C,0))),"",INDEX('Policy Characteristics'!H:H,MATCH($C1089,'Policy Characteristics'!$C:$C,0)))</f>
        <v>0.01</v>
      </c>
      <c r="O1089" s="272" t="str">
        <f>IF(ISBLANK(INDEX('Policy Characteristics'!I:I,MATCH($C1089,'Policy Characteristics'!$C:$C,0))),"",INDEX('Policy Characteristics'!I:I,MATCH($C1089,'Policy Characteristics'!$C:$C,0)))</f>
        <v>% reduction in cost</v>
      </c>
      <c r="P1089" s="272" t="str">
        <f>IF(ISBLANK(INDEX('Policy Characteristics'!J:J,MATCH($C1089,'Policy Characteristics'!$C:$C,0))),"",INDEX('Policy Characteristics'!J:J,MATCH($C1089,'Policy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89" s="272" t="str">
        <f>IF(ISBLANK(INDEX('Policy Characteristics'!K:K,MATCH($C1089,'Policy Characteristics'!$C:$C,0))),"",INDEX('Policy Characteristics'!K:K,MATCH($C1089,'Policy Characteristics'!$C:$C,0)))</f>
        <v>architectural-design.html#rnd</v>
      </c>
      <c r="R1089" s="272" t="str">
        <f>IF(ISBLANK(INDEX('Policy Characteristics'!L:L,MATCH($C1089,'Policy Characteristics'!$C:$C,0))),"",INDEX('Policy Characteristics'!L:L,MATCH($C1089,'Policy Characteristics'!$C:$C,0)))</f>
        <v>research-and-development.html</v>
      </c>
    </row>
    <row r="1090" spans="1:18" ht="16">
      <c r="A1090" s="272" t="str">
        <f>IF(ISBLANK(INDEX('Policy Characteristics'!A:A,MATCH($C1090,'Policy Characteristics'!$C:$C,0))),"",INDEX('Policy Characteristics'!A:A,MATCH($C1090,'Policy Characteristics'!$C:$C,0)))</f>
        <v>Research and Development</v>
      </c>
      <c r="B1090" s="272" t="str">
        <f>IF(ISBLANK(INDEX('Policy Characteristics'!B:B,MATCH($C1090,'Policy Characteristics'!$C:$C,0))),"",INDEX('Policy Characteristics'!B:B,MATCH($C1090,'Policy Characteristics'!$C:$C,0)))</f>
        <v>Capital Cost Reduction</v>
      </c>
      <c r="C1090" s="274" t="str">
        <f t="shared" si="57"/>
        <v>RnD Electricity Capital Cost Perc Reduction</v>
      </c>
      <c r="D1090" s="6" t="s">
        <v>77</v>
      </c>
      <c r="E1090" s="45"/>
      <c r="F1090" s="6" t="s">
        <v>341</v>
      </c>
      <c r="G1090" s="44"/>
      <c r="H1090" s="43">
        <v>94</v>
      </c>
      <c r="I1090" s="44" t="s">
        <v>45</v>
      </c>
      <c r="J1090" s="274" t="str">
        <f>IF(ISBLANK(INDEX('Policy Characteristics'!D:D,MATCH($C1090,'Policy Characteristics'!$C:$C,0))),"",INDEX('Policy Characteristics'!D:D,MATCH($C1090,'Policy Characteristics'!$C:$C,0)))</f>
        <v>R&amp;D Capital Cost Reductions</v>
      </c>
      <c r="K1090" s="272" t="str">
        <f>IF(ISBLANK(INDEX('Policy Characteristics'!E:E,MATCH($C1090,'Policy Characteristics'!$C:$C,0))),"",INDEX('Policy Characteristics'!E:E,MATCH($C1090,'Policy Characteristics'!$C:$C,0)))</f>
        <v>RnD electricity capital cost reduction</v>
      </c>
      <c r="L1090" s="285">
        <f>IF(ISBLANK(INDEX('Policy Characteristics'!F:F,MATCH($C1090,'Policy Characteristics'!$C:$C,0))),"",INDEX('Policy Characteristics'!F:F,MATCH($C1090,'Policy Characteristics'!$C:$C,0)))</f>
        <v>0</v>
      </c>
      <c r="M1090" s="285">
        <f>IF(ISBLANK(INDEX('Policy Characteristics'!G:G,MATCH($C1090,'Policy Characteristics'!$C:$C,0))),"",INDEX('Policy Characteristics'!G:G,MATCH($C1090,'Policy Characteristics'!$C:$C,0)))</f>
        <v>0.4</v>
      </c>
      <c r="N1090" s="285">
        <f>IF(ISBLANK(INDEX('Policy Characteristics'!H:H,MATCH($C1090,'Policy Characteristics'!$C:$C,0))),"",INDEX('Policy Characteristics'!H:H,MATCH($C1090,'Policy Characteristics'!$C:$C,0)))</f>
        <v>0.01</v>
      </c>
      <c r="O1090" s="272" t="str">
        <f>IF(ISBLANK(INDEX('Policy Characteristics'!I:I,MATCH($C1090,'Policy Characteristics'!$C:$C,0))),"",INDEX('Policy Characteristics'!I:I,MATCH($C1090,'Policy Characteristics'!$C:$C,0)))</f>
        <v>% reduction in cost</v>
      </c>
      <c r="P1090" s="272" t="str">
        <f>IF(ISBLANK(INDEX('Policy Characteristics'!J:J,MATCH($C1090,'Policy Characteristics'!$C:$C,0))),"",INDEX('Policy Characteristics'!J:J,MATCH($C1090,'Policy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0" s="272" t="str">
        <f>IF(ISBLANK(INDEX('Policy Characteristics'!K:K,MATCH($C1090,'Policy Characteristics'!$C:$C,0))),"",INDEX('Policy Characteristics'!K:K,MATCH($C1090,'Policy Characteristics'!$C:$C,0)))</f>
        <v>architectural-design.html#rnd</v>
      </c>
      <c r="R1090" s="272" t="str">
        <f>IF(ISBLANK(INDEX('Policy Characteristics'!L:L,MATCH($C1090,'Policy Characteristics'!$C:$C,0))),"",INDEX('Policy Characteristics'!L:L,MATCH($C1090,'Policy Characteristics'!$C:$C,0)))</f>
        <v>research-and-development.html</v>
      </c>
    </row>
    <row r="1091" spans="1:18" ht="16">
      <c r="A1091" s="272" t="str">
        <f>IF(ISBLANK(INDEX('Policy Characteristics'!A:A,MATCH($C1091,'Policy Characteristics'!$C:$C,0))),"",INDEX('Policy Characteristics'!A:A,MATCH($C1091,'Policy Characteristics'!$C:$C,0)))</f>
        <v>Research and Development</v>
      </c>
      <c r="B1091" s="272" t="str">
        <f>IF(ISBLANK(INDEX('Policy Characteristics'!B:B,MATCH($C1091,'Policy Characteristics'!$C:$C,0))),"",INDEX('Policy Characteristics'!B:B,MATCH($C1091,'Policy Characteristics'!$C:$C,0)))</f>
        <v>Capital Cost Reduction</v>
      </c>
      <c r="C1091" s="274" t="str">
        <f t="shared" si="57"/>
        <v>RnD Electricity Capital Cost Perc Reduction</v>
      </c>
      <c r="D1091" s="6" t="s">
        <v>78</v>
      </c>
      <c r="E1091" s="45"/>
      <c r="F1091" s="6" t="s">
        <v>342</v>
      </c>
      <c r="G1091" s="44"/>
      <c r="H1091" s="43">
        <v>95</v>
      </c>
      <c r="I1091" s="44" t="s">
        <v>45</v>
      </c>
      <c r="J1091" s="274" t="str">
        <f>IF(ISBLANK(INDEX('Policy Characteristics'!D:D,MATCH($C1091,'Policy Characteristics'!$C:$C,0))),"",INDEX('Policy Characteristics'!D:D,MATCH($C1091,'Policy Characteristics'!$C:$C,0)))</f>
        <v>R&amp;D Capital Cost Reductions</v>
      </c>
      <c r="K1091" s="272" t="str">
        <f>IF(ISBLANK(INDEX('Policy Characteristics'!E:E,MATCH($C1091,'Policy Characteristics'!$C:$C,0))),"",INDEX('Policy Characteristics'!E:E,MATCH($C1091,'Policy Characteristics'!$C:$C,0)))</f>
        <v>RnD electricity capital cost reduction</v>
      </c>
      <c r="L1091" s="285">
        <f>IF(ISBLANK(INDEX('Policy Characteristics'!F:F,MATCH($C1091,'Policy Characteristics'!$C:$C,0))),"",INDEX('Policy Characteristics'!F:F,MATCH($C1091,'Policy Characteristics'!$C:$C,0)))</f>
        <v>0</v>
      </c>
      <c r="M1091" s="285">
        <f>IF(ISBLANK(INDEX('Policy Characteristics'!G:G,MATCH($C1091,'Policy Characteristics'!$C:$C,0))),"",INDEX('Policy Characteristics'!G:G,MATCH($C1091,'Policy Characteristics'!$C:$C,0)))</f>
        <v>0.4</v>
      </c>
      <c r="N1091" s="285">
        <f>IF(ISBLANK(INDEX('Policy Characteristics'!H:H,MATCH($C1091,'Policy Characteristics'!$C:$C,0))),"",INDEX('Policy Characteristics'!H:H,MATCH($C1091,'Policy Characteristics'!$C:$C,0)))</f>
        <v>0.01</v>
      </c>
      <c r="O1091" s="272" t="str">
        <f>IF(ISBLANK(INDEX('Policy Characteristics'!I:I,MATCH($C1091,'Policy Characteristics'!$C:$C,0))),"",INDEX('Policy Characteristics'!I:I,MATCH($C1091,'Policy Characteristics'!$C:$C,0)))</f>
        <v>% reduction in cost</v>
      </c>
      <c r="P1091" s="272" t="str">
        <f>IF(ISBLANK(INDEX('Policy Characteristics'!J:J,MATCH($C1091,'Policy Characteristics'!$C:$C,0))),"",INDEX('Policy Characteristics'!J:J,MATCH($C1091,'Policy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1" s="272" t="str">
        <f>IF(ISBLANK(INDEX('Policy Characteristics'!K:K,MATCH($C1091,'Policy Characteristics'!$C:$C,0))),"",INDEX('Policy Characteristics'!K:K,MATCH($C1091,'Policy Characteristics'!$C:$C,0)))</f>
        <v>architectural-design.html#rnd</v>
      </c>
      <c r="R1091" s="272" t="str">
        <f>IF(ISBLANK(INDEX('Policy Characteristics'!L:L,MATCH($C1091,'Policy Characteristics'!$C:$C,0))),"",INDEX('Policy Characteristics'!L:L,MATCH($C1091,'Policy Characteristics'!$C:$C,0)))</f>
        <v>research-and-development.html</v>
      </c>
    </row>
    <row r="1092" spans="1:18" ht="16">
      <c r="A1092" s="272" t="str">
        <f>IF(ISBLANK(INDEX('Policy Characteristics'!A:A,MATCH($C1092,'Policy Characteristics'!$C:$C,0))),"",INDEX('Policy Characteristics'!A:A,MATCH($C1092,'Policy Characteristics'!$C:$C,0)))</f>
        <v>Research and Development</v>
      </c>
      <c r="B1092" s="272" t="str">
        <f>IF(ISBLANK(INDEX('Policy Characteristics'!B:B,MATCH($C1092,'Policy Characteristics'!$C:$C,0))),"",INDEX('Policy Characteristics'!B:B,MATCH($C1092,'Policy Characteristics'!$C:$C,0)))</f>
        <v>Capital Cost Reduction</v>
      </c>
      <c r="C1092" s="274" t="str">
        <f t="shared" si="57"/>
        <v>RnD Electricity Capital Cost Perc Reduction</v>
      </c>
      <c r="D1092" s="6" t="s">
        <v>471</v>
      </c>
      <c r="E1092" s="45"/>
      <c r="F1092" s="6" t="s">
        <v>475</v>
      </c>
      <c r="G1092" s="44"/>
      <c r="H1092" s="43">
        <v>96</v>
      </c>
      <c r="I1092" s="44" t="s">
        <v>45</v>
      </c>
      <c r="J1092" s="274" t="str">
        <f>IF(ISBLANK(INDEX('Policy Characteristics'!D:D,MATCH($C1092,'Policy Characteristics'!$C:$C,0))),"",INDEX('Policy Characteristics'!D:D,MATCH($C1092,'Policy Characteristics'!$C:$C,0)))</f>
        <v>R&amp;D Capital Cost Reductions</v>
      </c>
      <c r="K1092" s="272" t="str">
        <f>IF(ISBLANK(INDEX('Policy Characteristics'!E:E,MATCH($C1092,'Policy Characteristics'!$C:$C,0))),"",INDEX('Policy Characteristics'!E:E,MATCH($C1092,'Policy Characteristics'!$C:$C,0)))</f>
        <v>RnD electricity capital cost reduction</v>
      </c>
      <c r="L1092" s="285">
        <f>IF(ISBLANK(INDEX('Policy Characteristics'!F:F,MATCH($C1092,'Policy Characteristics'!$C:$C,0))),"",INDEX('Policy Characteristics'!F:F,MATCH($C1092,'Policy Characteristics'!$C:$C,0)))</f>
        <v>0</v>
      </c>
      <c r="M1092" s="285">
        <f>IF(ISBLANK(INDEX('Policy Characteristics'!G:G,MATCH($C1092,'Policy Characteristics'!$C:$C,0))),"",INDEX('Policy Characteristics'!G:G,MATCH($C1092,'Policy Characteristics'!$C:$C,0)))</f>
        <v>0.4</v>
      </c>
      <c r="N1092" s="285">
        <f>IF(ISBLANK(INDEX('Policy Characteristics'!H:H,MATCH($C1092,'Policy Characteristics'!$C:$C,0))),"",INDEX('Policy Characteristics'!H:H,MATCH($C1092,'Policy Characteristics'!$C:$C,0)))</f>
        <v>0.01</v>
      </c>
      <c r="O1092" s="272" t="str">
        <f>IF(ISBLANK(INDEX('Policy Characteristics'!I:I,MATCH($C1092,'Policy Characteristics'!$C:$C,0))),"",INDEX('Policy Characteristics'!I:I,MATCH($C1092,'Policy Characteristics'!$C:$C,0)))</f>
        <v>% reduction in cost</v>
      </c>
      <c r="P1092" s="272" t="str">
        <f>IF(ISBLANK(INDEX('Policy Characteristics'!J:J,MATCH($C1092,'Policy Characteristics'!$C:$C,0))),"",INDEX('Policy Characteristics'!J:J,MATCH($C1092,'Policy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2" s="272" t="str">
        <f>IF(ISBLANK(INDEX('Policy Characteristics'!K:K,MATCH($C1092,'Policy Characteristics'!$C:$C,0))),"",INDEX('Policy Characteristics'!K:K,MATCH($C1092,'Policy Characteristics'!$C:$C,0)))</f>
        <v>architectural-design.html#rnd</v>
      </c>
      <c r="R1092" s="272" t="str">
        <f>IF(ISBLANK(INDEX('Policy Characteristics'!L:L,MATCH($C1092,'Policy Characteristics'!$C:$C,0))),"",INDEX('Policy Characteristics'!L:L,MATCH($C1092,'Policy Characteristics'!$C:$C,0)))</f>
        <v>research-and-development.html</v>
      </c>
    </row>
    <row r="1093" spans="1:18" ht="16">
      <c r="A1093" s="272" t="str">
        <f>IF(ISBLANK(INDEX('Policy Characteristics'!A:A,MATCH($C1093,'Policy Characteristics'!$C:$C,0))),"",INDEX('Policy Characteristics'!A:A,MATCH($C1093,'Policy Characteristics'!$C:$C,0)))</f>
        <v>Research and Development</v>
      </c>
      <c r="B1093" s="272" t="str">
        <f>IF(ISBLANK(INDEX('Policy Characteristics'!B:B,MATCH($C1093,'Policy Characteristics'!$C:$C,0))),"",INDEX('Policy Characteristics'!B:B,MATCH($C1093,'Policy Characteristics'!$C:$C,0)))</f>
        <v>Capital Cost Reduction</v>
      </c>
      <c r="C1093" s="274" t="str">
        <f t="shared" si="57"/>
        <v>RnD Electricity Capital Cost Perc Reduction</v>
      </c>
      <c r="D1093" s="6" t="s">
        <v>79</v>
      </c>
      <c r="E1093" s="45"/>
      <c r="F1093" s="6" t="s">
        <v>343</v>
      </c>
      <c r="G1093" s="44"/>
      <c r="H1093" s="43">
        <v>97</v>
      </c>
      <c r="I1093" s="44" t="s">
        <v>45</v>
      </c>
      <c r="J1093" s="274" t="str">
        <f>IF(ISBLANK(INDEX('Policy Characteristics'!D:D,MATCH($C1093,'Policy Characteristics'!$C:$C,0))),"",INDEX('Policy Characteristics'!D:D,MATCH($C1093,'Policy Characteristics'!$C:$C,0)))</f>
        <v>R&amp;D Capital Cost Reductions</v>
      </c>
      <c r="K1093" s="272" t="str">
        <f>IF(ISBLANK(INDEX('Policy Characteristics'!E:E,MATCH($C1093,'Policy Characteristics'!$C:$C,0))),"",INDEX('Policy Characteristics'!E:E,MATCH($C1093,'Policy Characteristics'!$C:$C,0)))</f>
        <v>RnD electricity capital cost reduction</v>
      </c>
      <c r="L1093" s="285">
        <f>IF(ISBLANK(INDEX('Policy Characteristics'!F:F,MATCH($C1093,'Policy Characteristics'!$C:$C,0))),"",INDEX('Policy Characteristics'!F:F,MATCH($C1093,'Policy Characteristics'!$C:$C,0)))</f>
        <v>0</v>
      </c>
      <c r="M1093" s="285">
        <f>IF(ISBLANK(INDEX('Policy Characteristics'!G:G,MATCH($C1093,'Policy Characteristics'!$C:$C,0))),"",INDEX('Policy Characteristics'!G:G,MATCH($C1093,'Policy Characteristics'!$C:$C,0)))</f>
        <v>0.4</v>
      </c>
      <c r="N1093" s="285">
        <f>IF(ISBLANK(INDEX('Policy Characteristics'!H:H,MATCH($C1093,'Policy Characteristics'!$C:$C,0))),"",INDEX('Policy Characteristics'!H:H,MATCH($C1093,'Policy Characteristics'!$C:$C,0)))</f>
        <v>0.01</v>
      </c>
      <c r="O1093" s="272" t="str">
        <f>IF(ISBLANK(INDEX('Policy Characteristics'!I:I,MATCH($C1093,'Policy Characteristics'!$C:$C,0))),"",INDEX('Policy Characteristics'!I:I,MATCH($C1093,'Policy Characteristics'!$C:$C,0)))</f>
        <v>% reduction in cost</v>
      </c>
      <c r="P1093" s="272" t="str">
        <f>IF(ISBLANK(INDEX('Policy Characteristics'!J:J,MATCH($C1093,'Policy Characteristics'!$C:$C,0))),"",INDEX('Policy Characteristics'!J:J,MATCH($C1093,'Policy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3" s="272" t="str">
        <f>IF(ISBLANK(INDEX('Policy Characteristics'!K:K,MATCH($C1093,'Policy Characteristics'!$C:$C,0))),"",INDEX('Policy Characteristics'!K:K,MATCH($C1093,'Policy Characteristics'!$C:$C,0)))</f>
        <v>architectural-design.html#rnd</v>
      </c>
      <c r="R1093" s="272" t="str">
        <f>IF(ISBLANK(INDEX('Policy Characteristics'!L:L,MATCH($C1093,'Policy Characteristics'!$C:$C,0))),"",INDEX('Policy Characteristics'!L:L,MATCH($C1093,'Policy Characteristics'!$C:$C,0)))</f>
        <v>research-and-development.html</v>
      </c>
    </row>
    <row r="1094" spans="1:18" ht="16">
      <c r="A1094" s="272" t="str">
        <f>IF(ISBLANK(INDEX('Policy Characteristics'!A:A,MATCH($C1094,'Policy Characteristics'!$C:$C,0))),"",INDEX('Policy Characteristics'!A:A,MATCH($C1094,'Policy Characteristics'!$C:$C,0)))</f>
        <v>Research and Development</v>
      </c>
      <c r="B1094" s="272" t="str">
        <f>IF(ISBLANK(INDEX('Policy Characteristics'!B:B,MATCH($C1094,'Policy Characteristics'!$C:$C,0))),"",INDEX('Policy Characteristics'!B:B,MATCH($C1094,'Policy Characteristics'!$C:$C,0)))</f>
        <v>Capital Cost Reduction</v>
      </c>
      <c r="C1094" s="274" t="str">
        <f t="shared" si="57"/>
        <v>RnD Electricity Capital Cost Perc Reduction</v>
      </c>
      <c r="D1094" s="6" t="s">
        <v>80</v>
      </c>
      <c r="E1094" s="45"/>
      <c r="F1094" s="6" t="s">
        <v>344</v>
      </c>
      <c r="G1094" s="44"/>
      <c r="H1094" s="43">
        <v>98</v>
      </c>
      <c r="I1094" s="44" t="s">
        <v>45</v>
      </c>
      <c r="J1094" s="274" t="str">
        <f>IF(ISBLANK(INDEX('Policy Characteristics'!D:D,MATCH($C1094,'Policy Characteristics'!$C:$C,0))),"",INDEX('Policy Characteristics'!D:D,MATCH($C1094,'Policy Characteristics'!$C:$C,0)))</f>
        <v>R&amp;D Capital Cost Reductions</v>
      </c>
      <c r="K1094" s="272" t="str">
        <f>IF(ISBLANK(INDEX('Policy Characteristics'!E:E,MATCH($C1094,'Policy Characteristics'!$C:$C,0))),"",INDEX('Policy Characteristics'!E:E,MATCH($C1094,'Policy Characteristics'!$C:$C,0)))</f>
        <v>RnD electricity capital cost reduction</v>
      </c>
      <c r="L1094" s="285">
        <f>IF(ISBLANK(INDEX('Policy Characteristics'!F:F,MATCH($C1094,'Policy Characteristics'!$C:$C,0))),"",INDEX('Policy Characteristics'!F:F,MATCH($C1094,'Policy Characteristics'!$C:$C,0)))</f>
        <v>0</v>
      </c>
      <c r="M1094" s="285">
        <f>IF(ISBLANK(INDEX('Policy Characteristics'!G:G,MATCH($C1094,'Policy Characteristics'!$C:$C,0))),"",INDEX('Policy Characteristics'!G:G,MATCH($C1094,'Policy Characteristics'!$C:$C,0)))</f>
        <v>0.4</v>
      </c>
      <c r="N1094" s="285">
        <f>IF(ISBLANK(INDEX('Policy Characteristics'!H:H,MATCH($C1094,'Policy Characteristics'!$C:$C,0))),"",INDEX('Policy Characteristics'!H:H,MATCH($C1094,'Policy Characteristics'!$C:$C,0)))</f>
        <v>0.01</v>
      </c>
      <c r="O1094" s="272" t="str">
        <f>IF(ISBLANK(INDEX('Policy Characteristics'!I:I,MATCH($C1094,'Policy Characteristics'!$C:$C,0))),"",INDEX('Policy Characteristics'!I:I,MATCH($C1094,'Policy Characteristics'!$C:$C,0)))</f>
        <v>% reduction in cost</v>
      </c>
      <c r="P1094" s="272" t="str">
        <f>IF(ISBLANK(INDEX('Policy Characteristics'!J:J,MATCH($C1094,'Policy Characteristics'!$C:$C,0))),"",INDEX('Policy Characteristics'!J:J,MATCH($C1094,'Policy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4" s="272" t="str">
        <f>IF(ISBLANK(INDEX('Policy Characteristics'!K:K,MATCH($C1094,'Policy Characteristics'!$C:$C,0))),"",INDEX('Policy Characteristics'!K:K,MATCH($C1094,'Policy Characteristics'!$C:$C,0)))</f>
        <v>architectural-design.html#rnd</v>
      </c>
      <c r="R1094" s="272" t="str">
        <f>IF(ISBLANK(INDEX('Policy Characteristics'!L:L,MATCH($C1094,'Policy Characteristics'!$C:$C,0))),"",INDEX('Policy Characteristics'!L:L,MATCH($C1094,'Policy Characteristics'!$C:$C,0)))</f>
        <v>research-and-development.html</v>
      </c>
    </row>
    <row r="1095" spans="1:18" ht="16">
      <c r="A1095" s="272" t="str">
        <f>IF(ISBLANK(INDEX('Policy Characteristics'!A:A,MATCH($C1095,'Policy Characteristics'!$C:$C,0))),"",INDEX('Policy Characteristics'!A:A,MATCH($C1095,'Policy Characteristics'!$C:$C,0)))</f>
        <v>Research and Development</v>
      </c>
      <c r="B1095" s="272" t="str">
        <f>IF(ISBLANK(INDEX('Policy Characteristics'!B:B,MATCH($C1095,'Policy Characteristics'!$C:$C,0))),"",INDEX('Policy Characteristics'!B:B,MATCH($C1095,'Policy Characteristics'!$C:$C,0)))</f>
        <v>Capital Cost Reduction</v>
      </c>
      <c r="C1095" s="274" t="str">
        <f t="shared" si="57"/>
        <v>RnD Electricity Capital Cost Perc Reduction</v>
      </c>
      <c r="D1095" s="6" t="s">
        <v>81</v>
      </c>
      <c r="E1095" s="45"/>
      <c r="F1095" s="6" t="s">
        <v>345</v>
      </c>
      <c r="G1095" s="44"/>
      <c r="H1095" s="43">
        <v>99</v>
      </c>
      <c r="I1095" s="44" t="s">
        <v>45</v>
      </c>
      <c r="J1095" s="274" t="str">
        <f>IF(ISBLANK(INDEX('Policy Characteristics'!D:D,MATCH($C1095,'Policy Characteristics'!$C:$C,0))),"",INDEX('Policy Characteristics'!D:D,MATCH($C1095,'Policy Characteristics'!$C:$C,0)))</f>
        <v>R&amp;D Capital Cost Reductions</v>
      </c>
      <c r="K1095" s="272" t="str">
        <f>IF(ISBLANK(INDEX('Policy Characteristics'!E:E,MATCH($C1095,'Policy Characteristics'!$C:$C,0))),"",INDEX('Policy Characteristics'!E:E,MATCH($C1095,'Policy Characteristics'!$C:$C,0)))</f>
        <v>RnD electricity capital cost reduction</v>
      </c>
      <c r="L1095" s="285">
        <f>IF(ISBLANK(INDEX('Policy Characteristics'!F:F,MATCH($C1095,'Policy Characteristics'!$C:$C,0))),"",INDEX('Policy Characteristics'!F:F,MATCH($C1095,'Policy Characteristics'!$C:$C,0)))</f>
        <v>0</v>
      </c>
      <c r="M1095" s="285">
        <f>IF(ISBLANK(INDEX('Policy Characteristics'!G:G,MATCH($C1095,'Policy Characteristics'!$C:$C,0))),"",INDEX('Policy Characteristics'!G:G,MATCH($C1095,'Policy Characteristics'!$C:$C,0)))</f>
        <v>0.4</v>
      </c>
      <c r="N1095" s="285">
        <f>IF(ISBLANK(INDEX('Policy Characteristics'!H:H,MATCH($C1095,'Policy Characteristics'!$C:$C,0))),"",INDEX('Policy Characteristics'!H:H,MATCH($C1095,'Policy Characteristics'!$C:$C,0)))</f>
        <v>0.01</v>
      </c>
      <c r="O1095" s="272" t="str">
        <f>IF(ISBLANK(INDEX('Policy Characteristics'!I:I,MATCH($C1095,'Policy Characteristics'!$C:$C,0))),"",INDEX('Policy Characteristics'!I:I,MATCH($C1095,'Policy Characteristics'!$C:$C,0)))</f>
        <v>% reduction in cost</v>
      </c>
      <c r="P1095" s="272" t="str">
        <f>IF(ISBLANK(INDEX('Policy Characteristics'!J:J,MATCH($C1095,'Policy Characteristics'!$C:$C,0))),"",INDEX('Policy Characteristics'!J:J,MATCH($C1095,'Policy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5" s="272" t="str">
        <f>IF(ISBLANK(INDEX('Policy Characteristics'!K:K,MATCH($C1095,'Policy Characteristics'!$C:$C,0))),"",INDEX('Policy Characteristics'!K:K,MATCH($C1095,'Policy Characteristics'!$C:$C,0)))</f>
        <v>architectural-design.html#rnd</v>
      </c>
      <c r="R1095" s="272" t="str">
        <f>IF(ISBLANK(INDEX('Policy Characteristics'!L:L,MATCH($C1095,'Policy Characteristics'!$C:$C,0))),"",INDEX('Policy Characteristics'!L:L,MATCH($C1095,'Policy Characteristics'!$C:$C,0)))</f>
        <v>research-and-development.html</v>
      </c>
    </row>
    <row r="1096" spans="1:18" ht="16">
      <c r="A1096" s="272" t="str">
        <f>IF(ISBLANK(INDEX('Policy Characteristics'!A:A,MATCH($C1096,'Policy Characteristics'!$C:$C,0))),"",INDEX('Policy Characteristics'!A:A,MATCH($C1096,'Policy Characteristics'!$C:$C,0)))</f>
        <v>Research and Development</v>
      </c>
      <c r="B1096" s="272" t="str">
        <f>IF(ISBLANK(INDEX('Policy Characteristics'!B:B,MATCH($C1096,'Policy Characteristics'!$C:$C,0))),"",INDEX('Policy Characteristics'!B:B,MATCH($C1096,'Policy Characteristics'!$C:$C,0)))</f>
        <v>Capital Cost Reduction</v>
      </c>
      <c r="C1096" s="274" t="str">
        <f t="shared" si="57"/>
        <v>RnD Electricity Capital Cost Perc Reduction</v>
      </c>
      <c r="D1096" s="6" t="s">
        <v>328</v>
      </c>
      <c r="E1096" s="45"/>
      <c r="F1096" s="6" t="s">
        <v>2285</v>
      </c>
      <c r="G1096" s="44"/>
      <c r="H1096" s="43">
        <v>192</v>
      </c>
      <c r="I1096" s="44" t="s">
        <v>45</v>
      </c>
      <c r="J1096" s="274" t="str">
        <f>IF(ISBLANK(INDEX('Policy Characteristics'!D:D,MATCH($C1096,'Policy Characteristics'!$C:$C,0))),"",INDEX('Policy Characteristics'!D:D,MATCH($C1096,'Policy Characteristics'!$C:$C,0)))</f>
        <v>R&amp;D Capital Cost Reductions</v>
      </c>
      <c r="K1096" s="272" t="str">
        <f>IF(ISBLANK(INDEX('Policy Characteristics'!E:E,MATCH($C1096,'Policy Characteristics'!$C:$C,0))),"",INDEX('Policy Characteristics'!E:E,MATCH($C1096,'Policy Characteristics'!$C:$C,0)))</f>
        <v>RnD electricity capital cost reduction</v>
      </c>
      <c r="L1096" s="285">
        <f>IF(ISBLANK(INDEX('Policy Characteristics'!F:F,MATCH($C1096,'Policy Characteristics'!$C:$C,0))),"",INDEX('Policy Characteristics'!F:F,MATCH($C1096,'Policy Characteristics'!$C:$C,0)))</f>
        <v>0</v>
      </c>
      <c r="M1096" s="285">
        <f>IF(ISBLANK(INDEX('Policy Characteristics'!G:G,MATCH($C1096,'Policy Characteristics'!$C:$C,0))),"",INDEX('Policy Characteristics'!G:G,MATCH($C1096,'Policy Characteristics'!$C:$C,0)))</f>
        <v>0.4</v>
      </c>
      <c r="N1096" s="285">
        <f>IF(ISBLANK(INDEX('Policy Characteristics'!H:H,MATCH($C1096,'Policy Characteristics'!$C:$C,0))),"",INDEX('Policy Characteristics'!H:H,MATCH($C1096,'Policy Characteristics'!$C:$C,0)))</f>
        <v>0.01</v>
      </c>
      <c r="O1096" s="272" t="str">
        <f>IF(ISBLANK(INDEX('Policy Characteristics'!I:I,MATCH($C1096,'Policy Characteristics'!$C:$C,0))),"",INDEX('Policy Characteristics'!I:I,MATCH($C1096,'Policy Characteristics'!$C:$C,0)))</f>
        <v>% reduction in cost</v>
      </c>
      <c r="P1096" s="272" t="str">
        <f>IF(ISBLANK(INDEX('Policy Characteristics'!J:J,MATCH($C1096,'Policy Characteristics'!$C:$C,0))),"",INDEX('Policy Characteristics'!J:J,MATCH($C1096,'Policy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6" s="272" t="str">
        <f>IF(ISBLANK(INDEX('Policy Characteristics'!K:K,MATCH($C1096,'Policy Characteristics'!$C:$C,0))),"",INDEX('Policy Characteristics'!K:K,MATCH($C1096,'Policy Characteristics'!$C:$C,0)))</f>
        <v>architectural-design.html#rnd</v>
      </c>
      <c r="R1096" s="272" t="str">
        <f>IF(ISBLANK(INDEX('Policy Characteristics'!L:L,MATCH($C1096,'Policy Characteristics'!$C:$C,0))),"",INDEX('Policy Characteristics'!L:L,MATCH($C1096,'Policy Characteristics'!$C:$C,0)))</f>
        <v>research-and-development.html</v>
      </c>
    </row>
    <row r="1097" spans="1:18" ht="16">
      <c r="A1097" s="272" t="str">
        <f>IF(ISBLANK(INDEX('Policy Characteristics'!A:A,MATCH($C1097,'Policy Characteristics'!$C:$C,0))),"",INDEX('Policy Characteristics'!A:A,MATCH($C1097,'Policy Characteristics'!$C:$C,0)))</f>
        <v>Research and Development</v>
      </c>
      <c r="B1097" s="272" t="str">
        <f>IF(ISBLANK(INDEX('Policy Characteristics'!B:B,MATCH($C1097,'Policy Characteristics'!$C:$C,0))),"",INDEX('Policy Characteristics'!B:B,MATCH($C1097,'Policy Characteristics'!$C:$C,0)))</f>
        <v>Capital Cost Reduction</v>
      </c>
      <c r="C1097" s="274" t="str">
        <f t="shared" ref="C1097:C1098" si="58">C$1088</f>
        <v>RnD Electricity Capital Cost Perc Reduction</v>
      </c>
      <c r="D1097" s="6" t="s">
        <v>467</v>
      </c>
      <c r="E1097" s="45"/>
      <c r="F1097" s="6" t="s">
        <v>468</v>
      </c>
      <c r="G1097" s="44"/>
      <c r="H1097" s="43">
        <v>180</v>
      </c>
      <c r="I1097" s="44" t="s">
        <v>45</v>
      </c>
      <c r="J1097" s="274" t="str">
        <f>IF(ISBLANK(INDEX('Policy Characteristics'!D:D,MATCH($C1097,'Policy Characteristics'!$C:$C,0))),"",INDEX('Policy Characteristics'!D:D,MATCH($C1097,'Policy Characteristics'!$C:$C,0)))</f>
        <v>R&amp;D Capital Cost Reductions</v>
      </c>
      <c r="K1097" s="272" t="str">
        <f>IF(ISBLANK(INDEX('Policy Characteristics'!E:E,MATCH($C1097,'Policy Characteristics'!$C:$C,0))),"",INDEX('Policy Characteristics'!E:E,MATCH($C1097,'Policy Characteristics'!$C:$C,0)))</f>
        <v>RnD electricity capital cost reduction</v>
      </c>
      <c r="L1097" s="285">
        <f>IF(ISBLANK(INDEX('Policy Characteristics'!F:F,MATCH($C1097,'Policy Characteristics'!$C:$C,0))),"",INDEX('Policy Characteristics'!F:F,MATCH($C1097,'Policy Characteristics'!$C:$C,0)))</f>
        <v>0</v>
      </c>
      <c r="M1097" s="285">
        <f>IF(ISBLANK(INDEX('Policy Characteristics'!G:G,MATCH($C1097,'Policy Characteristics'!$C:$C,0))),"",INDEX('Policy Characteristics'!G:G,MATCH($C1097,'Policy Characteristics'!$C:$C,0)))</f>
        <v>0.4</v>
      </c>
      <c r="N1097" s="285">
        <f>IF(ISBLANK(INDEX('Policy Characteristics'!H:H,MATCH($C1097,'Policy Characteristics'!$C:$C,0))),"",INDEX('Policy Characteristics'!H:H,MATCH($C1097,'Policy Characteristics'!$C:$C,0)))</f>
        <v>0.01</v>
      </c>
      <c r="O1097" s="272" t="str">
        <f>IF(ISBLANK(INDEX('Policy Characteristics'!I:I,MATCH($C1097,'Policy Characteristics'!$C:$C,0))),"",INDEX('Policy Characteristics'!I:I,MATCH($C1097,'Policy Characteristics'!$C:$C,0)))</f>
        <v>% reduction in cost</v>
      </c>
      <c r="P1097" s="272" t="str">
        <f>IF(ISBLANK(INDEX('Policy Characteristics'!J:J,MATCH($C1097,'Policy Characteristics'!$C:$C,0))),"",INDEX('Policy Characteristics'!J:J,MATCH($C1097,'Policy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7" s="272" t="str">
        <f>IF(ISBLANK(INDEX('Policy Characteristics'!K:K,MATCH($C1097,'Policy Characteristics'!$C:$C,0))),"",INDEX('Policy Characteristics'!K:K,MATCH($C1097,'Policy Characteristics'!$C:$C,0)))</f>
        <v>architectural-design.html#rnd</v>
      </c>
      <c r="R1097" s="272" t="str">
        <f>IF(ISBLANK(INDEX('Policy Characteristics'!L:L,MATCH($C1097,'Policy Characteristics'!$C:$C,0))),"",INDEX('Policy Characteristics'!L:L,MATCH($C1097,'Policy Characteristics'!$C:$C,0)))</f>
        <v>research-and-development.html</v>
      </c>
    </row>
    <row r="1098" spans="1:18" ht="16">
      <c r="A1098" s="272" t="str">
        <f>IF(ISBLANK(INDEX('Policy Characteristics'!A:A,MATCH($C1098,'Policy Characteristics'!$C:$C,0))),"",INDEX('Policy Characteristics'!A:A,MATCH($C1098,'Policy Characteristics'!$C:$C,0)))</f>
        <v>Research and Development</v>
      </c>
      <c r="B1098" s="272" t="str">
        <f>IF(ISBLANK(INDEX('Policy Characteristics'!B:B,MATCH($C1098,'Policy Characteristics'!$C:$C,0))),"",INDEX('Policy Characteristics'!B:B,MATCH($C1098,'Policy Characteristics'!$C:$C,0)))</f>
        <v>Capital Cost Reduction</v>
      </c>
      <c r="C1098" s="274" t="str">
        <f t="shared" si="58"/>
        <v>RnD Electricity Capital Cost Perc Reduction</v>
      </c>
      <c r="D1098" s="6" t="s">
        <v>476</v>
      </c>
      <c r="E1098" s="45"/>
      <c r="F1098" s="6" t="s">
        <v>478</v>
      </c>
      <c r="G1098" s="44"/>
      <c r="H1098" s="43">
        <v>183</v>
      </c>
      <c r="I1098" s="44" t="s">
        <v>45</v>
      </c>
      <c r="J1098" s="274" t="str">
        <f>IF(ISBLANK(INDEX('Policy Characteristics'!D:D,MATCH($C1098,'Policy Characteristics'!$C:$C,0))),"",INDEX('Policy Characteristics'!D:D,MATCH($C1098,'Policy Characteristics'!$C:$C,0)))</f>
        <v>R&amp;D Capital Cost Reductions</v>
      </c>
      <c r="K1098" s="272" t="str">
        <f>IF(ISBLANK(INDEX('Policy Characteristics'!E:E,MATCH($C1098,'Policy Characteristics'!$C:$C,0))),"",INDEX('Policy Characteristics'!E:E,MATCH($C1098,'Policy Characteristics'!$C:$C,0)))</f>
        <v>RnD electricity capital cost reduction</v>
      </c>
      <c r="L1098" s="285">
        <f>IF(ISBLANK(INDEX('Policy Characteristics'!F:F,MATCH($C1098,'Policy Characteristics'!$C:$C,0))),"",INDEX('Policy Characteristics'!F:F,MATCH($C1098,'Policy Characteristics'!$C:$C,0)))</f>
        <v>0</v>
      </c>
      <c r="M1098" s="285">
        <f>IF(ISBLANK(INDEX('Policy Characteristics'!G:G,MATCH($C1098,'Policy Characteristics'!$C:$C,0))),"",INDEX('Policy Characteristics'!G:G,MATCH($C1098,'Policy Characteristics'!$C:$C,0)))</f>
        <v>0.4</v>
      </c>
      <c r="N1098" s="285">
        <f>IF(ISBLANK(INDEX('Policy Characteristics'!H:H,MATCH($C1098,'Policy Characteristics'!$C:$C,0))),"",INDEX('Policy Characteristics'!H:H,MATCH($C1098,'Policy Characteristics'!$C:$C,0)))</f>
        <v>0.01</v>
      </c>
      <c r="O1098" s="272" t="str">
        <f>IF(ISBLANK(INDEX('Policy Characteristics'!I:I,MATCH($C1098,'Policy Characteristics'!$C:$C,0))),"",INDEX('Policy Characteristics'!I:I,MATCH($C1098,'Policy Characteristics'!$C:$C,0)))</f>
        <v>% reduction in cost</v>
      </c>
      <c r="P1098" s="272" t="str">
        <f>IF(ISBLANK(INDEX('Policy Characteristics'!J:J,MATCH($C1098,'Policy Characteristics'!$C:$C,0))),"",INDEX('Policy Characteristics'!J:J,MATCH($C1098,'Policy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8" s="272" t="str">
        <f>IF(ISBLANK(INDEX('Policy Characteristics'!K:K,MATCH($C1098,'Policy Characteristics'!$C:$C,0))),"",INDEX('Policy Characteristics'!K:K,MATCH($C1098,'Policy Characteristics'!$C:$C,0)))</f>
        <v>architectural-design.html#rnd</v>
      </c>
      <c r="R1098" s="272" t="str">
        <f>IF(ISBLANK(INDEX('Policy Characteristics'!L:L,MATCH($C1098,'Policy Characteristics'!$C:$C,0))),"",INDEX('Policy Characteristics'!L:L,MATCH($C1098,'Policy Characteristics'!$C:$C,0)))</f>
        <v>research-and-development.html</v>
      </c>
    </row>
    <row r="1099" spans="1:18" ht="16">
      <c r="A1099" s="272" t="str">
        <f>IF(ISBLANK(INDEX('Policy Characteristics'!A:A,MATCH($C1099,'Policy Characteristics'!$C:$C,0))),"",INDEX('Policy Characteristics'!A:A,MATCH($C1099,'Policy Characteristics'!$C:$C,0)))</f>
        <v>Research and Development</v>
      </c>
      <c r="B1099" s="272" t="str">
        <f>IF(ISBLANK(INDEX('Policy Characteristics'!B:B,MATCH($C1099,'Policy Characteristics'!$C:$C,0))),"",INDEX('Policy Characteristics'!B:B,MATCH($C1099,'Policy Characteristics'!$C:$C,0)))</f>
        <v>Capital Cost Reduction</v>
      </c>
      <c r="C1099" s="275" t="s">
        <v>308</v>
      </c>
      <c r="D1099" t="s">
        <v>3188</v>
      </c>
      <c r="E1099" s="44"/>
      <c r="F1099" s="6" t="s">
        <v>3225</v>
      </c>
      <c r="G1099" s="44"/>
      <c r="H1099" s="43">
        <v>1462</v>
      </c>
      <c r="I1099" s="44" t="s">
        <v>45</v>
      </c>
      <c r="J1099" s="274" t="str">
        <f>IF(ISBLANK(INDEX('Policy Characteristics'!D:D,MATCH($C1099,'Policy Characteristics'!$C:$C,0))),"",INDEX('Policy Characteristics'!D:D,MATCH($C1099,'Policy Characteristics'!$C:$C,0)))</f>
        <v>R&amp;D Capital Cost Reductions</v>
      </c>
      <c r="K1099" s="272" t="str">
        <f>IF(ISBLANK(INDEX('Policy Characteristics'!E:E,MATCH($C1099,'Policy Characteristics'!$C:$C,0))),"",INDEX('Policy Characteristics'!E:E,MATCH($C1099,'Policy Characteristics'!$C:$C,0)))</f>
        <v>RnD industry capital cost reduction</v>
      </c>
      <c r="L1099" s="285">
        <f>IF(ISBLANK(INDEX('Policy Characteristics'!F:F,MATCH($C1099,'Policy Characteristics'!$C:$C,0))),"",INDEX('Policy Characteristics'!F:F,MATCH($C1099,'Policy Characteristics'!$C:$C,0)))</f>
        <v>0</v>
      </c>
      <c r="M1099" s="285">
        <f>IF(ISBLANK(INDEX('Policy Characteristics'!G:G,MATCH($C1099,'Policy Characteristics'!$C:$C,0))),"",INDEX('Policy Characteristics'!G:G,MATCH($C1099,'Policy Characteristics'!$C:$C,0)))</f>
        <v>0.4</v>
      </c>
      <c r="N1099" s="285">
        <f>IF(ISBLANK(INDEX('Policy Characteristics'!H:H,MATCH($C1099,'Policy Characteristics'!$C:$C,0))),"",INDEX('Policy Characteristics'!H:H,MATCH($C1099,'Policy Characteristics'!$C:$C,0)))</f>
        <v>0.01</v>
      </c>
      <c r="O1099" s="272" t="str">
        <f>IF(ISBLANK(INDEX('Policy Characteristics'!I:I,MATCH($C1099,'Policy Characteristics'!$C:$C,0))),"",INDEX('Policy Characteristics'!I:I,MATCH($C1099,'Policy Characteristics'!$C:$C,0)))</f>
        <v>% reduction in cost</v>
      </c>
      <c r="P1099" s="272" t="str">
        <f>IF(ISBLANK(INDEX('Policy Characteristics'!J:J,MATCH($C1099,'Policy Characteristics'!$C:$C,0))),"",INDEX('Policy Characteristics'!J:J,MATCH($C1099,'Policy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099" s="272" t="str">
        <f>IF(ISBLANK(INDEX('Policy Characteristics'!K:K,MATCH($C1099,'Policy Characteristics'!$C:$C,0))),"",INDEX('Policy Characteristics'!K:K,MATCH($C1099,'Policy Characteristics'!$C:$C,0)))</f>
        <v>architectural-design.html#rnd</v>
      </c>
      <c r="R1099" s="272" t="str">
        <f>IF(ISBLANK(INDEX('Policy Characteristics'!L:L,MATCH($C1099,'Policy Characteristics'!$C:$C,0))),"",INDEX('Policy Characteristics'!L:L,MATCH($C1099,'Policy Characteristics'!$C:$C,0)))</f>
        <v>research-and-development.html</v>
      </c>
    </row>
    <row r="1100" spans="1:18" ht="16">
      <c r="A1100" s="272" t="str">
        <f>IF(ISBLANK(INDEX('Policy Characteristics'!A:A,MATCH($C1100,'Policy Characteristics'!$C:$C,0))),"",INDEX('Policy Characteristics'!A:A,MATCH($C1100,'Policy Characteristics'!$C:$C,0)))</f>
        <v>Research and Development</v>
      </c>
      <c r="B1100" s="272" t="str">
        <f>IF(ISBLANK(INDEX('Policy Characteristics'!B:B,MATCH($C1100,'Policy Characteristics'!$C:$C,0))),"",INDEX('Policy Characteristics'!B:B,MATCH($C1100,'Policy Characteristics'!$C:$C,0)))</f>
        <v>Capital Cost Reduction</v>
      </c>
      <c r="C1100" s="274" t="str">
        <f t="shared" ref="C1100:C1123" si="59">C$1099</f>
        <v>RnD Industry Capital Cost Perc Reduction</v>
      </c>
      <c r="D1100" t="s">
        <v>3189</v>
      </c>
      <c r="E1100" s="44"/>
      <c r="F1100" s="6" t="s">
        <v>3226</v>
      </c>
      <c r="G1100" s="44"/>
      <c r="H1100" s="43">
        <v>1463</v>
      </c>
      <c r="I1100" s="44" t="s">
        <v>45</v>
      </c>
      <c r="J1100" s="274" t="str">
        <f>IF(ISBLANK(INDEX('Policy Characteristics'!D:D,MATCH($C1100,'Policy Characteristics'!$C:$C,0))),"",INDEX('Policy Characteristics'!D:D,MATCH($C1100,'Policy Characteristics'!$C:$C,0)))</f>
        <v>R&amp;D Capital Cost Reductions</v>
      </c>
      <c r="K1100" s="272" t="str">
        <f>IF(ISBLANK(INDEX('Policy Characteristics'!E:E,MATCH($C1100,'Policy Characteristics'!$C:$C,0))),"",INDEX('Policy Characteristics'!E:E,MATCH($C1100,'Policy Characteristics'!$C:$C,0)))</f>
        <v>RnD industry capital cost reduction</v>
      </c>
      <c r="L1100" s="285">
        <f>IF(ISBLANK(INDEX('Policy Characteristics'!F:F,MATCH($C1100,'Policy Characteristics'!$C:$C,0))),"",INDEX('Policy Characteristics'!F:F,MATCH($C1100,'Policy Characteristics'!$C:$C,0)))</f>
        <v>0</v>
      </c>
      <c r="M1100" s="285">
        <f>IF(ISBLANK(INDEX('Policy Characteristics'!G:G,MATCH($C1100,'Policy Characteristics'!$C:$C,0))),"",INDEX('Policy Characteristics'!G:G,MATCH($C1100,'Policy Characteristics'!$C:$C,0)))</f>
        <v>0.4</v>
      </c>
      <c r="N1100" s="285">
        <f>IF(ISBLANK(INDEX('Policy Characteristics'!H:H,MATCH($C1100,'Policy Characteristics'!$C:$C,0))),"",INDEX('Policy Characteristics'!H:H,MATCH($C1100,'Policy Characteristics'!$C:$C,0)))</f>
        <v>0.01</v>
      </c>
      <c r="O1100" s="272" t="str">
        <f>IF(ISBLANK(INDEX('Policy Characteristics'!I:I,MATCH($C1100,'Policy Characteristics'!$C:$C,0))),"",INDEX('Policy Characteristics'!I:I,MATCH($C1100,'Policy Characteristics'!$C:$C,0)))</f>
        <v>% reduction in cost</v>
      </c>
      <c r="P1100" s="272" t="str">
        <f>IF(ISBLANK(INDEX('Policy Characteristics'!J:J,MATCH($C1100,'Policy Characteristics'!$C:$C,0))),"",INDEX('Policy Characteristics'!J:J,MATCH($C1100,'Policy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0" s="272" t="str">
        <f>IF(ISBLANK(INDEX('Policy Characteristics'!K:K,MATCH($C1100,'Policy Characteristics'!$C:$C,0))),"",INDEX('Policy Characteristics'!K:K,MATCH($C1100,'Policy Characteristics'!$C:$C,0)))</f>
        <v>architectural-design.html#rnd</v>
      </c>
      <c r="R1100" s="272" t="str">
        <f>IF(ISBLANK(INDEX('Policy Characteristics'!L:L,MATCH($C1100,'Policy Characteristics'!$C:$C,0))),"",INDEX('Policy Characteristics'!L:L,MATCH($C1100,'Policy Characteristics'!$C:$C,0)))</f>
        <v>research-and-development.html</v>
      </c>
    </row>
    <row r="1101" spans="1:18" ht="16">
      <c r="A1101" s="272" t="str">
        <f>IF(ISBLANK(INDEX('Policy Characteristics'!A:A,MATCH($C1101,'Policy Characteristics'!$C:$C,0))),"",INDEX('Policy Characteristics'!A:A,MATCH($C1101,'Policy Characteristics'!$C:$C,0)))</f>
        <v>Research and Development</v>
      </c>
      <c r="B1101" s="272" t="str">
        <f>IF(ISBLANK(INDEX('Policy Characteristics'!B:B,MATCH($C1101,'Policy Characteristics'!$C:$C,0))),"",INDEX('Policy Characteristics'!B:B,MATCH($C1101,'Policy Characteristics'!$C:$C,0)))</f>
        <v>Capital Cost Reduction</v>
      </c>
      <c r="C1101" s="274" t="str">
        <f t="shared" si="59"/>
        <v>RnD Industry Capital Cost Perc Reduction</v>
      </c>
      <c r="D1101" t="s">
        <v>3190</v>
      </c>
      <c r="E1101" s="44"/>
      <c r="F1101" s="6" t="s">
        <v>3227</v>
      </c>
      <c r="G1101" s="44"/>
      <c r="H1101" s="43">
        <v>1464</v>
      </c>
      <c r="I1101" s="44" t="s">
        <v>45</v>
      </c>
      <c r="J1101" s="274" t="str">
        <f>IF(ISBLANK(INDEX('Policy Characteristics'!D:D,MATCH($C1101,'Policy Characteristics'!$C:$C,0))),"",INDEX('Policy Characteristics'!D:D,MATCH($C1101,'Policy Characteristics'!$C:$C,0)))</f>
        <v>R&amp;D Capital Cost Reductions</v>
      </c>
      <c r="K1101" s="272" t="str">
        <f>IF(ISBLANK(INDEX('Policy Characteristics'!E:E,MATCH($C1101,'Policy Characteristics'!$C:$C,0))),"",INDEX('Policy Characteristics'!E:E,MATCH($C1101,'Policy Characteristics'!$C:$C,0)))</f>
        <v>RnD industry capital cost reduction</v>
      </c>
      <c r="L1101" s="285">
        <f>IF(ISBLANK(INDEX('Policy Characteristics'!F:F,MATCH($C1101,'Policy Characteristics'!$C:$C,0))),"",INDEX('Policy Characteristics'!F:F,MATCH($C1101,'Policy Characteristics'!$C:$C,0)))</f>
        <v>0</v>
      </c>
      <c r="M1101" s="285">
        <f>IF(ISBLANK(INDEX('Policy Characteristics'!G:G,MATCH($C1101,'Policy Characteristics'!$C:$C,0))),"",INDEX('Policy Characteristics'!G:G,MATCH($C1101,'Policy Characteristics'!$C:$C,0)))</f>
        <v>0.4</v>
      </c>
      <c r="N1101" s="285">
        <f>IF(ISBLANK(INDEX('Policy Characteristics'!H:H,MATCH($C1101,'Policy Characteristics'!$C:$C,0))),"",INDEX('Policy Characteristics'!H:H,MATCH($C1101,'Policy Characteristics'!$C:$C,0)))</f>
        <v>0.01</v>
      </c>
      <c r="O1101" s="272" t="str">
        <f>IF(ISBLANK(INDEX('Policy Characteristics'!I:I,MATCH($C1101,'Policy Characteristics'!$C:$C,0))),"",INDEX('Policy Characteristics'!I:I,MATCH($C1101,'Policy Characteristics'!$C:$C,0)))</f>
        <v>% reduction in cost</v>
      </c>
      <c r="P1101" s="272" t="str">
        <f>IF(ISBLANK(INDEX('Policy Characteristics'!J:J,MATCH($C1101,'Policy Characteristics'!$C:$C,0))),"",INDEX('Policy Characteristics'!J:J,MATCH($C1101,'Policy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1" s="272" t="str">
        <f>IF(ISBLANK(INDEX('Policy Characteristics'!K:K,MATCH($C1101,'Policy Characteristics'!$C:$C,0))),"",INDEX('Policy Characteristics'!K:K,MATCH($C1101,'Policy Characteristics'!$C:$C,0)))</f>
        <v>architectural-design.html#rnd</v>
      </c>
      <c r="R1101" s="272" t="str">
        <f>IF(ISBLANK(INDEX('Policy Characteristics'!L:L,MATCH($C1101,'Policy Characteristics'!$C:$C,0))),"",INDEX('Policy Characteristics'!L:L,MATCH($C1101,'Policy Characteristics'!$C:$C,0)))</f>
        <v>research-and-development.html</v>
      </c>
    </row>
    <row r="1102" spans="1:18" ht="16">
      <c r="A1102" s="272" t="str">
        <f>IF(ISBLANK(INDEX('Policy Characteristics'!A:A,MATCH($C1102,'Policy Characteristics'!$C:$C,0))),"",INDEX('Policy Characteristics'!A:A,MATCH($C1102,'Policy Characteristics'!$C:$C,0)))</f>
        <v>Research and Development</v>
      </c>
      <c r="B1102" s="272" t="str">
        <f>IF(ISBLANK(INDEX('Policy Characteristics'!B:B,MATCH($C1102,'Policy Characteristics'!$C:$C,0))),"",INDEX('Policy Characteristics'!B:B,MATCH($C1102,'Policy Characteristics'!$C:$C,0)))</f>
        <v>Capital Cost Reduction</v>
      </c>
      <c r="C1102" s="274" t="str">
        <f t="shared" si="59"/>
        <v>RnD Industry Capital Cost Perc Reduction</v>
      </c>
      <c r="D1102" t="s">
        <v>3191</v>
      </c>
      <c r="E1102" s="44"/>
      <c r="F1102" s="6" t="s">
        <v>3228</v>
      </c>
      <c r="G1102" s="44"/>
      <c r="H1102" s="43">
        <v>1465</v>
      </c>
      <c r="I1102" s="44" t="s">
        <v>45</v>
      </c>
      <c r="J1102" s="274" t="str">
        <f>IF(ISBLANK(INDEX('Policy Characteristics'!D:D,MATCH($C1102,'Policy Characteristics'!$C:$C,0))),"",INDEX('Policy Characteristics'!D:D,MATCH($C1102,'Policy Characteristics'!$C:$C,0)))</f>
        <v>R&amp;D Capital Cost Reductions</v>
      </c>
      <c r="K1102" s="272" t="str">
        <f>IF(ISBLANK(INDEX('Policy Characteristics'!E:E,MATCH($C1102,'Policy Characteristics'!$C:$C,0))),"",INDEX('Policy Characteristics'!E:E,MATCH($C1102,'Policy Characteristics'!$C:$C,0)))</f>
        <v>RnD industry capital cost reduction</v>
      </c>
      <c r="L1102" s="285">
        <f>IF(ISBLANK(INDEX('Policy Characteristics'!F:F,MATCH($C1102,'Policy Characteristics'!$C:$C,0))),"",INDEX('Policy Characteristics'!F:F,MATCH($C1102,'Policy Characteristics'!$C:$C,0)))</f>
        <v>0</v>
      </c>
      <c r="M1102" s="285">
        <f>IF(ISBLANK(INDEX('Policy Characteristics'!G:G,MATCH($C1102,'Policy Characteristics'!$C:$C,0))),"",INDEX('Policy Characteristics'!G:G,MATCH($C1102,'Policy Characteristics'!$C:$C,0)))</f>
        <v>0.4</v>
      </c>
      <c r="N1102" s="285">
        <f>IF(ISBLANK(INDEX('Policy Characteristics'!H:H,MATCH($C1102,'Policy Characteristics'!$C:$C,0))),"",INDEX('Policy Characteristics'!H:H,MATCH($C1102,'Policy Characteristics'!$C:$C,0)))</f>
        <v>0.01</v>
      </c>
      <c r="O1102" s="272" t="str">
        <f>IF(ISBLANK(INDEX('Policy Characteristics'!I:I,MATCH($C1102,'Policy Characteristics'!$C:$C,0))),"",INDEX('Policy Characteristics'!I:I,MATCH($C1102,'Policy Characteristics'!$C:$C,0)))</f>
        <v>% reduction in cost</v>
      </c>
      <c r="P1102" s="272" t="str">
        <f>IF(ISBLANK(INDEX('Policy Characteristics'!J:J,MATCH($C1102,'Policy Characteristics'!$C:$C,0))),"",INDEX('Policy Characteristics'!J:J,MATCH($C1102,'Policy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2" s="272" t="str">
        <f>IF(ISBLANK(INDEX('Policy Characteristics'!K:K,MATCH($C1102,'Policy Characteristics'!$C:$C,0))),"",INDEX('Policy Characteristics'!K:K,MATCH($C1102,'Policy Characteristics'!$C:$C,0)))</f>
        <v>architectural-design.html#rnd</v>
      </c>
      <c r="R1102" s="272" t="str">
        <f>IF(ISBLANK(INDEX('Policy Characteristics'!L:L,MATCH($C1102,'Policy Characteristics'!$C:$C,0))),"",INDEX('Policy Characteristics'!L:L,MATCH($C1102,'Policy Characteristics'!$C:$C,0)))</f>
        <v>research-and-development.html</v>
      </c>
    </row>
    <row r="1103" spans="1:18" ht="16">
      <c r="A1103" s="272" t="str">
        <f>IF(ISBLANK(INDEX('Policy Characteristics'!A:A,MATCH($C1103,'Policy Characteristics'!$C:$C,0))),"",INDEX('Policy Characteristics'!A:A,MATCH($C1103,'Policy Characteristics'!$C:$C,0)))</f>
        <v>Research and Development</v>
      </c>
      <c r="B1103" s="272" t="str">
        <f>IF(ISBLANK(INDEX('Policy Characteristics'!B:B,MATCH($C1103,'Policy Characteristics'!$C:$C,0))),"",INDEX('Policy Characteristics'!B:B,MATCH($C1103,'Policy Characteristics'!$C:$C,0)))</f>
        <v>Capital Cost Reduction</v>
      </c>
      <c r="C1103" s="274" t="str">
        <f t="shared" si="59"/>
        <v>RnD Industry Capital Cost Perc Reduction</v>
      </c>
      <c r="D1103" t="s">
        <v>3192</v>
      </c>
      <c r="E1103" s="44"/>
      <c r="F1103" s="6" t="s">
        <v>3229</v>
      </c>
      <c r="G1103" s="44"/>
      <c r="H1103" s="43">
        <v>1466</v>
      </c>
      <c r="I1103" s="44" t="s">
        <v>45</v>
      </c>
      <c r="J1103" s="274" t="str">
        <f>IF(ISBLANK(INDEX('Policy Characteristics'!D:D,MATCH($C1103,'Policy Characteristics'!$C:$C,0))),"",INDEX('Policy Characteristics'!D:D,MATCH($C1103,'Policy Characteristics'!$C:$C,0)))</f>
        <v>R&amp;D Capital Cost Reductions</v>
      </c>
      <c r="K1103" s="272" t="str">
        <f>IF(ISBLANK(INDEX('Policy Characteristics'!E:E,MATCH($C1103,'Policy Characteristics'!$C:$C,0))),"",INDEX('Policy Characteristics'!E:E,MATCH($C1103,'Policy Characteristics'!$C:$C,0)))</f>
        <v>RnD industry capital cost reduction</v>
      </c>
      <c r="L1103" s="285">
        <f>IF(ISBLANK(INDEX('Policy Characteristics'!F:F,MATCH($C1103,'Policy Characteristics'!$C:$C,0))),"",INDEX('Policy Characteristics'!F:F,MATCH($C1103,'Policy Characteristics'!$C:$C,0)))</f>
        <v>0</v>
      </c>
      <c r="M1103" s="285">
        <f>IF(ISBLANK(INDEX('Policy Characteristics'!G:G,MATCH($C1103,'Policy Characteristics'!$C:$C,0))),"",INDEX('Policy Characteristics'!G:G,MATCH($C1103,'Policy Characteristics'!$C:$C,0)))</f>
        <v>0.4</v>
      </c>
      <c r="N1103" s="285">
        <f>IF(ISBLANK(INDEX('Policy Characteristics'!H:H,MATCH($C1103,'Policy Characteristics'!$C:$C,0))),"",INDEX('Policy Characteristics'!H:H,MATCH($C1103,'Policy Characteristics'!$C:$C,0)))</f>
        <v>0.01</v>
      </c>
      <c r="O1103" s="272" t="str">
        <f>IF(ISBLANK(INDEX('Policy Characteristics'!I:I,MATCH($C1103,'Policy Characteristics'!$C:$C,0))),"",INDEX('Policy Characteristics'!I:I,MATCH($C1103,'Policy Characteristics'!$C:$C,0)))</f>
        <v>% reduction in cost</v>
      </c>
      <c r="P1103" s="272" t="str">
        <f>IF(ISBLANK(INDEX('Policy Characteristics'!J:J,MATCH($C1103,'Policy Characteristics'!$C:$C,0))),"",INDEX('Policy Characteristics'!J:J,MATCH($C1103,'Policy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3" s="272" t="str">
        <f>IF(ISBLANK(INDEX('Policy Characteristics'!K:K,MATCH($C1103,'Policy Characteristics'!$C:$C,0))),"",INDEX('Policy Characteristics'!K:K,MATCH($C1103,'Policy Characteristics'!$C:$C,0)))</f>
        <v>architectural-design.html#rnd</v>
      </c>
      <c r="R1103" s="272" t="str">
        <f>IF(ISBLANK(INDEX('Policy Characteristics'!L:L,MATCH($C1103,'Policy Characteristics'!$C:$C,0))),"",INDEX('Policy Characteristics'!L:L,MATCH($C1103,'Policy Characteristics'!$C:$C,0)))</f>
        <v>research-and-development.html</v>
      </c>
    </row>
    <row r="1104" spans="1:18" ht="16">
      <c r="A1104" s="272" t="str">
        <f>IF(ISBLANK(INDEX('Policy Characteristics'!A:A,MATCH($C1104,'Policy Characteristics'!$C:$C,0))),"",INDEX('Policy Characteristics'!A:A,MATCH($C1104,'Policy Characteristics'!$C:$C,0)))</f>
        <v>Research and Development</v>
      </c>
      <c r="B1104" s="272" t="str">
        <f>IF(ISBLANK(INDEX('Policy Characteristics'!B:B,MATCH($C1104,'Policy Characteristics'!$C:$C,0))),"",INDEX('Policy Characteristics'!B:B,MATCH($C1104,'Policy Characteristics'!$C:$C,0)))</f>
        <v>Capital Cost Reduction</v>
      </c>
      <c r="C1104" s="274" t="str">
        <f t="shared" si="59"/>
        <v>RnD Industry Capital Cost Perc Reduction</v>
      </c>
      <c r="D1104" t="s">
        <v>3193</v>
      </c>
      <c r="E1104" s="44"/>
      <c r="F1104" s="6" t="s">
        <v>3230</v>
      </c>
      <c r="G1104" s="44"/>
      <c r="H1104" s="43">
        <v>1467</v>
      </c>
      <c r="I1104" s="44" t="s">
        <v>45</v>
      </c>
      <c r="J1104" s="274" t="str">
        <f>IF(ISBLANK(INDEX('Policy Characteristics'!D:D,MATCH($C1104,'Policy Characteristics'!$C:$C,0))),"",INDEX('Policy Characteristics'!D:D,MATCH($C1104,'Policy Characteristics'!$C:$C,0)))</f>
        <v>R&amp;D Capital Cost Reductions</v>
      </c>
      <c r="K1104" s="272" t="str">
        <f>IF(ISBLANK(INDEX('Policy Characteristics'!E:E,MATCH($C1104,'Policy Characteristics'!$C:$C,0))),"",INDEX('Policy Characteristics'!E:E,MATCH($C1104,'Policy Characteristics'!$C:$C,0)))</f>
        <v>RnD industry capital cost reduction</v>
      </c>
      <c r="L1104" s="285">
        <f>IF(ISBLANK(INDEX('Policy Characteristics'!F:F,MATCH($C1104,'Policy Characteristics'!$C:$C,0))),"",INDEX('Policy Characteristics'!F:F,MATCH($C1104,'Policy Characteristics'!$C:$C,0)))</f>
        <v>0</v>
      </c>
      <c r="M1104" s="285">
        <f>IF(ISBLANK(INDEX('Policy Characteristics'!G:G,MATCH($C1104,'Policy Characteristics'!$C:$C,0))),"",INDEX('Policy Characteristics'!G:G,MATCH($C1104,'Policy Characteristics'!$C:$C,0)))</f>
        <v>0.4</v>
      </c>
      <c r="N1104" s="285">
        <f>IF(ISBLANK(INDEX('Policy Characteristics'!H:H,MATCH($C1104,'Policy Characteristics'!$C:$C,0))),"",INDEX('Policy Characteristics'!H:H,MATCH($C1104,'Policy Characteristics'!$C:$C,0)))</f>
        <v>0.01</v>
      </c>
      <c r="O1104" s="272" t="str">
        <f>IF(ISBLANK(INDEX('Policy Characteristics'!I:I,MATCH($C1104,'Policy Characteristics'!$C:$C,0))),"",INDEX('Policy Characteristics'!I:I,MATCH($C1104,'Policy Characteristics'!$C:$C,0)))</f>
        <v>% reduction in cost</v>
      </c>
      <c r="P1104" s="272" t="str">
        <f>IF(ISBLANK(INDEX('Policy Characteristics'!J:J,MATCH($C1104,'Policy Characteristics'!$C:$C,0))),"",INDEX('Policy Characteristics'!J:J,MATCH($C1104,'Policy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4" s="272" t="str">
        <f>IF(ISBLANK(INDEX('Policy Characteristics'!K:K,MATCH($C1104,'Policy Characteristics'!$C:$C,0))),"",INDEX('Policy Characteristics'!K:K,MATCH($C1104,'Policy Characteristics'!$C:$C,0)))</f>
        <v>architectural-design.html#rnd</v>
      </c>
      <c r="R1104" s="272" t="str">
        <f>IF(ISBLANK(INDEX('Policy Characteristics'!L:L,MATCH($C1104,'Policy Characteristics'!$C:$C,0))),"",INDEX('Policy Characteristics'!L:L,MATCH($C1104,'Policy Characteristics'!$C:$C,0)))</f>
        <v>research-and-development.html</v>
      </c>
    </row>
    <row r="1105" spans="1:18" ht="16">
      <c r="A1105" s="272" t="str">
        <f>IF(ISBLANK(INDEX('Policy Characteristics'!A:A,MATCH($C1105,'Policy Characteristics'!$C:$C,0))),"",INDEX('Policy Characteristics'!A:A,MATCH($C1105,'Policy Characteristics'!$C:$C,0)))</f>
        <v>Research and Development</v>
      </c>
      <c r="B1105" s="272" t="str">
        <f>IF(ISBLANK(INDEX('Policy Characteristics'!B:B,MATCH($C1105,'Policy Characteristics'!$C:$C,0))),"",INDEX('Policy Characteristics'!B:B,MATCH($C1105,'Policy Characteristics'!$C:$C,0)))</f>
        <v>Capital Cost Reduction</v>
      </c>
      <c r="C1105" s="274" t="str">
        <f t="shared" si="59"/>
        <v>RnD Industry Capital Cost Perc Reduction</v>
      </c>
      <c r="D1105" t="s">
        <v>3194</v>
      </c>
      <c r="E1105" s="44"/>
      <c r="F1105" s="6" t="s">
        <v>3231</v>
      </c>
      <c r="G1105" s="44"/>
      <c r="H1105" s="43">
        <v>1468</v>
      </c>
      <c r="I1105" s="44" t="s">
        <v>45</v>
      </c>
      <c r="J1105" s="274" t="str">
        <f>IF(ISBLANK(INDEX('Policy Characteristics'!D:D,MATCH($C1105,'Policy Characteristics'!$C:$C,0))),"",INDEX('Policy Characteristics'!D:D,MATCH($C1105,'Policy Characteristics'!$C:$C,0)))</f>
        <v>R&amp;D Capital Cost Reductions</v>
      </c>
      <c r="K1105" s="272" t="str">
        <f>IF(ISBLANK(INDEX('Policy Characteristics'!E:E,MATCH($C1105,'Policy Characteristics'!$C:$C,0))),"",INDEX('Policy Characteristics'!E:E,MATCH($C1105,'Policy Characteristics'!$C:$C,0)))</f>
        <v>RnD industry capital cost reduction</v>
      </c>
      <c r="L1105" s="285">
        <f>IF(ISBLANK(INDEX('Policy Characteristics'!F:F,MATCH($C1105,'Policy Characteristics'!$C:$C,0))),"",INDEX('Policy Characteristics'!F:F,MATCH($C1105,'Policy Characteristics'!$C:$C,0)))</f>
        <v>0</v>
      </c>
      <c r="M1105" s="285">
        <f>IF(ISBLANK(INDEX('Policy Characteristics'!G:G,MATCH($C1105,'Policy Characteristics'!$C:$C,0))),"",INDEX('Policy Characteristics'!G:G,MATCH($C1105,'Policy Characteristics'!$C:$C,0)))</f>
        <v>0.4</v>
      </c>
      <c r="N1105" s="285">
        <f>IF(ISBLANK(INDEX('Policy Characteristics'!H:H,MATCH($C1105,'Policy Characteristics'!$C:$C,0))),"",INDEX('Policy Characteristics'!H:H,MATCH($C1105,'Policy Characteristics'!$C:$C,0)))</f>
        <v>0.01</v>
      </c>
      <c r="O1105" s="272" t="str">
        <f>IF(ISBLANK(INDEX('Policy Characteristics'!I:I,MATCH($C1105,'Policy Characteristics'!$C:$C,0))),"",INDEX('Policy Characteristics'!I:I,MATCH($C1105,'Policy Characteristics'!$C:$C,0)))</f>
        <v>% reduction in cost</v>
      </c>
      <c r="P1105" s="272" t="str">
        <f>IF(ISBLANK(INDEX('Policy Characteristics'!J:J,MATCH($C1105,'Policy Characteristics'!$C:$C,0))),"",INDEX('Policy Characteristics'!J:J,MATCH($C1105,'Policy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5" s="272" t="str">
        <f>IF(ISBLANK(INDEX('Policy Characteristics'!K:K,MATCH($C1105,'Policy Characteristics'!$C:$C,0))),"",INDEX('Policy Characteristics'!K:K,MATCH($C1105,'Policy Characteristics'!$C:$C,0)))</f>
        <v>architectural-design.html#rnd</v>
      </c>
      <c r="R1105" s="272" t="str">
        <f>IF(ISBLANK(INDEX('Policy Characteristics'!L:L,MATCH($C1105,'Policy Characteristics'!$C:$C,0))),"",INDEX('Policy Characteristics'!L:L,MATCH($C1105,'Policy Characteristics'!$C:$C,0)))</f>
        <v>research-and-development.html</v>
      </c>
    </row>
    <row r="1106" spans="1:18" ht="16">
      <c r="A1106" s="272" t="str">
        <f>IF(ISBLANK(INDEX('Policy Characteristics'!A:A,MATCH($C1106,'Policy Characteristics'!$C:$C,0))),"",INDEX('Policy Characteristics'!A:A,MATCH($C1106,'Policy Characteristics'!$C:$C,0)))</f>
        <v>Research and Development</v>
      </c>
      <c r="B1106" s="272" t="str">
        <f>IF(ISBLANK(INDEX('Policy Characteristics'!B:B,MATCH($C1106,'Policy Characteristics'!$C:$C,0))),"",INDEX('Policy Characteristics'!B:B,MATCH($C1106,'Policy Characteristics'!$C:$C,0)))</f>
        <v>Capital Cost Reduction</v>
      </c>
      <c r="C1106" s="274" t="str">
        <f t="shared" si="59"/>
        <v>RnD Industry Capital Cost Perc Reduction</v>
      </c>
      <c r="D1106" t="s">
        <v>3195</v>
      </c>
      <c r="E1106" s="44"/>
      <c r="F1106" s="6" t="s">
        <v>3232</v>
      </c>
      <c r="G1106" s="44"/>
      <c r="H1106" s="43">
        <v>1469</v>
      </c>
      <c r="I1106" s="44" t="s">
        <v>45</v>
      </c>
      <c r="J1106" s="274" t="str">
        <f>IF(ISBLANK(INDEX('Policy Characteristics'!D:D,MATCH($C1106,'Policy Characteristics'!$C:$C,0))),"",INDEX('Policy Characteristics'!D:D,MATCH($C1106,'Policy Characteristics'!$C:$C,0)))</f>
        <v>R&amp;D Capital Cost Reductions</v>
      </c>
      <c r="K1106" s="272" t="str">
        <f>IF(ISBLANK(INDEX('Policy Characteristics'!E:E,MATCH($C1106,'Policy Characteristics'!$C:$C,0))),"",INDEX('Policy Characteristics'!E:E,MATCH($C1106,'Policy Characteristics'!$C:$C,0)))</f>
        <v>RnD industry capital cost reduction</v>
      </c>
      <c r="L1106" s="285">
        <f>IF(ISBLANK(INDEX('Policy Characteristics'!F:F,MATCH($C1106,'Policy Characteristics'!$C:$C,0))),"",INDEX('Policy Characteristics'!F:F,MATCH($C1106,'Policy Characteristics'!$C:$C,0)))</f>
        <v>0</v>
      </c>
      <c r="M1106" s="285">
        <f>IF(ISBLANK(INDEX('Policy Characteristics'!G:G,MATCH($C1106,'Policy Characteristics'!$C:$C,0))),"",INDEX('Policy Characteristics'!G:G,MATCH($C1106,'Policy Characteristics'!$C:$C,0)))</f>
        <v>0.4</v>
      </c>
      <c r="N1106" s="285">
        <f>IF(ISBLANK(INDEX('Policy Characteristics'!H:H,MATCH($C1106,'Policy Characteristics'!$C:$C,0))),"",INDEX('Policy Characteristics'!H:H,MATCH($C1106,'Policy Characteristics'!$C:$C,0)))</f>
        <v>0.01</v>
      </c>
      <c r="O1106" s="272" t="str">
        <f>IF(ISBLANK(INDEX('Policy Characteristics'!I:I,MATCH($C1106,'Policy Characteristics'!$C:$C,0))),"",INDEX('Policy Characteristics'!I:I,MATCH($C1106,'Policy Characteristics'!$C:$C,0)))</f>
        <v>% reduction in cost</v>
      </c>
      <c r="P1106" s="272" t="str">
        <f>IF(ISBLANK(INDEX('Policy Characteristics'!J:J,MATCH($C1106,'Policy Characteristics'!$C:$C,0))),"",INDEX('Policy Characteristics'!J:J,MATCH($C1106,'Policy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6" s="272" t="str">
        <f>IF(ISBLANK(INDEX('Policy Characteristics'!K:K,MATCH($C1106,'Policy Characteristics'!$C:$C,0))),"",INDEX('Policy Characteristics'!K:K,MATCH($C1106,'Policy Characteristics'!$C:$C,0)))</f>
        <v>architectural-design.html#rnd</v>
      </c>
      <c r="R1106" s="272" t="str">
        <f>IF(ISBLANK(INDEX('Policy Characteristics'!L:L,MATCH($C1106,'Policy Characteristics'!$C:$C,0))),"",INDEX('Policy Characteristics'!L:L,MATCH($C1106,'Policy Characteristics'!$C:$C,0)))</f>
        <v>research-and-development.html</v>
      </c>
    </row>
    <row r="1107" spans="1:18" ht="16">
      <c r="A1107" s="272" t="str">
        <f>IF(ISBLANK(INDEX('Policy Characteristics'!A:A,MATCH($C1107,'Policy Characteristics'!$C:$C,0))),"",INDEX('Policy Characteristics'!A:A,MATCH($C1107,'Policy Characteristics'!$C:$C,0)))</f>
        <v>Research and Development</v>
      </c>
      <c r="B1107" s="272" t="str">
        <f>IF(ISBLANK(INDEX('Policy Characteristics'!B:B,MATCH($C1107,'Policy Characteristics'!$C:$C,0))),"",INDEX('Policy Characteristics'!B:B,MATCH($C1107,'Policy Characteristics'!$C:$C,0)))</f>
        <v>Capital Cost Reduction</v>
      </c>
      <c r="C1107" s="274" t="str">
        <f t="shared" si="59"/>
        <v>RnD Industry Capital Cost Perc Reduction</v>
      </c>
      <c r="D1107" t="s">
        <v>3196</v>
      </c>
      <c r="E1107" s="44"/>
      <c r="F1107" s="6" t="s">
        <v>3233</v>
      </c>
      <c r="G1107" s="44"/>
      <c r="H1107" s="43">
        <v>1470</v>
      </c>
      <c r="I1107" s="44" t="s">
        <v>45</v>
      </c>
      <c r="J1107" s="274" t="str">
        <f>IF(ISBLANK(INDEX('Policy Characteristics'!D:D,MATCH($C1107,'Policy Characteristics'!$C:$C,0))),"",INDEX('Policy Characteristics'!D:D,MATCH($C1107,'Policy Characteristics'!$C:$C,0)))</f>
        <v>R&amp;D Capital Cost Reductions</v>
      </c>
      <c r="K1107" s="272" t="str">
        <f>IF(ISBLANK(INDEX('Policy Characteristics'!E:E,MATCH($C1107,'Policy Characteristics'!$C:$C,0))),"",INDEX('Policy Characteristics'!E:E,MATCH($C1107,'Policy Characteristics'!$C:$C,0)))</f>
        <v>RnD industry capital cost reduction</v>
      </c>
      <c r="L1107" s="285">
        <f>IF(ISBLANK(INDEX('Policy Characteristics'!F:F,MATCH($C1107,'Policy Characteristics'!$C:$C,0))),"",INDEX('Policy Characteristics'!F:F,MATCH($C1107,'Policy Characteristics'!$C:$C,0)))</f>
        <v>0</v>
      </c>
      <c r="M1107" s="285">
        <f>IF(ISBLANK(INDEX('Policy Characteristics'!G:G,MATCH($C1107,'Policy Characteristics'!$C:$C,0))),"",INDEX('Policy Characteristics'!G:G,MATCH($C1107,'Policy Characteristics'!$C:$C,0)))</f>
        <v>0.4</v>
      </c>
      <c r="N1107" s="285">
        <f>IF(ISBLANK(INDEX('Policy Characteristics'!H:H,MATCH($C1107,'Policy Characteristics'!$C:$C,0))),"",INDEX('Policy Characteristics'!H:H,MATCH($C1107,'Policy Characteristics'!$C:$C,0)))</f>
        <v>0.01</v>
      </c>
      <c r="O1107" s="272" t="str">
        <f>IF(ISBLANK(INDEX('Policy Characteristics'!I:I,MATCH($C1107,'Policy Characteristics'!$C:$C,0))),"",INDEX('Policy Characteristics'!I:I,MATCH($C1107,'Policy Characteristics'!$C:$C,0)))</f>
        <v>% reduction in cost</v>
      </c>
      <c r="P1107" s="272" t="str">
        <f>IF(ISBLANK(INDEX('Policy Characteristics'!J:J,MATCH($C1107,'Policy Characteristics'!$C:$C,0))),"",INDEX('Policy Characteristics'!J:J,MATCH($C1107,'Policy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7" s="272" t="str">
        <f>IF(ISBLANK(INDEX('Policy Characteristics'!K:K,MATCH($C1107,'Policy Characteristics'!$C:$C,0))),"",INDEX('Policy Characteristics'!K:K,MATCH($C1107,'Policy Characteristics'!$C:$C,0)))</f>
        <v>architectural-design.html#rnd</v>
      </c>
      <c r="R1107" s="272" t="str">
        <f>IF(ISBLANK(INDEX('Policy Characteristics'!L:L,MATCH($C1107,'Policy Characteristics'!$C:$C,0))),"",INDEX('Policy Characteristics'!L:L,MATCH($C1107,'Policy Characteristics'!$C:$C,0)))</f>
        <v>research-and-development.html</v>
      </c>
    </row>
    <row r="1108" spans="1:18" ht="16">
      <c r="A1108" s="272" t="str">
        <f>IF(ISBLANK(INDEX('Policy Characteristics'!A:A,MATCH($C1108,'Policy Characteristics'!$C:$C,0))),"",INDEX('Policy Characteristics'!A:A,MATCH($C1108,'Policy Characteristics'!$C:$C,0)))</f>
        <v>Research and Development</v>
      </c>
      <c r="B1108" s="272" t="str">
        <f>IF(ISBLANK(INDEX('Policy Characteristics'!B:B,MATCH($C1108,'Policy Characteristics'!$C:$C,0))),"",INDEX('Policy Characteristics'!B:B,MATCH($C1108,'Policy Characteristics'!$C:$C,0)))</f>
        <v>Capital Cost Reduction</v>
      </c>
      <c r="C1108" s="274" t="str">
        <f t="shared" si="59"/>
        <v>RnD Industry Capital Cost Perc Reduction</v>
      </c>
      <c r="D1108" t="s">
        <v>3197</v>
      </c>
      <c r="E1108" s="44"/>
      <c r="F1108" s="6" t="s">
        <v>347</v>
      </c>
      <c r="G1108" s="44"/>
      <c r="H1108" s="43">
        <v>1471</v>
      </c>
      <c r="I1108" s="44" t="s">
        <v>45</v>
      </c>
      <c r="J1108" s="274" t="str">
        <f>IF(ISBLANK(INDEX('Policy Characteristics'!D:D,MATCH($C1108,'Policy Characteristics'!$C:$C,0))),"",INDEX('Policy Characteristics'!D:D,MATCH($C1108,'Policy Characteristics'!$C:$C,0)))</f>
        <v>R&amp;D Capital Cost Reductions</v>
      </c>
      <c r="K1108" s="272" t="str">
        <f>IF(ISBLANK(INDEX('Policy Characteristics'!E:E,MATCH($C1108,'Policy Characteristics'!$C:$C,0))),"",INDEX('Policy Characteristics'!E:E,MATCH($C1108,'Policy Characteristics'!$C:$C,0)))</f>
        <v>RnD industry capital cost reduction</v>
      </c>
      <c r="L1108" s="285">
        <f>IF(ISBLANK(INDEX('Policy Characteristics'!F:F,MATCH($C1108,'Policy Characteristics'!$C:$C,0))),"",INDEX('Policy Characteristics'!F:F,MATCH($C1108,'Policy Characteristics'!$C:$C,0)))</f>
        <v>0</v>
      </c>
      <c r="M1108" s="285">
        <f>IF(ISBLANK(INDEX('Policy Characteristics'!G:G,MATCH($C1108,'Policy Characteristics'!$C:$C,0))),"",INDEX('Policy Characteristics'!G:G,MATCH($C1108,'Policy Characteristics'!$C:$C,0)))</f>
        <v>0.4</v>
      </c>
      <c r="N1108" s="285">
        <f>IF(ISBLANK(INDEX('Policy Characteristics'!H:H,MATCH($C1108,'Policy Characteristics'!$C:$C,0))),"",INDEX('Policy Characteristics'!H:H,MATCH($C1108,'Policy Characteristics'!$C:$C,0)))</f>
        <v>0.01</v>
      </c>
      <c r="O1108" s="272" t="str">
        <f>IF(ISBLANK(INDEX('Policy Characteristics'!I:I,MATCH($C1108,'Policy Characteristics'!$C:$C,0))),"",INDEX('Policy Characteristics'!I:I,MATCH($C1108,'Policy Characteristics'!$C:$C,0)))</f>
        <v>% reduction in cost</v>
      </c>
      <c r="P1108" s="272" t="str">
        <f>IF(ISBLANK(INDEX('Policy Characteristics'!J:J,MATCH($C1108,'Policy Characteristics'!$C:$C,0))),"",INDEX('Policy Characteristics'!J:J,MATCH($C1108,'Policy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8" s="272" t="str">
        <f>IF(ISBLANK(INDEX('Policy Characteristics'!K:K,MATCH($C1108,'Policy Characteristics'!$C:$C,0))),"",INDEX('Policy Characteristics'!K:K,MATCH($C1108,'Policy Characteristics'!$C:$C,0)))</f>
        <v>architectural-design.html#rnd</v>
      </c>
      <c r="R1108" s="272" t="str">
        <f>IF(ISBLANK(INDEX('Policy Characteristics'!L:L,MATCH($C1108,'Policy Characteristics'!$C:$C,0))),"",INDEX('Policy Characteristics'!L:L,MATCH($C1108,'Policy Characteristics'!$C:$C,0)))</f>
        <v>research-and-development.html</v>
      </c>
    </row>
    <row r="1109" spans="1:18" ht="16">
      <c r="A1109" s="272" t="str">
        <f>IF(ISBLANK(INDEX('Policy Characteristics'!A:A,MATCH($C1109,'Policy Characteristics'!$C:$C,0))),"",INDEX('Policy Characteristics'!A:A,MATCH($C1109,'Policy Characteristics'!$C:$C,0)))</f>
        <v>Research and Development</v>
      </c>
      <c r="B1109" s="272" t="str">
        <f>IF(ISBLANK(INDEX('Policy Characteristics'!B:B,MATCH($C1109,'Policy Characteristics'!$C:$C,0))),"",INDEX('Policy Characteristics'!B:B,MATCH($C1109,'Policy Characteristics'!$C:$C,0)))</f>
        <v>Capital Cost Reduction</v>
      </c>
      <c r="C1109" s="274" t="str">
        <f t="shared" si="59"/>
        <v>RnD Industry Capital Cost Perc Reduction</v>
      </c>
      <c r="D1109" t="s">
        <v>3198</v>
      </c>
      <c r="E1109" s="44"/>
      <c r="F1109" s="6" t="s">
        <v>3234</v>
      </c>
      <c r="G1109" s="44"/>
      <c r="H1109" s="43">
        <v>1472</v>
      </c>
      <c r="I1109" s="44" t="s">
        <v>45</v>
      </c>
      <c r="J1109" s="274" t="str">
        <f>IF(ISBLANK(INDEX('Policy Characteristics'!D:D,MATCH($C1109,'Policy Characteristics'!$C:$C,0))),"",INDEX('Policy Characteristics'!D:D,MATCH($C1109,'Policy Characteristics'!$C:$C,0)))</f>
        <v>R&amp;D Capital Cost Reductions</v>
      </c>
      <c r="K1109" s="272" t="str">
        <f>IF(ISBLANK(INDEX('Policy Characteristics'!E:E,MATCH($C1109,'Policy Characteristics'!$C:$C,0))),"",INDEX('Policy Characteristics'!E:E,MATCH($C1109,'Policy Characteristics'!$C:$C,0)))</f>
        <v>RnD industry capital cost reduction</v>
      </c>
      <c r="L1109" s="285">
        <f>IF(ISBLANK(INDEX('Policy Characteristics'!F:F,MATCH($C1109,'Policy Characteristics'!$C:$C,0))),"",INDEX('Policy Characteristics'!F:F,MATCH($C1109,'Policy Characteristics'!$C:$C,0)))</f>
        <v>0</v>
      </c>
      <c r="M1109" s="285">
        <f>IF(ISBLANK(INDEX('Policy Characteristics'!G:G,MATCH($C1109,'Policy Characteristics'!$C:$C,0))),"",INDEX('Policy Characteristics'!G:G,MATCH($C1109,'Policy Characteristics'!$C:$C,0)))</f>
        <v>0.4</v>
      </c>
      <c r="N1109" s="285">
        <f>IF(ISBLANK(INDEX('Policy Characteristics'!H:H,MATCH($C1109,'Policy Characteristics'!$C:$C,0))),"",INDEX('Policy Characteristics'!H:H,MATCH($C1109,'Policy Characteristics'!$C:$C,0)))</f>
        <v>0.01</v>
      </c>
      <c r="O1109" s="272" t="str">
        <f>IF(ISBLANK(INDEX('Policy Characteristics'!I:I,MATCH($C1109,'Policy Characteristics'!$C:$C,0))),"",INDEX('Policy Characteristics'!I:I,MATCH($C1109,'Policy Characteristics'!$C:$C,0)))</f>
        <v>% reduction in cost</v>
      </c>
      <c r="P1109" s="272" t="str">
        <f>IF(ISBLANK(INDEX('Policy Characteristics'!J:J,MATCH($C1109,'Policy Characteristics'!$C:$C,0))),"",INDEX('Policy Characteristics'!J:J,MATCH($C1109,'Policy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09" s="272" t="str">
        <f>IF(ISBLANK(INDEX('Policy Characteristics'!K:K,MATCH($C1109,'Policy Characteristics'!$C:$C,0))),"",INDEX('Policy Characteristics'!K:K,MATCH($C1109,'Policy Characteristics'!$C:$C,0)))</f>
        <v>architectural-design.html#rnd</v>
      </c>
      <c r="R1109" s="272" t="str">
        <f>IF(ISBLANK(INDEX('Policy Characteristics'!L:L,MATCH($C1109,'Policy Characteristics'!$C:$C,0))),"",INDEX('Policy Characteristics'!L:L,MATCH($C1109,'Policy Characteristics'!$C:$C,0)))</f>
        <v>research-and-development.html</v>
      </c>
    </row>
    <row r="1110" spans="1:18" ht="16">
      <c r="A1110" s="272" t="str">
        <f>IF(ISBLANK(INDEX('Policy Characteristics'!A:A,MATCH($C1110,'Policy Characteristics'!$C:$C,0))),"",INDEX('Policy Characteristics'!A:A,MATCH($C1110,'Policy Characteristics'!$C:$C,0)))</f>
        <v>Research and Development</v>
      </c>
      <c r="B1110" s="272" t="str">
        <f>IF(ISBLANK(INDEX('Policy Characteristics'!B:B,MATCH($C1110,'Policy Characteristics'!$C:$C,0))),"",INDEX('Policy Characteristics'!B:B,MATCH($C1110,'Policy Characteristics'!$C:$C,0)))</f>
        <v>Capital Cost Reduction</v>
      </c>
      <c r="C1110" s="274" t="str">
        <f t="shared" si="59"/>
        <v>RnD Industry Capital Cost Perc Reduction</v>
      </c>
      <c r="D1110" t="s">
        <v>3199</v>
      </c>
      <c r="E1110" s="44"/>
      <c r="F1110" s="6" t="s">
        <v>3235</v>
      </c>
      <c r="G1110" s="44"/>
      <c r="H1110" s="43">
        <v>1473</v>
      </c>
      <c r="I1110" s="44" t="s">
        <v>45</v>
      </c>
      <c r="J1110" s="274" t="str">
        <f>IF(ISBLANK(INDEX('Policy Characteristics'!D:D,MATCH($C1110,'Policy Characteristics'!$C:$C,0))),"",INDEX('Policy Characteristics'!D:D,MATCH($C1110,'Policy Characteristics'!$C:$C,0)))</f>
        <v>R&amp;D Capital Cost Reductions</v>
      </c>
      <c r="K1110" s="272" t="str">
        <f>IF(ISBLANK(INDEX('Policy Characteristics'!E:E,MATCH($C1110,'Policy Characteristics'!$C:$C,0))),"",INDEX('Policy Characteristics'!E:E,MATCH($C1110,'Policy Characteristics'!$C:$C,0)))</f>
        <v>RnD industry capital cost reduction</v>
      </c>
      <c r="L1110" s="285">
        <f>IF(ISBLANK(INDEX('Policy Characteristics'!F:F,MATCH($C1110,'Policy Characteristics'!$C:$C,0))),"",INDEX('Policy Characteristics'!F:F,MATCH($C1110,'Policy Characteristics'!$C:$C,0)))</f>
        <v>0</v>
      </c>
      <c r="M1110" s="285">
        <f>IF(ISBLANK(INDEX('Policy Characteristics'!G:G,MATCH($C1110,'Policy Characteristics'!$C:$C,0))),"",INDEX('Policy Characteristics'!G:G,MATCH($C1110,'Policy Characteristics'!$C:$C,0)))</f>
        <v>0.4</v>
      </c>
      <c r="N1110" s="285">
        <f>IF(ISBLANK(INDEX('Policy Characteristics'!H:H,MATCH($C1110,'Policy Characteristics'!$C:$C,0))),"",INDEX('Policy Characteristics'!H:H,MATCH($C1110,'Policy Characteristics'!$C:$C,0)))</f>
        <v>0.01</v>
      </c>
      <c r="O1110" s="272" t="str">
        <f>IF(ISBLANK(INDEX('Policy Characteristics'!I:I,MATCH($C1110,'Policy Characteristics'!$C:$C,0))),"",INDEX('Policy Characteristics'!I:I,MATCH($C1110,'Policy Characteristics'!$C:$C,0)))</f>
        <v>% reduction in cost</v>
      </c>
      <c r="P1110" s="272" t="str">
        <f>IF(ISBLANK(INDEX('Policy Characteristics'!J:J,MATCH($C1110,'Policy Characteristics'!$C:$C,0))),"",INDEX('Policy Characteristics'!J:J,MATCH($C1110,'Policy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0" s="272" t="str">
        <f>IF(ISBLANK(INDEX('Policy Characteristics'!K:K,MATCH($C1110,'Policy Characteristics'!$C:$C,0))),"",INDEX('Policy Characteristics'!K:K,MATCH($C1110,'Policy Characteristics'!$C:$C,0)))</f>
        <v>architectural-design.html#rnd</v>
      </c>
      <c r="R1110" s="272" t="str">
        <f>IF(ISBLANK(INDEX('Policy Characteristics'!L:L,MATCH($C1110,'Policy Characteristics'!$C:$C,0))),"",INDEX('Policy Characteristics'!L:L,MATCH($C1110,'Policy Characteristics'!$C:$C,0)))</f>
        <v>research-and-development.html</v>
      </c>
    </row>
    <row r="1111" spans="1:18" ht="16">
      <c r="A1111" s="272" t="str">
        <f>IF(ISBLANK(INDEX('Policy Characteristics'!A:A,MATCH($C1111,'Policy Characteristics'!$C:$C,0))),"",INDEX('Policy Characteristics'!A:A,MATCH($C1111,'Policy Characteristics'!$C:$C,0)))</f>
        <v>Research and Development</v>
      </c>
      <c r="B1111" s="272" t="str">
        <f>IF(ISBLANK(INDEX('Policy Characteristics'!B:B,MATCH($C1111,'Policy Characteristics'!$C:$C,0))),"",INDEX('Policy Characteristics'!B:B,MATCH($C1111,'Policy Characteristics'!$C:$C,0)))</f>
        <v>Capital Cost Reduction</v>
      </c>
      <c r="C1111" s="274" t="str">
        <f t="shared" si="59"/>
        <v>RnD Industry Capital Cost Perc Reduction</v>
      </c>
      <c r="D1111" t="s">
        <v>3200</v>
      </c>
      <c r="E1111" s="44"/>
      <c r="F1111" s="6" t="s">
        <v>3236</v>
      </c>
      <c r="G1111" s="44"/>
      <c r="H1111" s="43">
        <v>1474</v>
      </c>
      <c r="I1111" s="44" t="s">
        <v>45</v>
      </c>
      <c r="J1111" s="274" t="str">
        <f>IF(ISBLANK(INDEX('Policy Characteristics'!D:D,MATCH($C1111,'Policy Characteristics'!$C:$C,0))),"",INDEX('Policy Characteristics'!D:D,MATCH($C1111,'Policy Characteristics'!$C:$C,0)))</f>
        <v>R&amp;D Capital Cost Reductions</v>
      </c>
      <c r="K1111" s="272" t="str">
        <f>IF(ISBLANK(INDEX('Policy Characteristics'!E:E,MATCH($C1111,'Policy Characteristics'!$C:$C,0))),"",INDEX('Policy Characteristics'!E:E,MATCH($C1111,'Policy Characteristics'!$C:$C,0)))</f>
        <v>RnD industry capital cost reduction</v>
      </c>
      <c r="L1111" s="285">
        <f>IF(ISBLANK(INDEX('Policy Characteristics'!F:F,MATCH($C1111,'Policy Characteristics'!$C:$C,0))),"",INDEX('Policy Characteristics'!F:F,MATCH($C1111,'Policy Characteristics'!$C:$C,0)))</f>
        <v>0</v>
      </c>
      <c r="M1111" s="285">
        <f>IF(ISBLANK(INDEX('Policy Characteristics'!G:G,MATCH($C1111,'Policy Characteristics'!$C:$C,0))),"",INDEX('Policy Characteristics'!G:G,MATCH($C1111,'Policy Characteristics'!$C:$C,0)))</f>
        <v>0.4</v>
      </c>
      <c r="N1111" s="285">
        <f>IF(ISBLANK(INDEX('Policy Characteristics'!H:H,MATCH($C1111,'Policy Characteristics'!$C:$C,0))),"",INDEX('Policy Characteristics'!H:H,MATCH($C1111,'Policy Characteristics'!$C:$C,0)))</f>
        <v>0.01</v>
      </c>
      <c r="O1111" s="272" t="str">
        <f>IF(ISBLANK(INDEX('Policy Characteristics'!I:I,MATCH($C1111,'Policy Characteristics'!$C:$C,0))),"",INDEX('Policy Characteristics'!I:I,MATCH($C1111,'Policy Characteristics'!$C:$C,0)))</f>
        <v>% reduction in cost</v>
      </c>
      <c r="P1111" s="272" t="str">
        <f>IF(ISBLANK(INDEX('Policy Characteristics'!J:J,MATCH($C1111,'Policy Characteristics'!$C:$C,0))),"",INDEX('Policy Characteristics'!J:J,MATCH($C1111,'Policy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1" s="272" t="str">
        <f>IF(ISBLANK(INDEX('Policy Characteristics'!K:K,MATCH($C1111,'Policy Characteristics'!$C:$C,0))),"",INDEX('Policy Characteristics'!K:K,MATCH($C1111,'Policy Characteristics'!$C:$C,0)))</f>
        <v>architectural-design.html#rnd</v>
      </c>
      <c r="R1111" s="272" t="str">
        <f>IF(ISBLANK(INDEX('Policy Characteristics'!L:L,MATCH($C1111,'Policy Characteristics'!$C:$C,0))),"",INDEX('Policy Characteristics'!L:L,MATCH($C1111,'Policy Characteristics'!$C:$C,0)))</f>
        <v>research-and-development.html</v>
      </c>
    </row>
    <row r="1112" spans="1:18" ht="16">
      <c r="A1112" s="272" t="str">
        <f>IF(ISBLANK(INDEX('Policy Characteristics'!A:A,MATCH($C1112,'Policy Characteristics'!$C:$C,0))),"",INDEX('Policy Characteristics'!A:A,MATCH($C1112,'Policy Characteristics'!$C:$C,0)))</f>
        <v>Research and Development</v>
      </c>
      <c r="B1112" s="272" t="str">
        <f>IF(ISBLANK(INDEX('Policy Characteristics'!B:B,MATCH($C1112,'Policy Characteristics'!$C:$C,0))),"",INDEX('Policy Characteristics'!B:B,MATCH($C1112,'Policy Characteristics'!$C:$C,0)))</f>
        <v>Capital Cost Reduction</v>
      </c>
      <c r="C1112" s="274" t="str">
        <f t="shared" si="59"/>
        <v>RnD Industry Capital Cost Perc Reduction</v>
      </c>
      <c r="D1112" t="s">
        <v>3201</v>
      </c>
      <c r="E1112" s="44"/>
      <c r="F1112" s="6" t="s">
        <v>346</v>
      </c>
      <c r="G1112" s="44"/>
      <c r="H1112" s="43">
        <v>1475</v>
      </c>
      <c r="I1112" s="44" t="s">
        <v>45</v>
      </c>
      <c r="J1112" s="274" t="str">
        <f>IF(ISBLANK(INDEX('Policy Characteristics'!D:D,MATCH($C1112,'Policy Characteristics'!$C:$C,0))),"",INDEX('Policy Characteristics'!D:D,MATCH($C1112,'Policy Characteristics'!$C:$C,0)))</f>
        <v>R&amp;D Capital Cost Reductions</v>
      </c>
      <c r="K1112" s="272" t="str">
        <f>IF(ISBLANK(INDEX('Policy Characteristics'!E:E,MATCH($C1112,'Policy Characteristics'!$C:$C,0))),"",INDEX('Policy Characteristics'!E:E,MATCH($C1112,'Policy Characteristics'!$C:$C,0)))</f>
        <v>RnD industry capital cost reduction</v>
      </c>
      <c r="L1112" s="285">
        <f>IF(ISBLANK(INDEX('Policy Characteristics'!F:F,MATCH($C1112,'Policy Characteristics'!$C:$C,0))),"",INDEX('Policy Characteristics'!F:F,MATCH($C1112,'Policy Characteristics'!$C:$C,0)))</f>
        <v>0</v>
      </c>
      <c r="M1112" s="285">
        <f>IF(ISBLANK(INDEX('Policy Characteristics'!G:G,MATCH($C1112,'Policy Characteristics'!$C:$C,0))),"",INDEX('Policy Characteristics'!G:G,MATCH($C1112,'Policy Characteristics'!$C:$C,0)))</f>
        <v>0.4</v>
      </c>
      <c r="N1112" s="285">
        <f>IF(ISBLANK(INDEX('Policy Characteristics'!H:H,MATCH($C1112,'Policy Characteristics'!$C:$C,0))),"",INDEX('Policy Characteristics'!H:H,MATCH($C1112,'Policy Characteristics'!$C:$C,0)))</f>
        <v>0.01</v>
      </c>
      <c r="O1112" s="272" t="str">
        <f>IF(ISBLANK(INDEX('Policy Characteristics'!I:I,MATCH($C1112,'Policy Characteristics'!$C:$C,0))),"",INDEX('Policy Characteristics'!I:I,MATCH($C1112,'Policy Characteristics'!$C:$C,0)))</f>
        <v>% reduction in cost</v>
      </c>
      <c r="P1112" s="272" t="str">
        <f>IF(ISBLANK(INDEX('Policy Characteristics'!J:J,MATCH($C1112,'Policy Characteristics'!$C:$C,0))),"",INDEX('Policy Characteristics'!J:J,MATCH($C1112,'Policy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2" s="272" t="str">
        <f>IF(ISBLANK(INDEX('Policy Characteristics'!K:K,MATCH($C1112,'Policy Characteristics'!$C:$C,0))),"",INDEX('Policy Characteristics'!K:K,MATCH($C1112,'Policy Characteristics'!$C:$C,0)))</f>
        <v>architectural-design.html#rnd</v>
      </c>
      <c r="R1112" s="272" t="str">
        <f>IF(ISBLANK(INDEX('Policy Characteristics'!L:L,MATCH($C1112,'Policy Characteristics'!$C:$C,0))),"",INDEX('Policy Characteristics'!L:L,MATCH($C1112,'Policy Characteristics'!$C:$C,0)))</f>
        <v>research-and-development.html</v>
      </c>
    </row>
    <row r="1113" spans="1:18" ht="16">
      <c r="A1113" s="272" t="str">
        <f>IF(ISBLANK(INDEX('Policy Characteristics'!A:A,MATCH($C1113,'Policy Characteristics'!$C:$C,0))),"",INDEX('Policy Characteristics'!A:A,MATCH($C1113,'Policy Characteristics'!$C:$C,0)))</f>
        <v>Research and Development</v>
      </c>
      <c r="B1113" s="272" t="str">
        <f>IF(ISBLANK(INDEX('Policy Characteristics'!B:B,MATCH($C1113,'Policy Characteristics'!$C:$C,0))),"",INDEX('Policy Characteristics'!B:B,MATCH($C1113,'Policy Characteristics'!$C:$C,0)))</f>
        <v>Capital Cost Reduction</v>
      </c>
      <c r="C1113" s="274" t="str">
        <f t="shared" si="59"/>
        <v>RnD Industry Capital Cost Perc Reduction</v>
      </c>
      <c r="D1113" t="s">
        <v>3202</v>
      </c>
      <c r="E1113" s="44"/>
      <c r="F1113" s="6" t="s">
        <v>3237</v>
      </c>
      <c r="G1113" s="44"/>
      <c r="H1113" s="43">
        <v>1476</v>
      </c>
      <c r="I1113" s="44" t="s">
        <v>45</v>
      </c>
      <c r="J1113" s="274" t="str">
        <f>IF(ISBLANK(INDEX('Policy Characteristics'!D:D,MATCH($C1113,'Policy Characteristics'!$C:$C,0))),"",INDEX('Policy Characteristics'!D:D,MATCH($C1113,'Policy Characteristics'!$C:$C,0)))</f>
        <v>R&amp;D Capital Cost Reductions</v>
      </c>
      <c r="K1113" s="272" t="str">
        <f>IF(ISBLANK(INDEX('Policy Characteristics'!E:E,MATCH($C1113,'Policy Characteristics'!$C:$C,0))),"",INDEX('Policy Characteristics'!E:E,MATCH($C1113,'Policy Characteristics'!$C:$C,0)))</f>
        <v>RnD industry capital cost reduction</v>
      </c>
      <c r="L1113" s="285">
        <f>IF(ISBLANK(INDEX('Policy Characteristics'!F:F,MATCH($C1113,'Policy Characteristics'!$C:$C,0))),"",INDEX('Policy Characteristics'!F:F,MATCH($C1113,'Policy Characteristics'!$C:$C,0)))</f>
        <v>0</v>
      </c>
      <c r="M1113" s="285">
        <f>IF(ISBLANK(INDEX('Policy Characteristics'!G:G,MATCH($C1113,'Policy Characteristics'!$C:$C,0))),"",INDEX('Policy Characteristics'!G:G,MATCH($C1113,'Policy Characteristics'!$C:$C,0)))</f>
        <v>0.4</v>
      </c>
      <c r="N1113" s="285">
        <f>IF(ISBLANK(INDEX('Policy Characteristics'!H:H,MATCH($C1113,'Policy Characteristics'!$C:$C,0))),"",INDEX('Policy Characteristics'!H:H,MATCH($C1113,'Policy Characteristics'!$C:$C,0)))</f>
        <v>0.01</v>
      </c>
      <c r="O1113" s="272" t="str">
        <f>IF(ISBLANK(INDEX('Policy Characteristics'!I:I,MATCH($C1113,'Policy Characteristics'!$C:$C,0))),"",INDEX('Policy Characteristics'!I:I,MATCH($C1113,'Policy Characteristics'!$C:$C,0)))</f>
        <v>% reduction in cost</v>
      </c>
      <c r="P1113" s="272" t="str">
        <f>IF(ISBLANK(INDEX('Policy Characteristics'!J:J,MATCH($C1113,'Policy Characteristics'!$C:$C,0))),"",INDEX('Policy Characteristics'!J:J,MATCH($C1113,'Policy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3" s="272" t="str">
        <f>IF(ISBLANK(INDEX('Policy Characteristics'!K:K,MATCH($C1113,'Policy Characteristics'!$C:$C,0))),"",INDEX('Policy Characteristics'!K:K,MATCH($C1113,'Policy Characteristics'!$C:$C,0)))</f>
        <v>architectural-design.html#rnd</v>
      </c>
      <c r="R1113" s="272" t="str">
        <f>IF(ISBLANK(INDEX('Policy Characteristics'!L:L,MATCH($C1113,'Policy Characteristics'!$C:$C,0))),"",INDEX('Policy Characteristics'!L:L,MATCH($C1113,'Policy Characteristics'!$C:$C,0)))</f>
        <v>research-and-development.html</v>
      </c>
    </row>
    <row r="1114" spans="1:18" ht="16">
      <c r="A1114" s="272" t="str">
        <f>IF(ISBLANK(INDEX('Policy Characteristics'!A:A,MATCH($C1114,'Policy Characteristics'!$C:$C,0))),"",INDEX('Policy Characteristics'!A:A,MATCH($C1114,'Policy Characteristics'!$C:$C,0)))</f>
        <v>Research and Development</v>
      </c>
      <c r="B1114" s="272" t="str">
        <f>IF(ISBLANK(INDEX('Policy Characteristics'!B:B,MATCH($C1114,'Policy Characteristics'!$C:$C,0))),"",INDEX('Policy Characteristics'!B:B,MATCH($C1114,'Policy Characteristics'!$C:$C,0)))</f>
        <v>Capital Cost Reduction</v>
      </c>
      <c r="C1114" s="274" t="str">
        <f t="shared" si="59"/>
        <v>RnD Industry Capital Cost Perc Reduction</v>
      </c>
      <c r="D1114" t="s">
        <v>3203</v>
      </c>
      <c r="E1114" s="44"/>
      <c r="F1114" s="6" t="s">
        <v>3238</v>
      </c>
      <c r="G1114" s="44"/>
      <c r="H1114" s="43">
        <v>1477</v>
      </c>
      <c r="I1114" s="44" t="s">
        <v>45</v>
      </c>
      <c r="J1114" s="274" t="str">
        <f>IF(ISBLANK(INDEX('Policy Characteristics'!D:D,MATCH($C1114,'Policy Characteristics'!$C:$C,0))),"",INDEX('Policy Characteristics'!D:D,MATCH($C1114,'Policy Characteristics'!$C:$C,0)))</f>
        <v>R&amp;D Capital Cost Reductions</v>
      </c>
      <c r="K1114" s="272" t="str">
        <f>IF(ISBLANK(INDEX('Policy Characteristics'!E:E,MATCH($C1114,'Policy Characteristics'!$C:$C,0))),"",INDEX('Policy Characteristics'!E:E,MATCH($C1114,'Policy Characteristics'!$C:$C,0)))</f>
        <v>RnD industry capital cost reduction</v>
      </c>
      <c r="L1114" s="285">
        <f>IF(ISBLANK(INDEX('Policy Characteristics'!F:F,MATCH($C1114,'Policy Characteristics'!$C:$C,0))),"",INDEX('Policy Characteristics'!F:F,MATCH($C1114,'Policy Characteristics'!$C:$C,0)))</f>
        <v>0</v>
      </c>
      <c r="M1114" s="285">
        <f>IF(ISBLANK(INDEX('Policy Characteristics'!G:G,MATCH($C1114,'Policy Characteristics'!$C:$C,0))),"",INDEX('Policy Characteristics'!G:G,MATCH($C1114,'Policy Characteristics'!$C:$C,0)))</f>
        <v>0.4</v>
      </c>
      <c r="N1114" s="285">
        <f>IF(ISBLANK(INDEX('Policy Characteristics'!H:H,MATCH($C1114,'Policy Characteristics'!$C:$C,0))),"",INDEX('Policy Characteristics'!H:H,MATCH($C1114,'Policy Characteristics'!$C:$C,0)))</f>
        <v>0.01</v>
      </c>
      <c r="O1114" s="272" t="str">
        <f>IF(ISBLANK(INDEX('Policy Characteristics'!I:I,MATCH($C1114,'Policy Characteristics'!$C:$C,0))),"",INDEX('Policy Characteristics'!I:I,MATCH($C1114,'Policy Characteristics'!$C:$C,0)))</f>
        <v>% reduction in cost</v>
      </c>
      <c r="P1114" s="272" t="str">
        <f>IF(ISBLANK(INDEX('Policy Characteristics'!J:J,MATCH($C1114,'Policy Characteristics'!$C:$C,0))),"",INDEX('Policy Characteristics'!J:J,MATCH($C1114,'Policy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4" s="272" t="str">
        <f>IF(ISBLANK(INDEX('Policy Characteristics'!K:K,MATCH($C1114,'Policy Characteristics'!$C:$C,0))),"",INDEX('Policy Characteristics'!K:K,MATCH($C1114,'Policy Characteristics'!$C:$C,0)))</f>
        <v>architectural-design.html#rnd</v>
      </c>
      <c r="R1114" s="272" t="str">
        <f>IF(ISBLANK(INDEX('Policy Characteristics'!L:L,MATCH($C1114,'Policy Characteristics'!$C:$C,0))),"",INDEX('Policy Characteristics'!L:L,MATCH($C1114,'Policy Characteristics'!$C:$C,0)))</f>
        <v>research-and-development.html</v>
      </c>
    </row>
    <row r="1115" spans="1:18" ht="16">
      <c r="A1115" s="272" t="str">
        <f>IF(ISBLANK(INDEX('Policy Characteristics'!A:A,MATCH($C1115,'Policy Characteristics'!$C:$C,0))),"",INDEX('Policy Characteristics'!A:A,MATCH($C1115,'Policy Characteristics'!$C:$C,0)))</f>
        <v>Research and Development</v>
      </c>
      <c r="B1115" s="272" t="str">
        <f>IF(ISBLANK(INDEX('Policy Characteristics'!B:B,MATCH($C1115,'Policy Characteristics'!$C:$C,0))),"",INDEX('Policy Characteristics'!B:B,MATCH($C1115,'Policy Characteristics'!$C:$C,0)))</f>
        <v>Capital Cost Reduction</v>
      </c>
      <c r="C1115" s="274" t="str">
        <f t="shared" si="59"/>
        <v>RnD Industry Capital Cost Perc Reduction</v>
      </c>
      <c r="D1115" t="s">
        <v>3204</v>
      </c>
      <c r="E1115" s="44"/>
      <c r="F1115" s="6" t="s">
        <v>3239</v>
      </c>
      <c r="G1115" s="44"/>
      <c r="H1115" s="43">
        <v>1478</v>
      </c>
      <c r="I1115" s="44" t="s">
        <v>45</v>
      </c>
      <c r="J1115" s="274" t="str">
        <f>IF(ISBLANK(INDEX('Policy Characteristics'!D:D,MATCH($C1115,'Policy Characteristics'!$C:$C,0))),"",INDEX('Policy Characteristics'!D:D,MATCH($C1115,'Policy Characteristics'!$C:$C,0)))</f>
        <v>R&amp;D Capital Cost Reductions</v>
      </c>
      <c r="K1115" s="272" t="str">
        <f>IF(ISBLANK(INDEX('Policy Characteristics'!E:E,MATCH($C1115,'Policy Characteristics'!$C:$C,0))),"",INDEX('Policy Characteristics'!E:E,MATCH($C1115,'Policy Characteristics'!$C:$C,0)))</f>
        <v>RnD industry capital cost reduction</v>
      </c>
      <c r="L1115" s="285">
        <f>IF(ISBLANK(INDEX('Policy Characteristics'!F:F,MATCH($C1115,'Policy Characteristics'!$C:$C,0))),"",INDEX('Policy Characteristics'!F:F,MATCH($C1115,'Policy Characteristics'!$C:$C,0)))</f>
        <v>0</v>
      </c>
      <c r="M1115" s="285">
        <f>IF(ISBLANK(INDEX('Policy Characteristics'!G:G,MATCH($C1115,'Policy Characteristics'!$C:$C,0))),"",INDEX('Policy Characteristics'!G:G,MATCH($C1115,'Policy Characteristics'!$C:$C,0)))</f>
        <v>0.4</v>
      </c>
      <c r="N1115" s="285">
        <f>IF(ISBLANK(INDEX('Policy Characteristics'!H:H,MATCH($C1115,'Policy Characteristics'!$C:$C,0))),"",INDEX('Policy Characteristics'!H:H,MATCH($C1115,'Policy Characteristics'!$C:$C,0)))</f>
        <v>0.01</v>
      </c>
      <c r="O1115" s="272" t="str">
        <f>IF(ISBLANK(INDEX('Policy Characteristics'!I:I,MATCH($C1115,'Policy Characteristics'!$C:$C,0))),"",INDEX('Policy Characteristics'!I:I,MATCH($C1115,'Policy Characteristics'!$C:$C,0)))</f>
        <v>% reduction in cost</v>
      </c>
      <c r="P1115" s="272" t="str">
        <f>IF(ISBLANK(INDEX('Policy Characteristics'!J:J,MATCH($C1115,'Policy Characteristics'!$C:$C,0))),"",INDEX('Policy Characteristics'!J:J,MATCH($C1115,'Policy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5" s="272" t="str">
        <f>IF(ISBLANK(INDEX('Policy Characteristics'!K:K,MATCH($C1115,'Policy Characteristics'!$C:$C,0))),"",INDEX('Policy Characteristics'!K:K,MATCH($C1115,'Policy Characteristics'!$C:$C,0)))</f>
        <v>architectural-design.html#rnd</v>
      </c>
      <c r="R1115" s="272" t="str">
        <f>IF(ISBLANK(INDEX('Policy Characteristics'!L:L,MATCH($C1115,'Policy Characteristics'!$C:$C,0))),"",INDEX('Policy Characteristics'!L:L,MATCH($C1115,'Policy Characteristics'!$C:$C,0)))</f>
        <v>research-and-development.html</v>
      </c>
    </row>
    <row r="1116" spans="1:18" ht="16">
      <c r="A1116" s="272" t="str">
        <f>IF(ISBLANK(INDEX('Policy Characteristics'!A:A,MATCH($C1116,'Policy Characteristics'!$C:$C,0))),"",INDEX('Policy Characteristics'!A:A,MATCH($C1116,'Policy Characteristics'!$C:$C,0)))</f>
        <v>Research and Development</v>
      </c>
      <c r="B1116" s="272" t="str">
        <f>IF(ISBLANK(INDEX('Policy Characteristics'!B:B,MATCH($C1116,'Policy Characteristics'!$C:$C,0))),"",INDEX('Policy Characteristics'!B:B,MATCH($C1116,'Policy Characteristics'!$C:$C,0)))</f>
        <v>Capital Cost Reduction</v>
      </c>
      <c r="C1116" s="274" t="str">
        <f t="shared" si="59"/>
        <v>RnD Industry Capital Cost Perc Reduction</v>
      </c>
      <c r="D1116" t="s">
        <v>3205</v>
      </c>
      <c r="E1116" s="44"/>
      <c r="F1116" s="6" t="s">
        <v>3240</v>
      </c>
      <c r="G1116" s="44"/>
      <c r="H1116" s="43">
        <v>1479</v>
      </c>
      <c r="I1116" s="44" t="s">
        <v>45</v>
      </c>
      <c r="J1116" s="274" t="str">
        <f>IF(ISBLANK(INDEX('Policy Characteristics'!D:D,MATCH($C1116,'Policy Characteristics'!$C:$C,0))),"",INDEX('Policy Characteristics'!D:D,MATCH($C1116,'Policy Characteristics'!$C:$C,0)))</f>
        <v>R&amp;D Capital Cost Reductions</v>
      </c>
      <c r="K1116" s="272" t="str">
        <f>IF(ISBLANK(INDEX('Policy Characteristics'!E:E,MATCH($C1116,'Policy Characteristics'!$C:$C,0))),"",INDEX('Policy Characteristics'!E:E,MATCH($C1116,'Policy Characteristics'!$C:$C,0)))</f>
        <v>RnD industry capital cost reduction</v>
      </c>
      <c r="L1116" s="285">
        <f>IF(ISBLANK(INDEX('Policy Characteristics'!F:F,MATCH($C1116,'Policy Characteristics'!$C:$C,0))),"",INDEX('Policy Characteristics'!F:F,MATCH($C1116,'Policy Characteristics'!$C:$C,0)))</f>
        <v>0</v>
      </c>
      <c r="M1116" s="285">
        <f>IF(ISBLANK(INDEX('Policy Characteristics'!G:G,MATCH($C1116,'Policy Characteristics'!$C:$C,0))),"",INDEX('Policy Characteristics'!G:G,MATCH($C1116,'Policy Characteristics'!$C:$C,0)))</f>
        <v>0.4</v>
      </c>
      <c r="N1116" s="285">
        <f>IF(ISBLANK(INDEX('Policy Characteristics'!H:H,MATCH($C1116,'Policy Characteristics'!$C:$C,0))),"",INDEX('Policy Characteristics'!H:H,MATCH($C1116,'Policy Characteristics'!$C:$C,0)))</f>
        <v>0.01</v>
      </c>
      <c r="O1116" s="272" t="str">
        <f>IF(ISBLANK(INDEX('Policy Characteristics'!I:I,MATCH($C1116,'Policy Characteristics'!$C:$C,0))),"",INDEX('Policy Characteristics'!I:I,MATCH($C1116,'Policy Characteristics'!$C:$C,0)))</f>
        <v>% reduction in cost</v>
      </c>
      <c r="P1116" s="272" t="str">
        <f>IF(ISBLANK(INDEX('Policy Characteristics'!J:J,MATCH($C1116,'Policy Characteristics'!$C:$C,0))),"",INDEX('Policy Characteristics'!J:J,MATCH($C1116,'Policy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6" s="272" t="str">
        <f>IF(ISBLANK(INDEX('Policy Characteristics'!K:K,MATCH($C1116,'Policy Characteristics'!$C:$C,0))),"",INDEX('Policy Characteristics'!K:K,MATCH($C1116,'Policy Characteristics'!$C:$C,0)))</f>
        <v>architectural-design.html#rnd</v>
      </c>
      <c r="R1116" s="272" t="str">
        <f>IF(ISBLANK(INDEX('Policy Characteristics'!L:L,MATCH($C1116,'Policy Characteristics'!$C:$C,0))),"",INDEX('Policy Characteristics'!L:L,MATCH($C1116,'Policy Characteristics'!$C:$C,0)))</f>
        <v>research-and-development.html</v>
      </c>
    </row>
    <row r="1117" spans="1:18" ht="16">
      <c r="A1117" s="272" t="str">
        <f>IF(ISBLANK(INDEX('Policy Characteristics'!A:A,MATCH($C1117,'Policy Characteristics'!$C:$C,0))),"",INDEX('Policy Characteristics'!A:A,MATCH($C1117,'Policy Characteristics'!$C:$C,0)))</f>
        <v>Research and Development</v>
      </c>
      <c r="B1117" s="272" t="str">
        <f>IF(ISBLANK(INDEX('Policy Characteristics'!B:B,MATCH($C1117,'Policy Characteristics'!$C:$C,0))),"",INDEX('Policy Characteristics'!B:B,MATCH($C1117,'Policy Characteristics'!$C:$C,0)))</f>
        <v>Capital Cost Reduction</v>
      </c>
      <c r="C1117" s="274" t="str">
        <f t="shared" si="59"/>
        <v>RnD Industry Capital Cost Perc Reduction</v>
      </c>
      <c r="D1117" t="s">
        <v>3206</v>
      </c>
      <c r="E1117" s="44"/>
      <c r="F1117" s="6" t="s">
        <v>3241</v>
      </c>
      <c r="G1117" s="44"/>
      <c r="H1117" s="43">
        <v>1480</v>
      </c>
      <c r="I1117" s="44" t="s">
        <v>45</v>
      </c>
      <c r="J1117" s="274" t="str">
        <f>IF(ISBLANK(INDEX('Policy Characteristics'!D:D,MATCH($C1117,'Policy Characteristics'!$C:$C,0))),"",INDEX('Policy Characteristics'!D:D,MATCH($C1117,'Policy Characteristics'!$C:$C,0)))</f>
        <v>R&amp;D Capital Cost Reductions</v>
      </c>
      <c r="K1117" s="272" t="str">
        <f>IF(ISBLANK(INDEX('Policy Characteristics'!E:E,MATCH($C1117,'Policy Characteristics'!$C:$C,0))),"",INDEX('Policy Characteristics'!E:E,MATCH($C1117,'Policy Characteristics'!$C:$C,0)))</f>
        <v>RnD industry capital cost reduction</v>
      </c>
      <c r="L1117" s="285">
        <f>IF(ISBLANK(INDEX('Policy Characteristics'!F:F,MATCH($C1117,'Policy Characteristics'!$C:$C,0))),"",INDEX('Policy Characteristics'!F:F,MATCH($C1117,'Policy Characteristics'!$C:$C,0)))</f>
        <v>0</v>
      </c>
      <c r="M1117" s="285">
        <f>IF(ISBLANK(INDEX('Policy Characteristics'!G:G,MATCH($C1117,'Policy Characteristics'!$C:$C,0))),"",INDEX('Policy Characteristics'!G:G,MATCH($C1117,'Policy Characteristics'!$C:$C,0)))</f>
        <v>0.4</v>
      </c>
      <c r="N1117" s="285">
        <f>IF(ISBLANK(INDEX('Policy Characteristics'!H:H,MATCH($C1117,'Policy Characteristics'!$C:$C,0))),"",INDEX('Policy Characteristics'!H:H,MATCH($C1117,'Policy Characteristics'!$C:$C,0)))</f>
        <v>0.01</v>
      </c>
      <c r="O1117" s="272" t="str">
        <f>IF(ISBLANK(INDEX('Policy Characteristics'!I:I,MATCH($C1117,'Policy Characteristics'!$C:$C,0))),"",INDEX('Policy Characteristics'!I:I,MATCH($C1117,'Policy Characteristics'!$C:$C,0)))</f>
        <v>% reduction in cost</v>
      </c>
      <c r="P1117" s="272" t="str">
        <f>IF(ISBLANK(INDEX('Policy Characteristics'!J:J,MATCH($C1117,'Policy Characteristics'!$C:$C,0))),"",INDEX('Policy Characteristics'!J:J,MATCH($C1117,'Policy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7" s="272" t="str">
        <f>IF(ISBLANK(INDEX('Policy Characteristics'!K:K,MATCH($C1117,'Policy Characteristics'!$C:$C,0))),"",INDEX('Policy Characteristics'!K:K,MATCH($C1117,'Policy Characteristics'!$C:$C,0)))</f>
        <v>architectural-design.html#rnd</v>
      </c>
      <c r="R1117" s="272" t="str">
        <f>IF(ISBLANK(INDEX('Policy Characteristics'!L:L,MATCH($C1117,'Policy Characteristics'!$C:$C,0))),"",INDEX('Policy Characteristics'!L:L,MATCH($C1117,'Policy Characteristics'!$C:$C,0)))</f>
        <v>research-and-development.html</v>
      </c>
    </row>
    <row r="1118" spans="1:18" ht="16">
      <c r="A1118" s="272" t="str">
        <f>IF(ISBLANK(INDEX('Policy Characteristics'!A:A,MATCH($C1118,'Policy Characteristics'!$C:$C,0))),"",INDEX('Policy Characteristics'!A:A,MATCH($C1118,'Policy Characteristics'!$C:$C,0)))</f>
        <v>Research and Development</v>
      </c>
      <c r="B1118" s="272" t="str">
        <f>IF(ISBLANK(INDEX('Policy Characteristics'!B:B,MATCH($C1118,'Policy Characteristics'!$C:$C,0))),"",INDEX('Policy Characteristics'!B:B,MATCH($C1118,'Policy Characteristics'!$C:$C,0)))</f>
        <v>Capital Cost Reduction</v>
      </c>
      <c r="C1118" s="274" t="str">
        <f t="shared" si="59"/>
        <v>RnD Industry Capital Cost Perc Reduction</v>
      </c>
      <c r="D1118" t="s">
        <v>3207</v>
      </c>
      <c r="E1118" s="44"/>
      <c r="F1118" s="6" t="s">
        <v>3242</v>
      </c>
      <c r="G1118" s="44"/>
      <c r="H1118" s="43">
        <v>1481</v>
      </c>
      <c r="I1118" s="44" t="s">
        <v>45</v>
      </c>
      <c r="J1118" s="274" t="str">
        <f>IF(ISBLANK(INDEX('Policy Characteristics'!D:D,MATCH($C1118,'Policy Characteristics'!$C:$C,0))),"",INDEX('Policy Characteristics'!D:D,MATCH($C1118,'Policy Characteristics'!$C:$C,0)))</f>
        <v>R&amp;D Capital Cost Reductions</v>
      </c>
      <c r="K1118" s="272" t="str">
        <f>IF(ISBLANK(INDEX('Policy Characteristics'!E:E,MATCH($C1118,'Policy Characteristics'!$C:$C,0))),"",INDEX('Policy Characteristics'!E:E,MATCH($C1118,'Policy Characteristics'!$C:$C,0)))</f>
        <v>RnD industry capital cost reduction</v>
      </c>
      <c r="L1118" s="285">
        <f>IF(ISBLANK(INDEX('Policy Characteristics'!F:F,MATCH($C1118,'Policy Characteristics'!$C:$C,0))),"",INDEX('Policy Characteristics'!F:F,MATCH($C1118,'Policy Characteristics'!$C:$C,0)))</f>
        <v>0</v>
      </c>
      <c r="M1118" s="285">
        <f>IF(ISBLANK(INDEX('Policy Characteristics'!G:G,MATCH($C1118,'Policy Characteristics'!$C:$C,0))),"",INDEX('Policy Characteristics'!G:G,MATCH($C1118,'Policy Characteristics'!$C:$C,0)))</f>
        <v>0.4</v>
      </c>
      <c r="N1118" s="285">
        <f>IF(ISBLANK(INDEX('Policy Characteristics'!H:H,MATCH($C1118,'Policy Characteristics'!$C:$C,0))),"",INDEX('Policy Characteristics'!H:H,MATCH($C1118,'Policy Characteristics'!$C:$C,0)))</f>
        <v>0.01</v>
      </c>
      <c r="O1118" s="272" t="str">
        <f>IF(ISBLANK(INDEX('Policy Characteristics'!I:I,MATCH($C1118,'Policy Characteristics'!$C:$C,0))),"",INDEX('Policy Characteristics'!I:I,MATCH($C1118,'Policy Characteristics'!$C:$C,0)))</f>
        <v>% reduction in cost</v>
      </c>
      <c r="P1118" s="272" t="str">
        <f>IF(ISBLANK(INDEX('Policy Characteristics'!J:J,MATCH($C1118,'Policy Characteristics'!$C:$C,0))),"",INDEX('Policy Characteristics'!J:J,MATCH($C1118,'Policy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8" s="272" t="str">
        <f>IF(ISBLANK(INDEX('Policy Characteristics'!K:K,MATCH($C1118,'Policy Characteristics'!$C:$C,0))),"",INDEX('Policy Characteristics'!K:K,MATCH($C1118,'Policy Characteristics'!$C:$C,0)))</f>
        <v>architectural-design.html#rnd</v>
      </c>
      <c r="R1118" s="272" t="str">
        <f>IF(ISBLANK(INDEX('Policy Characteristics'!L:L,MATCH($C1118,'Policy Characteristics'!$C:$C,0))),"",INDEX('Policy Characteristics'!L:L,MATCH($C1118,'Policy Characteristics'!$C:$C,0)))</f>
        <v>research-and-development.html</v>
      </c>
    </row>
    <row r="1119" spans="1:18" ht="16">
      <c r="A1119" s="272" t="str">
        <f>IF(ISBLANK(INDEX('Policy Characteristics'!A:A,MATCH($C1119,'Policy Characteristics'!$C:$C,0))),"",INDEX('Policy Characteristics'!A:A,MATCH($C1119,'Policy Characteristics'!$C:$C,0)))</f>
        <v>Research and Development</v>
      </c>
      <c r="B1119" s="272" t="str">
        <f>IF(ISBLANK(INDEX('Policy Characteristics'!B:B,MATCH($C1119,'Policy Characteristics'!$C:$C,0))),"",INDEX('Policy Characteristics'!B:B,MATCH($C1119,'Policy Characteristics'!$C:$C,0)))</f>
        <v>Capital Cost Reduction</v>
      </c>
      <c r="C1119" s="274" t="str">
        <f t="shared" si="59"/>
        <v>RnD Industry Capital Cost Perc Reduction</v>
      </c>
      <c r="D1119" t="s">
        <v>3208</v>
      </c>
      <c r="E1119" s="44"/>
      <c r="F1119" s="6" t="s">
        <v>3243</v>
      </c>
      <c r="G1119" s="44"/>
      <c r="H1119" s="43">
        <v>1482</v>
      </c>
      <c r="I1119" s="44" t="s">
        <v>45</v>
      </c>
      <c r="J1119" s="274" t="str">
        <f>IF(ISBLANK(INDEX('Policy Characteristics'!D:D,MATCH($C1119,'Policy Characteristics'!$C:$C,0))),"",INDEX('Policy Characteristics'!D:D,MATCH($C1119,'Policy Characteristics'!$C:$C,0)))</f>
        <v>R&amp;D Capital Cost Reductions</v>
      </c>
      <c r="K1119" s="272" t="str">
        <f>IF(ISBLANK(INDEX('Policy Characteristics'!E:E,MATCH($C1119,'Policy Characteristics'!$C:$C,0))),"",INDEX('Policy Characteristics'!E:E,MATCH($C1119,'Policy Characteristics'!$C:$C,0)))</f>
        <v>RnD industry capital cost reduction</v>
      </c>
      <c r="L1119" s="285">
        <f>IF(ISBLANK(INDEX('Policy Characteristics'!F:F,MATCH($C1119,'Policy Characteristics'!$C:$C,0))),"",INDEX('Policy Characteristics'!F:F,MATCH($C1119,'Policy Characteristics'!$C:$C,0)))</f>
        <v>0</v>
      </c>
      <c r="M1119" s="285">
        <f>IF(ISBLANK(INDEX('Policy Characteristics'!G:G,MATCH($C1119,'Policy Characteristics'!$C:$C,0))),"",INDEX('Policy Characteristics'!G:G,MATCH($C1119,'Policy Characteristics'!$C:$C,0)))</f>
        <v>0.4</v>
      </c>
      <c r="N1119" s="285">
        <f>IF(ISBLANK(INDEX('Policy Characteristics'!H:H,MATCH($C1119,'Policy Characteristics'!$C:$C,0))),"",INDEX('Policy Characteristics'!H:H,MATCH($C1119,'Policy Characteristics'!$C:$C,0)))</f>
        <v>0.01</v>
      </c>
      <c r="O1119" s="272" t="str">
        <f>IF(ISBLANK(INDEX('Policy Characteristics'!I:I,MATCH($C1119,'Policy Characteristics'!$C:$C,0))),"",INDEX('Policy Characteristics'!I:I,MATCH($C1119,'Policy Characteristics'!$C:$C,0)))</f>
        <v>% reduction in cost</v>
      </c>
      <c r="P1119" s="272" t="str">
        <f>IF(ISBLANK(INDEX('Policy Characteristics'!J:J,MATCH($C1119,'Policy Characteristics'!$C:$C,0))),"",INDEX('Policy Characteristics'!J:J,MATCH($C1119,'Policy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19" s="272" t="str">
        <f>IF(ISBLANK(INDEX('Policy Characteristics'!K:K,MATCH($C1119,'Policy Characteristics'!$C:$C,0))),"",INDEX('Policy Characteristics'!K:K,MATCH($C1119,'Policy Characteristics'!$C:$C,0)))</f>
        <v>architectural-design.html#rnd</v>
      </c>
      <c r="R1119" s="272" t="str">
        <f>IF(ISBLANK(INDEX('Policy Characteristics'!L:L,MATCH($C1119,'Policy Characteristics'!$C:$C,0))),"",INDEX('Policy Characteristics'!L:L,MATCH($C1119,'Policy Characteristics'!$C:$C,0)))</f>
        <v>research-and-development.html</v>
      </c>
    </row>
    <row r="1120" spans="1:18" ht="16">
      <c r="A1120" s="272" t="str">
        <f>IF(ISBLANK(INDEX('Policy Characteristics'!A:A,MATCH($C1120,'Policy Characteristics'!$C:$C,0))),"",INDEX('Policy Characteristics'!A:A,MATCH($C1120,'Policy Characteristics'!$C:$C,0)))</f>
        <v>Research and Development</v>
      </c>
      <c r="B1120" s="272" t="str">
        <f>IF(ISBLANK(INDEX('Policy Characteristics'!B:B,MATCH($C1120,'Policy Characteristics'!$C:$C,0))),"",INDEX('Policy Characteristics'!B:B,MATCH($C1120,'Policy Characteristics'!$C:$C,0)))</f>
        <v>Capital Cost Reduction</v>
      </c>
      <c r="C1120" s="274" t="str">
        <f t="shared" si="59"/>
        <v>RnD Industry Capital Cost Perc Reduction</v>
      </c>
      <c r="D1120" t="s">
        <v>3209</v>
      </c>
      <c r="E1120" s="44"/>
      <c r="F1120" s="6" t="s">
        <v>3244</v>
      </c>
      <c r="G1120" s="44"/>
      <c r="H1120" s="43">
        <v>1483</v>
      </c>
      <c r="I1120" s="44" t="s">
        <v>45</v>
      </c>
      <c r="J1120" s="274" t="str">
        <f>IF(ISBLANK(INDEX('Policy Characteristics'!D:D,MATCH($C1120,'Policy Characteristics'!$C:$C,0))),"",INDEX('Policy Characteristics'!D:D,MATCH($C1120,'Policy Characteristics'!$C:$C,0)))</f>
        <v>R&amp;D Capital Cost Reductions</v>
      </c>
      <c r="K1120" s="272" t="str">
        <f>IF(ISBLANK(INDEX('Policy Characteristics'!E:E,MATCH($C1120,'Policy Characteristics'!$C:$C,0))),"",INDEX('Policy Characteristics'!E:E,MATCH($C1120,'Policy Characteristics'!$C:$C,0)))</f>
        <v>RnD industry capital cost reduction</v>
      </c>
      <c r="L1120" s="285">
        <f>IF(ISBLANK(INDEX('Policy Characteristics'!F:F,MATCH($C1120,'Policy Characteristics'!$C:$C,0))),"",INDEX('Policy Characteristics'!F:F,MATCH($C1120,'Policy Characteristics'!$C:$C,0)))</f>
        <v>0</v>
      </c>
      <c r="M1120" s="285">
        <f>IF(ISBLANK(INDEX('Policy Characteristics'!G:G,MATCH($C1120,'Policy Characteristics'!$C:$C,0))),"",INDEX('Policy Characteristics'!G:G,MATCH($C1120,'Policy Characteristics'!$C:$C,0)))</f>
        <v>0.4</v>
      </c>
      <c r="N1120" s="285">
        <f>IF(ISBLANK(INDEX('Policy Characteristics'!H:H,MATCH($C1120,'Policy Characteristics'!$C:$C,0))),"",INDEX('Policy Characteristics'!H:H,MATCH($C1120,'Policy Characteristics'!$C:$C,0)))</f>
        <v>0.01</v>
      </c>
      <c r="O1120" s="272" t="str">
        <f>IF(ISBLANK(INDEX('Policy Characteristics'!I:I,MATCH($C1120,'Policy Characteristics'!$C:$C,0))),"",INDEX('Policy Characteristics'!I:I,MATCH($C1120,'Policy Characteristics'!$C:$C,0)))</f>
        <v>% reduction in cost</v>
      </c>
      <c r="P1120" s="272" t="str">
        <f>IF(ISBLANK(INDEX('Policy Characteristics'!J:J,MATCH($C1120,'Policy Characteristics'!$C:$C,0))),"",INDEX('Policy Characteristics'!J:J,MATCH($C1120,'Policy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0" s="272" t="str">
        <f>IF(ISBLANK(INDEX('Policy Characteristics'!K:K,MATCH($C1120,'Policy Characteristics'!$C:$C,0))),"",INDEX('Policy Characteristics'!K:K,MATCH($C1120,'Policy Characteristics'!$C:$C,0)))</f>
        <v>architectural-design.html#rnd</v>
      </c>
      <c r="R1120" s="272" t="str">
        <f>IF(ISBLANK(INDEX('Policy Characteristics'!L:L,MATCH($C1120,'Policy Characteristics'!$C:$C,0))),"",INDEX('Policy Characteristics'!L:L,MATCH($C1120,'Policy Characteristics'!$C:$C,0)))</f>
        <v>research-and-development.html</v>
      </c>
    </row>
    <row r="1121" spans="1:18" ht="16">
      <c r="A1121" s="272" t="str">
        <f>IF(ISBLANK(INDEX('Policy Characteristics'!A:A,MATCH($C1121,'Policy Characteristics'!$C:$C,0))),"",INDEX('Policy Characteristics'!A:A,MATCH($C1121,'Policy Characteristics'!$C:$C,0)))</f>
        <v>Research and Development</v>
      </c>
      <c r="B1121" s="272" t="str">
        <f>IF(ISBLANK(INDEX('Policy Characteristics'!B:B,MATCH($C1121,'Policy Characteristics'!$C:$C,0))),"",INDEX('Policy Characteristics'!B:B,MATCH($C1121,'Policy Characteristics'!$C:$C,0)))</f>
        <v>Capital Cost Reduction</v>
      </c>
      <c r="C1121" s="274" t="str">
        <f t="shared" si="59"/>
        <v>RnD Industry Capital Cost Perc Reduction</v>
      </c>
      <c r="D1121" t="s">
        <v>3210</v>
      </c>
      <c r="E1121" s="44"/>
      <c r="F1121" s="6" t="s">
        <v>3245</v>
      </c>
      <c r="G1121" s="44"/>
      <c r="H1121" s="43">
        <v>1484</v>
      </c>
      <c r="I1121" s="44" t="s">
        <v>45</v>
      </c>
      <c r="J1121" s="274" t="str">
        <f>IF(ISBLANK(INDEX('Policy Characteristics'!D:D,MATCH($C1121,'Policy Characteristics'!$C:$C,0))),"",INDEX('Policy Characteristics'!D:D,MATCH($C1121,'Policy Characteristics'!$C:$C,0)))</f>
        <v>R&amp;D Capital Cost Reductions</v>
      </c>
      <c r="K1121" s="272" t="str">
        <f>IF(ISBLANK(INDEX('Policy Characteristics'!E:E,MATCH($C1121,'Policy Characteristics'!$C:$C,0))),"",INDEX('Policy Characteristics'!E:E,MATCH($C1121,'Policy Characteristics'!$C:$C,0)))</f>
        <v>RnD industry capital cost reduction</v>
      </c>
      <c r="L1121" s="285">
        <f>IF(ISBLANK(INDEX('Policy Characteristics'!F:F,MATCH($C1121,'Policy Characteristics'!$C:$C,0))),"",INDEX('Policy Characteristics'!F:F,MATCH($C1121,'Policy Characteristics'!$C:$C,0)))</f>
        <v>0</v>
      </c>
      <c r="M1121" s="285">
        <f>IF(ISBLANK(INDEX('Policy Characteristics'!G:G,MATCH($C1121,'Policy Characteristics'!$C:$C,0))),"",INDEX('Policy Characteristics'!G:G,MATCH($C1121,'Policy Characteristics'!$C:$C,0)))</f>
        <v>0.4</v>
      </c>
      <c r="N1121" s="285">
        <f>IF(ISBLANK(INDEX('Policy Characteristics'!H:H,MATCH($C1121,'Policy Characteristics'!$C:$C,0))),"",INDEX('Policy Characteristics'!H:H,MATCH($C1121,'Policy Characteristics'!$C:$C,0)))</f>
        <v>0.01</v>
      </c>
      <c r="O1121" s="272" t="str">
        <f>IF(ISBLANK(INDEX('Policy Characteristics'!I:I,MATCH($C1121,'Policy Characteristics'!$C:$C,0))),"",INDEX('Policy Characteristics'!I:I,MATCH($C1121,'Policy Characteristics'!$C:$C,0)))</f>
        <v>% reduction in cost</v>
      </c>
      <c r="P1121" s="272" t="str">
        <f>IF(ISBLANK(INDEX('Policy Characteristics'!J:J,MATCH($C1121,'Policy Characteristics'!$C:$C,0))),"",INDEX('Policy Characteristics'!J:J,MATCH($C1121,'Policy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1" s="272" t="str">
        <f>IF(ISBLANK(INDEX('Policy Characteristics'!K:K,MATCH($C1121,'Policy Characteristics'!$C:$C,0))),"",INDEX('Policy Characteristics'!K:K,MATCH($C1121,'Policy Characteristics'!$C:$C,0)))</f>
        <v>architectural-design.html#rnd</v>
      </c>
      <c r="R1121" s="272" t="str">
        <f>IF(ISBLANK(INDEX('Policy Characteristics'!L:L,MATCH($C1121,'Policy Characteristics'!$C:$C,0))),"",INDEX('Policy Characteristics'!L:L,MATCH($C1121,'Policy Characteristics'!$C:$C,0)))</f>
        <v>research-and-development.html</v>
      </c>
    </row>
    <row r="1122" spans="1:18" ht="16">
      <c r="A1122" s="272" t="str">
        <f>IF(ISBLANK(INDEX('Policy Characteristics'!A:A,MATCH($C1122,'Policy Characteristics'!$C:$C,0))),"",INDEX('Policy Characteristics'!A:A,MATCH($C1122,'Policy Characteristics'!$C:$C,0)))</f>
        <v>Research and Development</v>
      </c>
      <c r="B1122" s="272" t="str">
        <f>IF(ISBLANK(INDEX('Policy Characteristics'!B:B,MATCH($C1122,'Policy Characteristics'!$C:$C,0))),"",INDEX('Policy Characteristics'!B:B,MATCH($C1122,'Policy Characteristics'!$C:$C,0)))</f>
        <v>Capital Cost Reduction</v>
      </c>
      <c r="C1122" s="274" t="str">
        <f t="shared" si="59"/>
        <v>RnD Industry Capital Cost Perc Reduction</v>
      </c>
      <c r="D1122" t="s">
        <v>3211</v>
      </c>
      <c r="E1122" s="44"/>
      <c r="F1122" s="6" t="s">
        <v>3246</v>
      </c>
      <c r="G1122" s="44"/>
      <c r="H1122" s="43">
        <v>1485</v>
      </c>
      <c r="I1122" s="44" t="s">
        <v>45</v>
      </c>
      <c r="J1122" s="274" t="str">
        <f>IF(ISBLANK(INDEX('Policy Characteristics'!D:D,MATCH($C1122,'Policy Characteristics'!$C:$C,0))),"",INDEX('Policy Characteristics'!D:D,MATCH($C1122,'Policy Characteristics'!$C:$C,0)))</f>
        <v>R&amp;D Capital Cost Reductions</v>
      </c>
      <c r="K1122" s="272" t="str">
        <f>IF(ISBLANK(INDEX('Policy Characteristics'!E:E,MATCH($C1122,'Policy Characteristics'!$C:$C,0))),"",INDEX('Policy Characteristics'!E:E,MATCH($C1122,'Policy Characteristics'!$C:$C,0)))</f>
        <v>RnD industry capital cost reduction</v>
      </c>
      <c r="L1122" s="285">
        <f>IF(ISBLANK(INDEX('Policy Characteristics'!F:F,MATCH($C1122,'Policy Characteristics'!$C:$C,0))),"",INDEX('Policy Characteristics'!F:F,MATCH($C1122,'Policy Characteristics'!$C:$C,0)))</f>
        <v>0</v>
      </c>
      <c r="M1122" s="285">
        <f>IF(ISBLANK(INDEX('Policy Characteristics'!G:G,MATCH($C1122,'Policy Characteristics'!$C:$C,0))),"",INDEX('Policy Characteristics'!G:G,MATCH($C1122,'Policy Characteristics'!$C:$C,0)))</f>
        <v>0.4</v>
      </c>
      <c r="N1122" s="285">
        <f>IF(ISBLANK(INDEX('Policy Characteristics'!H:H,MATCH($C1122,'Policy Characteristics'!$C:$C,0))),"",INDEX('Policy Characteristics'!H:H,MATCH($C1122,'Policy Characteristics'!$C:$C,0)))</f>
        <v>0.01</v>
      </c>
      <c r="O1122" s="272" t="str">
        <f>IF(ISBLANK(INDEX('Policy Characteristics'!I:I,MATCH($C1122,'Policy Characteristics'!$C:$C,0))),"",INDEX('Policy Characteristics'!I:I,MATCH($C1122,'Policy Characteristics'!$C:$C,0)))</f>
        <v>% reduction in cost</v>
      </c>
      <c r="P1122" s="272" t="str">
        <f>IF(ISBLANK(INDEX('Policy Characteristics'!J:J,MATCH($C1122,'Policy Characteristics'!$C:$C,0))),"",INDEX('Policy Characteristics'!J:J,MATCH($C1122,'Policy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2" s="272" t="str">
        <f>IF(ISBLANK(INDEX('Policy Characteristics'!K:K,MATCH($C1122,'Policy Characteristics'!$C:$C,0))),"",INDEX('Policy Characteristics'!K:K,MATCH($C1122,'Policy Characteristics'!$C:$C,0)))</f>
        <v>architectural-design.html#rnd</v>
      </c>
      <c r="R1122" s="272" t="str">
        <f>IF(ISBLANK(INDEX('Policy Characteristics'!L:L,MATCH($C1122,'Policy Characteristics'!$C:$C,0))),"",INDEX('Policy Characteristics'!L:L,MATCH($C1122,'Policy Characteristics'!$C:$C,0)))</f>
        <v>research-and-development.html</v>
      </c>
    </row>
    <row r="1123" spans="1:18" ht="16">
      <c r="A1123" s="272" t="str">
        <f>IF(ISBLANK(INDEX('Policy Characteristics'!A:A,MATCH($C1123,'Policy Characteristics'!$C:$C,0))),"",INDEX('Policy Characteristics'!A:A,MATCH($C1123,'Policy Characteristics'!$C:$C,0)))</f>
        <v>Research and Development</v>
      </c>
      <c r="B1123" s="272" t="str">
        <f>IF(ISBLANK(INDEX('Policy Characteristics'!B:B,MATCH($C1123,'Policy Characteristics'!$C:$C,0))),"",INDEX('Policy Characteristics'!B:B,MATCH($C1123,'Policy Characteristics'!$C:$C,0)))</f>
        <v>Capital Cost Reduction</v>
      </c>
      <c r="C1123" s="274" t="str">
        <f t="shared" si="59"/>
        <v>RnD Industry Capital Cost Perc Reduction</v>
      </c>
      <c r="D1123" t="s">
        <v>3212</v>
      </c>
      <c r="E1123" s="44"/>
      <c r="F1123" s="6" t="s">
        <v>3247</v>
      </c>
      <c r="G1123" s="44"/>
      <c r="H1123" s="43">
        <v>1486</v>
      </c>
      <c r="I1123" s="44" t="s">
        <v>45</v>
      </c>
      <c r="J1123" s="274" t="str">
        <f>IF(ISBLANK(INDEX('Policy Characteristics'!D:D,MATCH($C1123,'Policy Characteristics'!$C:$C,0))),"",INDEX('Policy Characteristics'!D:D,MATCH($C1123,'Policy Characteristics'!$C:$C,0)))</f>
        <v>R&amp;D Capital Cost Reductions</v>
      </c>
      <c r="K1123" s="272" t="str">
        <f>IF(ISBLANK(INDEX('Policy Characteristics'!E:E,MATCH($C1123,'Policy Characteristics'!$C:$C,0))),"",INDEX('Policy Characteristics'!E:E,MATCH($C1123,'Policy Characteristics'!$C:$C,0)))</f>
        <v>RnD industry capital cost reduction</v>
      </c>
      <c r="L1123" s="285">
        <f>IF(ISBLANK(INDEX('Policy Characteristics'!F:F,MATCH($C1123,'Policy Characteristics'!$C:$C,0))),"",INDEX('Policy Characteristics'!F:F,MATCH($C1123,'Policy Characteristics'!$C:$C,0)))</f>
        <v>0</v>
      </c>
      <c r="M1123" s="285">
        <f>IF(ISBLANK(INDEX('Policy Characteristics'!G:G,MATCH($C1123,'Policy Characteristics'!$C:$C,0))),"",INDEX('Policy Characteristics'!G:G,MATCH($C1123,'Policy Characteristics'!$C:$C,0)))</f>
        <v>0.4</v>
      </c>
      <c r="N1123" s="285">
        <f>IF(ISBLANK(INDEX('Policy Characteristics'!H:H,MATCH($C1123,'Policy Characteristics'!$C:$C,0))),"",INDEX('Policy Characteristics'!H:H,MATCH($C1123,'Policy Characteristics'!$C:$C,0)))</f>
        <v>0.01</v>
      </c>
      <c r="O1123" s="272" t="str">
        <f>IF(ISBLANK(INDEX('Policy Characteristics'!I:I,MATCH($C1123,'Policy Characteristics'!$C:$C,0))),"",INDEX('Policy Characteristics'!I:I,MATCH($C1123,'Policy Characteristics'!$C:$C,0)))</f>
        <v>% reduction in cost</v>
      </c>
      <c r="P1123" s="272" t="str">
        <f>IF(ISBLANK(INDEX('Policy Characteristics'!J:J,MATCH($C1123,'Policy Characteristics'!$C:$C,0))),"",INDEX('Policy Characteristics'!J:J,MATCH($C1123,'Policy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3" s="272" t="str">
        <f>IF(ISBLANK(INDEX('Policy Characteristics'!K:K,MATCH($C1123,'Policy Characteristics'!$C:$C,0))),"",INDEX('Policy Characteristics'!K:K,MATCH($C1123,'Policy Characteristics'!$C:$C,0)))</f>
        <v>architectural-design.html#rnd</v>
      </c>
      <c r="R1123" s="272" t="str">
        <f>IF(ISBLANK(INDEX('Policy Characteristics'!L:L,MATCH($C1123,'Policy Characteristics'!$C:$C,0))),"",INDEX('Policy Characteristics'!L:L,MATCH($C1123,'Policy Characteristics'!$C:$C,0)))</f>
        <v>research-and-development.html</v>
      </c>
    </row>
    <row r="1124" spans="1:18" ht="16">
      <c r="A1124" s="272" t="str">
        <f>IF(ISBLANK(INDEX('Policy Characteristics'!A:A,MATCH($C1124,'Policy Characteristics'!$C:$C,0))),"",INDEX('Policy Characteristics'!A:A,MATCH($C1124,'Policy Characteristics'!$C:$C,0)))</f>
        <v>Research and Development</v>
      </c>
      <c r="B1124" s="272" t="str">
        <f>IF(ISBLANK(INDEX('Policy Characteristics'!B:B,MATCH($C1124,'Policy Characteristics'!$C:$C,0))),"",INDEX('Policy Characteristics'!B:B,MATCH($C1124,'Policy Characteristics'!$C:$C,0)))</f>
        <v>Capital Cost Reduction</v>
      </c>
      <c r="C1124" s="273" t="s">
        <v>309</v>
      </c>
      <c r="D1124" s="44" t="s">
        <v>2272</v>
      </c>
      <c r="E1124" s="44"/>
      <c r="F1124" s="44" t="s">
        <v>497</v>
      </c>
      <c r="G1124" s="44"/>
      <c r="H1124" s="43">
        <v>108</v>
      </c>
      <c r="I1124" s="44" t="s">
        <v>45</v>
      </c>
      <c r="J1124" s="274" t="str">
        <f>IF(ISBLANK(INDEX('Policy Characteristics'!D:D,MATCH($C1124,'Policy Characteristics'!$C:$C,0))),"",INDEX('Policy Characteristics'!D:D,MATCH($C1124,'Policy Characteristics'!$C:$C,0)))</f>
        <v>R&amp;D Capital Cost Reductions</v>
      </c>
      <c r="K1124" s="272" t="str">
        <f>IF(ISBLANK(INDEX('Policy Characteristics'!E:E,MATCH($C1124,'Policy Characteristics'!$C:$C,0))),"",INDEX('Policy Characteristics'!E:E,MATCH($C1124,'Policy Characteristics'!$C:$C,0)))</f>
        <v>RnD transportation capital cost reduction</v>
      </c>
      <c r="L1124" s="285">
        <f>IF(ISBLANK(INDEX('Policy Characteristics'!F:F,MATCH($C1124,'Policy Characteristics'!$C:$C,0))),"",INDEX('Policy Characteristics'!F:F,MATCH($C1124,'Policy Characteristics'!$C:$C,0)))</f>
        <v>0</v>
      </c>
      <c r="M1124" s="285">
        <f>IF(ISBLANK(INDEX('Policy Characteristics'!G:G,MATCH($C1124,'Policy Characteristics'!$C:$C,0))),"",INDEX('Policy Characteristics'!G:G,MATCH($C1124,'Policy Characteristics'!$C:$C,0)))</f>
        <v>0.4</v>
      </c>
      <c r="N1124" s="285">
        <f>IF(ISBLANK(INDEX('Policy Characteristics'!H:H,MATCH($C1124,'Policy Characteristics'!$C:$C,0))),"",INDEX('Policy Characteristics'!H:H,MATCH($C1124,'Policy Characteristics'!$C:$C,0)))</f>
        <v>0.01</v>
      </c>
      <c r="O1124" s="272" t="str">
        <f>IF(ISBLANK(INDEX('Policy Characteristics'!I:I,MATCH($C1124,'Policy Characteristics'!$C:$C,0))),"",INDEX('Policy Characteristics'!I:I,MATCH($C1124,'Policy Characteristics'!$C:$C,0)))</f>
        <v>% reduction in cost</v>
      </c>
      <c r="P1124" s="272" t="str">
        <f>IF(ISBLANK(INDEX('Policy Characteristics'!J:J,MATCH($C1124,'Policy Characteristics'!$C:$C,0))),"",INDEX('Policy Characteristics'!J:J,MATCH($C1124,'Policy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4" s="272" t="str">
        <f>IF(ISBLANK(INDEX('Policy Characteristics'!K:K,MATCH($C1124,'Policy Characteristics'!$C:$C,0))),"",INDEX('Policy Characteristics'!K:K,MATCH($C1124,'Policy Characteristics'!$C:$C,0)))</f>
        <v>architectural-design.html#rnd</v>
      </c>
      <c r="R1124" s="272" t="str">
        <f>IF(ISBLANK(INDEX('Policy Characteristics'!L:L,MATCH($C1124,'Policy Characteristics'!$C:$C,0))),"",INDEX('Policy Characteristics'!L:L,MATCH($C1124,'Policy Characteristics'!$C:$C,0)))</f>
        <v>research-and-development.html</v>
      </c>
    </row>
    <row r="1125" spans="1:18" ht="16">
      <c r="A1125" s="272" t="str">
        <f>IF(ISBLANK(INDEX('Policy Characteristics'!A:A,MATCH($C1125,'Policy Characteristics'!$C:$C,0))),"",INDEX('Policy Characteristics'!A:A,MATCH($C1125,'Policy Characteristics'!$C:$C,0)))</f>
        <v>Research and Development</v>
      </c>
      <c r="B1125" s="272" t="str">
        <f>IF(ISBLANK(INDEX('Policy Characteristics'!B:B,MATCH($C1125,'Policy Characteristics'!$C:$C,0))),"",INDEX('Policy Characteristics'!B:B,MATCH($C1125,'Policy Characteristics'!$C:$C,0)))</f>
        <v>Capital Cost Reduction</v>
      </c>
      <c r="C1125" s="274" t="str">
        <f t="shared" ref="C1125:C1130" si="60">C$1124</f>
        <v>RnD Transportation Capital Cost Perc Reduction</v>
      </c>
      <c r="D1125" s="44" t="s">
        <v>2273</v>
      </c>
      <c r="E1125" s="44"/>
      <c r="F1125" s="44" t="s">
        <v>498</v>
      </c>
      <c r="G1125" s="44"/>
      <c r="H1125" s="43">
        <v>109</v>
      </c>
      <c r="I1125" s="44" t="s">
        <v>45</v>
      </c>
      <c r="J1125" s="274" t="str">
        <f>IF(ISBLANK(INDEX('Policy Characteristics'!D:D,MATCH($C1125,'Policy Characteristics'!$C:$C,0))),"",INDEX('Policy Characteristics'!D:D,MATCH($C1125,'Policy Characteristics'!$C:$C,0)))</f>
        <v>R&amp;D Capital Cost Reductions</v>
      </c>
      <c r="K1125" s="272" t="str">
        <f>IF(ISBLANK(INDEX('Policy Characteristics'!E:E,MATCH($C1125,'Policy Characteristics'!$C:$C,0))),"",INDEX('Policy Characteristics'!E:E,MATCH($C1125,'Policy Characteristics'!$C:$C,0)))</f>
        <v>RnD transportation capital cost reduction</v>
      </c>
      <c r="L1125" s="285">
        <f>IF(ISBLANK(INDEX('Policy Characteristics'!F:F,MATCH($C1125,'Policy Characteristics'!$C:$C,0))),"",INDEX('Policy Characteristics'!F:F,MATCH($C1125,'Policy Characteristics'!$C:$C,0)))</f>
        <v>0</v>
      </c>
      <c r="M1125" s="285">
        <f>IF(ISBLANK(INDEX('Policy Characteristics'!G:G,MATCH($C1125,'Policy Characteristics'!$C:$C,0))),"",INDEX('Policy Characteristics'!G:G,MATCH($C1125,'Policy Characteristics'!$C:$C,0)))</f>
        <v>0.4</v>
      </c>
      <c r="N1125" s="285">
        <f>IF(ISBLANK(INDEX('Policy Characteristics'!H:H,MATCH($C1125,'Policy Characteristics'!$C:$C,0))),"",INDEX('Policy Characteristics'!H:H,MATCH($C1125,'Policy Characteristics'!$C:$C,0)))</f>
        <v>0.01</v>
      </c>
      <c r="O1125" s="272" t="str">
        <f>IF(ISBLANK(INDEX('Policy Characteristics'!I:I,MATCH($C1125,'Policy Characteristics'!$C:$C,0))),"",INDEX('Policy Characteristics'!I:I,MATCH($C1125,'Policy Characteristics'!$C:$C,0)))</f>
        <v>% reduction in cost</v>
      </c>
      <c r="P1125" s="272" t="str">
        <f>IF(ISBLANK(INDEX('Policy Characteristics'!J:J,MATCH($C1125,'Policy Characteristics'!$C:$C,0))),"",INDEX('Policy Characteristics'!J:J,MATCH($C1125,'Policy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5" s="272" t="str">
        <f>IF(ISBLANK(INDEX('Policy Characteristics'!K:K,MATCH($C1125,'Policy Characteristics'!$C:$C,0))),"",INDEX('Policy Characteristics'!K:K,MATCH($C1125,'Policy Characteristics'!$C:$C,0)))</f>
        <v>architectural-design.html#rnd</v>
      </c>
      <c r="R1125" s="272" t="str">
        <f>IF(ISBLANK(INDEX('Policy Characteristics'!L:L,MATCH($C1125,'Policy Characteristics'!$C:$C,0))),"",INDEX('Policy Characteristics'!L:L,MATCH($C1125,'Policy Characteristics'!$C:$C,0)))</f>
        <v>research-and-development.html</v>
      </c>
    </row>
    <row r="1126" spans="1:18" ht="16">
      <c r="A1126" s="272" t="str">
        <f>IF(ISBLANK(INDEX('Policy Characteristics'!A:A,MATCH($C1126,'Policy Characteristics'!$C:$C,0))),"",INDEX('Policy Characteristics'!A:A,MATCH($C1126,'Policy Characteristics'!$C:$C,0)))</f>
        <v>Research and Development</v>
      </c>
      <c r="B1126" s="272" t="str">
        <f>IF(ISBLANK(INDEX('Policy Characteristics'!B:B,MATCH($C1126,'Policy Characteristics'!$C:$C,0))),"",INDEX('Policy Characteristics'!B:B,MATCH($C1126,'Policy Characteristics'!$C:$C,0)))</f>
        <v>Capital Cost Reduction</v>
      </c>
      <c r="C1126" s="274" t="str">
        <f t="shared" si="60"/>
        <v>RnD Transportation Capital Cost Perc Reduction</v>
      </c>
      <c r="D1126" s="44" t="s">
        <v>2274</v>
      </c>
      <c r="E1126" s="44"/>
      <c r="F1126" s="44" t="s">
        <v>499</v>
      </c>
      <c r="G1126" s="44"/>
      <c r="H1126" s="43">
        <v>110</v>
      </c>
      <c r="I1126" s="44" t="s">
        <v>45</v>
      </c>
      <c r="J1126" s="274" t="str">
        <f>IF(ISBLANK(INDEX('Policy Characteristics'!D:D,MATCH($C1126,'Policy Characteristics'!$C:$C,0))),"",INDEX('Policy Characteristics'!D:D,MATCH($C1126,'Policy Characteristics'!$C:$C,0)))</f>
        <v>R&amp;D Capital Cost Reductions</v>
      </c>
      <c r="K1126" s="272" t="str">
        <f>IF(ISBLANK(INDEX('Policy Characteristics'!E:E,MATCH($C1126,'Policy Characteristics'!$C:$C,0))),"",INDEX('Policy Characteristics'!E:E,MATCH($C1126,'Policy Characteristics'!$C:$C,0)))</f>
        <v>RnD transportation capital cost reduction</v>
      </c>
      <c r="L1126" s="285">
        <f>IF(ISBLANK(INDEX('Policy Characteristics'!F:F,MATCH($C1126,'Policy Characteristics'!$C:$C,0))),"",INDEX('Policy Characteristics'!F:F,MATCH($C1126,'Policy Characteristics'!$C:$C,0)))</f>
        <v>0</v>
      </c>
      <c r="M1126" s="285">
        <f>IF(ISBLANK(INDEX('Policy Characteristics'!G:G,MATCH($C1126,'Policy Characteristics'!$C:$C,0))),"",INDEX('Policy Characteristics'!G:G,MATCH($C1126,'Policy Characteristics'!$C:$C,0)))</f>
        <v>0.4</v>
      </c>
      <c r="N1126" s="285">
        <f>IF(ISBLANK(INDEX('Policy Characteristics'!H:H,MATCH($C1126,'Policy Characteristics'!$C:$C,0))),"",INDEX('Policy Characteristics'!H:H,MATCH($C1126,'Policy Characteristics'!$C:$C,0)))</f>
        <v>0.01</v>
      </c>
      <c r="O1126" s="272" t="str">
        <f>IF(ISBLANK(INDEX('Policy Characteristics'!I:I,MATCH($C1126,'Policy Characteristics'!$C:$C,0))),"",INDEX('Policy Characteristics'!I:I,MATCH($C1126,'Policy Characteristics'!$C:$C,0)))</f>
        <v>% reduction in cost</v>
      </c>
      <c r="P1126" s="272" t="str">
        <f>IF(ISBLANK(INDEX('Policy Characteristics'!J:J,MATCH($C1126,'Policy Characteristics'!$C:$C,0))),"",INDEX('Policy Characteristics'!J:J,MATCH($C1126,'Policy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6" s="272" t="str">
        <f>IF(ISBLANK(INDEX('Policy Characteristics'!K:K,MATCH($C1126,'Policy Characteristics'!$C:$C,0))),"",INDEX('Policy Characteristics'!K:K,MATCH($C1126,'Policy Characteristics'!$C:$C,0)))</f>
        <v>architectural-design.html#rnd</v>
      </c>
      <c r="R1126" s="272" t="str">
        <f>IF(ISBLANK(INDEX('Policy Characteristics'!L:L,MATCH($C1126,'Policy Characteristics'!$C:$C,0))),"",INDEX('Policy Characteristics'!L:L,MATCH($C1126,'Policy Characteristics'!$C:$C,0)))</f>
        <v>research-and-development.html</v>
      </c>
    </row>
    <row r="1127" spans="1:18" ht="16">
      <c r="A1127" s="272" t="str">
        <f>IF(ISBLANK(INDEX('Policy Characteristics'!A:A,MATCH($C1127,'Policy Characteristics'!$C:$C,0))),"",INDEX('Policy Characteristics'!A:A,MATCH($C1127,'Policy Characteristics'!$C:$C,0)))</f>
        <v>Research and Development</v>
      </c>
      <c r="B1127" s="272" t="str">
        <f>IF(ISBLANK(INDEX('Policy Characteristics'!B:B,MATCH($C1127,'Policy Characteristics'!$C:$C,0))),"",INDEX('Policy Characteristics'!B:B,MATCH($C1127,'Policy Characteristics'!$C:$C,0)))</f>
        <v>Capital Cost Reduction</v>
      </c>
      <c r="C1127" s="274" t="str">
        <f t="shared" si="60"/>
        <v>RnD Transportation Capital Cost Perc Reduction</v>
      </c>
      <c r="D1127" s="44" t="s">
        <v>2275</v>
      </c>
      <c r="E1127" s="44"/>
      <c r="F1127" s="44" t="s">
        <v>500</v>
      </c>
      <c r="G1127" s="44"/>
      <c r="H1127" s="43">
        <v>111</v>
      </c>
      <c r="I1127" s="44" t="s">
        <v>45</v>
      </c>
      <c r="J1127" s="274" t="str">
        <f>IF(ISBLANK(INDEX('Policy Characteristics'!D:D,MATCH($C1127,'Policy Characteristics'!$C:$C,0))),"",INDEX('Policy Characteristics'!D:D,MATCH($C1127,'Policy Characteristics'!$C:$C,0)))</f>
        <v>R&amp;D Capital Cost Reductions</v>
      </c>
      <c r="K1127" s="272" t="str">
        <f>IF(ISBLANK(INDEX('Policy Characteristics'!E:E,MATCH($C1127,'Policy Characteristics'!$C:$C,0))),"",INDEX('Policy Characteristics'!E:E,MATCH($C1127,'Policy Characteristics'!$C:$C,0)))</f>
        <v>RnD transportation capital cost reduction</v>
      </c>
      <c r="L1127" s="285">
        <f>IF(ISBLANK(INDEX('Policy Characteristics'!F:F,MATCH($C1127,'Policy Characteristics'!$C:$C,0))),"",INDEX('Policy Characteristics'!F:F,MATCH($C1127,'Policy Characteristics'!$C:$C,0)))</f>
        <v>0</v>
      </c>
      <c r="M1127" s="285">
        <f>IF(ISBLANK(INDEX('Policy Characteristics'!G:G,MATCH($C1127,'Policy Characteristics'!$C:$C,0))),"",INDEX('Policy Characteristics'!G:G,MATCH($C1127,'Policy Characteristics'!$C:$C,0)))</f>
        <v>0.4</v>
      </c>
      <c r="N1127" s="285">
        <f>IF(ISBLANK(INDEX('Policy Characteristics'!H:H,MATCH($C1127,'Policy Characteristics'!$C:$C,0))),"",INDEX('Policy Characteristics'!H:H,MATCH($C1127,'Policy Characteristics'!$C:$C,0)))</f>
        <v>0.01</v>
      </c>
      <c r="O1127" s="272" t="str">
        <f>IF(ISBLANK(INDEX('Policy Characteristics'!I:I,MATCH($C1127,'Policy Characteristics'!$C:$C,0))),"",INDEX('Policy Characteristics'!I:I,MATCH($C1127,'Policy Characteristics'!$C:$C,0)))</f>
        <v>% reduction in cost</v>
      </c>
      <c r="P1127" s="272" t="str">
        <f>IF(ISBLANK(INDEX('Policy Characteristics'!J:J,MATCH($C1127,'Policy Characteristics'!$C:$C,0))),"",INDEX('Policy Characteristics'!J:J,MATCH($C1127,'Policy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7" s="272" t="str">
        <f>IF(ISBLANK(INDEX('Policy Characteristics'!K:K,MATCH($C1127,'Policy Characteristics'!$C:$C,0))),"",INDEX('Policy Characteristics'!K:K,MATCH($C1127,'Policy Characteristics'!$C:$C,0)))</f>
        <v>architectural-design.html#rnd</v>
      </c>
      <c r="R1127" s="272" t="str">
        <f>IF(ISBLANK(INDEX('Policy Characteristics'!L:L,MATCH($C1127,'Policy Characteristics'!$C:$C,0))),"",INDEX('Policy Characteristics'!L:L,MATCH($C1127,'Policy Characteristics'!$C:$C,0)))</f>
        <v>research-and-development.html</v>
      </c>
    </row>
    <row r="1128" spans="1:18" ht="16">
      <c r="A1128" s="272" t="str">
        <f>IF(ISBLANK(INDEX('Policy Characteristics'!A:A,MATCH($C1128,'Policy Characteristics'!$C:$C,0))),"",INDEX('Policy Characteristics'!A:A,MATCH($C1128,'Policy Characteristics'!$C:$C,0)))</f>
        <v>Research and Development</v>
      </c>
      <c r="B1128" s="272" t="str">
        <f>IF(ISBLANK(INDEX('Policy Characteristics'!B:B,MATCH($C1128,'Policy Characteristics'!$C:$C,0))),"",INDEX('Policy Characteristics'!B:B,MATCH($C1128,'Policy Characteristics'!$C:$C,0)))</f>
        <v>Capital Cost Reduction</v>
      </c>
      <c r="C1128" s="274" t="str">
        <f t="shared" si="60"/>
        <v>RnD Transportation Capital Cost Perc Reduction</v>
      </c>
      <c r="D1128" s="44" t="s">
        <v>2276</v>
      </c>
      <c r="E1128" s="44"/>
      <c r="F1128" s="44" t="s">
        <v>501</v>
      </c>
      <c r="G1128" s="44"/>
      <c r="H1128" s="43">
        <v>112</v>
      </c>
      <c r="I1128" s="44" t="s">
        <v>45</v>
      </c>
      <c r="J1128" s="274" t="str">
        <f>IF(ISBLANK(INDEX('Policy Characteristics'!D:D,MATCH($C1128,'Policy Characteristics'!$C:$C,0))),"",INDEX('Policy Characteristics'!D:D,MATCH($C1128,'Policy Characteristics'!$C:$C,0)))</f>
        <v>R&amp;D Capital Cost Reductions</v>
      </c>
      <c r="K1128" s="272" t="str">
        <f>IF(ISBLANK(INDEX('Policy Characteristics'!E:E,MATCH($C1128,'Policy Characteristics'!$C:$C,0))),"",INDEX('Policy Characteristics'!E:E,MATCH($C1128,'Policy Characteristics'!$C:$C,0)))</f>
        <v>RnD transportation capital cost reduction</v>
      </c>
      <c r="L1128" s="285">
        <f>IF(ISBLANK(INDEX('Policy Characteristics'!F:F,MATCH($C1128,'Policy Characteristics'!$C:$C,0))),"",INDEX('Policy Characteristics'!F:F,MATCH($C1128,'Policy Characteristics'!$C:$C,0)))</f>
        <v>0</v>
      </c>
      <c r="M1128" s="285">
        <f>IF(ISBLANK(INDEX('Policy Characteristics'!G:G,MATCH($C1128,'Policy Characteristics'!$C:$C,0))),"",INDEX('Policy Characteristics'!G:G,MATCH($C1128,'Policy Characteristics'!$C:$C,0)))</f>
        <v>0.4</v>
      </c>
      <c r="N1128" s="285">
        <f>IF(ISBLANK(INDEX('Policy Characteristics'!H:H,MATCH($C1128,'Policy Characteristics'!$C:$C,0))),"",INDEX('Policy Characteristics'!H:H,MATCH($C1128,'Policy Characteristics'!$C:$C,0)))</f>
        <v>0.01</v>
      </c>
      <c r="O1128" s="272" t="str">
        <f>IF(ISBLANK(INDEX('Policy Characteristics'!I:I,MATCH($C1128,'Policy Characteristics'!$C:$C,0))),"",INDEX('Policy Characteristics'!I:I,MATCH($C1128,'Policy Characteristics'!$C:$C,0)))</f>
        <v>% reduction in cost</v>
      </c>
      <c r="P1128" s="272" t="str">
        <f>IF(ISBLANK(INDEX('Policy Characteristics'!J:J,MATCH($C1128,'Policy Characteristics'!$C:$C,0))),"",INDEX('Policy Characteristics'!J:J,MATCH($C1128,'Policy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8" s="272" t="str">
        <f>IF(ISBLANK(INDEX('Policy Characteristics'!K:K,MATCH($C1128,'Policy Characteristics'!$C:$C,0))),"",INDEX('Policy Characteristics'!K:K,MATCH($C1128,'Policy Characteristics'!$C:$C,0)))</f>
        <v>architectural-design.html#rnd</v>
      </c>
      <c r="R1128" s="272" t="str">
        <f>IF(ISBLANK(INDEX('Policy Characteristics'!L:L,MATCH($C1128,'Policy Characteristics'!$C:$C,0))),"",INDEX('Policy Characteristics'!L:L,MATCH($C1128,'Policy Characteristics'!$C:$C,0)))</f>
        <v>research-and-development.html</v>
      </c>
    </row>
    <row r="1129" spans="1:18" ht="16">
      <c r="A1129" s="272" t="str">
        <f>IF(ISBLANK(INDEX('Policy Characteristics'!A:A,MATCH($C1129,'Policy Characteristics'!$C:$C,0))),"",INDEX('Policy Characteristics'!A:A,MATCH($C1129,'Policy Characteristics'!$C:$C,0)))</f>
        <v>Research and Development</v>
      </c>
      <c r="B1129" s="272" t="str">
        <f>IF(ISBLANK(INDEX('Policy Characteristics'!B:B,MATCH($C1129,'Policy Characteristics'!$C:$C,0))),"",INDEX('Policy Characteristics'!B:B,MATCH($C1129,'Policy Characteristics'!$C:$C,0)))</f>
        <v>Capital Cost Reduction</v>
      </c>
      <c r="C1129" s="274" t="str">
        <f t="shared" si="60"/>
        <v>RnD Transportation Capital Cost Perc Reduction</v>
      </c>
      <c r="D1129" s="44" t="s">
        <v>2574</v>
      </c>
      <c r="E1129" s="44"/>
      <c r="F1129" s="44" t="s">
        <v>2881</v>
      </c>
      <c r="G1129" s="44"/>
      <c r="H1129" s="43">
        <v>113</v>
      </c>
      <c r="I1129" s="44" t="s">
        <v>45</v>
      </c>
      <c r="J1129" s="274" t="str">
        <f>IF(ISBLANK(INDEX('Policy Characteristics'!D:D,MATCH($C1129,'Policy Characteristics'!$C:$C,0))),"",INDEX('Policy Characteristics'!D:D,MATCH($C1129,'Policy Characteristics'!$C:$C,0)))</f>
        <v>R&amp;D Capital Cost Reductions</v>
      </c>
      <c r="K1129" s="272" t="str">
        <f>IF(ISBLANK(INDEX('Policy Characteristics'!E:E,MATCH($C1129,'Policy Characteristics'!$C:$C,0))),"",INDEX('Policy Characteristics'!E:E,MATCH($C1129,'Policy Characteristics'!$C:$C,0)))</f>
        <v>RnD transportation capital cost reduction</v>
      </c>
      <c r="L1129" s="285">
        <f>IF(ISBLANK(INDEX('Policy Characteristics'!F:F,MATCH($C1129,'Policy Characteristics'!$C:$C,0))),"",INDEX('Policy Characteristics'!F:F,MATCH($C1129,'Policy Characteristics'!$C:$C,0)))</f>
        <v>0</v>
      </c>
      <c r="M1129" s="285">
        <f>IF(ISBLANK(INDEX('Policy Characteristics'!G:G,MATCH($C1129,'Policy Characteristics'!$C:$C,0))),"",INDEX('Policy Characteristics'!G:G,MATCH($C1129,'Policy Characteristics'!$C:$C,0)))</f>
        <v>0.4</v>
      </c>
      <c r="N1129" s="285">
        <f>IF(ISBLANK(INDEX('Policy Characteristics'!H:H,MATCH($C1129,'Policy Characteristics'!$C:$C,0))),"",INDEX('Policy Characteristics'!H:H,MATCH($C1129,'Policy Characteristics'!$C:$C,0)))</f>
        <v>0.01</v>
      </c>
      <c r="O1129" s="272" t="str">
        <f>IF(ISBLANK(INDEX('Policy Characteristics'!I:I,MATCH($C1129,'Policy Characteristics'!$C:$C,0))),"",INDEX('Policy Characteristics'!I:I,MATCH($C1129,'Policy Characteristics'!$C:$C,0)))</f>
        <v>% reduction in cost</v>
      </c>
      <c r="P1129" s="272" t="str">
        <f>IF(ISBLANK(INDEX('Policy Characteristics'!J:J,MATCH($C1129,'Policy Characteristics'!$C:$C,0))),"",INDEX('Policy Characteristics'!J:J,MATCH($C1129,'Policy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9" s="272" t="str">
        <f>IF(ISBLANK(INDEX('Policy Characteristics'!K:K,MATCH($C1129,'Policy Characteristics'!$C:$C,0))),"",INDEX('Policy Characteristics'!K:K,MATCH($C1129,'Policy Characteristics'!$C:$C,0)))</f>
        <v>architectural-design.html#rnd</v>
      </c>
      <c r="R1129" s="272" t="str">
        <f>IF(ISBLANK(INDEX('Policy Characteristics'!L:L,MATCH($C1129,'Policy Characteristics'!$C:$C,0))),"",INDEX('Policy Characteristics'!L:L,MATCH($C1129,'Policy Characteristics'!$C:$C,0)))</f>
        <v>research-and-development.html</v>
      </c>
    </row>
    <row r="1130" spans="1:18" ht="16">
      <c r="A1130" s="272" t="str">
        <f>IF(ISBLANK(INDEX('Policy Characteristics'!A:A,MATCH($C1130,'Policy Characteristics'!$C:$C,0))),"",INDEX('Policy Characteristics'!A:A,MATCH($C1130,'Policy Characteristics'!$C:$C,0)))</f>
        <v>Research and Development</v>
      </c>
      <c r="B1130" s="272" t="str">
        <f>IF(ISBLANK(INDEX('Policy Characteristics'!B:B,MATCH($C1130,'Policy Characteristics'!$C:$C,0))),"",INDEX('Policy Characteristics'!B:B,MATCH($C1130,'Policy Characteristics'!$C:$C,0)))</f>
        <v>Capital Cost Reduction</v>
      </c>
      <c r="C1130" s="274" t="str">
        <f t="shared" si="60"/>
        <v>RnD Transportation Capital Cost Perc Reduction</v>
      </c>
      <c r="D1130" s="44" t="s">
        <v>2573</v>
      </c>
      <c r="E1130" s="44"/>
      <c r="F1130" s="44" t="s">
        <v>2882</v>
      </c>
      <c r="G1130" s="44"/>
      <c r="H1130" s="43">
        <v>523</v>
      </c>
      <c r="I1130" s="44" t="s">
        <v>45</v>
      </c>
      <c r="J1130" s="274" t="str">
        <f>IF(ISBLANK(INDEX('Policy Characteristics'!D:D,MATCH($C1130,'Policy Characteristics'!$C:$C,0))),"",INDEX('Policy Characteristics'!D:D,MATCH($C1130,'Policy Characteristics'!$C:$C,0)))</f>
        <v>R&amp;D Capital Cost Reductions</v>
      </c>
      <c r="K1130" s="272" t="str">
        <f>IF(ISBLANK(INDEX('Policy Characteristics'!E:E,MATCH($C1130,'Policy Characteristics'!$C:$C,0))),"",INDEX('Policy Characteristics'!E:E,MATCH($C1130,'Policy Characteristics'!$C:$C,0)))</f>
        <v>RnD transportation capital cost reduction</v>
      </c>
      <c r="L1130" s="285">
        <f>IF(ISBLANK(INDEX('Policy Characteristics'!F:F,MATCH($C1130,'Policy Characteristics'!$C:$C,0))),"",INDEX('Policy Characteristics'!F:F,MATCH($C1130,'Policy Characteristics'!$C:$C,0)))</f>
        <v>0</v>
      </c>
      <c r="M1130" s="285">
        <f>IF(ISBLANK(INDEX('Policy Characteristics'!G:G,MATCH($C1130,'Policy Characteristics'!$C:$C,0))),"",INDEX('Policy Characteristics'!G:G,MATCH($C1130,'Policy Characteristics'!$C:$C,0)))</f>
        <v>0.4</v>
      </c>
      <c r="N1130" s="285">
        <f>IF(ISBLANK(INDEX('Policy Characteristics'!H:H,MATCH($C1130,'Policy Characteristics'!$C:$C,0))),"",INDEX('Policy Characteristics'!H:H,MATCH($C1130,'Policy Characteristics'!$C:$C,0)))</f>
        <v>0.01</v>
      </c>
      <c r="O1130" s="272" t="str">
        <f>IF(ISBLANK(INDEX('Policy Characteristics'!I:I,MATCH($C1130,'Policy Characteristics'!$C:$C,0))),"",INDEX('Policy Characteristics'!I:I,MATCH($C1130,'Policy Characteristics'!$C:$C,0)))</f>
        <v>% reduction in cost</v>
      </c>
      <c r="P1130" s="272" t="str">
        <f>IF(ISBLANK(INDEX('Policy Characteristics'!J:J,MATCH($C1130,'Policy Characteristics'!$C:$C,0))),"",INDEX('Policy Characteristics'!J:J,MATCH($C1130,'Policy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0" s="272" t="str">
        <f>IF(ISBLANK(INDEX('Policy Characteristics'!K:K,MATCH($C1130,'Policy Characteristics'!$C:$C,0))),"",INDEX('Policy Characteristics'!K:K,MATCH($C1130,'Policy Characteristics'!$C:$C,0)))</f>
        <v>architectural-design.html#rnd</v>
      </c>
      <c r="R1130" s="272" t="str">
        <f>IF(ISBLANK(INDEX('Policy Characteristics'!L:L,MATCH($C1130,'Policy Characteristics'!$C:$C,0))),"",INDEX('Policy Characteristics'!L:L,MATCH($C1130,'Policy Characteristics'!$C:$C,0)))</f>
        <v>research-and-development.html</v>
      </c>
    </row>
    <row r="1131" spans="1:18" s="2" customFormat="1" ht="16">
      <c r="A1131" s="272" t="str">
        <f>IF(ISBLANK(INDEX('Policy Characteristics'!A:A,MATCH($C1131,'Policy Characteristics'!$C:$C,0))),"",INDEX('Policy Characteristics'!A:A,MATCH($C1131,'Policy Characteristics'!$C:$C,0)))</f>
        <v>Research and Development</v>
      </c>
      <c r="B1131" s="272" t="str">
        <f>IF(ISBLANK(INDEX('Policy Characteristics'!B:B,MATCH($C1131,'Policy Characteristics'!$C:$C,0))),"",INDEX('Policy Characteristics'!B:B,MATCH($C1131,'Policy Characteristics'!$C:$C,0)))</f>
        <v>Direct Air Capture</v>
      </c>
      <c r="C1131" s="273" t="s">
        <v>2892</v>
      </c>
      <c r="D1131" s="6"/>
      <c r="E1131" s="6"/>
      <c r="F1131" s="6"/>
      <c r="G1131" s="6"/>
      <c r="H1131" s="46">
        <v>525</v>
      </c>
      <c r="I1131" s="6" t="s">
        <v>45</v>
      </c>
      <c r="J1131" s="274" t="str">
        <f>IF(ISBLANK(INDEX('Policy Characteristics'!D:D,MATCH($C1131,'Policy Characteristics'!$C:$C,0))),"",INDEX('Policy Characteristics'!D:D,MATCH($C1131,'Policy Characteristics'!$C:$C,0)))</f>
        <v>Direct Air Capture</v>
      </c>
      <c r="K1131" s="272" t="str">
        <f>IF(ISBLANK(INDEX('Policy Characteristics'!E:E,MATCH($C1131,'Policy Characteristics'!$C:$C,0))),"",INDEX('Policy Characteristics'!E:E,MATCH($C1131,'Policy Characteristics'!$C:$C,0)))</f>
        <v>geoeng direct air capture</v>
      </c>
      <c r="L1131" s="285">
        <f>IF(ISBLANK(INDEX('Policy Characteristics'!F:F,MATCH($C1131,'Policy Characteristics'!$C:$C,0))),"",INDEX('Policy Characteristics'!F:F,MATCH($C1131,'Policy Characteristics'!$C:$C,0)))</f>
        <v>0</v>
      </c>
      <c r="M1131" s="285">
        <f>IF(ISBLANK(INDEX('Policy Characteristics'!G:G,MATCH($C1131,'Policy Characteristics'!$C:$C,0))),"",INDEX('Policy Characteristics'!G:G,MATCH($C1131,'Policy Characteristics'!$C:$C,0)))</f>
        <v>1</v>
      </c>
      <c r="N1131" s="285">
        <f>IF(ISBLANK(INDEX('Policy Characteristics'!H:H,MATCH($C1131,'Policy Characteristics'!$C:$C,0))),"",INDEX('Policy Characteristics'!H:H,MATCH($C1131,'Policy Characteristics'!$C:$C,0)))</f>
        <v>0.01</v>
      </c>
      <c r="O1131" s="272" t="str">
        <f>IF(ISBLANK(INDEX('Policy Characteristics'!I:I,MATCH($C1131,'Policy Characteristics'!$C:$C,0))),"",INDEX('Policy Characteristics'!I:I,MATCH($C1131,'Policy Characteristics'!$C:$C,0)))</f>
        <v>% of potential achieved</v>
      </c>
      <c r="P1131" s="272" t="str">
        <f>IF(ISBLANK(INDEX('Policy Characteristics'!J:J,MATCH($C1131,'Policy Characteristics'!$C:$C,0))),"",INDEX('Policy Characteristics'!J:J,MATCH($C1131,'Policy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v>
      </c>
      <c r="Q1131" s="272" t="str">
        <f>IF(ISBLANK(INDEX('Policy Characteristics'!K:K,MATCH($C1131,'Policy Characteristics'!$C:$C,0))),"",INDEX('Policy Characteristics'!K:K,MATCH($C1131,'Policy Characteristics'!$C:$C,0)))</f>
        <v>direct-air-capture.html#dac</v>
      </c>
      <c r="R1131" s="272" t="str">
        <f>IF(ISBLANK(INDEX('Policy Characteristics'!L:L,MATCH($C1131,'Policy Characteristics'!$C:$C,0))),"",INDEX('Policy Characteristics'!L:L,MATCH($C1131,'Policy Characteristics'!$C:$C,0)))</f>
        <v>direct-air-capture.html</v>
      </c>
    </row>
    <row r="1132" spans="1:18" ht="16">
      <c r="A1132" s="272" t="str">
        <f>IF(ISBLANK(INDEX('Policy Characteristics'!A:A,MATCH($C1132,'Policy Characteristics'!$C:$C,0))),"",INDEX('Policy Characteristics'!A:A,MATCH($C1132,'Policy Characteristics'!$C:$C,0)))</f>
        <v>Research and Development</v>
      </c>
      <c r="B1132" s="272" t="str">
        <f>IF(ISBLANK(INDEX('Policy Characteristics'!B:B,MATCH($C1132,'Policy Characteristics'!$C:$C,0))),"",INDEX('Policy Characteristics'!B:B,MATCH($C1132,'Policy Characteristics'!$C:$C,0)))</f>
        <v>Fuel Use Reduction</v>
      </c>
      <c r="C1132" s="275" t="s">
        <v>310</v>
      </c>
      <c r="D1132" s="44" t="s">
        <v>118</v>
      </c>
      <c r="E1132" s="44"/>
      <c r="F1132" s="44" t="s">
        <v>335</v>
      </c>
      <c r="G1132" s="44"/>
      <c r="H1132" s="43">
        <v>114</v>
      </c>
      <c r="I1132" s="44" t="s">
        <v>45</v>
      </c>
      <c r="J1132" s="274" t="str">
        <f>IF(ISBLANK(INDEX('Policy Characteristics'!D:D,MATCH($C1132,'Policy Characteristics'!$C:$C,0))),"",INDEX('Policy Characteristics'!D:D,MATCH($C1132,'Policy Characteristics'!$C:$C,0)))</f>
        <v>R&amp;D Fuel Use Reductions</v>
      </c>
      <c r="K1132" s="272" t="str">
        <f>IF(ISBLANK(INDEX('Policy Characteristics'!E:E,MATCH($C1132,'Policy Characteristics'!$C:$C,0))),"",INDEX('Policy Characteristics'!E:E,MATCH($C1132,'Policy Characteristics'!$C:$C,0)))</f>
        <v>RnD building fuel use reduction</v>
      </c>
      <c r="L1132" s="285">
        <f>IF(ISBLANK(INDEX('Policy Characteristics'!F:F,MATCH($C1132,'Policy Characteristics'!$C:$C,0))),"",INDEX('Policy Characteristics'!F:F,MATCH($C1132,'Policy Characteristics'!$C:$C,0)))</f>
        <v>0</v>
      </c>
      <c r="M1132" s="285">
        <f>IF(ISBLANK(INDEX('Policy Characteristics'!G:G,MATCH($C1132,'Policy Characteristics'!$C:$C,0))),"",INDEX('Policy Characteristics'!G:G,MATCH($C1132,'Policy Characteristics'!$C:$C,0)))</f>
        <v>0.4</v>
      </c>
      <c r="N1132" s="285">
        <f>IF(ISBLANK(INDEX('Policy Characteristics'!H:H,MATCH($C1132,'Policy Characteristics'!$C:$C,0))),"",INDEX('Policy Characteristics'!H:H,MATCH($C1132,'Policy Characteristics'!$C:$C,0)))</f>
        <v>0.01</v>
      </c>
      <c r="O1132" s="272" t="str">
        <f>IF(ISBLANK(INDEX('Policy Characteristics'!I:I,MATCH($C1132,'Policy Characteristics'!$C:$C,0))),"",INDEX('Policy Characteristics'!I:I,MATCH($C1132,'Policy Characteristics'!$C:$C,0)))</f>
        <v>% reduction in fuel use</v>
      </c>
      <c r="P1132" s="272" t="str">
        <f>IF(ISBLANK(INDEX('Policy Characteristics'!J:J,MATCH($C1132,'Policy Characteristics'!$C:$C,0))),"",INDEX('Policy Characteristics'!J:J,MATCH($C1132,'Policy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2" s="272" t="str">
        <f>IF(ISBLANK(INDEX('Policy Characteristics'!K:K,MATCH($C1132,'Policy Characteristics'!$C:$C,0))),"",INDEX('Policy Characteristics'!K:K,MATCH($C1132,'Policy Characteristics'!$C:$C,0)))</f>
        <v>architectural-design.html#rnd</v>
      </c>
      <c r="R1132" s="272" t="str">
        <f>IF(ISBLANK(INDEX('Policy Characteristics'!L:L,MATCH($C1132,'Policy Characteristics'!$C:$C,0))),"",INDEX('Policy Characteristics'!L:L,MATCH($C1132,'Policy Characteristics'!$C:$C,0)))</f>
        <v>research-and-development.html</v>
      </c>
    </row>
    <row r="1133" spans="1:18" ht="16">
      <c r="A1133" s="272" t="str">
        <f>IF(ISBLANK(INDEX('Policy Characteristics'!A:A,MATCH($C1133,'Policy Characteristics'!$C:$C,0))),"",INDEX('Policy Characteristics'!A:A,MATCH($C1133,'Policy Characteristics'!$C:$C,0)))</f>
        <v>Research and Development</v>
      </c>
      <c r="B1133" s="272" t="str">
        <f>IF(ISBLANK(INDEX('Policy Characteristics'!B:B,MATCH($C1133,'Policy Characteristics'!$C:$C,0))),"",INDEX('Policy Characteristics'!B:B,MATCH($C1133,'Policy Characteristics'!$C:$C,0)))</f>
        <v>Fuel Use Reduction</v>
      </c>
      <c r="C1133" s="274" t="str">
        <f t="shared" ref="C1133:C1137" si="61">C$1132</f>
        <v>RnD Building Fuel Use Perc Reduction</v>
      </c>
      <c r="D1133" s="44" t="s">
        <v>119</v>
      </c>
      <c r="E1133" s="44"/>
      <c r="F1133" s="44" t="s">
        <v>336</v>
      </c>
      <c r="G1133" s="44"/>
      <c r="H1133" s="43">
        <v>115</v>
      </c>
      <c r="I1133" s="44" t="s">
        <v>45</v>
      </c>
      <c r="J1133" s="274" t="str">
        <f>IF(ISBLANK(INDEX('Policy Characteristics'!D:D,MATCH($C1133,'Policy Characteristics'!$C:$C,0))),"",INDEX('Policy Characteristics'!D:D,MATCH($C1133,'Policy Characteristics'!$C:$C,0)))</f>
        <v>R&amp;D Fuel Use Reductions</v>
      </c>
      <c r="K1133" s="272" t="str">
        <f>IF(ISBLANK(INDEX('Policy Characteristics'!E:E,MATCH($C1133,'Policy Characteristics'!$C:$C,0))),"",INDEX('Policy Characteristics'!E:E,MATCH($C1133,'Policy Characteristics'!$C:$C,0)))</f>
        <v>RnD building fuel use reduction</v>
      </c>
      <c r="L1133" s="285">
        <f>IF(ISBLANK(INDEX('Policy Characteristics'!F:F,MATCH($C1133,'Policy Characteristics'!$C:$C,0))),"",INDEX('Policy Characteristics'!F:F,MATCH($C1133,'Policy Characteristics'!$C:$C,0)))</f>
        <v>0</v>
      </c>
      <c r="M1133" s="285">
        <f>IF(ISBLANK(INDEX('Policy Characteristics'!G:G,MATCH($C1133,'Policy Characteristics'!$C:$C,0))),"",INDEX('Policy Characteristics'!G:G,MATCH($C1133,'Policy Characteristics'!$C:$C,0)))</f>
        <v>0.4</v>
      </c>
      <c r="N1133" s="285">
        <f>IF(ISBLANK(INDEX('Policy Characteristics'!H:H,MATCH($C1133,'Policy Characteristics'!$C:$C,0))),"",INDEX('Policy Characteristics'!H:H,MATCH($C1133,'Policy Characteristics'!$C:$C,0)))</f>
        <v>0.01</v>
      </c>
      <c r="O1133" s="272" t="str">
        <f>IF(ISBLANK(INDEX('Policy Characteristics'!I:I,MATCH($C1133,'Policy Characteristics'!$C:$C,0))),"",INDEX('Policy Characteristics'!I:I,MATCH($C1133,'Policy Characteristics'!$C:$C,0)))</f>
        <v>% reduction in fuel use</v>
      </c>
      <c r="P1133" s="272" t="str">
        <f>IF(ISBLANK(INDEX('Policy Characteristics'!J:J,MATCH($C1133,'Policy Characteristics'!$C:$C,0))),"",INDEX('Policy Characteristics'!J:J,MATCH($C1133,'Policy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3" s="272" t="str">
        <f>IF(ISBLANK(INDEX('Policy Characteristics'!K:K,MATCH($C1133,'Policy Characteristics'!$C:$C,0))),"",INDEX('Policy Characteristics'!K:K,MATCH($C1133,'Policy Characteristics'!$C:$C,0)))</f>
        <v>architectural-design.html#rnd</v>
      </c>
      <c r="R1133" s="272" t="str">
        <f>IF(ISBLANK(INDEX('Policy Characteristics'!L:L,MATCH($C1133,'Policy Characteristics'!$C:$C,0))),"",INDEX('Policy Characteristics'!L:L,MATCH($C1133,'Policy Characteristics'!$C:$C,0)))</f>
        <v>research-and-development.html</v>
      </c>
    </row>
    <row r="1134" spans="1:18" ht="16">
      <c r="A1134" s="272" t="str">
        <f>IF(ISBLANK(INDEX('Policy Characteristics'!A:A,MATCH($C1134,'Policy Characteristics'!$C:$C,0))),"",INDEX('Policy Characteristics'!A:A,MATCH($C1134,'Policy Characteristics'!$C:$C,0)))</f>
        <v>Research and Development</v>
      </c>
      <c r="B1134" s="272" t="str">
        <f>IF(ISBLANK(INDEX('Policy Characteristics'!B:B,MATCH($C1134,'Policy Characteristics'!$C:$C,0))),"",INDEX('Policy Characteristics'!B:B,MATCH($C1134,'Policy Characteristics'!$C:$C,0)))</f>
        <v>Fuel Use Reduction</v>
      </c>
      <c r="C1134" s="274" t="str">
        <f t="shared" si="61"/>
        <v>RnD Building Fuel Use Perc Reduction</v>
      </c>
      <c r="D1134" s="44" t="s">
        <v>120</v>
      </c>
      <c r="E1134" s="44"/>
      <c r="F1134" s="44" t="s">
        <v>337</v>
      </c>
      <c r="G1134" s="44"/>
      <c r="H1134" s="43">
        <v>750</v>
      </c>
      <c r="I1134" s="44" t="s">
        <v>46</v>
      </c>
      <c r="J1134" s="274" t="str">
        <f>IF(ISBLANK(INDEX('Policy Characteristics'!D:D,MATCH($C1134,'Policy Characteristics'!$C:$C,0))),"",INDEX('Policy Characteristics'!D:D,MATCH($C1134,'Policy Characteristics'!$C:$C,0)))</f>
        <v>R&amp;D Fuel Use Reductions</v>
      </c>
      <c r="K1134" s="272" t="str">
        <f>IF(ISBLANK(INDEX('Policy Characteristics'!E:E,MATCH($C1134,'Policy Characteristics'!$C:$C,0))),"",INDEX('Policy Characteristics'!E:E,MATCH($C1134,'Policy Characteristics'!$C:$C,0)))</f>
        <v>RnD building fuel use reduction</v>
      </c>
      <c r="L1134" s="285">
        <f>IF(ISBLANK(INDEX('Policy Characteristics'!F:F,MATCH($C1134,'Policy Characteristics'!$C:$C,0))),"",INDEX('Policy Characteristics'!F:F,MATCH($C1134,'Policy Characteristics'!$C:$C,0)))</f>
        <v>0</v>
      </c>
      <c r="M1134" s="285">
        <f>IF(ISBLANK(INDEX('Policy Characteristics'!G:G,MATCH($C1134,'Policy Characteristics'!$C:$C,0))),"",INDEX('Policy Characteristics'!G:G,MATCH($C1134,'Policy Characteristics'!$C:$C,0)))</f>
        <v>0.4</v>
      </c>
      <c r="N1134" s="285">
        <f>IF(ISBLANK(INDEX('Policy Characteristics'!H:H,MATCH($C1134,'Policy Characteristics'!$C:$C,0))),"",INDEX('Policy Characteristics'!H:H,MATCH($C1134,'Policy Characteristics'!$C:$C,0)))</f>
        <v>0.01</v>
      </c>
      <c r="O1134" s="272" t="str">
        <f>IF(ISBLANK(INDEX('Policy Characteristics'!I:I,MATCH($C1134,'Policy Characteristics'!$C:$C,0))),"",INDEX('Policy Characteristics'!I:I,MATCH($C1134,'Policy Characteristics'!$C:$C,0)))</f>
        <v>% reduction in fuel use</v>
      </c>
      <c r="P1134" s="272" t="str">
        <f>IF(ISBLANK(INDEX('Policy Characteristics'!J:J,MATCH($C1134,'Policy Characteristics'!$C:$C,0))),"",INDEX('Policy Characteristics'!J:J,MATCH($C1134,'Policy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4" s="272" t="str">
        <f>IF(ISBLANK(INDEX('Policy Characteristics'!K:K,MATCH($C1134,'Policy Characteristics'!$C:$C,0))),"",INDEX('Policy Characteristics'!K:K,MATCH($C1134,'Policy Characteristics'!$C:$C,0)))</f>
        <v>architectural-design.html#rnd</v>
      </c>
      <c r="R1134" s="272" t="str">
        <f>IF(ISBLANK(INDEX('Policy Characteristics'!L:L,MATCH($C1134,'Policy Characteristics'!$C:$C,0))),"",INDEX('Policy Characteristics'!L:L,MATCH($C1134,'Policy Characteristics'!$C:$C,0)))</f>
        <v>research-and-development.html</v>
      </c>
    </row>
    <row r="1135" spans="1:18" ht="16">
      <c r="A1135" s="272" t="str">
        <f>IF(ISBLANK(INDEX('Policy Characteristics'!A:A,MATCH($C1135,'Policy Characteristics'!$C:$C,0))),"",INDEX('Policy Characteristics'!A:A,MATCH($C1135,'Policy Characteristics'!$C:$C,0)))</f>
        <v>Research and Development</v>
      </c>
      <c r="B1135" s="272" t="str">
        <f>IF(ISBLANK(INDEX('Policy Characteristics'!B:B,MATCH($C1135,'Policy Characteristics'!$C:$C,0))),"",INDEX('Policy Characteristics'!B:B,MATCH($C1135,'Policy Characteristics'!$C:$C,0)))</f>
        <v>Fuel Use Reduction</v>
      </c>
      <c r="C1135" s="274" t="str">
        <f t="shared" si="61"/>
        <v>RnD Building Fuel Use Perc Reduction</v>
      </c>
      <c r="D1135" s="44" t="s">
        <v>121</v>
      </c>
      <c r="E1135" s="44"/>
      <c r="F1135" s="44" t="s">
        <v>338</v>
      </c>
      <c r="G1135" s="44"/>
      <c r="H1135" s="43">
        <v>117</v>
      </c>
      <c r="I1135" s="44" t="s">
        <v>45</v>
      </c>
      <c r="J1135" s="274" t="str">
        <f>IF(ISBLANK(INDEX('Policy Characteristics'!D:D,MATCH($C1135,'Policy Characteristics'!$C:$C,0))),"",INDEX('Policy Characteristics'!D:D,MATCH($C1135,'Policy Characteristics'!$C:$C,0)))</f>
        <v>R&amp;D Fuel Use Reductions</v>
      </c>
      <c r="K1135" s="272" t="str">
        <f>IF(ISBLANK(INDEX('Policy Characteristics'!E:E,MATCH($C1135,'Policy Characteristics'!$C:$C,0))),"",INDEX('Policy Characteristics'!E:E,MATCH($C1135,'Policy Characteristics'!$C:$C,0)))</f>
        <v>RnD building fuel use reduction</v>
      </c>
      <c r="L1135" s="285">
        <f>IF(ISBLANK(INDEX('Policy Characteristics'!F:F,MATCH($C1135,'Policy Characteristics'!$C:$C,0))),"",INDEX('Policy Characteristics'!F:F,MATCH($C1135,'Policy Characteristics'!$C:$C,0)))</f>
        <v>0</v>
      </c>
      <c r="M1135" s="285">
        <f>IF(ISBLANK(INDEX('Policy Characteristics'!G:G,MATCH($C1135,'Policy Characteristics'!$C:$C,0))),"",INDEX('Policy Characteristics'!G:G,MATCH($C1135,'Policy Characteristics'!$C:$C,0)))</f>
        <v>0.4</v>
      </c>
      <c r="N1135" s="285">
        <f>IF(ISBLANK(INDEX('Policy Characteristics'!H:H,MATCH($C1135,'Policy Characteristics'!$C:$C,0))),"",INDEX('Policy Characteristics'!H:H,MATCH($C1135,'Policy Characteristics'!$C:$C,0)))</f>
        <v>0.01</v>
      </c>
      <c r="O1135" s="272" t="str">
        <f>IF(ISBLANK(INDEX('Policy Characteristics'!I:I,MATCH($C1135,'Policy Characteristics'!$C:$C,0))),"",INDEX('Policy Characteristics'!I:I,MATCH($C1135,'Policy Characteristics'!$C:$C,0)))</f>
        <v>% reduction in fuel use</v>
      </c>
      <c r="P1135" s="272" t="str">
        <f>IF(ISBLANK(INDEX('Policy Characteristics'!J:J,MATCH($C1135,'Policy Characteristics'!$C:$C,0))),"",INDEX('Policy Characteristics'!J:J,MATCH($C1135,'Policy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5" s="272" t="str">
        <f>IF(ISBLANK(INDEX('Policy Characteristics'!K:K,MATCH($C1135,'Policy Characteristics'!$C:$C,0))),"",INDEX('Policy Characteristics'!K:K,MATCH($C1135,'Policy Characteristics'!$C:$C,0)))</f>
        <v>architectural-design.html#rnd</v>
      </c>
      <c r="R1135" s="272" t="str">
        <f>IF(ISBLANK(INDEX('Policy Characteristics'!L:L,MATCH($C1135,'Policy Characteristics'!$C:$C,0))),"",INDEX('Policy Characteristics'!L:L,MATCH($C1135,'Policy Characteristics'!$C:$C,0)))</f>
        <v>research-and-development.html</v>
      </c>
    </row>
    <row r="1136" spans="1:18" ht="16">
      <c r="A1136" s="272" t="str">
        <f>IF(ISBLANK(INDEX('Policy Characteristics'!A:A,MATCH($C1136,'Policy Characteristics'!$C:$C,0))),"",INDEX('Policy Characteristics'!A:A,MATCH($C1136,'Policy Characteristics'!$C:$C,0)))</f>
        <v>Research and Development</v>
      </c>
      <c r="B1136" s="272" t="str">
        <f>IF(ISBLANK(INDEX('Policy Characteristics'!B:B,MATCH($C1136,'Policy Characteristics'!$C:$C,0))),"",INDEX('Policy Characteristics'!B:B,MATCH($C1136,'Policy Characteristics'!$C:$C,0)))</f>
        <v>Fuel Use Reduction</v>
      </c>
      <c r="C1136" s="274" t="str">
        <f t="shared" si="61"/>
        <v>RnD Building Fuel Use Perc Reduction</v>
      </c>
      <c r="D1136" s="44" t="s">
        <v>122</v>
      </c>
      <c r="E1136" s="44"/>
      <c r="F1136" s="44" t="s">
        <v>339</v>
      </c>
      <c r="G1136" s="44"/>
      <c r="H1136" s="43">
        <v>118</v>
      </c>
      <c r="I1136" s="44" t="s">
        <v>45</v>
      </c>
      <c r="J1136" s="274" t="str">
        <f>IF(ISBLANK(INDEX('Policy Characteristics'!D:D,MATCH($C1136,'Policy Characteristics'!$C:$C,0))),"",INDEX('Policy Characteristics'!D:D,MATCH($C1136,'Policy Characteristics'!$C:$C,0)))</f>
        <v>R&amp;D Fuel Use Reductions</v>
      </c>
      <c r="K1136" s="272" t="str">
        <f>IF(ISBLANK(INDEX('Policy Characteristics'!E:E,MATCH($C1136,'Policy Characteristics'!$C:$C,0))),"",INDEX('Policy Characteristics'!E:E,MATCH($C1136,'Policy Characteristics'!$C:$C,0)))</f>
        <v>RnD building fuel use reduction</v>
      </c>
      <c r="L1136" s="285">
        <f>IF(ISBLANK(INDEX('Policy Characteristics'!F:F,MATCH($C1136,'Policy Characteristics'!$C:$C,0))),"",INDEX('Policy Characteristics'!F:F,MATCH($C1136,'Policy Characteristics'!$C:$C,0)))</f>
        <v>0</v>
      </c>
      <c r="M1136" s="285">
        <f>IF(ISBLANK(INDEX('Policy Characteristics'!G:G,MATCH($C1136,'Policy Characteristics'!$C:$C,0))),"",INDEX('Policy Characteristics'!G:G,MATCH($C1136,'Policy Characteristics'!$C:$C,0)))</f>
        <v>0.4</v>
      </c>
      <c r="N1136" s="285">
        <f>IF(ISBLANK(INDEX('Policy Characteristics'!H:H,MATCH($C1136,'Policy Characteristics'!$C:$C,0))),"",INDEX('Policy Characteristics'!H:H,MATCH($C1136,'Policy Characteristics'!$C:$C,0)))</f>
        <v>0.01</v>
      </c>
      <c r="O1136" s="272" t="str">
        <f>IF(ISBLANK(INDEX('Policy Characteristics'!I:I,MATCH($C1136,'Policy Characteristics'!$C:$C,0))),"",INDEX('Policy Characteristics'!I:I,MATCH($C1136,'Policy Characteristics'!$C:$C,0)))</f>
        <v>% reduction in fuel use</v>
      </c>
      <c r="P1136" s="272" t="str">
        <f>IF(ISBLANK(INDEX('Policy Characteristics'!J:J,MATCH($C1136,'Policy Characteristics'!$C:$C,0))),"",INDEX('Policy Characteristics'!J:J,MATCH($C1136,'Policy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6" s="272" t="str">
        <f>IF(ISBLANK(INDEX('Policy Characteristics'!K:K,MATCH($C1136,'Policy Characteristics'!$C:$C,0))),"",INDEX('Policy Characteristics'!K:K,MATCH($C1136,'Policy Characteristics'!$C:$C,0)))</f>
        <v>architectural-design.html#rnd</v>
      </c>
      <c r="R1136" s="272" t="str">
        <f>IF(ISBLANK(INDEX('Policy Characteristics'!L:L,MATCH($C1136,'Policy Characteristics'!$C:$C,0))),"",INDEX('Policy Characteristics'!L:L,MATCH($C1136,'Policy Characteristics'!$C:$C,0)))</f>
        <v>research-and-development.html</v>
      </c>
    </row>
    <row r="1137" spans="1:18" ht="16">
      <c r="A1137" s="272" t="str">
        <f>IF(ISBLANK(INDEX('Policy Characteristics'!A:A,MATCH($C1137,'Policy Characteristics'!$C:$C,0))),"",INDEX('Policy Characteristics'!A:A,MATCH($C1137,'Policy Characteristics'!$C:$C,0)))</f>
        <v>Research and Development</v>
      </c>
      <c r="B1137" s="272" t="str">
        <f>IF(ISBLANK(INDEX('Policy Characteristics'!B:B,MATCH($C1137,'Policy Characteristics'!$C:$C,0))),"",INDEX('Policy Characteristics'!B:B,MATCH($C1137,'Policy Characteristics'!$C:$C,0)))</f>
        <v>Fuel Use Reduction</v>
      </c>
      <c r="C1137" s="274" t="str">
        <f t="shared" si="61"/>
        <v>RnD Building Fuel Use Perc Reduction</v>
      </c>
      <c r="D1137" s="44" t="s">
        <v>123</v>
      </c>
      <c r="E1137" s="44"/>
      <c r="F1137" s="44" t="s">
        <v>340</v>
      </c>
      <c r="G1137" s="44"/>
      <c r="H1137" s="43">
        <v>119</v>
      </c>
      <c r="I1137" s="44" t="s">
        <v>45</v>
      </c>
      <c r="J1137" s="274" t="str">
        <f>IF(ISBLANK(INDEX('Policy Characteristics'!D:D,MATCH($C1137,'Policy Characteristics'!$C:$C,0))),"",INDEX('Policy Characteristics'!D:D,MATCH($C1137,'Policy Characteristics'!$C:$C,0)))</f>
        <v>R&amp;D Fuel Use Reductions</v>
      </c>
      <c r="K1137" s="272" t="str">
        <f>IF(ISBLANK(INDEX('Policy Characteristics'!E:E,MATCH($C1137,'Policy Characteristics'!$C:$C,0))),"",INDEX('Policy Characteristics'!E:E,MATCH($C1137,'Policy Characteristics'!$C:$C,0)))</f>
        <v>RnD building fuel use reduction</v>
      </c>
      <c r="L1137" s="285">
        <f>IF(ISBLANK(INDEX('Policy Characteristics'!F:F,MATCH($C1137,'Policy Characteristics'!$C:$C,0))),"",INDEX('Policy Characteristics'!F:F,MATCH($C1137,'Policy Characteristics'!$C:$C,0)))</f>
        <v>0</v>
      </c>
      <c r="M1137" s="285">
        <f>IF(ISBLANK(INDEX('Policy Characteristics'!G:G,MATCH($C1137,'Policy Characteristics'!$C:$C,0))),"",INDEX('Policy Characteristics'!G:G,MATCH($C1137,'Policy Characteristics'!$C:$C,0)))</f>
        <v>0.4</v>
      </c>
      <c r="N1137" s="285">
        <f>IF(ISBLANK(INDEX('Policy Characteristics'!H:H,MATCH($C1137,'Policy Characteristics'!$C:$C,0))),"",INDEX('Policy Characteristics'!H:H,MATCH($C1137,'Policy Characteristics'!$C:$C,0)))</f>
        <v>0.01</v>
      </c>
      <c r="O1137" s="272" t="str">
        <f>IF(ISBLANK(INDEX('Policy Characteristics'!I:I,MATCH($C1137,'Policy Characteristics'!$C:$C,0))),"",INDEX('Policy Characteristics'!I:I,MATCH($C1137,'Policy Characteristics'!$C:$C,0)))</f>
        <v>% reduction in fuel use</v>
      </c>
      <c r="P1137" s="272" t="str">
        <f>IF(ISBLANK(INDEX('Policy Characteristics'!J:J,MATCH($C1137,'Policy Characteristics'!$C:$C,0))),"",INDEX('Policy Characteristics'!J:J,MATCH($C1137,'Policy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7" s="272" t="str">
        <f>IF(ISBLANK(INDEX('Policy Characteristics'!K:K,MATCH($C1137,'Policy Characteristics'!$C:$C,0))),"",INDEX('Policy Characteristics'!K:K,MATCH($C1137,'Policy Characteristics'!$C:$C,0)))</f>
        <v>architectural-design.html#rnd</v>
      </c>
      <c r="R1137" s="272" t="str">
        <f>IF(ISBLANK(INDEX('Policy Characteristics'!L:L,MATCH($C1137,'Policy Characteristics'!$C:$C,0))),"",INDEX('Policy Characteristics'!L:L,MATCH($C1137,'Policy Characteristics'!$C:$C,0)))</f>
        <v>research-and-development.html</v>
      </c>
    </row>
    <row r="1138" spans="1:18" ht="16">
      <c r="A1138" s="272" t="str">
        <f>IF(ISBLANK(INDEX('Policy Characteristics'!A:A,MATCH($C1138,'Policy Characteristics'!$C:$C,0))),"",INDEX('Policy Characteristics'!A:A,MATCH($C1138,'Policy Characteristics'!$C:$C,0)))</f>
        <v>Research and Development</v>
      </c>
      <c r="B1138" s="272" t="str">
        <f>IF(ISBLANK(INDEX('Policy Characteristics'!B:B,MATCH($C1138,'Policy Characteristics'!$C:$C,0))),"",INDEX('Policy Characteristics'!B:B,MATCH($C1138,'Policy Characteristics'!$C:$C,0)))</f>
        <v>Fuel Use Reduction</v>
      </c>
      <c r="C1138" s="275" t="s">
        <v>311</v>
      </c>
      <c r="D1138" s="44"/>
      <c r="E1138" s="44"/>
      <c r="F1138" s="44" t="s">
        <v>28</v>
      </c>
      <c r="G1138" s="44"/>
      <c r="H1138" s="43">
        <v>120</v>
      </c>
      <c r="I1138" s="44" t="s">
        <v>45</v>
      </c>
      <c r="J1138" s="274" t="str">
        <f>IF(ISBLANK(INDEX('Policy Characteristics'!D:D,MATCH($C1138,'Policy Characteristics'!$C:$C,0))),"",INDEX('Policy Characteristics'!D:D,MATCH($C1138,'Policy Characteristics'!$C:$C,0)))</f>
        <v>R&amp;D Fuel Use Reductions</v>
      </c>
      <c r="K1138" s="272" t="str">
        <f>IF(ISBLANK(INDEX('Policy Characteristics'!E:E,MATCH($C1138,'Policy Characteristics'!$C:$C,0))),"",INDEX('Policy Characteristics'!E:E,MATCH($C1138,'Policy Characteristics'!$C:$C,0)))</f>
        <v>RnD CCS fuel use reduction</v>
      </c>
      <c r="L1138" s="285">
        <f>IF(ISBLANK(INDEX('Policy Characteristics'!F:F,MATCH($C1138,'Policy Characteristics'!$C:$C,0))),"",INDEX('Policy Characteristics'!F:F,MATCH($C1138,'Policy Characteristics'!$C:$C,0)))</f>
        <v>0</v>
      </c>
      <c r="M1138" s="285">
        <f>IF(ISBLANK(INDEX('Policy Characteristics'!G:G,MATCH($C1138,'Policy Characteristics'!$C:$C,0))),"",INDEX('Policy Characteristics'!G:G,MATCH($C1138,'Policy Characteristics'!$C:$C,0)))</f>
        <v>0.4</v>
      </c>
      <c r="N1138" s="285">
        <f>IF(ISBLANK(INDEX('Policy Characteristics'!H:H,MATCH($C1138,'Policy Characteristics'!$C:$C,0))),"",INDEX('Policy Characteristics'!H:H,MATCH($C1138,'Policy Characteristics'!$C:$C,0)))</f>
        <v>0.01</v>
      </c>
      <c r="O1138" s="272" t="str">
        <f>IF(ISBLANK(INDEX('Policy Characteristics'!I:I,MATCH($C1138,'Policy Characteristics'!$C:$C,0))),"",INDEX('Policy Characteristics'!I:I,MATCH($C1138,'Policy Characteristics'!$C:$C,0)))</f>
        <v>% reduction in fuel use</v>
      </c>
      <c r="P1138" s="272" t="str">
        <f>IF(ISBLANK(INDEX('Policy Characteristics'!J:J,MATCH($C1138,'Policy Characteristics'!$C:$C,0))),"",INDEX('Policy Characteristics'!J:J,MATCH($C1138,'Policy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8" s="272" t="str">
        <f>IF(ISBLANK(INDEX('Policy Characteristics'!K:K,MATCH($C1138,'Policy Characteristics'!$C:$C,0))),"",INDEX('Policy Characteristics'!K:K,MATCH($C1138,'Policy Characteristics'!$C:$C,0)))</f>
        <v>architectural-design.html#rnd</v>
      </c>
      <c r="R1138" s="272" t="str">
        <f>IF(ISBLANK(INDEX('Policy Characteristics'!L:L,MATCH($C1138,'Policy Characteristics'!$C:$C,0))),"",INDEX('Policy Characteristics'!L:L,MATCH($C1138,'Policy Characteristics'!$C:$C,0)))</f>
        <v>research-and-development.html</v>
      </c>
    </row>
    <row r="1139" spans="1:18" ht="16">
      <c r="A1139" s="272" t="str">
        <f>IF(ISBLANK(INDEX('Policy Characteristics'!A:A,MATCH($C1139,'Policy Characteristics'!$C:$C,0))),"",INDEX('Policy Characteristics'!A:A,MATCH($C1139,'Policy Characteristics'!$C:$C,0)))</f>
        <v>Research and Development</v>
      </c>
      <c r="B1139" s="272" t="str">
        <f>IF(ISBLANK(INDEX('Policy Characteristics'!B:B,MATCH($C1139,'Policy Characteristics'!$C:$C,0))),"",INDEX('Policy Characteristics'!B:B,MATCH($C1139,'Policy Characteristics'!$C:$C,0)))</f>
        <v>Fuel Use Reduction</v>
      </c>
      <c r="C1139" s="275" t="s">
        <v>312</v>
      </c>
      <c r="D1139" s="44" t="s">
        <v>470</v>
      </c>
      <c r="E1139" s="44"/>
      <c r="F1139" s="6" t="s">
        <v>473</v>
      </c>
      <c r="G1139" s="44"/>
      <c r="H1139" s="43">
        <v>121</v>
      </c>
      <c r="I1139" s="44" t="s">
        <v>45</v>
      </c>
      <c r="J1139" s="274" t="str">
        <f>IF(ISBLANK(INDEX('Policy Characteristics'!D:D,MATCH($C1139,'Policy Characteristics'!$C:$C,0))),"",INDEX('Policy Characteristics'!D:D,MATCH($C1139,'Policy Characteristics'!$C:$C,0)))</f>
        <v>R&amp;D Fuel Use Reductions</v>
      </c>
      <c r="K1139" s="272" t="str">
        <f>IF(ISBLANK(INDEX('Policy Characteristics'!E:E,MATCH($C1139,'Policy Characteristics'!$C:$C,0))),"",INDEX('Policy Characteristics'!E:E,MATCH($C1139,'Policy Characteristics'!$C:$C,0)))</f>
        <v>RnD electricity fuel use reduction</v>
      </c>
      <c r="L1139" s="285">
        <f>IF(ISBLANK(INDEX('Policy Characteristics'!F:F,MATCH($C1139,'Policy Characteristics'!$C:$C,0))),"",INDEX('Policy Characteristics'!F:F,MATCH($C1139,'Policy Characteristics'!$C:$C,0)))</f>
        <v>0</v>
      </c>
      <c r="M1139" s="285">
        <f>IF(ISBLANK(INDEX('Policy Characteristics'!G:G,MATCH($C1139,'Policy Characteristics'!$C:$C,0))),"",INDEX('Policy Characteristics'!G:G,MATCH($C1139,'Policy Characteristics'!$C:$C,0)))</f>
        <v>0.4</v>
      </c>
      <c r="N1139" s="285">
        <f>IF(ISBLANK(INDEX('Policy Characteristics'!H:H,MATCH($C1139,'Policy Characteristics'!$C:$C,0))),"",INDEX('Policy Characteristics'!H:H,MATCH($C1139,'Policy Characteristics'!$C:$C,0)))</f>
        <v>0.01</v>
      </c>
      <c r="O1139" s="272" t="str">
        <f>IF(ISBLANK(INDEX('Policy Characteristics'!I:I,MATCH($C1139,'Policy Characteristics'!$C:$C,0))),"",INDEX('Policy Characteristics'!I:I,MATCH($C1139,'Policy Characteristics'!$C:$C,0)))</f>
        <v>% reduction in fuel use</v>
      </c>
      <c r="P1139" s="272" t="str">
        <f>IF(ISBLANK(INDEX('Policy Characteristics'!J:J,MATCH($C1139,'Policy Characteristics'!$C:$C,0))),"",INDEX('Policy Characteristics'!J:J,MATCH($C1139,'Policy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9" s="272" t="str">
        <f>IF(ISBLANK(INDEX('Policy Characteristics'!K:K,MATCH($C1139,'Policy Characteristics'!$C:$C,0))),"",INDEX('Policy Characteristics'!K:K,MATCH($C1139,'Policy Characteristics'!$C:$C,0)))</f>
        <v>architectural-design.html#rnd</v>
      </c>
      <c r="R1139" s="272" t="str">
        <f>IF(ISBLANK(INDEX('Policy Characteristics'!L:L,MATCH($C1139,'Policy Characteristics'!$C:$C,0))),"",INDEX('Policy Characteristics'!L:L,MATCH($C1139,'Policy Characteristics'!$C:$C,0)))</f>
        <v>research-and-development.html</v>
      </c>
    </row>
    <row r="1140" spans="1:18" ht="16">
      <c r="A1140" s="272" t="str">
        <f>IF(ISBLANK(INDEX('Policy Characteristics'!A:A,MATCH($C1140,'Policy Characteristics'!$C:$C,0))),"",INDEX('Policy Characteristics'!A:A,MATCH($C1140,'Policy Characteristics'!$C:$C,0)))</f>
        <v>Research and Development</v>
      </c>
      <c r="B1140" s="272" t="str">
        <f>IF(ISBLANK(INDEX('Policy Characteristics'!B:B,MATCH($C1140,'Policy Characteristics'!$C:$C,0))),"",INDEX('Policy Characteristics'!B:B,MATCH($C1140,'Policy Characteristics'!$C:$C,0)))</f>
        <v>Fuel Use Reduction</v>
      </c>
      <c r="C1140" s="274" t="str">
        <f t="shared" ref="C1140:C1147" si="62">C$1139</f>
        <v>RnD Electricity Fuel Use Perc Reduction</v>
      </c>
      <c r="D1140" s="6" t="s">
        <v>325</v>
      </c>
      <c r="E1140" s="45"/>
      <c r="F1140" s="6" t="s">
        <v>2284</v>
      </c>
      <c r="G1140" s="44"/>
      <c r="H1140" s="43">
        <v>122</v>
      </c>
      <c r="I1140" s="44" t="s">
        <v>45</v>
      </c>
      <c r="J1140" s="274" t="str">
        <f>IF(ISBLANK(INDEX('Policy Characteristics'!D:D,MATCH($C1140,'Policy Characteristics'!$C:$C,0))),"",INDEX('Policy Characteristics'!D:D,MATCH($C1140,'Policy Characteristics'!$C:$C,0)))</f>
        <v>R&amp;D Fuel Use Reductions</v>
      </c>
      <c r="K1140" s="272" t="str">
        <f>IF(ISBLANK(INDEX('Policy Characteristics'!E:E,MATCH($C1140,'Policy Characteristics'!$C:$C,0))),"",INDEX('Policy Characteristics'!E:E,MATCH($C1140,'Policy Characteristics'!$C:$C,0)))</f>
        <v>RnD electricity fuel use reduction</v>
      </c>
      <c r="L1140" s="285">
        <f>IF(ISBLANK(INDEX('Policy Characteristics'!F:F,MATCH($C1140,'Policy Characteristics'!$C:$C,0))),"",INDEX('Policy Characteristics'!F:F,MATCH($C1140,'Policy Characteristics'!$C:$C,0)))</f>
        <v>0</v>
      </c>
      <c r="M1140" s="285">
        <f>IF(ISBLANK(INDEX('Policy Characteristics'!G:G,MATCH($C1140,'Policy Characteristics'!$C:$C,0))),"",INDEX('Policy Characteristics'!G:G,MATCH($C1140,'Policy Characteristics'!$C:$C,0)))</f>
        <v>0.4</v>
      </c>
      <c r="N1140" s="285">
        <f>IF(ISBLANK(INDEX('Policy Characteristics'!H:H,MATCH($C1140,'Policy Characteristics'!$C:$C,0))),"",INDEX('Policy Characteristics'!H:H,MATCH($C1140,'Policy Characteristics'!$C:$C,0)))</f>
        <v>0.01</v>
      </c>
      <c r="O1140" s="272" t="str">
        <f>IF(ISBLANK(INDEX('Policy Characteristics'!I:I,MATCH($C1140,'Policy Characteristics'!$C:$C,0))),"",INDEX('Policy Characteristics'!I:I,MATCH($C1140,'Policy Characteristics'!$C:$C,0)))</f>
        <v>% reduction in fuel use</v>
      </c>
      <c r="P1140" s="272" t="str">
        <f>IF(ISBLANK(INDEX('Policy Characteristics'!J:J,MATCH($C1140,'Policy Characteristics'!$C:$C,0))),"",INDEX('Policy Characteristics'!J:J,MATCH($C1140,'Policy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0" s="272" t="str">
        <f>IF(ISBLANK(INDEX('Policy Characteristics'!K:K,MATCH($C1140,'Policy Characteristics'!$C:$C,0))),"",INDEX('Policy Characteristics'!K:K,MATCH($C1140,'Policy Characteristics'!$C:$C,0)))</f>
        <v>architectural-design.html#rnd</v>
      </c>
      <c r="R1140" s="272" t="str">
        <f>IF(ISBLANK(INDEX('Policy Characteristics'!L:L,MATCH($C1140,'Policy Characteristics'!$C:$C,0))),"",INDEX('Policy Characteristics'!L:L,MATCH($C1140,'Policy Characteristics'!$C:$C,0)))</f>
        <v>research-and-development.html</v>
      </c>
    </row>
    <row r="1141" spans="1:18" ht="16">
      <c r="A1141" s="272" t="str">
        <f>IF(ISBLANK(INDEX('Policy Characteristics'!A:A,MATCH($C1141,'Policy Characteristics'!$C:$C,0))),"",INDEX('Policy Characteristics'!A:A,MATCH($C1141,'Policy Characteristics'!$C:$C,0)))</f>
        <v>Research and Development</v>
      </c>
      <c r="B1141" s="272" t="str">
        <f>IF(ISBLANK(INDEX('Policy Characteristics'!B:B,MATCH($C1141,'Policy Characteristics'!$C:$C,0))),"",INDEX('Policy Characteristics'!B:B,MATCH($C1141,'Policy Characteristics'!$C:$C,0)))</f>
        <v>Fuel Use Reduction</v>
      </c>
      <c r="C1141" s="274" t="str">
        <f t="shared" si="62"/>
        <v>RnD Electricity Fuel Use Perc Reduction</v>
      </c>
      <c r="D1141" s="6" t="s">
        <v>77</v>
      </c>
      <c r="E1141" s="45"/>
      <c r="F1141" s="6" t="s">
        <v>341</v>
      </c>
      <c r="G1141" s="44"/>
      <c r="H1141" s="43">
        <v>123</v>
      </c>
      <c r="I1141" s="44" t="s">
        <v>45</v>
      </c>
      <c r="J1141" s="274" t="str">
        <f>IF(ISBLANK(INDEX('Policy Characteristics'!D:D,MATCH($C1141,'Policy Characteristics'!$C:$C,0))),"",INDEX('Policy Characteristics'!D:D,MATCH($C1141,'Policy Characteristics'!$C:$C,0)))</f>
        <v>R&amp;D Fuel Use Reductions</v>
      </c>
      <c r="K1141" s="272" t="str">
        <f>IF(ISBLANK(INDEX('Policy Characteristics'!E:E,MATCH($C1141,'Policy Characteristics'!$C:$C,0))),"",INDEX('Policy Characteristics'!E:E,MATCH($C1141,'Policy Characteristics'!$C:$C,0)))</f>
        <v>RnD electricity fuel use reduction</v>
      </c>
      <c r="L1141" s="285">
        <f>IF(ISBLANK(INDEX('Policy Characteristics'!F:F,MATCH($C1141,'Policy Characteristics'!$C:$C,0))),"",INDEX('Policy Characteristics'!F:F,MATCH($C1141,'Policy Characteristics'!$C:$C,0)))</f>
        <v>0</v>
      </c>
      <c r="M1141" s="285">
        <f>IF(ISBLANK(INDEX('Policy Characteristics'!G:G,MATCH($C1141,'Policy Characteristics'!$C:$C,0))),"",INDEX('Policy Characteristics'!G:G,MATCH($C1141,'Policy Characteristics'!$C:$C,0)))</f>
        <v>0.4</v>
      </c>
      <c r="N1141" s="285">
        <f>IF(ISBLANK(INDEX('Policy Characteristics'!H:H,MATCH($C1141,'Policy Characteristics'!$C:$C,0))),"",INDEX('Policy Characteristics'!H:H,MATCH($C1141,'Policy Characteristics'!$C:$C,0)))</f>
        <v>0.01</v>
      </c>
      <c r="O1141" s="272" t="str">
        <f>IF(ISBLANK(INDEX('Policy Characteristics'!I:I,MATCH($C1141,'Policy Characteristics'!$C:$C,0))),"",INDEX('Policy Characteristics'!I:I,MATCH($C1141,'Policy Characteristics'!$C:$C,0)))</f>
        <v>% reduction in fuel use</v>
      </c>
      <c r="P1141" s="272" t="str">
        <f>IF(ISBLANK(INDEX('Policy Characteristics'!J:J,MATCH($C1141,'Policy Characteristics'!$C:$C,0))),"",INDEX('Policy Characteristics'!J:J,MATCH($C1141,'Policy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1" s="272" t="str">
        <f>IF(ISBLANK(INDEX('Policy Characteristics'!K:K,MATCH($C1141,'Policy Characteristics'!$C:$C,0))),"",INDEX('Policy Characteristics'!K:K,MATCH($C1141,'Policy Characteristics'!$C:$C,0)))</f>
        <v>architectural-design.html#rnd</v>
      </c>
      <c r="R1141" s="272" t="str">
        <f>IF(ISBLANK(INDEX('Policy Characteristics'!L:L,MATCH($C1141,'Policy Characteristics'!$C:$C,0))),"",INDEX('Policy Characteristics'!L:L,MATCH($C1141,'Policy Characteristics'!$C:$C,0)))</f>
        <v>research-and-development.html</v>
      </c>
    </row>
    <row r="1142" spans="1:18" ht="16">
      <c r="A1142" s="272" t="str">
        <f>IF(ISBLANK(INDEX('Policy Characteristics'!A:A,MATCH($C1142,'Policy Characteristics'!$C:$C,0))),"",INDEX('Policy Characteristics'!A:A,MATCH($C1142,'Policy Characteristics'!$C:$C,0)))</f>
        <v>Research and Development</v>
      </c>
      <c r="B1142" s="272" t="str">
        <f>IF(ISBLANK(INDEX('Policy Characteristics'!B:B,MATCH($C1142,'Policy Characteristics'!$C:$C,0))),"",INDEX('Policy Characteristics'!B:B,MATCH($C1142,'Policy Characteristics'!$C:$C,0)))</f>
        <v>Fuel Use Reduction</v>
      </c>
      <c r="C1142" s="274" t="str">
        <f t="shared" si="62"/>
        <v>RnD Electricity Fuel Use Perc Reduction</v>
      </c>
      <c r="D1142" s="6" t="s">
        <v>78</v>
      </c>
      <c r="E1142" s="45"/>
      <c r="F1142" s="6" t="s">
        <v>342</v>
      </c>
      <c r="G1142" s="44"/>
      <c r="H1142" s="43">
        <v>751</v>
      </c>
      <c r="I1142" s="44" t="s">
        <v>46</v>
      </c>
      <c r="J1142" s="274" t="str">
        <f>IF(ISBLANK(INDEX('Policy Characteristics'!D:D,MATCH($C1142,'Policy Characteristics'!$C:$C,0))),"",INDEX('Policy Characteristics'!D:D,MATCH($C1142,'Policy Characteristics'!$C:$C,0)))</f>
        <v>R&amp;D Fuel Use Reductions</v>
      </c>
      <c r="K1142" s="272" t="str">
        <f>IF(ISBLANK(INDEX('Policy Characteristics'!E:E,MATCH($C1142,'Policy Characteristics'!$C:$C,0))),"",INDEX('Policy Characteristics'!E:E,MATCH($C1142,'Policy Characteristics'!$C:$C,0)))</f>
        <v>RnD electricity fuel use reduction</v>
      </c>
      <c r="L1142" s="285">
        <f>IF(ISBLANK(INDEX('Policy Characteristics'!F:F,MATCH($C1142,'Policy Characteristics'!$C:$C,0))),"",INDEX('Policy Characteristics'!F:F,MATCH($C1142,'Policy Characteristics'!$C:$C,0)))</f>
        <v>0</v>
      </c>
      <c r="M1142" s="285">
        <f>IF(ISBLANK(INDEX('Policy Characteristics'!G:G,MATCH($C1142,'Policy Characteristics'!$C:$C,0))),"",INDEX('Policy Characteristics'!G:G,MATCH($C1142,'Policy Characteristics'!$C:$C,0)))</f>
        <v>0.4</v>
      </c>
      <c r="N1142" s="285">
        <f>IF(ISBLANK(INDEX('Policy Characteristics'!H:H,MATCH($C1142,'Policy Characteristics'!$C:$C,0))),"",INDEX('Policy Characteristics'!H:H,MATCH($C1142,'Policy Characteristics'!$C:$C,0)))</f>
        <v>0.01</v>
      </c>
      <c r="O1142" s="272" t="str">
        <f>IF(ISBLANK(INDEX('Policy Characteristics'!I:I,MATCH($C1142,'Policy Characteristics'!$C:$C,0))),"",INDEX('Policy Characteristics'!I:I,MATCH($C1142,'Policy Characteristics'!$C:$C,0)))</f>
        <v>% reduction in fuel use</v>
      </c>
      <c r="P1142" s="272" t="str">
        <f>IF(ISBLANK(INDEX('Policy Characteristics'!J:J,MATCH($C1142,'Policy Characteristics'!$C:$C,0))),"",INDEX('Policy Characteristics'!J:J,MATCH($C1142,'Policy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2" s="272" t="str">
        <f>IF(ISBLANK(INDEX('Policy Characteristics'!K:K,MATCH($C1142,'Policy Characteristics'!$C:$C,0))),"",INDEX('Policy Characteristics'!K:K,MATCH($C1142,'Policy Characteristics'!$C:$C,0)))</f>
        <v>architectural-design.html#rnd</v>
      </c>
      <c r="R1142" s="272" t="str">
        <f>IF(ISBLANK(INDEX('Policy Characteristics'!L:L,MATCH($C1142,'Policy Characteristics'!$C:$C,0))),"",INDEX('Policy Characteristics'!L:L,MATCH($C1142,'Policy Characteristics'!$C:$C,0)))</f>
        <v>research-and-development.html</v>
      </c>
    </row>
    <row r="1143" spans="1:18" ht="16">
      <c r="A1143" s="272" t="str">
        <f>IF(ISBLANK(INDEX('Policy Characteristics'!A:A,MATCH($C1143,'Policy Characteristics'!$C:$C,0))),"",INDEX('Policy Characteristics'!A:A,MATCH($C1143,'Policy Characteristics'!$C:$C,0)))</f>
        <v>Research and Development</v>
      </c>
      <c r="B1143" s="272" t="str">
        <f>IF(ISBLANK(INDEX('Policy Characteristics'!B:B,MATCH($C1143,'Policy Characteristics'!$C:$C,0))),"",INDEX('Policy Characteristics'!B:B,MATCH($C1143,'Policy Characteristics'!$C:$C,0)))</f>
        <v>Fuel Use Reduction</v>
      </c>
      <c r="C1143" s="274" t="str">
        <f t="shared" si="62"/>
        <v>RnD Electricity Fuel Use Perc Reduction</v>
      </c>
      <c r="D1143" s="6" t="s">
        <v>471</v>
      </c>
      <c r="E1143" s="45"/>
      <c r="F1143" s="6" t="s">
        <v>475</v>
      </c>
      <c r="G1143" s="44"/>
      <c r="H1143" s="43">
        <v>752</v>
      </c>
      <c r="I1143" s="44" t="s">
        <v>46</v>
      </c>
      <c r="J1143" s="274" t="str">
        <f>IF(ISBLANK(INDEX('Policy Characteristics'!D:D,MATCH($C1143,'Policy Characteristics'!$C:$C,0))),"",INDEX('Policy Characteristics'!D:D,MATCH($C1143,'Policy Characteristics'!$C:$C,0)))</f>
        <v>R&amp;D Fuel Use Reductions</v>
      </c>
      <c r="K1143" s="272" t="str">
        <f>IF(ISBLANK(INDEX('Policy Characteristics'!E:E,MATCH($C1143,'Policy Characteristics'!$C:$C,0))),"",INDEX('Policy Characteristics'!E:E,MATCH($C1143,'Policy Characteristics'!$C:$C,0)))</f>
        <v>RnD electricity fuel use reduction</v>
      </c>
      <c r="L1143" s="285">
        <f>IF(ISBLANK(INDEX('Policy Characteristics'!F:F,MATCH($C1143,'Policy Characteristics'!$C:$C,0))),"",INDEX('Policy Characteristics'!F:F,MATCH($C1143,'Policy Characteristics'!$C:$C,0)))</f>
        <v>0</v>
      </c>
      <c r="M1143" s="285">
        <f>IF(ISBLANK(INDEX('Policy Characteristics'!G:G,MATCH($C1143,'Policy Characteristics'!$C:$C,0))),"",INDEX('Policy Characteristics'!G:G,MATCH($C1143,'Policy Characteristics'!$C:$C,0)))</f>
        <v>0.4</v>
      </c>
      <c r="N1143" s="285">
        <f>IF(ISBLANK(INDEX('Policy Characteristics'!H:H,MATCH($C1143,'Policy Characteristics'!$C:$C,0))),"",INDEX('Policy Characteristics'!H:H,MATCH($C1143,'Policy Characteristics'!$C:$C,0)))</f>
        <v>0.01</v>
      </c>
      <c r="O1143" s="272" t="str">
        <f>IF(ISBLANK(INDEX('Policy Characteristics'!I:I,MATCH($C1143,'Policy Characteristics'!$C:$C,0))),"",INDEX('Policy Characteristics'!I:I,MATCH($C1143,'Policy Characteristics'!$C:$C,0)))</f>
        <v>% reduction in fuel use</v>
      </c>
      <c r="P1143" s="272" t="str">
        <f>IF(ISBLANK(INDEX('Policy Characteristics'!J:J,MATCH($C1143,'Policy Characteristics'!$C:$C,0))),"",INDEX('Policy Characteristics'!J:J,MATCH($C1143,'Policy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3" s="272" t="str">
        <f>IF(ISBLANK(INDEX('Policy Characteristics'!K:K,MATCH($C1143,'Policy Characteristics'!$C:$C,0))),"",INDEX('Policy Characteristics'!K:K,MATCH($C1143,'Policy Characteristics'!$C:$C,0)))</f>
        <v>architectural-design.html#rnd</v>
      </c>
      <c r="R1143" s="272" t="str">
        <f>IF(ISBLANK(INDEX('Policy Characteristics'!L:L,MATCH($C1143,'Policy Characteristics'!$C:$C,0))),"",INDEX('Policy Characteristics'!L:L,MATCH($C1143,'Policy Characteristics'!$C:$C,0)))</f>
        <v>research-and-development.html</v>
      </c>
    </row>
    <row r="1144" spans="1:18" ht="16">
      <c r="A1144" s="272" t="str">
        <f>IF(ISBLANK(INDEX('Policy Characteristics'!A:A,MATCH($C1144,'Policy Characteristics'!$C:$C,0))),"",INDEX('Policy Characteristics'!A:A,MATCH($C1144,'Policy Characteristics'!$C:$C,0)))</f>
        <v>Research and Development</v>
      </c>
      <c r="B1144" s="272" t="str">
        <f>IF(ISBLANK(INDEX('Policy Characteristics'!B:B,MATCH($C1144,'Policy Characteristics'!$C:$C,0))),"",INDEX('Policy Characteristics'!B:B,MATCH($C1144,'Policy Characteristics'!$C:$C,0)))</f>
        <v>Fuel Use Reduction</v>
      </c>
      <c r="C1144" s="274" t="str">
        <f t="shared" si="62"/>
        <v>RnD Electricity Fuel Use Perc Reduction</v>
      </c>
      <c r="D1144" s="6" t="s">
        <v>79</v>
      </c>
      <c r="E1144" s="45"/>
      <c r="F1144" s="6" t="s">
        <v>343</v>
      </c>
      <c r="G1144" s="44"/>
      <c r="H1144" s="43">
        <v>753</v>
      </c>
      <c r="I1144" s="44" t="s">
        <v>46</v>
      </c>
      <c r="J1144" s="274" t="str">
        <f>IF(ISBLANK(INDEX('Policy Characteristics'!D:D,MATCH($C1144,'Policy Characteristics'!$C:$C,0))),"",INDEX('Policy Characteristics'!D:D,MATCH($C1144,'Policy Characteristics'!$C:$C,0)))</f>
        <v>R&amp;D Fuel Use Reductions</v>
      </c>
      <c r="K1144" s="272" t="str">
        <f>IF(ISBLANK(INDEX('Policy Characteristics'!E:E,MATCH($C1144,'Policy Characteristics'!$C:$C,0))),"",INDEX('Policy Characteristics'!E:E,MATCH($C1144,'Policy Characteristics'!$C:$C,0)))</f>
        <v>RnD electricity fuel use reduction</v>
      </c>
      <c r="L1144" s="285">
        <f>IF(ISBLANK(INDEX('Policy Characteristics'!F:F,MATCH($C1144,'Policy Characteristics'!$C:$C,0))),"",INDEX('Policy Characteristics'!F:F,MATCH($C1144,'Policy Characteristics'!$C:$C,0)))</f>
        <v>0</v>
      </c>
      <c r="M1144" s="285">
        <f>IF(ISBLANK(INDEX('Policy Characteristics'!G:G,MATCH($C1144,'Policy Characteristics'!$C:$C,0))),"",INDEX('Policy Characteristics'!G:G,MATCH($C1144,'Policy Characteristics'!$C:$C,0)))</f>
        <v>0.4</v>
      </c>
      <c r="N1144" s="285">
        <f>IF(ISBLANK(INDEX('Policy Characteristics'!H:H,MATCH($C1144,'Policy Characteristics'!$C:$C,0))),"",INDEX('Policy Characteristics'!H:H,MATCH($C1144,'Policy Characteristics'!$C:$C,0)))</f>
        <v>0.01</v>
      </c>
      <c r="O1144" s="272" t="str">
        <f>IF(ISBLANK(INDEX('Policy Characteristics'!I:I,MATCH($C1144,'Policy Characteristics'!$C:$C,0))),"",INDEX('Policy Characteristics'!I:I,MATCH($C1144,'Policy Characteristics'!$C:$C,0)))</f>
        <v>% reduction in fuel use</v>
      </c>
      <c r="P1144" s="272" t="str">
        <f>IF(ISBLANK(INDEX('Policy Characteristics'!J:J,MATCH($C1144,'Policy Characteristics'!$C:$C,0))),"",INDEX('Policy Characteristics'!J:J,MATCH($C1144,'Policy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4" s="272" t="str">
        <f>IF(ISBLANK(INDEX('Policy Characteristics'!K:K,MATCH($C1144,'Policy Characteristics'!$C:$C,0))),"",INDEX('Policy Characteristics'!K:K,MATCH($C1144,'Policy Characteristics'!$C:$C,0)))</f>
        <v>architectural-design.html#rnd</v>
      </c>
      <c r="R1144" s="272" t="str">
        <f>IF(ISBLANK(INDEX('Policy Characteristics'!L:L,MATCH($C1144,'Policy Characteristics'!$C:$C,0))),"",INDEX('Policy Characteristics'!L:L,MATCH($C1144,'Policy Characteristics'!$C:$C,0)))</f>
        <v>research-and-development.html</v>
      </c>
    </row>
    <row r="1145" spans="1:18" ht="16">
      <c r="A1145" s="272" t="str">
        <f>IF(ISBLANK(INDEX('Policy Characteristics'!A:A,MATCH($C1145,'Policy Characteristics'!$C:$C,0))),"",INDEX('Policy Characteristics'!A:A,MATCH($C1145,'Policy Characteristics'!$C:$C,0)))</f>
        <v>Research and Development</v>
      </c>
      <c r="B1145" s="272" t="str">
        <f>IF(ISBLANK(INDEX('Policy Characteristics'!B:B,MATCH($C1145,'Policy Characteristics'!$C:$C,0))),"",INDEX('Policy Characteristics'!B:B,MATCH($C1145,'Policy Characteristics'!$C:$C,0)))</f>
        <v>Fuel Use Reduction</v>
      </c>
      <c r="C1145" s="274" t="str">
        <f t="shared" si="62"/>
        <v>RnD Electricity Fuel Use Perc Reduction</v>
      </c>
      <c r="D1145" s="6" t="s">
        <v>80</v>
      </c>
      <c r="E1145" s="45"/>
      <c r="F1145" s="6" t="s">
        <v>344</v>
      </c>
      <c r="G1145" s="44"/>
      <c r="H1145" s="43">
        <v>754</v>
      </c>
      <c r="I1145" s="44" t="s">
        <v>46</v>
      </c>
      <c r="J1145" s="274" t="str">
        <f>IF(ISBLANK(INDEX('Policy Characteristics'!D:D,MATCH($C1145,'Policy Characteristics'!$C:$C,0))),"",INDEX('Policy Characteristics'!D:D,MATCH($C1145,'Policy Characteristics'!$C:$C,0)))</f>
        <v>R&amp;D Fuel Use Reductions</v>
      </c>
      <c r="K1145" s="272" t="str">
        <f>IF(ISBLANK(INDEX('Policy Characteristics'!E:E,MATCH($C1145,'Policy Characteristics'!$C:$C,0))),"",INDEX('Policy Characteristics'!E:E,MATCH($C1145,'Policy Characteristics'!$C:$C,0)))</f>
        <v>RnD electricity fuel use reduction</v>
      </c>
      <c r="L1145" s="285">
        <f>IF(ISBLANK(INDEX('Policy Characteristics'!F:F,MATCH($C1145,'Policy Characteristics'!$C:$C,0))),"",INDEX('Policy Characteristics'!F:F,MATCH($C1145,'Policy Characteristics'!$C:$C,0)))</f>
        <v>0</v>
      </c>
      <c r="M1145" s="285">
        <f>IF(ISBLANK(INDEX('Policy Characteristics'!G:G,MATCH($C1145,'Policy Characteristics'!$C:$C,0))),"",INDEX('Policy Characteristics'!G:G,MATCH($C1145,'Policy Characteristics'!$C:$C,0)))</f>
        <v>0.4</v>
      </c>
      <c r="N1145" s="285">
        <f>IF(ISBLANK(INDEX('Policy Characteristics'!H:H,MATCH($C1145,'Policy Characteristics'!$C:$C,0))),"",INDEX('Policy Characteristics'!H:H,MATCH($C1145,'Policy Characteristics'!$C:$C,0)))</f>
        <v>0.01</v>
      </c>
      <c r="O1145" s="272" t="str">
        <f>IF(ISBLANK(INDEX('Policy Characteristics'!I:I,MATCH($C1145,'Policy Characteristics'!$C:$C,0))),"",INDEX('Policy Characteristics'!I:I,MATCH($C1145,'Policy Characteristics'!$C:$C,0)))</f>
        <v>% reduction in fuel use</v>
      </c>
      <c r="P1145" s="272" t="str">
        <f>IF(ISBLANK(INDEX('Policy Characteristics'!J:J,MATCH($C1145,'Policy Characteristics'!$C:$C,0))),"",INDEX('Policy Characteristics'!J:J,MATCH($C1145,'Policy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5" s="272" t="str">
        <f>IF(ISBLANK(INDEX('Policy Characteristics'!K:K,MATCH($C1145,'Policy Characteristics'!$C:$C,0))),"",INDEX('Policy Characteristics'!K:K,MATCH($C1145,'Policy Characteristics'!$C:$C,0)))</f>
        <v>architectural-design.html#rnd</v>
      </c>
      <c r="R1145" s="272" t="str">
        <f>IF(ISBLANK(INDEX('Policy Characteristics'!L:L,MATCH($C1145,'Policy Characteristics'!$C:$C,0))),"",INDEX('Policy Characteristics'!L:L,MATCH($C1145,'Policy Characteristics'!$C:$C,0)))</f>
        <v>research-and-development.html</v>
      </c>
    </row>
    <row r="1146" spans="1:18" ht="16">
      <c r="A1146" s="272" t="str">
        <f>IF(ISBLANK(INDEX('Policy Characteristics'!A:A,MATCH($C1146,'Policy Characteristics'!$C:$C,0))),"",INDEX('Policy Characteristics'!A:A,MATCH($C1146,'Policy Characteristics'!$C:$C,0)))</f>
        <v>Research and Development</v>
      </c>
      <c r="B1146" s="272" t="str">
        <f>IF(ISBLANK(INDEX('Policy Characteristics'!B:B,MATCH($C1146,'Policy Characteristics'!$C:$C,0))),"",INDEX('Policy Characteristics'!B:B,MATCH($C1146,'Policy Characteristics'!$C:$C,0)))</f>
        <v>Fuel Use Reduction</v>
      </c>
      <c r="C1146" s="274" t="str">
        <f t="shared" si="62"/>
        <v>RnD Electricity Fuel Use Perc Reduction</v>
      </c>
      <c r="D1146" s="6" t="s">
        <v>81</v>
      </c>
      <c r="E1146" s="45"/>
      <c r="F1146" s="6" t="s">
        <v>345</v>
      </c>
      <c r="G1146" s="44"/>
      <c r="H1146" s="43">
        <v>124</v>
      </c>
      <c r="I1146" s="44" t="s">
        <v>45</v>
      </c>
      <c r="J1146" s="274" t="str">
        <f>IF(ISBLANK(INDEX('Policy Characteristics'!D:D,MATCH($C1146,'Policy Characteristics'!$C:$C,0))),"",INDEX('Policy Characteristics'!D:D,MATCH($C1146,'Policy Characteristics'!$C:$C,0)))</f>
        <v>R&amp;D Fuel Use Reductions</v>
      </c>
      <c r="K1146" s="272" t="str">
        <f>IF(ISBLANK(INDEX('Policy Characteristics'!E:E,MATCH($C1146,'Policy Characteristics'!$C:$C,0))),"",INDEX('Policy Characteristics'!E:E,MATCH($C1146,'Policy Characteristics'!$C:$C,0)))</f>
        <v>RnD electricity fuel use reduction</v>
      </c>
      <c r="L1146" s="285">
        <f>IF(ISBLANK(INDEX('Policy Characteristics'!F:F,MATCH($C1146,'Policy Characteristics'!$C:$C,0))),"",INDEX('Policy Characteristics'!F:F,MATCH($C1146,'Policy Characteristics'!$C:$C,0)))</f>
        <v>0</v>
      </c>
      <c r="M1146" s="285">
        <f>IF(ISBLANK(INDEX('Policy Characteristics'!G:G,MATCH($C1146,'Policy Characteristics'!$C:$C,0))),"",INDEX('Policy Characteristics'!G:G,MATCH($C1146,'Policy Characteristics'!$C:$C,0)))</f>
        <v>0.4</v>
      </c>
      <c r="N1146" s="285">
        <f>IF(ISBLANK(INDEX('Policy Characteristics'!H:H,MATCH($C1146,'Policy Characteristics'!$C:$C,0))),"",INDEX('Policy Characteristics'!H:H,MATCH($C1146,'Policy Characteristics'!$C:$C,0)))</f>
        <v>0.01</v>
      </c>
      <c r="O1146" s="272" t="str">
        <f>IF(ISBLANK(INDEX('Policy Characteristics'!I:I,MATCH($C1146,'Policy Characteristics'!$C:$C,0))),"",INDEX('Policy Characteristics'!I:I,MATCH($C1146,'Policy Characteristics'!$C:$C,0)))</f>
        <v>% reduction in fuel use</v>
      </c>
      <c r="P1146" s="272" t="str">
        <f>IF(ISBLANK(INDEX('Policy Characteristics'!J:J,MATCH($C1146,'Policy Characteristics'!$C:$C,0))),"",INDEX('Policy Characteristics'!J:J,MATCH($C1146,'Policy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6" s="272" t="str">
        <f>IF(ISBLANK(INDEX('Policy Characteristics'!K:K,MATCH($C1146,'Policy Characteristics'!$C:$C,0))),"",INDEX('Policy Characteristics'!K:K,MATCH($C1146,'Policy Characteristics'!$C:$C,0)))</f>
        <v>architectural-design.html#rnd</v>
      </c>
      <c r="R1146" s="272" t="str">
        <f>IF(ISBLANK(INDEX('Policy Characteristics'!L:L,MATCH($C1146,'Policy Characteristics'!$C:$C,0))),"",INDEX('Policy Characteristics'!L:L,MATCH($C1146,'Policy Characteristics'!$C:$C,0)))</f>
        <v>research-and-development.html</v>
      </c>
    </row>
    <row r="1147" spans="1:18" ht="16">
      <c r="A1147" s="272" t="str">
        <f>IF(ISBLANK(INDEX('Policy Characteristics'!A:A,MATCH($C1147,'Policy Characteristics'!$C:$C,0))),"",INDEX('Policy Characteristics'!A:A,MATCH($C1147,'Policy Characteristics'!$C:$C,0)))</f>
        <v>Research and Development</v>
      </c>
      <c r="B1147" s="272" t="str">
        <f>IF(ISBLANK(INDEX('Policy Characteristics'!B:B,MATCH($C1147,'Policy Characteristics'!$C:$C,0))),"",INDEX('Policy Characteristics'!B:B,MATCH($C1147,'Policy Characteristics'!$C:$C,0)))</f>
        <v>Fuel Use Reduction</v>
      </c>
      <c r="C1147" s="274" t="str">
        <f t="shared" si="62"/>
        <v>RnD Electricity Fuel Use Perc Reduction</v>
      </c>
      <c r="D1147" s="6" t="s">
        <v>328</v>
      </c>
      <c r="E1147" s="45"/>
      <c r="F1147" s="6" t="s">
        <v>2285</v>
      </c>
      <c r="G1147" s="44"/>
      <c r="H1147" s="43">
        <v>193</v>
      </c>
      <c r="I1147" s="44" t="s">
        <v>45</v>
      </c>
      <c r="J1147" s="274" t="str">
        <f>IF(ISBLANK(INDEX('Policy Characteristics'!D:D,MATCH($C1147,'Policy Characteristics'!$C:$C,0))),"",INDEX('Policy Characteristics'!D:D,MATCH($C1147,'Policy Characteristics'!$C:$C,0)))</f>
        <v>R&amp;D Fuel Use Reductions</v>
      </c>
      <c r="K1147" s="272" t="str">
        <f>IF(ISBLANK(INDEX('Policy Characteristics'!E:E,MATCH($C1147,'Policy Characteristics'!$C:$C,0))),"",INDEX('Policy Characteristics'!E:E,MATCH($C1147,'Policy Characteristics'!$C:$C,0)))</f>
        <v>RnD electricity fuel use reduction</v>
      </c>
      <c r="L1147" s="285">
        <f>IF(ISBLANK(INDEX('Policy Characteristics'!F:F,MATCH($C1147,'Policy Characteristics'!$C:$C,0))),"",INDEX('Policy Characteristics'!F:F,MATCH($C1147,'Policy Characteristics'!$C:$C,0)))</f>
        <v>0</v>
      </c>
      <c r="M1147" s="285">
        <f>IF(ISBLANK(INDEX('Policy Characteristics'!G:G,MATCH($C1147,'Policy Characteristics'!$C:$C,0))),"",INDEX('Policy Characteristics'!G:G,MATCH($C1147,'Policy Characteristics'!$C:$C,0)))</f>
        <v>0.4</v>
      </c>
      <c r="N1147" s="285">
        <f>IF(ISBLANK(INDEX('Policy Characteristics'!H:H,MATCH($C1147,'Policy Characteristics'!$C:$C,0))),"",INDEX('Policy Characteristics'!H:H,MATCH($C1147,'Policy Characteristics'!$C:$C,0)))</f>
        <v>0.01</v>
      </c>
      <c r="O1147" s="272" t="str">
        <f>IF(ISBLANK(INDEX('Policy Characteristics'!I:I,MATCH($C1147,'Policy Characteristics'!$C:$C,0))),"",INDEX('Policy Characteristics'!I:I,MATCH($C1147,'Policy Characteristics'!$C:$C,0)))</f>
        <v>% reduction in fuel use</v>
      </c>
      <c r="P1147" s="272" t="str">
        <f>IF(ISBLANK(INDEX('Policy Characteristics'!J:J,MATCH($C1147,'Policy Characteristics'!$C:$C,0))),"",INDEX('Policy Characteristics'!J:J,MATCH($C1147,'Policy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7" s="272" t="str">
        <f>IF(ISBLANK(INDEX('Policy Characteristics'!K:K,MATCH($C1147,'Policy Characteristics'!$C:$C,0))),"",INDEX('Policy Characteristics'!K:K,MATCH($C1147,'Policy Characteristics'!$C:$C,0)))</f>
        <v>architectural-design.html#rnd</v>
      </c>
      <c r="R1147" s="272" t="str">
        <f>IF(ISBLANK(INDEX('Policy Characteristics'!L:L,MATCH($C1147,'Policy Characteristics'!$C:$C,0))),"",INDEX('Policy Characteristics'!L:L,MATCH($C1147,'Policy Characteristics'!$C:$C,0)))</f>
        <v>research-and-development.html</v>
      </c>
    </row>
    <row r="1148" spans="1:18" ht="16">
      <c r="A1148" s="272" t="str">
        <f>IF(ISBLANK(INDEX('Policy Characteristics'!A:A,MATCH($C1148,'Policy Characteristics'!$C:$C,0))),"",INDEX('Policy Characteristics'!A:A,MATCH($C1148,'Policy Characteristics'!$C:$C,0)))</f>
        <v>Research and Development</v>
      </c>
      <c r="B1148" s="272" t="str">
        <f>IF(ISBLANK(INDEX('Policy Characteristics'!B:B,MATCH($C1148,'Policy Characteristics'!$C:$C,0))),"",INDEX('Policy Characteristics'!B:B,MATCH($C1148,'Policy Characteristics'!$C:$C,0)))</f>
        <v>Fuel Use Reduction</v>
      </c>
      <c r="C1148" s="274" t="str">
        <f t="shared" ref="C1148:C1149" si="63">C$1139</f>
        <v>RnD Electricity Fuel Use Perc Reduction</v>
      </c>
      <c r="D1148" s="6" t="s">
        <v>467</v>
      </c>
      <c r="E1148" s="45"/>
      <c r="F1148" s="6" t="s">
        <v>468</v>
      </c>
      <c r="G1148" s="44"/>
      <c r="H1148" s="43">
        <v>181</v>
      </c>
      <c r="I1148" s="44" t="s">
        <v>45</v>
      </c>
      <c r="J1148" s="274" t="str">
        <f>IF(ISBLANK(INDEX('Policy Characteristics'!D:D,MATCH($C1148,'Policy Characteristics'!$C:$C,0))),"",INDEX('Policy Characteristics'!D:D,MATCH($C1148,'Policy Characteristics'!$C:$C,0)))</f>
        <v>R&amp;D Fuel Use Reductions</v>
      </c>
      <c r="K1148" s="272" t="str">
        <f>IF(ISBLANK(INDEX('Policy Characteristics'!E:E,MATCH($C1148,'Policy Characteristics'!$C:$C,0))),"",INDEX('Policy Characteristics'!E:E,MATCH($C1148,'Policy Characteristics'!$C:$C,0)))</f>
        <v>RnD electricity fuel use reduction</v>
      </c>
      <c r="L1148" s="285">
        <f>IF(ISBLANK(INDEX('Policy Characteristics'!F:F,MATCH($C1148,'Policy Characteristics'!$C:$C,0))),"",INDEX('Policy Characteristics'!F:F,MATCH($C1148,'Policy Characteristics'!$C:$C,0)))</f>
        <v>0</v>
      </c>
      <c r="M1148" s="285">
        <f>IF(ISBLANK(INDEX('Policy Characteristics'!G:G,MATCH($C1148,'Policy Characteristics'!$C:$C,0))),"",INDEX('Policy Characteristics'!G:G,MATCH($C1148,'Policy Characteristics'!$C:$C,0)))</f>
        <v>0.4</v>
      </c>
      <c r="N1148" s="285">
        <f>IF(ISBLANK(INDEX('Policy Characteristics'!H:H,MATCH($C1148,'Policy Characteristics'!$C:$C,0))),"",INDEX('Policy Characteristics'!H:H,MATCH($C1148,'Policy Characteristics'!$C:$C,0)))</f>
        <v>0.01</v>
      </c>
      <c r="O1148" s="272" t="str">
        <f>IF(ISBLANK(INDEX('Policy Characteristics'!I:I,MATCH($C1148,'Policy Characteristics'!$C:$C,0))),"",INDEX('Policy Characteristics'!I:I,MATCH($C1148,'Policy Characteristics'!$C:$C,0)))</f>
        <v>% reduction in fuel use</v>
      </c>
      <c r="P1148" s="272" t="str">
        <f>IF(ISBLANK(INDEX('Policy Characteristics'!J:J,MATCH($C1148,'Policy Characteristics'!$C:$C,0))),"",INDEX('Policy Characteristics'!J:J,MATCH($C1148,'Policy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8" s="272" t="str">
        <f>IF(ISBLANK(INDEX('Policy Characteristics'!K:K,MATCH($C1148,'Policy Characteristics'!$C:$C,0))),"",INDEX('Policy Characteristics'!K:K,MATCH($C1148,'Policy Characteristics'!$C:$C,0)))</f>
        <v>architectural-design.html#rnd</v>
      </c>
      <c r="R1148" s="272" t="str">
        <f>IF(ISBLANK(INDEX('Policy Characteristics'!L:L,MATCH($C1148,'Policy Characteristics'!$C:$C,0))),"",INDEX('Policy Characteristics'!L:L,MATCH($C1148,'Policy Characteristics'!$C:$C,0)))</f>
        <v>research-and-development.html</v>
      </c>
    </row>
    <row r="1149" spans="1:18" ht="16">
      <c r="A1149" s="272" t="str">
        <f>IF(ISBLANK(INDEX('Policy Characteristics'!A:A,MATCH($C1149,'Policy Characteristics'!$C:$C,0))),"",INDEX('Policy Characteristics'!A:A,MATCH($C1149,'Policy Characteristics'!$C:$C,0)))</f>
        <v>Research and Development</v>
      </c>
      <c r="B1149" s="272" t="str">
        <f>IF(ISBLANK(INDEX('Policy Characteristics'!B:B,MATCH($C1149,'Policy Characteristics'!$C:$C,0))),"",INDEX('Policy Characteristics'!B:B,MATCH($C1149,'Policy Characteristics'!$C:$C,0)))</f>
        <v>Fuel Use Reduction</v>
      </c>
      <c r="C1149" s="274" t="str">
        <f t="shared" si="63"/>
        <v>RnD Electricity Fuel Use Perc Reduction</v>
      </c>
      <c r="D1149" s="6" t="s">
        <v>476</v>
      </c>
      <c r="E1149" s="45"/>
      <c r="F1149" s="6" t="s">
        <v>478</v>
      </c>
      <c r="G1149" s="44"/>
      <c r="H1149" s="43">
        <v>755</v>
      </c>
      <c r="I1149" s="44" t="s">
        <v>46</v>
      </c>
      <c r="J1149" s="274" t="str">
        <f>IF(ISBLANK(INDEX('Policy Characteristics'!D:D,MATCH($C1149,'Policy Characteristics'!$C:$C,0))),"",INDEX('Policy Characteristics'!D:D,MATCH($C1149,'Policy Characteristics'!$C:$C,0)))</f>
        <v>R&amp;D Fuel Use Reductions</v>
      </c>
      <c r="K1149" s="272" t="str">
        <f>IF(ISBLANK(INDEX('Policy Characteristics'!E:E,MATCH($C1149,'Policy Characteristics'!$C:$C,0))),"",INDEX('Policy Characteristics'!E:E,MATCH($C1149,'Policy Characteristics'!$C:$C,0)))</f>
        <v>RnD electricity fuel use reduction</v>
      </c>
      <c r="L1149" s="285">
        <f>IF(ISBLANK(INDEX('Policy Characteristics'!F:F,MATCH($C1149,'Policy Characteristics'!$C:$C,0))),"",INDEX('Policy Characteristics'!F:F,MATCH($C1149,'Policy Characteristics'!$C:$C,0)))</f>
        <v>0</v>
      </c>
      <c r="M1149" s="285">
        <f>IF(ISBLANK(INDEX('Policy Characteristics'!G:G,MATCH($C1149,'Policy Characteristics'!$C:$C,0))),"",INDEX('Policy Characteristics'!G:G,MATCH($C1149,'Policy Characteristics'!$C:$C,0)))</f>
        <v>0.4</v>
      </c>
      <c r="N1149" s="285">
        <f>IF(ISBLANK(INDEX('Policy Characteristics'!H:H,MATCH($C1149,'Policy Characteristics'!$C:$C,0))),"",INDEX('Policy Characteristics'!H:H,MATCH($C1149,'Policy Characteristics'!$C:$C,0)))</f>
        <v>0.01</v>
      </c>
      <c r="O1149" s="272" t="str">
        <f>IF(ISBLANK(INDEX('Policy Characteristics'!I:I,MATCH($C1149,'Policy Characteristics'!$C:$C,0))),"",INDEX('Policy Characteristics'!I:I,MATCH($C1149,'Policy Characteristics'!$C:$C,0)))</f>
        <v>% reduction in fuel use</v>
      </c>
      <c r="P1149" s="272" t="str">
        <f>IF(ISBLANK(INDEX('Policy Characteristics'!J:J,MATCH($C1149,'Policy Characteristics'!$C:$C,0))),"",INDEX('Policy Characteristics'!J:J,MATCH($C1149,'Policy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9" s="272" t="str">
        <f>IF(ISBLANK(INDEX('Policy Characteristics'!K:K,MATCH($C1149,'Policy Characteristics'!$C:$C,0))),"",INDEX('Policy Characteristics'!K:K,MATCH($C1149,'Policy Characteristics'!$C:$C,0)))</f>
        <v>architectural-design.html#rnd</v>
      </c>
      <c r="R1149" s="272" t="str">
        <f>IF(ISBLANK(INDEX('Policy Characteristics'!L:L,MATCH($C1149,'Policy Characteristics'!$C:$C,0))),"",INDEX('Policy Characteristics'!L:L,MATCH($C1149,'Policy Characteristics'!$C:$C,0)))</f>
        <v>research-and-development.html</v>
      </c>
    </row>
    <row r="1150" spans="1:18" ht="16">
      <c r="A1150" s="272" t="str">
        <f>IF(ISBLANK(INDEX('Policy Characteristics'!A:A,MATCH($C1150,'Policy Characteristics'!$C:$C,0))),"",INDEX('Policy Characteristics'!A:A,MATCH($C1150,'Policy Characteristics'!$C:$C,0)))</f>
        <v>Research and Development</v>
      </c>
      <c r="B1150" s="272" t="str">
        <f>IF(ISBLANK(INDEX('Policy Characteristics'!B:B,MATCH($C1150,'Policy Characteristics'!$C:$C,0))),"",INDEX('Policy Characteristics'!B:B,MATCH($C1150,'Policy Characteristics'!$C:$C,0)))</f>
        <v>Fuel Use Reduction</v>
      </c>
      <c r="C1150" s="275" t="s">
        <v>313</v>
      </c>
      <c r="D1150" t="s">
        <v>3188</v>
      </c>
      <c r="E1150" s="44"/>
      <c r="F1150" s="6" t="s">
        <v>3225</v>
      </c>
      <c r="G1150" s="44"/>
      <c r="H1150" s="43">
        <v>1487</v>
      </c>
      <c r="I1150" s="44" t="s">
        <v>45</v>
      </c>
      <c r="J1150" s="274" t="str">
        <f>IF(ISBLANK(INDEX('Policy Characteristics'!D:D,MATCH($C1150,'Policy Characteristics'!$C:$C,0))),"",INDEX('Policy Characteristics'!D:D,MATCH($C1150,'Policy Characteristics'!$C:$C,0)))</f>
        <v>R&amp;D Fuel Use Reductions</v>
      </c>
      <c r="K1150" s="272" t="str">
        <f>IF(ISBLANK(INDEX('Policy Characteristics'!E:E,MATCH($C1150,'Policy Characteristics'!$C:$C,0))),"",INDEX('Policy Characteristics'!E:E,MATCH($C1150,'Policy Characteristics'!$C:$C,0)))</f>
        <v>RnD industry fuel use reduction</v>
      </c>
      <c r="L1150" s="285">
        <f>IF(ISBLANK(INDEX('Policy Characteristics'!F:F,MATCH($C1150,'Policy Characteristics'!$C:$C,0))),"",INDEX('Policy Characteristics'!F:F,MATCH($C1150,'Policy Characteristics'!$C:$C,0)))</f>
        <v>0</v>
      </c>
      <c r="M1150" s="285">
        <f>IF(ISBLANK(INDEX('Policy Characteristics'!G:G,MATCH($C1150,'Policy Characteristics'!$C:$C,0))),"",INDEX('Policy Characteristics'!G:G,MATCH($C1150,'Policy Characteristics'!$C:$C,0)))</f>
        <v>0.4</v>
      </c>
      <c r="N1150" s="285">
        <f>IF(ISBLANK(INDEX('Policy Characteristics'!H:H,MATCH($C1150,'Policy Characteristics'!$C:$C,0))),"",INDEX('Policy Characteristics'!H:H,MATCH($C1150,'Policy Characteristics'!$C:$C,0)))</f>
        <v>0.01</v>
      </c>
      <c r="O1150" s="272" t="str">
        <f>IF(ISBLANK(INDEX('Policy Characteristics'!I:I,MATCH($C1150,'Policy Characteristics'!$C:$C,0))),"",INDEX('Policy Characteristics'!I:I,MATCH($C1150,'Policy Characteristics'!$C:$C,0)))</f>
        <v>% reduction in fuel use</v>
      </c>
      <c r="P1150" s="272" t="str">
        <f>IF(ISBLANK(INDEX('Policy Characteristics'!J:J,MATCH($C1150,'Policy Characteristics'!$C:$C,0))),"",INDEX('Policy Characteristics'!J:J,MATCH($C1150,'Policy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0" s="272" t="str">
        <f>IF(ISBLANK(INDEX('Policy Characteristics'!K:K,MATCH($C1150,'Policy Characteristics'!$C:$C,0))),"",INDEX('Policy Characteristics'!K:K,MATCH($C1150,'Policy Characteristics'!$C:$C,0)))</f>
        <v>architectural-design.html#rnd</v>
      </c>
      <c r="R1150" s="272" t="str">
        <f>IF(ISBLANK(INDEX('Policy Characteristics'!L:L,MATCH($C1150,'Policy Characteristics'!$C:$C,0))),"",INDEX('Policy Characteristics'!L:L,MATCH($C1150,'Policy Characteristics'!$C:$C,0)))</f>
        <v>research-and-development.html</v>
      </c>
    </row>
    <row r="1151" spans="1:18" ht="16">
      <c r="A1151" s="272" t="str">
        <f>IF(ISBLANK(INDEX('Policy Characteristics'!A:A,MATCH($C1151,'Policy Characteristics'!$C:$C,0))),"",INDEX('Policy Characteristics'!A:A,MATCH($C1151,'Policy Characteristics'!$C:$C,0)))</f>
        <v>Research and Development</v>
      </c>
      <c r="B1151" s="272" t="str">
        <f>IF(ISBLANK(INDEX('Policy Characteristics'!B:B,MATCH($C1151,'Policy Characteristics'!$C:$C,0))),"",INDEX('Policy Characteristics'!B:B,MATCH($C1151,'Policy Characteristics'!$C:$C,0)))</f>
        <v>Fuel Use Reduction</v>
      </c>
      <c r="C1151" s="274" t="str">
        <f t="shared" ref="C1151:C1174" si="64">C$1150</f>
        <v>RnD Industry Fuel Use Perc Reduction</v>
      </c>
      <c r="D1151" t="s">
        <v>3189</v>
      </c>
      <c r="E1151" s="44"/>
      <c r="F1151" s="6" t="s">
        <v>3226</v>
      </c>
      <c r="G1151" s="44"/>
      <c r="H1151" s="43">
        <v>1488</v>
      </c>
      <c r="I1151" s="44" t="s">
        <v>45</v>
      </c>
      <c r="J1151" s="274" t="str">
        <f>IF(ISBLANK(INDEX('Policy Characteristics'!D:D,MATCH($C1151,'Policy Characteristics'!$C:$C,0))),"",INDEX('Policy Characteristics'!D:D,MATCH($C1151,'Policy Characteristics'!$C:$C,0)))</f>
        <v>R&amp;D Fuel Use Reductions</v>
      </c>
      <c r="K1151" s="272" t="str">
        <f>IF(ISBLANK(INDEX('Policy Characteristics'!E:E,MATCH($C1151,'Policy Characteristics'!$C:$C,0))),"",INDEX('Policy Characteristics'!E:E,MATCH($C1151,'Policy Characteristics'!$C:$C,0)))</f>
        <v>RnD industry fuel use reduction</v>
      </c>
      <c r="L1151" s="285">
        <f>IF(ISBLANK(INDEX('Policy Characteristics'!F:F,MATCH($C1151,'Policy Characteristics'!$C:$C,0))),"",INDEX('Policy Characteristics'!F:F,MATCH($C1151,'Policy Characteristics'!$C:$C,0)))</f>
        <v>0</v>
      </c>
      <c r="M1151" s="285">
        <f>IF(ISBLANK(INDEX('Policy Characteristics'!G:G,MATCH($C1151,'Policy Characteristics'!$C:$C,0))),"",INDEX('Policy Characteristics'!G:G,MATCH($C1151,'Policy Characteristics'!$C:$C,0)))</f>
        <v>0.4</v>
      </c>
      <c r="N1151" s="285">
        <f>IF(ISBLANK(INDEX('Policy Characteristics'!H:H,MATCH($C1151,'Policy Characteristics'!$C:$C,0))),"",INDEX('Policy Characteristics'!H:H,MATCH($C1151,'Policy Characteristics'!$C:$C,0)))</f>
        <v>0.01</v>
      </c>
      <c r="O1151" s="272" t="str">
        <f>IF(ISBLANK(INDEX('Policy Characteristics'!I:I,MATCH($C1151,'Policy Characteristics'!$C:$C,0))),"",INDEX('Policy Characteristics'!I:I,MATCH($C1151,'Policy Characteristics'!$C:$C,0)))</f>
        <v>% reduction in fuel use</v>
      </c>
      <c r="P1151" s="272" t="str">
        <f>IF(ISBLANK(INDEX('Policy Characteristics'!J:J,MATCH($C1151,'Policy Characteristics'!$C:$C,0))),"",INDEX('Policy Characteristics'!J:J,MATCH($C1151,'Policy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1" s="272" t="str">
        <f>IF(ISBLANK(INDEX('Policy Characteristics'!K:K,MATCH($C1151,'Policy Characteristics'!$C:$C,0))),"",INDEX('Policy Characteristics'!K:K,MATCH($C1151,'Policy Characteristics'!$C:$C,0)))</f>
        <v>architectural-design.html#rnd</v>
      </c>
      <c r="R1151" s="272" t="str">
        <f>IF(ISBLANK(INDEX('Policy Characteristics'!L:L,MATCH($C1151,'Policy Characteristics'!$C:$C,0))),"",INDEX('Policy Characteristics'!L:L,MATCH($C1151,'Policy Characteristics'!$C:$C,0)))</f>
        <v>research-and-development.html</v>
      </c>
    </row>
    <row r="1152" spans="1:18" ht="16">
      <c r="A1152" s="272" t="str">
        <f>IF(ISBLANK(INDEX('Policy Characteristics'!A:A,MATCH($C1152,'Policy Characteristics'!$C:$C,0))),"",INDEX('Policy Characteristics'!A:A,MATCH($C1152,'Policy Characteristics'!$C:$C,0)))</f>
        <v>Research and Development</v>
      </c>
      <c r="B1152" s="272" t="str">
        <f>IF(ISBLANK(INDEX('Policy Characteristics'!B:B,MATCH($C1152,'Policy Characteristics'!$C:$C,0))),"",INDEX('Policy Characteristics'!B:B,MATCH($C1152,'Policy Characteristics'!$C:$C,0)))</f>
        <v>Fuel Use Reduction</v>
      </c>
      <c r="C1152" s="274" t="str">
        <f t="shared" si="64"/>
        <v>RnD Industry Fuel Use Perc Reduction</v>
      </c>
      <c r="D1152" t="s">
        <v>3190</v>
      </c>
      <c r="E1152" s="44"/>
      <c r="F1152" s="6" t="s">
        <v>3227</v>
      </c>
      <c r="G1152" s="44"/>
      <c r="H1152" s="43">
        <v>1489</v>
      </c>
      <c r="I1152" s="44" t="s">
        <v>45</v>
      </c>
      <c r="J1152" s="274" t="str">
        <f>IF(ISBLANK(INDEX('Policy Characteristics'!D:D,MATCH($C1152,'Policy Characteristics'!$C:$C,0))),"",INDEX('Policy Characteristics'!D:D,MATCH($C1152,'Policy Characteristics'!$C:$C,0)))</f>
        <v>R&amp;D Fuel Use Reductions</v>
      </c>
      <c r="K1152" s="272" t="str">
        <f>IF(ISBLANK(INDEX('Policy Characteristics'!E:E,MATCH($C1152,'Policy Characteristics'!$C:$C,0))),"",INDEX('Policy Characteristics'!E:E,MATCH($C1152,'Policy Characteristics'!$C:$C,0)))</f>
        <v>RnD industry fuel use reduction</v>
      </c>
      <c r="L1152" s="285">
        <f>IF(ISBLANK(INDEX('Policy Characteristics'!F:F,MATCH($C1152,'Policy Characteristics'!$C:$C,0))),"",INDEX('Policy Characteristics'!F:F,MATCH($C1152,'Policy Characteristics'!$C:$C,0)))</f>
        <v>0</v>
      </c>
      <c r="M1152" s="285">
        <f>IF(ISBLANK(INDEX('Policy Characteristics'!G:G,MATCH($C1152,'Policy Characteristics'!$C:$C,0))),"",INDEX('Policy Characteristics'!G:G,MATCH($C1152,'Policy Characteristics'!$C:$C,0)))</f>
        <v>0.4</v>
      </c>
      <c r="N1152" s="285">
        <f>IF(ISBLANK(INDEX('Policy Characteristics'!H:H,MATCH($C1152,'Policy Characteristics'!$C:$C,0))),"",INDEX('Policy Characteristics'!H:H,MATCH($C1152,'Policy Characteristics'!$C:$C,0)))</f>
        <v>0.01</v>
      </c>
      <c r="O1152" s="272" t="str">
        <f>IF(ISBLANK(INDEX('Policy Characteristics'!I:I,MATCH($C1152,'Policy Characteristics'!$C:$C,0))),"",INDEX('Policy Characteristics'!I:I,MATCH($C1152,'Policy Characteristics'!$C:$C,0)))</f>
        <v>% reduction in fuel use</v>
      </c>
      <c r="P1152" s="272" t="str">
        <f>IF(ISBLANK(INDEX('Policy Characteristics'!J:J,MATCH($C1152,'Policy Characteristics'!$C:$C,0))),"",INDEX('Policy Characteristics'!J:J,MATCH($C1152,'Policy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2" s="272" t="str">
        <f>IF(ISBLANK(INDEX('Policy Characteristics'!K:K,MATCH($C1152,'Policy Characteristics'!$C:$C,0))),"",INDEX('Policy Characteristics'!K:K,MATCH($C1152,'Policy Characteristics'!$C:$C,0)))</f>
        <v>architectural-design.html#rnd</v>
      </c>
      <c r="R1152" s="272" t="str">
        <f>IF(ISBLANK(INDEX('Policy Characteristics'!L:L,MATCH($C1152,'Policy Characteristics'!$C:$C,0))),"",INDEX('Policy Characteristics'!L:L,MATCH($C1152,'Policy Characteristics'!$C:$C,0)))</f>
        <v>research-and-development.html</v>
      </c>
    </row>
    <row r="1153" spans="1:18" ht="16">
      <c r="A1153" s="272" t="str">
        <f>IF(ISBLANK(INDEX('Policy Characteristics'!A:A,MATCH($C1153,'Policy Characteristics'!$C:$C,0))),"",INDEX('Policy Characteristics'!A:A,MATCH($C1153,'Policy Characteristics'!$C:$C,0)))</f>
        <v>Research and Development</v>
      </c>
      <c r="B1153" s="272" t="str">
        <f>IF(ISBLANK(INDEX('Policy Characteristics'!B:B,MATCH($C1153,'Policy Characteristics'!$C:$C,0))),"",INDEX('Policy Characteristics'!B:B,MATCH($C1153,'Policy Characteristics'!$C:$C,0)))</f>
        <v>Fuel Use Reduction</v>
      </c>
      <c r="C1153" s="274" t="str">
        <f t="shared" si="64"/>
        <v>RnD Industry Fuel Use Perc Reduction</v>
      </c>
      <c r="D1153" t="s">
        <v>3191</v>
      </c>
      <c r="E1153" s="44"/>
      <c r="F1153" s="6" t="s">
        <v>3228</v>
      </c>
      <c r="G1153" s="44"/>
      <c r="H1153" s="43">
        <v>1490</v>
      </c>
      <c r="I1153" s="44" t="s">
        <v>45</v>
      </c>
      <c r="J1153" s="274" t="str">
        <f>IF(ISBLANK(INDEX('Policy Characteristics'!D:D,MATCH($C1153,'Policy Characteristics'!$C:$C,0))),"",INDEX('Policy Characteristics'!D:D,MATCH($C1153,'Policy Characteristics'!$C:$C,0)))</f>
        <v>R&amp;D Fuel Use Reductions</v>
      </c>
      <c r="K1153" s="272" t="str">
        <f>IF(ISBLANK(INDEX('Policy Characteristics'!E:E,MATCH($C1153,'Policy Characteristics'!$C:$C,0))),"",INDEX('Policy Characteristics'!E:E,MATCH($C1153,'Policy Characteristics'!$C:$C,0)))</f>
        <v>RnD industry fuel use reduction</v>
      </c>
      <c r="L1153" s="285">
        <f>IF(ISBLANK(INDEX('Policy Characteristics'!F:F,MATCH($C1153,'Policy Characteristics'!$C:$C,0))),"",INDEX('Policy Characteristics'!F:F,MATCH($C1153,'Policy Characteristics'!$C:$C,0)))</f>
        <v>0</v>
      </c>
      <c r="M1153" s="285">
        <f>IF(ISBLANK(INDEX('Policy Characteristics'!G:G,MATCH($C1153,'Policy Characteristics'!$C:$C,0))),"",INDEX('Policy Characteristics'!G:G,MATCH($C1153,'Policy Characteristics'!$C:$C,0)))</f>
        <v>0.4</v>
      </c>
      <c r="N1153" s="285">
        <f>IF(ISBLANK(INDEX('Policy Characteristics'!H:H,MATCH($C1153,'Policy Characteristics'!$C:$C,0))),"",INDEX('Policy Characteristics'!H:H,MATCH($C1153,'Policy Characteristics'!$C:$C,0)))</f>
        <v>0.01</v>
      </c>
      <c r="O1153" s="272" t="str">
        <f>IF(ISBLANK(INDEX('Policy Characteristics'!I:I,MATCH($C1153,'Policy Characteristics'!$C:$C,0))),"",INDEX('Policy Characteristics'!I:I,MATCH($C1153,'Policy Characteristics'!$C:$C,0)))</f>
        <v>% reduction in fuel use</v>
      </c>
      <c r="P1153" s="272" t="str">
        <f>IF(ISBLANK(INDEX('Policy Characteristics'!J:J,MATCH($C1153,'Policy Characteristics'!$C:$C,0))),"",INDEX('Policy Characteristics'!J:J,MATCH($C1153,'Policy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3" s="272" t="str">
        <f>IF(ISBLANK(INDEX('Policy Characteristics'!K:K,MATCH($C1153,'Policy Characteristics'!$C:$C,0))),"",INDEX('Policy Characteristics'!K:K,MATCH($C1153,'Policy Characteristics'!$C:$C,0)))</f>
        <v>architectural-design.html#rnd</v>
      </c>
      <c r="R1153" s="272" t="str">
        <f>IF(ISBLANK(INDEX('Policy Characteristics'!L:L,MATCH($C1153,'Policy Characteristics'!$C:$C,0))),"",INDEX('Policy Characteristics'!L:L,MATCH($C1153,'Policy Characteristics'!$C:$C,0)))</f>
        <v>research-and-development.html</v>
      </c>
    </row>
    <row r="1154" spans="1:18" ht="16">
      <c r="A1154" s="272" t="str">
        <f>IF(ISBLANK(INDEX('Policy Characteristics'!A:A,MATCH($C1154,'Policy Characteristics'!$C:$C,0))),"",INDEX('Policy Characteristics'!A:A,MATCH($C1154,'Policy Characteristics'!$C:$C,0)))</f>
        <v>Research and Development</v>
      </c>
      <c r="B1154" s="272" t="str">
        <f>IF(ISBLANK(INDEX('Policy Characteristics'!B:B,MATCH($C1154,'Policy Characteristics'!$C:$C,0))),"",INDEX('Policy Characteristics'!B:B,MATCH($C1154,'Policy Characteristics'!$C:$C,0)))</f>
        <v>Fuel Use Reduction</v>
      </c>
      <c r="C1154" s="274" t="str">
        <f t="shared" si="64"/>
        <v>RnD Industry Fuel Use Perc Reduction</v>
      </c>
      <c r="D1154" t="s">
        <v>3192</v>
      </c>
      <c r="E1154" s="44"/>
      <c r="F1154" s="6" t="s">
        <v>3229</v>
      </c>
      <c r="G1154" s="44"/>
      <c r="H1154" s="43">
        <v>1491</v>
      </c>
      <c r="I1154" s="44" t="s">
        <v>45</v>
      </c>
      <c r="J1154" s="274" t="str">
        <f>IF(ISBLANK(INDEX('Policy Characteristics'!D:D,MATCH($C1154,'Policy Characteristics'!$C:$C,0))),"",INDEX('Policy Characteristics'!D:D,MATCH($C1154,'Policy Characteristics'!$C:$C,0)))</f>
        <v>R&amp;D Fuel Use Reductions</v>
      </c>
      <c r="K1154" s="272" t="str">
        <f>IF(ISBLANK(INDEX('Policy Characteristics'!E:E,MATCH($C1154,'Policy Characteristics'!$C:$C,0))),"",INDEX('Policy Characteristics'!E:E,MATCH($C1154,'Policy Characteristics'!$C:$C,0)))</f>
        <v>RnD industry fuel use reduction</v>
      </c>
      <c r="L1154" s="285">
        <f>IF(ISBLANK(INDEX('Policy Characteristics'!F:F,MATCH($C1154,'Policy Characteristics'!$C:$C,0))),"",INDEX('Policy Characteristics'!F:F,MATCH($C1154,'Policy Characteristics'!$C:$C,0)))</f>
        <v>0</v>
      </c>
      <c r="M1154" s="285">
        <f>IF(ISBLANK(INDEX('Policy Characteristics'!G:G,MATCH($C1154,'Policy Characteristics'!$C:$C,0))),"",INDEX('Policy Characteristics'!G:G,MATCH($C1154,'Policy Characteristics'!$C:$C,0)))</f>
        <v>0.4</v>
      </c>
      <c r="N1154" s="285">
        <f>IF(ISBLANK(INDEX('Policy Characteristics'!H:H,MATCH($C1154,'Policy Characteristics'!$C:$C,0))),"",INDEX('Policy Characteristics'!H:H,MATCH($C1154,'Policy Characteristics'!$C:$C,0)))</f>
        <v>0.01</v>
      </c>
      <c r="O1154" s="272" t="str">
        <f>IF(ISBLANK(INDEX('Policy Characteristics'!I:I,MATCH($C1154,'Policy Characteristics'!$C:$C,0))),"",INDEX('Policy Characteristics'!I:I,MATCH($C1154,'Policy Characteristics'!$C:$C,0)))</f>
        <v>% reduction in fuel use</v>
      </c>
      <c r="P1154" s="272" t="str">
        <f>IF(ISBLANK(INDEX('Policy Characteristics'!J:J,MATCH($C1154,'Policy Characteristics'!$C:$C,0))),"",INDEX('Policy Characteristics'!J:J,MATCH($C1154,'Policy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4" s="272" t="str">
        <f>IF(ISBLANK(INDEX('Policy Characteristics'!K:K,MATCH($C1154,'Policy Characteristics'!$C:$C,0))),"",INDEX('Policy Characteristics'!K:K,MATCH($C1154,'Policy Characteristics'!$C:$C,0)))</f>
        <v>architectural-design.html#rnd</v>
      </c>
      <c r="R1154" s="272" t="str">
        <f>IF(ISBLANK(INDEX('Policy Characteristics'!L:L,MATCH($C1154,'Policy Characteristics'!$C:$C,0))),"",INDEX('Policy Characteristics'!L:L,MATCH($C1154,'Policy Characteristics'!$C:$C,0)))</f>
        <v>research-and-development.html</v>
      </c>
    </row>
    <row r="1155" spans="1:18" ht="16">
      <c r="A1155" s="272" t="str">
        <f>IF(ISBLANK(INDEX('Policy Characteristics'!A:A,MATCH($C1155,'Policy Characteristics'!$C:$C,0))),"",INDEX('Policy Characteristics'!A:A,MATCH($C1155,'Policy Characteristics'!$C:$C,0)))</f>
        <v>Research and Development</v>
      </c>
      <c r="B1155" s="272" t="str">
        <f>IF(ISBLANK(INDEX('Policy Characteristics'!B:B,MATCH($C1155,'Policy Characteristics'!$C:$C,0))),"",INDEX('Policy Characteristics'!B:B,MATCH($C1155,'Policy Characteristics'!$C:$C,0)))</f>
        <v>Fuel Use Reduction</v>
      </c>
      <c r="C1155" s="274" t="str">
        <f t="shared" si="64"/>
        <v>RnD Industry Fuel Use Perc Reduction</v>
      </c>
      <c r="D1155" t="s">
        <v>3193</v>
      </c>
      <c r="E1155" s="44"/>
      <c r="F1155" s="6" t="s">
        <v>3230</v>
      </c>
      <c r="G1155" s="44"/>
      <c r="H1155" s="43">
        <v>1492</v>
      </c>
      <c r="I1155" s="44" t="s">
        <v>45</v>
      </c>
      <c r="J1155" s="274" t="str">
        <f>IF(ISBLANK(INDEX('Policy Characteristics'!D:D,MATCH($C1155,'Policy Characteristics'!$C:$C,0))),"",INDEX('Policy Characteristics'!D:D,MATCH($C1155,'Policy Characteristics'!$C:$C,0)))</f>
        <v>R&amp;D Fuel Use Reductions</v>
      </c>
      <c r="K1155" s="272" t="str">
        <f>IF(ISBLANK(INDEX('Policy Characteristics'!E:E,MATCH($C1155,'Policy Characteristics'!$C:$C,0))),"",INDEX('Policy Characteristics'!E:E,MATCH($C1155,'Policy Characteristics'!$C:$C,0)))</f>
        <v>RnD industry fuel use reduction</v>
      </c>
      <c r="L1155" s="285">
        <f>IF(ISBLANK(INDEX('Policy Characteristics'!F:F,MATCH($C1155,'Policy Characteristics'!$C:$C,0))),"",INDEX('Policy Characteristics'!F:F,MATCH($C1155,'Policy Characteristics'!$C:$C,0)))</f>
        <v>0</v>
      </c>
      <c r="M1155" s="285">
        <f>IF(ISBLANK(INDEX('Policy Characteristics'!G:G,MATCH($C1155,'Policy Characteristics'!$C:$C,0))),"",INDEX('Policy Characteristics'!G:G,MATCH($C1155,'Policy Characteristics'!$C:$C,0)))</f>
        <v>0.4</v>
      </c>
      <c r="N1155" s="285">
        <f>IF(ISBLANK(INDEX('Policy Characteristics'!H:H,MATCH($C1155,'Policy Characteristics'!$C:$C,0))),"",INDEX('Policy Characteristics'!H:H,MATCH($C1155,'Policy Characteristics'!$C:$C,0)))</f>
        <v>0.01</v>
      </c>
      <c r="O1155" s="272" t="str">
        <f>IF(ISBLANK(INDEX('Policy Characteristics'!I:I,MATCH($C1155,'Policy Characteristics'!$C:$C,0))),"",INDEX('Policy Characteristics'!I:I,MATCH($C1155,'Policy Characteristics'!$C:$C,0)))</f>
        <v>% reduction in fuel use</v>
      </c>
      <c r="P1155" s="272" t="str">
        <f>IF(ISBLANK(INDEX('Policy Characteristics'!J:J,MATCH($C1155,'Policy Characteristics'!$C:$C,0))),"",INDEX('Policy Characteristics'!J:J,MATCH($C1155,'Policy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5" s="272" t="str">
        <f>IF(ISBLANK(INDEX('Policy Characteristics'!K:K,MATCH($C1155,'Policy Characteristics'!$C:$C,0))),"",INDEX('Policy Characteristics'!K:K,MATCH($C1155,'Policy Characteristics'!$C:$C,0)))</f>
        <v>architectural-design.html#rnd</v>
      </c>
      <c r="R1155" s="272" t="str">
        <f>IF(ISBLANK(INDEX('Policy Characteristics'!L:L,MATCH($C1155,'Policy Characteristics'!$C:$C,0))),"",INDEX('Policy Characteristics'!L:L,MATCH($C1155,'Policy Characteristics'!$C:$C,0)))</f>
        <v>research-and-development.html</v>
      </c>
    </row>
    <row r="1156" spans="1:18" ht="16">
      <c r="A1156" s="272" t="str">
        <f>IF(ISBLANK(INDEX('Policy Characteristics'!A:A,MATCH($C1156,'Policy Characteristics'!$C:$C,0))),"",INDEX('Policy Characteristics'!A:A,MATCH($C1156,'Policy Characteristics'!$C:$C,0)))</f>
        <v>Research and Development</v>
      </c>
      <c r="B1156" s="272" t="str">
        <f>IF(ISBLANK(INDEX('Policy Characteristics'!B:B,MATCH($C1156,'Policy Characteristics'!$C:$C,0))),"",INDEX('Policy Characteristics'!B:B,MATCH($C1156,'Policy Characteristics'!$C:$C,0)))</f>
        <v>Fuel Use Reduction</v>
      </c>
      <c r="C1156" s="274" t="str">
        <f t="shared" si="64"/>
        <v>RnD Industry Fuel Use Perc Reduction</v>
      </c>
      <c r="D1156" t="s">
        <v>3194</v>
      </c>
      <c r="E1156" s="44"/>
      <c r="F1156" s="6" t="s">
        <v>3231</v>
      </c>
      <c r="G1156" s="44"/>
      <c r="H1156" s="43">
        <v>1493</v>
      </c>
      <c r="I1156" s="44" t="s">
        <v>45</v>
      </c>
      <c r="J1156" s="274" t="str">
        <f>IF(ISBLANK(INDEX('Policy Characteristics'!D:D,MATCH($C1156,'Policy Characteristics'!$C:$C,0))),"",INDEX('Policy Characteristics'!D:D,MATCH($C1156,'Policy Characteristics'!$C:$C,0)))</f>
        <v>R&amp;D Fuel Use Reductions</v>
      </c>
      <c r="K1156" s="272" t="str">
        <f>IF(ISBLANK(INDEX('Policy Characteristics'!E:E,MATCH($C1156,'Policy Characteristics'!$C:$C,0))),"",INDEX('Policy Characteristics'!E:E,MATCH($C1156,'Policy Characteristics'!$C:$C,0)))</f>
        <v>RnD industry fuel use reduction</v>
      </c>
      <c r="L1156" s="285">
        <f>IF(ISBLANK(INDEX('Policy Characteristics'!F:F,MATCH($C1156,'Policy Characteristics'!$C:$C,0))),"",INDEX('Policy Characteristics'!F:F,MATCH($C1156,'Policy Characteristics'!$C:$C,0)))</f>
        <v>0</v>
      </c>
      <c r="M1156" s="285">
        <f>IF(ISBLANK(INDEX('Policy Characteristics'!G:G,MATCH($C1156,'Policy Characteristics'!$C:$C,0))),"",INDEX('Policy Characteristics'!G:G,MATCH($C1156,'Policy Characteristics'!$C:$C,0)))</f>
        <v>0.4</v>
      </c>
      <c r="N1156" s="285">
        <f>IF(ISBLANK(INDEX('Policy Characteristics'!H:H,MATCH($C1156,'Policy Characteristics'!$C:$C,0))),"",INDEX('Policy Characteristics'!H:H,MATCH($C1156,'Policy Characteristics'!$C:$C,0)))</f>
        <v>0.01</v>
      </c>
      <c r="O1156" s="272" t="str">
        <f>IF(ISBLANK(INDEX('Policy Characteristics'!I:I,MATCH($C1156,'Policy Characteristics'!$C:$C,0))),"",INDEX('Policy Characteristics'!I:I,MATCH($C1156,'Policy Characteristics'!$C:$C,0)))</f>
        <v>% reduction in fuel use</v>
      </c>
      <c r="P1156" s="272" t="str">
        <f>IF(ISBLANK(INDEX('Policy Characteristics'!J:J,MATCH($C1156,'Policy Characteristics'!$C:$C,0))),"",INDEX('Policy Characteristics'!J:J,MATCH($C1156,'Policy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6" s="272" t="str">
        <f>IF(ISBLANK(INDEX('Policy Characteristics'!K:K,MATCH($C1156,'Policy Characteristics'!$C:$C,0))),"",INDEX('Policy Characteristics'!K:K,MATCH($C1156,'Policy Characteristics'!$C:$C,0)))</f>
        <v>architectural-design.html#rnd</v>
      </c>
      <c r="R1156" s="272" t="str">
        <f>IF(ISBLANK(INDEX('Policy Characteristics'!L:L,MATCH($C1156,'Policy Characteristics'!$C:$C,0))),"",INDEX('Policy Characteristics'!L:L,MATCH($C1156,'Policy Characteristics'!$C:$C,0)))</f>
        <v>research-and-development.html</v>
      </c>
    </row>
    <row r="1157" spans="1:18" ht="16">
      <c r="A1157" s="272" t="str">
        <f>IF(ISBLANK(INDEX('Policy Characteristics'!A:A,MATCH($C1157,'Policy Characteristics'!$C:$C,0))),"",INDEX('Policy Characteristics'!A:A,MATCH($C1157,'Policy Characteristics'!$C:$C,0)))</f>
        <v>Research and Development</v>
      </c>
      <c r="B1157" s="272" t="str">
        <f>IF(ISBLANK(INDEX('Policy Characteristics'!B:B,MATCH($C1157,'Policy Characteristics'!$C:$C,0))),"",INDEX('Policy Characteristics'!B:B,MATCH($C1157,'Policy Characteristics'!$C:$C,0)))</f>
        <v>Fuel Use Reduction</v>
      </c>
      <c r="C1157" s="274" t="str">
        <f t="shared" si="64"/>
        <v>RnD Industry Fuel Use Perc Reduction</v>
      </c>
      <c r="D1157" t="s">
        <v>3195</v>
      </c>
      <c r="E1157" s="44"/>
      <c r="F1157" s="6" t="s">
        <v>3232</v>
      </c>
      <c r="G1157" s="44"/>
      <c r="H1157" s="43">
        <v>1494</v>
      </c>
      <c r="I1157" s="44" t="s">
        <v>45</v>
      </c>
      <c r="J1157" s="274" t="str">
        <f>IF(ISBLANK(INDEX('Policy Characteristics'!D:D,MATCH($C1157,'Policy Characteristics'!$C:$C,0))),"",INDEX('Policy Characteristics'!D:D,MATCH($C1157,'Policy Characteristics'!$C:$C,0)))</f>
        <v>R&amp;D Fuel Use Reductions</v>
      </c>
      <c r="K1157" s="272" t="str">
        <f>IF(ISBLANK(INDEX('Policy Characteristics'!E:E,MATCH($C1157,'Policy Characteristics'!$C:$C,0))),"",INDEX('Policy Characteristics'!E:E,MATCH($C1157,'Policy Characteristics'!$C:$C,0)))</f>
        <v>RnD industry fuel use reduction</v>
      </c>
      <c r="L1157" s="285">
        <f>IF(ISBLANK(INDEX('Policy Characteristics'!F:F,MATCH($C1157,'Policy Characteristics'!$C:$C,0))),"",INDEX('Policy Characteristics'!F:F,MATCH($C1157,'Policy Characteristics'!$C:$C,0)))</f>
        <v>0</v>
      </c>
      <c r="M1157" s="285">
        <f>IF(ISBLANK(INDEX('Policy Characteristics'!G:G,MATCH($C1157,'Policy Characteristics'!$C:$C,0))),"",INDEX('Policy Characteristics'!G:G,MATCH($C1157,'Policy Characteristics'!$C:$C,0)))</f>
        <v>0.4</v>
      </c>
      <c r="N1157" s="285">
        <f>IF(ISBLANK(INDEX('Policy Characteristics'!H:H,MATCH($C1157,'Policy Characteristics'!$C:$C,0))),"",INDEX('Policy Characteristics'!H:H,MATCH($C1157,'Policy Characteristics'!$C:$C,0)))</f>
        <v>0.01</v>
      </c>
      <c r="O1157" s="272" t="str">
        <f>IF(ISBLANK(INDEX('Policy Characteristics'!I:I,MATCH($C1157,'Policy Characteristics'!$C:$C,0))),"",INDEX('Policy Characteristics'!I:I,MATCH($C1157,'Policy Characteristics'!$C:$C,0)))</f>
        <v>% reduction in fuel use</v>
      </c>
      <c r="P1157" s="272" t="str">
        <f>IF(ISBLANK(INDEX('Policy Characteristics'!J:J,MATCH($C1157,'Policy Characteristics'!$C:$C,0))),"",INDEX('Policy Characteristics'!J:J,MATCH($C1157,'Policy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7" s="272" t="str">
        <f>IF(ISBLANK(INDEX('Policy Characteristics'!K:K,MATCH($C1157,'Policy Characteristics'!$C:$C,0))),"",INDEX('Policy Characteristics'!K:K,MATCH($C1157,'Policy Characteristics'!$C:$C,0)))</f>
        <v>architectural-design.html#rnd</v>
      </c>
      <c r="R1157" s="272" t="str">
        <f>IF(ISBLANK(INDEX('Policy Characteristics'!L:L,MATCH($C1157,'Policy Characteristics'!$C:$C,0))),"",INDEX('Policy Characteristics'!L:L,MATCH($C1157,'Policy Characteristics'!$C:$C,0)))</f>
        <v>research-and-development.html</v>
      </c>
    </row>
    <row r="1158" spans="1:18" ht="16">
      <c r="A1158" s="272" t="str">
        <f>IF(ISBLANK(INDEX('Policy Characteristics'!A:A,MATCH($C1158,'Policy Characteristics'!$C:$C,0))),"",INDEX('Policy Characteristics'!A:A,MATCH($C1158,'Policy Characteristics'!$C:$C,0)))</f>
        <v>Research and Development</v>
      </c>
      <c r="B1158" s="272" t="str">
        <f>IF(ISBLANK(INDEX('Policy Characteristics'!B:B,MATCH($C1158,'Policy Characteristics'!$C:$C,0))),"",INDEX('Policy Characteristics'!B:B,MATCH($C1158,'Policy Characteristics'!$C:$C,0)))</f>
        <v>Fuel Use Reduction</v>
      </c>
      <c r="C1158" s="274" t="str">
        <f t="shared" si="64"/>
        <v>RnD Industry Fuel Use Perc Reduction</v>
      </c>
      <c r="D1158" t="s">
        <v>3196</v>
      </c>
      <c r="E1158" s="44"/>
      <c r="F1158" s="6" t="s">
        <v>3233</v>
      </c>
      <c r="G1158" s="44"/>
      <c r="H1158" s="43">
        <v>1495</v>
      </c>
      <c r="I1158" s="44" t="s">
        <v>45</v>
      </c>
      <c r="J1158" s="274" t="str">
        <f>IF(ISBLANK(INDEX('Policy Characteristics'!D:D,MATCH($C1158,'Policy Characteristics'!$C:$C,0))),"",INDEX('Policy Characteristics'!D:D,MATCH($C1158,'Policy Characteristics'!$C:$C,0)))</f>
        <v>R&amp;D Fuel Use Reductions</v>
      </c>
      <c r="K1158" s="272" t="str">
        <f>IF(ISBLANK(INDEX('Policy Characteristics'!E:E,MATCH($C1158,'Policy Characteristics'!$C:$C,0))),"",INDEX('Policy Characteristics'!E:E,MATCH($C1158,'Policy Characteristics'!$C:$C,0)))</f>
        <v>RnD industry fuel use reduction</v>
      </c>
      <c r="L1158" s="285">
        <f>IF(ISBLANK(INDEX('Policy Characteristics'!F:F,MATCH($C1158,'Policy Characteristics'!$C:$C,0))),"",INDEX('Policy Characteristics'!F:F,MATCH($C1158,'Policy Characteristics'!$C:$C,0)))</f>
        <v>0</v>
      </c>
      <c r="M1158" s="285">
        <f>IF(ISBLANK(INDEX('Policy Characteristics'!G:G,MATCH($C1158,'Policy Characteristics'!$C:$C,0))),"",INDEX('Policy Characteristics'!G:G,MATCH($C1158,'Policy Characteristics'!$C:$C,0)))</f>
        <v>0.4</v>
      </c>
      <c r="N1158" s="285">
        <f>IF(ISBLANK(INDEX('Policy Characteristics'!H:H,MATCH($C1158,'Policy Characteristics'!$C:$C,0))),"",INDEX('Policy Characteristics'!H:H,MATCH($C1158,'Policy Characteristics'!$C:$C,0)))</f>
        <v>0.01</v>
      </c>
      <c r="O1158" s="272" t="str">
        <f>IF(ISBLANK(INDEX('Policy Characteristics'!I:I,MATCH($C1158,'Policy Characteristics'!$C:$C,0))),"",INDEX('Policy Characteristics'!I:I,MATCH($C1158,'Policy Characteristics'!$C:$C,0)))</f>
        <v>% reduction in fuel use</v>
      </c>
      <c r="P1158" s="272" t="str">
        <f>IF(ISBLANK(INDEX('Policy Characteristics'!J:J,MATCH($C1158,'Policy Characteristics'!$C:$C,0))),"",INDEX('Policy Characteristics'!J:J,MATCH($C1158,'Policy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8" s="272" t="str">
        <f>IF(ISBLANK(INDEX('Policy Characteristics'!K:K,MATCH($C1158,'Policy Characteristics'!$C:$C,0))),"",INDEX('Policy Characteristics'!K:K,MATCH($C1158,'Policy Characteristics'!$C:$C,0)))</f>
        <v>architectural-design.html#rnd</v>
      </c>
      <c r="R1158" s="272" t="str">
        <f>IF(ISBLANK(INDEX('Policy Characteristics'!L:L,MATCH($C1158,'Policy Characteristics'!$C:$C,0))),"",INDEX('Policy Characteristics'!L:L,MATCH($C1158,'Policy Characteristics'!$C:$C,0)))</f>
        <v>research-and-development.html</v>
      </c>
    </row>
    <row r="1159" spans="1:18" ht="16">
      <c r="A1159" s="272" t="str">
        <f>IF(ISBLANK(INDEX('Policy Characteristics'!A:A,MATCH($C1159,'Policy Characteristics'!$C:$C,0))),"",INDEX('Policy Characteristics'!A:A,MATCH($C1159,'Policy Characteristics'!$C:$C,0)))</f>
        <v>Research and Development</v>
      </c>
      <c r="B1159" s="272" t="str">
        <f>IF(ISBLANK(INDEX('Policy Characteristics'!B:B,MATCH($C1159,'Policy Characteristics'!$C:$C,0))),"",INDEX('Policy Characteristics'!B:B,MATCH($C1159,'Policy Characteristics'!$C:$C,0)))</f>
        <v>Fuel Use Reduction</v>
      </c>
      <c r="C1159" s="274" t="str">
        <f t="shared" si="64"/>
        <v>RnD Industry Fuel Use Perc Reduction</v>
      </c>
      <c r="D1159" t="s">
        <v>3197</v>
      </c>
      <c r="E1159" s="44"/>
      <c r="F1159" s="6" t="s">
        <v>347</v>
      </c>
      <c r="G1159" s="44"/>
      <c r="H1159" s="43">
        <v>1496</v>
      </c>
      <c r="I1159" s="44" t="s">
        <v>45</v>
      </c>
      <c r="J1159" s="274" t="str">
        <f>IF(ISBLANK(INDEX('Policy Characteristics'!D:D,MATCH($C1159,'Policy Characteristics'!$C:$C,0))),"",INDEX('Policy Characteristics'!D:D,MATCH($C1159,'Policy Characteristics'!$C:$C,0)))</f>
        <v>R&amp;D Fuel Use Reductions</v>
      </c>
      <c r="K1159" s="272" t="str">
        <f>IF(ISBLANK(INDEX('Policy Characteristics'!E:E,MATCH($C1159,'Policy Characteristics'!$C:$C,0))),"",INDEX('Policy Characteristics'!E:E,MATCH($C1159,'Policy Characteristics'!$C:$C,0)))</f>
        <v>RnD industry fuel use reduction</v>
      </c>
      <c r="L1159" s="285">
        <f>IF(ISBLANK(INDEX('Policy Characteristics'!F:F,MATCH($C1159,'Policy Characteristics'!$C:$C,0))),"",INDEX('Policy Characteristics'!F:F,MATCH($C1159,'Policy Characteristics'!$C:$C,0)))</f>
        <v>0</v>
      </c>
      <c r="M1159" s="285">
        <f>IF(ISBLANK(INDEX('Policy Characteristics'!G:G,MATCH($C1159,'Policy Characteristics'!$C:$C,0))),"",INDEX('Policy Characteristics'!G:G,MATCH($C1159,'Policy Characteristics'!$C:$C,0)))</f>
        <v>0.4</v>
      </c>
      <c r="N1159" s="285">
        <f>IF(ISBLANK(INDEX('Policy Characteristics'!H:H,MATCH($C1159,'Policy Characteristics'!$C:$C,0))),"",INDEX('Policy Characteristics'!H:H,MATCH($C1159,'Policy Characteristics'!$C:$C,0)))</f>
        <v>0.01</v>
      </c>
      <c r="O1159" s="272" t="str">
        <f>IF(ISBLANK(INDEX('Policy Characteristics'!I:I,MATCH($C1159,'Policy Characteristics'!$C:$C,0))),"",INDEX('Policy Characteristics'!I:I,MATCH($C1159,'Policy Characteristics'!$C:$C,0)))</f>
        <v>% reduction in fuel use</v>
      </c>
      <c r="P1159" s="272" t="str">
        <f>IF(ISBLANK(INDEX('Policy Characteristics'!J:J,MATCH($C1159,'Policy Characteristics'!$C:$C,0))),"",INDEX('Policy Characteristics'!J:J,MATCH($C1159,'Policy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9" s="272" t="str">
        <f>IF(ISBLANK(INDEX('Policy Characteristics'!K:K,MATCH($C1159,'Policy Characteristics'!$C:$C,0))),"",INDEX('Policy Characteristics'!K:K,MATCH($C1159,'Policy Characteristics'!$C:$C,0)))</f>
        <v>architectural-design.html#rnd</v>
      </c>
      <c r="R1159" s="272" t="str">
        <f>IF(ISBLANK(INDEX('Policy Characteristics'!L:L,MATCH($C1159,'Policy Characteristics'!$C:$C,0))),"",INDEX('Policy Characteristics'!L:L,MATCH($C1159,'Policy Characteristics'!$C:$C,0)))</f>
        <v>research-and-development.html</v>
      </c>
    </row>
    <row r="1160" spans="1:18" ht="16">
      <c r="A1160" s="272" t="str">
        <f>IF(ISBLANK(INDEX('Policy Characteristics'!A:A,MATCH($C1160,'Policy Characteristics'!$C:$C,0))),"",INDEX('Policy Characteristics'!A:A,MATCH($C1160,'Policy Characteristics'!$C:$C,0)))</f>
        <v>Research and Development</v>
      </c>
      <c r="B1160" s="272" t="str">
        <f>IF(ISBLANK(INDEX('Policy Characteristics'!B:B,MATCH($C1160,'Policy Characteristics'!$C:$C,0))),"",INDEX('Policy Characteristics'!B:B,MATCH($C1160,'Policy Characteristics'!$C:$C,0)))</f>
        <v>Fuel Use Reduction</v>
      </c>
      <c r="C1160" s="274" t="str">
        <f t="shared" si="64"/>
        <v>RnD Industry Fuel Use Perc Reduction</v>
      </c>
      <c r="D1160" t="s">
        <v>3198</v>
      </c>
      <c r="E1160" s="44"/>
      <c r="F1160" s="6" t="s">
        <v>3234</v>
      </c>
      <c r="G1160" s="44"/>
      <c r="H1160" s="43">
        <v>1497</v>
      </c>
      <c r="I1160" s="44" t="s">
        <v>45</v>
      </c>
      <c r="J1160" s="274" t="str">
        <f>IF(ISBLANK(INDEX('Policy Characteristics'!D:D,MATCH($C1160,'Policy Characteristics'!$C:$C,0))),"",INDEX('Policy Characteristics'!D:D,MATCH($C1160,'Policy Characteristics'!$C:$C,0)))</f>
        <v>R&amp;D Fuel Use Reductions</v>
      </c>
      <c r="K1160" s="272" t="str">
        <f>IF(ISBLANK(INDEX('Policy Characteristics'!E:E,MATCH($C1160,'Policy Characteristics'!$C:$C,0))),"",INDEX('Policy Characteristics'!E:E,MATCH($C1160,'Policy Characteristics'!$C:$C,0)))</f>
        <v>RnD industry fuel use reduction</v>
      </c>
      <c r="L1160" s="285">
        <f>IF(ISBLANK(INDEX('Policy Characteristics'!F:F,MATCH($C1160,'Policy Characteristics'!$C:$C,0))),"",INDEX('Policy Characteristics'!F:F,MATCH($C1160,'Policy Characteristics'!$C:$C,0)))</f>
        <v>0</v>
      </c>
      <c r="M1160" s="285">
        <f>IF(ISBLANK(INDEX('Policy Characteristics'!G:G,MATCH($C1160,'Policy Characteristics'!$C:$C,0))),"",INDEX('Policy Characteristics'!G:G,MATCH($C1160,'Policy Characteristics'!$C:$C,0)))</f>
        <v>0.4</v>
      </c>
      <c r="N1160" s="285">
        <f>IF(ISBLANK(INDEX('Policy Characteristics'!H:H,MATCH($C1160,'Policy Characteristics'!$C:$C,0))),"",INDEX('Policy Characteristics'!H:H,MATCH($C1160,'Policy Characteristics'!$C:$C,0)))</f>
        <v>0.01</v>
      </c>
      <c r="O1160" s="272" t="str">
        <f>IF(ISBLANK(INDEX('Policy Characteristics'!I:I,MATCH($C1160,'Policy Characteristics'!$C:$C,0))),"",INDEX('Policy Characteristics'!I:I,MATCH($C1160,'Policy Characteristics'!$C:$C,0)))</f>
        <v>% reduction in fuel use</v>
      </c>
      <c r="P1160" s="272" t="str">
        <f>IF(ISBLANK(INDEX('Policy Characteristics'!J:J,MATCH($C1160,'Policy Characteristics'!$C:$C,0))),"",INDEX('Policy Characteristics'!J:J,MATCH($C1160,'Policy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0" s="272" t="str">
        <f>IF(ISBLANK(INDEX('Policy Characteristics'!K:K,MATCH($C1160,'Policy Characteristics'!$C:$C,0))),"",INDEX('Policy Characteristics'!K:K,MATCH($C1160,'Policy Characteristics'!$C:$C,0)))</f>
        <v>architectural-design.html#rnd</v>
      </c>
      <c r="R1160" s="272" t="str">
        <f>IF(ISBLANK(INDEX('Policy Characteristics'!L:L,MATCH($C1160,'Policy Characteristics'!$C:$C,0))),"",INDEX('Policy Characteristics'!L:L,MATCH($C1160,'Policy Characteristics'!$C:$C,0)))</f>
        <v>research-and-development.html</v>
      </c>
    </row>
    <row r="1161" spans="1:18" ht="16">
      <c r="A1161" s="272" t="str">
        <f>IF(ISBLANK(INDEX('Policy Characteristics'!A:A,MATCH($C1161,'Policy Characteristics'!$C:$C,0))),"",INDEX('Policy Characteristics'!A:A,MATCH($C1161,'Policy Characteristics'!$C:$C,0)))</f>
        <v>Research and Development</v>
      </c>
      <c r="B1161" s="272" t="str">
        <f>IF(ISBLANK(INDEX('Policy Characteristics'!B:B,MATCH($C1161,'Policy Characteristics'!$C:$C,0))),"",INDEX('Policy Characteristics'!B:B,MATCH($C1161,'Policy Characteristics'!$C:$C,0)))</f>
        <v>Fuel Use Reduction</v>
      </c>
      <c r="C1161" s="274" t="str">
        <f t="shared" si="64"/>
        <v>RnD Industry Fuel Use Perc Reduction</v>
      </c>
      <c r="D1161" t="s">
        <v>3199</v>
      </c>
      <c r="E1161" s="44"/>
      <c r="F1161" s="6" t="s">
        <v>3235</v>
      </c>
      <c r="G1161" s="44"/>
      <c r="H1161" s="43">
        <v>1498</v>
      </c>
      <c r="I1161" s="44" t="s">
        <v>45</v>
      </c>
      <c r="J1161" s="274" t="str">
        <f>IF(ISBLANK(INDEX('Policy Characteristics'!D:D,MATCH($C1161,'Policy Characteristics'!$C:$C,0))),"",INDEX('Policy Characteristics'!D:D,MATCH($C1161,'Policy Characteristics'!$C:$C,0)))</f>
        <v>R&amp;D Fuel Use Reductions</v>
      </c>
      <c r="K1161" s="272" t="str">
        <f>IF(ISBLANK(INDEX('Policy Characteristics'!E:E,MATCH($C1161,'Policy Characteristics'!$C:$C,0))),"",INDEX('Policy Characteristics'!E:E,MATCH($C1161,'Policy Characteristics'!$C:$C,0)))</f>
        <v>RnD industry fuel use reduction</v>
      </c>
      <c r="L1161" s="285">
        <f>IF(ISBLANK(INDEX('Policy Characteristics'!F:F,MATCH($C1161,'Policy Characteristics'!$C:$C,0))),"",INDEX('Policy Characteristics'!F:F,MATCH($C1161,'Policy Characteristics'!$C:$C,0)))</f>
        <v>0</v>
      </c>
      <c r="M1161" s="285">
        <f>IF(ISBLANK(INDEX('Policy Characteristics'!G:G,MATCH($C1161,'Policy Characteristics'!$C:$C,0))),"",INDEX('Policy Characteristics'!G:G,MATCH($C1161,'Policy Characteristics'!$C:$C,0)))</f>
        <v>0.4</v>
      </c>
      <c r="N1161" s="285">
        <f>IF(ISBLANK(INDEX('Policy Characteristics'!H:H,MATCH($C1161,'Policy Characteristics'!$C:$C,0))),"",INDEX('Policy Characteristics'!H:H,MATCH($C1161,'Policy Characteristics'!$C:$C,0)))</f>
        <v>0.01</v>
      </c>
      <c r="O1161" s="272" t="str">
        <f>IF(ISBLANK(INDEX('Policy Characteristics'!I:I,MATCH($C1161,'Policy Characteristics'!$C:$C,0))),"",INDEX('Policy Characteristics'!I:I,MATCH($C1161,'Policy Characteristics'!$C:$C,0)))</f>
        <v>% reduction in fuel use</v>
      </c>
      <c r="P1161" s="272" t="str">
        <f>IF(ISBLANK(INDEX('Policy Characteristics'!J:J,MATCH($C1161,'Policy Characteristics'!$C:$C,0))),"",INDEX('Policy Characteristics'!J:J,MATCH($C1161,'Policy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1" s="272" t="str">
        <f>IF(ISBLANK(INDEX('Policy Characteristics'!K:K,MATCH($C1161,'Policy Characteristics'!$C:$C,0))),"",INDEX('Policy Characteristics'!K:K,MATCH($C1161,'Policy Characteristics'!$C:$C,0)))</f>
        <v>architectural-design.html#rnd</v>
      </c>
      <c r="R1161" s="272" t="str">
        <f>IF(ISBLANK(INDEX('Policy Characteristics'!L:L,MATCH($C1161,'Policy Characteristics'!$C:$C,0))),"",INDEX('Policy Characteristics'!L:L,MATCH($C1161,'Policy Characteristics'!$C:$C,0)))</f>
        <v>research-and-development.html</v>
      </c>
    </row>
    <row r="1162" spans="1:18" ht="16">
      <c r="A1162" s="272" t="str">
        <f>IF(ISBLANK(INDEX('Policy Characteristics'!A:A,MATCH($C1162,'Policy Characteristics'!$C:$C,0))),"",INDEX('Policy Characteristics'!A:A,MATCH($C1162,'Policy Characteristics'!$C:$C,0)))</f>
        <v>Research and Development</v>
      </c>
      <c r="B1162" s="272" t="str">
        <f>IF(ISBLANK(INDEX('Policy Characteristics'!B:B,MATCH($C1162,'Policy Characteristics'!$C:$C,0))),"",INDEX('Policy Characteristics'!B:B,MATCH($C1162,'Policy Characteristics'!$C:$C,0)))</f>
        <v>Fuel Use Reduction</v>
      </c>
      <c r="C1162" s="274" t="str">
        <f t="shared" si="64"/>
        <v>RnD Industry Fuel Use Perc Reduction</v>
      </c>
      <c r="D1162" t="s">
        <v>3200</v>
      </c>
      <c r="E1162" s="44"/>
      <c r="F1162" s="6" t="s">
        <v>3236</v>
      </c>
      <c r="G1162" s="44"/>
      <c r="H1162" s="43">
        <v>1499</v>
      </c>
      <c r="I1162" s="44" t="s">
        <v>45</v>
      </c>
      <c r="J1162" s="274" t="str">
        <f>IF(ISBLANK(INDEX('Policy Characteristics'!D:D,MATCH($C1162,'Policy Characteristics'!$C:$C,0))),"",INDEX('Policy Characteristics'!D:D,MATCH($C1162,'Policy Characteristics'!$C:$C,0)))</f>
        <v>R&amp;D Fuel Use Reductions</v>
      </c>
      <c r="K1162" s="272" t="str">
        <f>IF(ISBLANK(INDEX('Policy Characteristics'!E:E,MATCH($C1162,'Policy Characteristics'!$C:$C,0))),"",INDEX('Policy Characteristics'!E:E,MATCH($C1162,'Policy Characteristics'!$C:$C,0)))</f>
        <v>RnD industry fuel use reduction</v>
      </c>
      <c r="L1162" s="285">
        <f>IF(ISBLANK(INDEX('Policy Characteristics'!F:F,MATCH($C1162,'Policy Characteristics'!$C:$C,0))),"",INDEX('Policy Characteristics'!F:F,MATCH($C1162,'Policy Characteristics'!$C:$C,0)))</f>
        <v>0</v>
      </c>
      <c r="M1162" s="285">
        <f>IF(ISBLANK(INDEX('Policy Characteristics'!G:G,MATCH($C1162,'Policy Characteristics'!$C:$C,0))),"",INDEX('Policy Characteristics'!G:G,MATCH($C1162,'Policy Characteristics'!$C:$C,0)))</f>
        <v>0.4</v>
      </c>
      <c r="N1162" s="285">
        <f>IF(ISBLANK(INDEX('Policy Characteristics'!H:H,MATCH($C1162,'Policy Characteristics'!$C:$C,0))),"",INDEX('Policy Characteristics'!H:H,MATCH($C1162,'Policy Characteristics'!$C:$C,0)))</f>
        <v>0.01</v>
      </c>
      <c r="O1162" s="272" t="str">
        <f>IF(ISBLANK(INDEX('Policy Characteristics'!I:I,MATCH($C1162,'Policy Characteristics'!$C:$C,0))),"",INDEX('Policy Characteristics'!I:I,MATCH($C1162,'Policy Characteristics'!$C:$C,0)))</f>
        <v>% reduction in fuel use</v>
      </c>
      <c r="P1162" s="272" t="str">
        <f>IF(ISBLANK(INDEX('Policy Characteristics'!J:J,MATCH($C1162,'Policy Characteristics'!$C:$C,0))),"",INDEX('Policy Characteristics'!J:J,MATCH($C1162,'Policy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2" s="272" t="str">
        <f>IF(ISBLANK(INDEX('Policy Characteristics'!K:K,MATCH($C1162,'Policy Characteristics'!$C:$C,0))),"",INDEX('Policy Characteristics'!K:K,MATCH($C1162,'Policy Characteristics'!$C:$C,0)))</f>
        <v>architectural-design.html#rnd</v>
      </c>
      <c r="R1162" s="272" t="str">
        <f>IF(ISBLANK(INDEX('Policy Characteristics'!L:L,MATCH($C1162,'Policy Characteristics'!$C:$C,0))),"",INDEX('Policy Characteristics'!L:L,MATCH($C1162,'Policy Characteristics'!$C:$C,0)))</f>
        <v>research-and-development.html</v>
      </c>
    </row>
    <row r="1163" spans="1:18" ht="16">
      <c r="A1163" s="272" t="str">
        <f>IF(ISBLANK(INDEX('Policy Characteristics'!A:A,MATCH($C1163,'Policy Characteristics'!$C:$C,0))),"",INDEX('Policy Characteristics'!A:A,MATCH($C1163,'Policy Characteristics'!$C:$C,0)))</f>
        <v>Research and Development</v>
      </c>
      <c r="B1163" s="272" t="str">
        <f>IF(ISBLANK(INDEX('Policy Characteristics'!B:B,MATCH($C1163,'Policy Characteristics'!$C:$C,0))),"",INDEX('Policy Characteristics'!B:B,MATCH($C1163,'Policy Characteristics'!$C:$C,0)))</f>
        <v>Fuel Use Reduction</v>
      </c>
      <c r="C1163" s="274" t="str">
        <f t="shared" si="64"/>
        <v>RnD Industry Fuel Use Perc Reduction</v>
      </c>
      <c r="D1163" t="s">
        <v>3201</v>
      </c>
      <c r="E1163" s="44"/>
      <c r="F1163" s="6" t="s">
        <v>346</v>
      </c>
      <c r="G1163" s="44"/>
      <c r="H1163" s="43">
        <v>1500</v>
      </c>
      <c r="I1163" s="44" t="s">
        <v>45</v>
      </c>
      <c r="J1163" s="274" t="str">
        <f>IF(ISBLANK(INDEX('Policy Characteristics'!D:D,MATCH($C1163,'Policy Characteristics'!$C:$C,0))),"",INDEX('Policy Characteristics'!D:D,MATCH($C1163,'Policy Characteristics'!$C:$C,0)))</f>
        <v>R&amp;D Fuel Use Reductions</v>
      </c>
      <c r="K1163" s="272" t="str">
        <f>IF(ISBLANK(INDEX('Policy Characteristics'!E:E,MATCH($C1163,'Policy Characteristics'!$C:$C,0))),"",INDEX('Policy Characteristics'!E:E,MATCH($C1163,'Policy Characteristics'!$C:$C,0)))</f>
        <v>RnD industry fuel use reduction</v>
      </c>
      <c r="L1163" s="285">
        <f>IF(ISBLANK(INDEX('Policy Characteristics'!F:F,MATCH($C1163,'Policy Characteristics'!$C:$C,0))),"",INDEX('Policy Characteristics'!F:F,MATCH($C1163,'Policy Characteristics'!$C:$C,0)))</f>
        <v>0</v>
      </c>
      <c r="M1163" s="285">
        <f>IF(ISBLANK(INDEX('Policy Characteristics'!G:G,MATCH($C1163,'Policy Characteristics'!$C:$C,0))),"",INDEX('Policy Characteristics'!G:G,MATCH($C1163,'Policy Characteristics'!$C:$C,0)))</f>
        <v>0.4</v>
      </c>
      <c r="N1163" s="285">
        <f>IF(ISBLANK(INDEX('Policy Characteristics'!H:H,MATCH($C1163,'Policy Characteristics'!$C:$C,0))),"",INDEX('Policy Characteristics'!H:H,MATCH($C1163,'Policy Characteristics'!$C:$C,0)))</f>
        <v>0.01</v>
      </c>
      <c r="O1163" s="272" t="str">
        <f>IF(ISBLANK(INDEX('Policy Characteristics'!I:I,MATCH($C1163,'Policy Characteristics'!$C:$C,0))),"",INDEX('Policy Characteristics'!I:I,MATCH($C1163,'Policy Characteristics'!$C:$C,0)))</f>
        <v>% reduction in fuel use</v>
      </c>
      <c r="P1163" s="272" t="str">
        <f>IF(ISBLANK(INDEX('Policy Characteristics'!J:J,MATCH($C1163,'Policy Characteristics'!$C:$C,0))),"",INDEX('Policy Characteristics'!J:J,MATCH($C1163,'Policy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3" s="272" t="str">
        <f>IF(ISBLANK(INDEX('Policy Characteristics'!K:K,MATCH($C1163,'Policy Characteristics'!$C:$C,0))),"",INDEX('Policy Characteristics'!K:K,MATCH($C1163,'Policy Characteristics'!$C:$C,0)))</f>
        <v>architectural-design.html#rnd</v>
      </c>
      <c r="R1163" s="272" t="str">
        <f>IF(ISBLANK(INDEX('Policy Characteristics'!L:L,MATCH($C1163,'Policy Characteristics'!$C:$C,0))),"",INDEX('Policy Characteristics'!L:L,MATCH($C1163,'Policy Characteristics'!$C:$C,0)))</f>
        <v>research-and-development.html</v>
      </c>
    </row>
    <row r="1164" spans="1:18" ht="16">
      <c r="A1164" s="272" t="str">
        <f>IF(ISBLANK(INDEX('Policy Characteristics'!A:A,MATCH($C1164,'Policy Characteristics'!$C:$C,0))),"",INDEX('Policy Characteristics'!A:A,MATCH($C1164,'Policy Characteristics'!$C:$C,0)))</f>
        <v>Research and Development</v>
      </c>
      <c r="B1164" s="272" t="str">
        <f>IF(ISBLANK(INDEX('Policy Characteristics'!B:B,MATCH($C1164,'Policy Characteristics'!$C:$C,0))),"",INDEX('Policy Characteristics'!B:B,MATCH($C1164,'Policy Characteristics'!$C:$C,0)))</f>
        <v>Fuel Use Reduction</v>
      </c>
      <c r="C1164" s="274" t="str">
        <f t="shared" si="64"/>
        <v>RnD Industry Fuel Use Perc Reduction</v>
      </c>
      <c r="D1164" t="s">
        <v>3202</v>
      </c>
      <c r="E1164" s="44"/>
      <c r="F1164" s="6" t="s">
        <v>3237</v>
      </c>
      <c r="G1164" s="44"/>
      <c r="H1164" s="43">
        <v>1501</v>
      </c>
      <c r="I1164" s="44" t="s">
        <v>45</v>
      </c>
      <c r="J1164" s="274" t="str">
        <f>IF(ISBLANK(INDEX('Policy Characteristics'!D:D,MATCH($C1164,'Policy Characteristics'!$C:$C,0))),"",INDEX('Policy Characteristics'!D:D,MATCH($C1164,'Policy Characteristics'!$C:$C,0)))</f>
        <v>R&amp;D Fuel Use Reductions</v>
      </c>
      <c r="K1164" s="272" t="str">
        <f>IF(ISBLANK(INDEX('Policy Characteristics'!E:E,MATCH($C1164,'Policy Characteristics'!$C:$C,0))),"",INDEX('Policy Characteristics'!E:E,MATCH($C1164,'Policy Characteristics'!$C:$C,0)))</f>
        <v>RnD industry fuel use reduction</v>
      </c>
      <c r="L1164" s="285">
        <f>IF(ISBLANK(INDEX('Policy Characteristics'!F:F,MATCH($C1164,'Policy Characteristics'!$C:$C,0))),"",INDEX('Policy Characteristics'!F:F,MATCH($C1164,'Policy Characteristics'!$C:$C,0)))</f>
        <v>0</v>
      </c>
      <c r="M1164" s="285">
        <f>IF(ISBLANK(INDEX('Policy Characteristics'!G:G,MATCH($C1164,'Policy Characteristics'!$C:$C,0))),"",INDEX('Policy Characteristics'!G:G,MATCH($C1164,'Policy Characteristics'!$C:$C,0)))</f>
        <v>0.4</v>
      </c>
      <c r="N1164" s="285">
        <f>IF(ISBLANK(INDEX('Policy Characteristics'!H:H,MATCH($C1164,'Policy Characteristics'!$C:$C,0))),"",INDEX('Policy Characteristics'!H:H,MATCH($C1164,'Policy Characteristics'!$C:$C,0)))</f>
        <v>0.01</v>
      </c>
      <c r="O1164" s="272" t="str">
        <f>IF(ISBLANK(INDEX('Policy Characteristics'!I:I,MATCH($C1164,'Policy Characteristics'!$C:$C,0))),"",INDEX('Policy Characteristics'!I:I,MATCH($C1164,'Policy Characteristics'!$C:$C,0)))</f>
        <v>% reduction in fuel use</v>
      </c>
      <c r="P1164" s="272" t="str">
        <f>IF(ISBLANK(INDEX('Policy Characteristics'!J:J,MATCH($C1164,'Policy Characteristics'!$C:$C,0))),"",INDEX('Policy Characteristics'!J:J,MATCH($C1164,'Policy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4" s="272" t="str">
        <f>IF(ISBLANK(INDEX('Policy Characteristics'!K:K,MATCH($C1164,'Policy Characteristics'!$C:$C,0))),"",INDEX('Policy Characteristics'!K:K,MATCH($C1164,'Policy Characteristics'!$C:$C,0)))</f>
        <v>architectural-design.html#rnd</v>
      </c>
      <c r="R1164" s="272" t="str">
        <f>IF(ISBLANK(INDEX('Policy Characteristics'!L:L,MATCH($C1164,'Policy Characteristics'!$C:$C,0))),"",INDEX('Policy Characteristics'!L:L,MATCH($C1164,'Policy Characteristics'!$C:$C,0)))</f>
        <v>research-and-development.html</v>
      </c>
    </row>
    <row r="1165" spans="1:18" ht="16">
      <c r="A1165" s="272" t="str">
        <f>IF(ISBLANK(INDEX('Policy Characteristics'!A:A,MATCH($C1165,'Policy Characteristics'!$C:$C,0))),"",INDEX('Policy Characteristics'!A:A,MATCH($C1165,'Policy Characteristics'!$C:$C,0)))</f>
        <v>Research and Development</v>
      </c>
      <c r="B1165" s="272" t="str">
        <f>IF(ISBLANK(INDEX('Policy Characteristics'!B:B,MATCH($C1165,'Policy Characteristics'!$C:$C,0))),"",INDEX('Policy Characteristics'!B:B,MATCH($C1165,'Policy Characteristics'!$C:$C,0)))</f>
        <v>Fuel Use Reduction</v>
      </c>
      <c r="C1165" s="274" t="str">
        <f t="shared" si="64"/>
        <v>RnD Industry Fuel Use Perc Reduction</v>
      </c>
      <c r="D1165" t="s">
        <v>3203</v>
      </c>
      <c r="E1165" s="44"/>
      <c r="F1165" s="6" t="s">
        <v>3238</v>
      </c>
      <c r="G1165" s="44"/>
      <c r="H1165" s="43">
        <v>1502</v>
      </c>
      <c r="I1165" s="44" t="s">
        <v>45</v>
      </c>
      <c r="J1165" s="274" t="str">
        <f>IF(ISBLANK(INDEX('Policy Characteristics'!D:D,MATCH($C1165,'Policy Characteristics'!$C:$C,0))),"",INDEX('Policy Characteristics'!D:D,MATCH($C1165,'Policy Characteristics'!$C:$C,0)))</f>
        <v>R&amp;D Fuel Use Reductions</v>
      </c>
      <c r="K1165" s="272" t="str">
        <f>IF(ISBLANK(INDEX('Policy Characteristics'!E:E,MATCH($C1165,'Policy Characteristics'!$C:$C,0))),"",INDEX('Policy Characteristics'!E:E,MATCH($C1165,'Policy Characteristics'!$C:$C,0)))</f>
        <v>RnD industry fuel use reduction</v>
      </c>
      <c r="L1165" s="285">
        <f>IF(ISBLANK(INDEX('Policy Characteristics'!F:F,MATCH($C1165,'Policy Characteristics'!$C:$C,0))),"",INDEX('Policy Characteristics'!F:F,MATCH($C1165,'Policy Characteristics'!$C:$C,0)))</f>
        <v>0</v>
      </c>
      <c r="M1165" s="285">
        <f>IF(ISBLANK(INDEX('Policy Characteristics'!G:G,MATCH($C1165,'Policy Characteristics'!$C:$C,0))),"",INDEX('Policy Characteristics'!G:G,MATCH($C1165,'Policy Characteristics'!$C:$C,0)))</f>
        <v>0.4</v>
      </c>
      <c r="N1165" s="285">
        <f>IF(ISBLANK(INDEX('Policy Characteristics'!H:H,MATCH($C1165,'Policy Characteristics'!$C:$C,0))),"",INDEX('Policy Characteristics'!H:H,MATCH($C1165,'Policy Characteristics'!$C:$C,0)))</f>
        <v>0.01</v>
      </c>
      <c r="O1165" s="272" t="str">
        <f>IF(ISBLANK(INDEX('Policy Characteristics'!I:I,MATCH($C1165,'Policy Characteristics'!$C:$C,0))),"",INDEX('Policy Characteristics'!I:I,MATCH($C1165,'Policy Characteristics'!$C:$C,0)))</f>
        <v>% reduction in fuel use</v>
      </c>
      <c r="P1165" s="272" t="str">
        <f>IF(ISBLANK(INDEX('Policy Characteristics'!J:J,MATCH($C1165,'Policy Characteristics'!$C:$C,0))),"",INDEX('Policy Characteristics'!J:J,MATCH($C1165,'Policy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5" s="272" t="str">
        <f>IF(ISBLANK(INDEX('Policy Characteristics'!K:K,MATCH($C1165,'Policy Characteristics'!$C:$C,0))),"",INDEX('Policy Characteristics'!K:K,MATCH($C1165,'Policy Characteristics'!$C:$C,0)))</f>
        <v>architectural-design.html#rnd</v>
      </c>
      <c r="R1165" s="272" t="str">
        <f>IF(ISBLANK(INDEX('Policy Characteristics'!L:L,MATCH($C1165,'Policy Characteristics'!$C:$C,0))),"",INDEX('Policy Characteristics'!L:L,MATCH($C1165,'Policy Characteristics'!$C:$C,0)))</f>
        <v>research-and-development.html</v>
      </c>
    </row>
    <row r="1166" spans="1:18" ht="16">
      <c r="A1166" s="272" t="str">
        <f>IF(ISBLANK(INDEX('Policy Characteristics'!A:A,MATCH($C1166,'Policy Characteristics'!$C:$C,0))),"",INDEX('Policy Characteristics'!A:A,MATCH($C1166,'Policy Characteristics'!$C:$C,0)))</f>
        <v>Research and Development</v>
      </c>
      <c r="B1166" s="272" t="str">
        <f>IF(ISBLANK(INDEX('Policy Characteristics'!B:B,MATCH($C1166,'Policy Characteristics'!$C:$C,0))),"",INDEX('Policy Characteristics'!B:B,MATCH($C1166,'Policy Characteristics'!$C:$C,0)))</f>
        <v>Fuel Use Reduction</v>
      </c>
      <c r="C1166" s="274" t="str">
        <f t="shared" si="64"/>
        <v>RnD Industry Fuel Use Perc Reduction</v>
      </c>
      <c r="D1166" t="s">
        <v>3204</v>
      </c>
      <c r="E1166" s="44"/>
      <c r="F1166" s="6" t="s">
        <v>3239</v>
      </c>
      <c r="G1166" s="44"/>
      <c r="H1166" s="43">
        <v>1503</v>
      </c>
      <c r="I1166" s="44" t="s">
        <v>45</v>
      </c>
      <c r="J1166" s="274" t="str">
        <f>IF(ISBLANK(INDEX('Policy Characteristics'!D:D,MATCH($C1166,'Policy Characteristics'!$C:$C,0))),"",INDEX('Policy Characteristics'!D:D,MATCH($C1166,'Policy Characteristics'!$C:$C,0)))</f>
        <v>R&amp;D Fuel Use Reductions</v>
      </c>
      <c r="K1166" s="272" t="str">
        <f>IF(ISBLANK(INDEX('Policy Characteristics'!E:E,MATCH($C1166,'Policy Characteristics'!$C:$C,0))),"",INDEX('Policy Characteristics'!E:E,MATCH($C1166,'Policy Characteristics'!$C:$C,0)))</f>
        <v>RnD industry fuel use reduction</v>
      </c>
      <c r="L1166" s="285">
        <f>IF(ISBLANK(INDEX('Policy Characteristics'!F:F,MATCH($C1166,'Policy Characteristics'!$C:$C,0))),"",INDEX('Policy Characteristics'!F:F,MATCH($C1166,'Policy Characteristics'!$C:$C,0)))</f>
        <v>0</v>
      </c>
      <c r="M1166" s="285">
        <f>IF(ISBLANK(INDEX('Policy Characteristics'!G:G,MATCH($C1166,'Policy Characteristics'!$C:$C,0))),"",INDEX('Policy Characteristics'!G:G,MATCH($C1166,'Policy Characteristics'!$C:$C,0)))</f>
        <v>0.4</v>
      </c>
      <c r="N1166" s="285">
        <f>IF(ISBLANK(INDEX('Policy Characteristics'!H:H,MATCH($C1166,'Policy Characteristics'!$C:$C,0))),"",INDEX('Policy Characteristics'!H:H,MATCH($C1166,'Policy Characteristics'!$C:$C,0)))</f>
        <v>0.01</v>
      </c>
      <c r="O1166" s="272" t="str">
        <f>IF(ISBLANK(INDEX('Policy Characteristics'!I:I,MATCH($C1166,'Policy Characteristics'!$C:$C,0))),"",INDEX('Policy Characteristics'!I:I,MATCH($C1166,'Policy Characteristics'!$C:$C,0)))</f>
        <v>% reduction in fuel use</v>
      </c>
      <c r="P1166" s="272" t="str">
        <f>IF(ISBLANK(INDEX('Policy Characteristics'!J:J,MATCH($C1166,'Policy Characteristics'!$C:$C,0))),"",INDEX('Policy Characteristics'!J:J,MATCH($C1166,'Policy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6" s="272" t="str">
        <f>IF(ISBLANK(INDEX('Policy Characteristics'!K:K,MATCH($C1166,'Policy Characteristics'!$C:$C,0))),"",INDEX('Policy Characteristics'!K:K,MATCH($C1166,'Policy Characteristics'!$C:$C,0)))</f>
        <v>architectural-design.html#rnd</v>
      </c>
      <c r="R1166" s="272" t="str">
        <f>IF(ISBLANK(INDEX('Policy Characteristics'!L:L,MATCH($C1166,'Policy Characteristics'!$C:$C,0))),"",INDEX('Policy Characteristics'!L:L,MATCH($C1166,'Policy Characteristics'!$C:$C,0)))</f>
        <v>research-and-development.html</v>
      </c>
    </row>
    <row r="1167" spans="1:18" ht="16">
      <c r="A1167" s="272" t="str">
        <f>IF(ISBLANK(INDEX('Policy Characteristics'!A:A,MATCH($C1167,'Policy Characteristics'!$C:$C,0))),"",INDEX('Policy Characteristics'!A:A,MATCH($C1167,'Policy Characteristics'!$C:$C,0)))</f>
        <v>Research and Development</v>
      </c>
      <c r="B1167" s="272" t="str">
        <f>IF(ISBLANK(INDEX('Policy Characteristics'!B:B,MATCH($C1167,'Policy Characteristics'!$C:$C,0))),"",INDEX('Policy Characteristics'!B:B,MATCH($C1167,'Policy Characteristics'!$C:$C,0)))</f>
        <v>Fuel Use Reduction</v>
      </c>
      <c r="C1167" s="274" t="str">
        <f t="shared" si="64"/>
        <v>RnD Industry Fuel Use Perc Reduction</v>
      </c>
      <c r="D1167" t="s">
        <v>3205</v>
      </c>
      <c r="E1167" s="44"/>
      <c r="F1167" s="6" t="s">
        <v>3240</v>
      </c>
      <c r="G1167" s="44"/>
      <c r="H1167" s="43">
        <v>1504</v>
      </c>
      <c r="I1167" s="44" t="s">
        <v>45</v>
      </c>
      <c r="J1167" s="274" t="str">
        <f>IF(ISBLANK(INDEX('Policy Characteristics'!D:D,MATCH($C1167,'Policy Characteristics'!$C:$C,0))),"",INDEX('Policy Characteristics'!D:D,MATCH($C1167,'Policy Characteristics'!$C:$C,0)))</f>
        <v>R&amp;D Fuel Use Reductions</v>
      </c>
      <c r="K1167" s="272" t="str">
        <f>IF(ISBLANK(INDEX('Policy Characteristics'!E:E,MATCH($C1167,'Policy Characteristics'!$C:$C,0))),"",INDEX('Policy Characteristics'!E:E,MATCH($C1167,'Policy Characteristics'!$C:$C,0)))</f>
        <v>RnD industry fuel use reduction</v>
      </c>
      <c r="L1167" s="285">
        <f>IF(ISBLANK(INDEX('Policy Characteristics'!F:F,MATCH($C1167,'Policy Characteristics'!$C:$C,0))),"",INDEX('Policy Characteristics'!F:F,MATCH($C1167,'Policy Characteristics'!$C:$C,0)))</f>
        <v>0</v>
      </c>
      <c r="M1167" s="285">
        <f>IF(ISBLANK(INDEX('Policy Characteristics'!G:G,MATCH($C1167,'Policy Characteristics'!$C:$C,0))),"",INDEX('Policy Characteristics'!G:G,MATCH($C1167,'Policy Characteristics'!$C:$C,0)))</f>
        <v>0.4</v>
      </c>
      <c r="N1167" s="285">
        <f>IF(ISBLANK(INDEX('Policy Characteristics'!H:H,MATCH($C1167,'Policy Characteristics'!$C:$C,0))),"",INDEX('Policy Characteristics'!H:H,MATCH($C1167,'Policy Characteristics'!$C:$C,0)))</f>
        <v>0.01</v>
      </c>
      <c r="O1167" s="272" t="str">
        <f>IF(ISBLANK(INDEX('Policy Characteristics'!I:I,MATCH($C1167,'Policy Characteristics'!$C:$C,0))),"",INDEX('Policy Characteristics'!I:I,MATCH($C1167,'Policy Characteristics'!$C:$C,0)))</f>
        <v>% reduction in fuel use</v>
      </c>
      <c r="P1167" s="272" t="str">
        <f>IF(ISBLANK(INDEX('Policy Characteristics'!J:J,MATCH($C1167,'Policy Characteristics'!$C:$C,0))),"",INDEX('Policy Characteristics'!J:J,MATCH($C1167,'Policy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7" s="272" t="str">
        <f>IF(ISBLANK(INDEX('Policy Characteristics'!K:K,MATCH($C1167,'Policy Characteristics'!$C:$C,0))),"",INDEX('Policy Characteristics'!K:K,MATCH($C1167,'Policy Characteristics'!$C:$C,0)))</f>
        <v>architectural-design.html#rnd</v>
      </c>
      <c r="R1167" s="272" t="str">
        <f>IF(ISBLANK(INDEX('Policy Characteristics'!L:L,MATCH($C1167,'Policy Characteristics'!$C:$C,0))),"",INDEX('Policy Characteristics'!L:L,MATCH($C1167,'Policy Characteristics'!$C:$C,0)))</f>
        <v>research-and-development.html</v>
      </c>
    </row>
    <row r="1168" spans="1:18" ht="16">
      <c r="A1168" s="272" t="str">
        <f>IF(ISBLANK(INDEX('Policy Characteristics'!A:A,MATCH($C1168,'Policy Characteristics'!$C:$C,0))),"",INDEX('Policy Characteristics'!A:A,MATCH($C1168,'Policy Characteristics'!$C:$C,0)))</f>
        <v>Research and Development</v>
      </c>
      <c r="B1168" s="272" t="str">
        <f>IF(ISBLANK(INDEX('Policy Characteristics'!B:B,MATCH($C1168,'Policy Characteristics'!$C:$C,0))),"",INDEX('Policy Characteristics'!B:B,MATCH($C1168,'Policy Characteristics'!$C:$C,0)))</f>
        <v>Fuel Use Reduction</v>
      </c>
      <c r="C1168" s="274" t="str">
        <f t="shared" si="64"/>
        <v>RnD Industry Fuel Use Perc Reduction</v>
      </c>
      <c r="D1168" t="s">
        <v>3206</v>
      </c>
      <c r="E1168" s="44"/>
      <c r="F1168" s="6" t="s">
        <v>3241</v>
      </c>
      <c r="G1168" s="44"/>
      <c r="H1168" s="43">
        <v>1505</v>
      </c>
      <c r="I1168" s="44" t="s">
        <v>45</v>
      </c>
      <c r="J1168" s="274" t="str">
        <f>IF(ISBLANK(INDEX('Policy Characteristics'!D:D,MATCH($C1168,'Policy Characteristics'!$C:$C,0))),"",INDEX('Policy Characteristics'!D:D,MATCH($C1168,'Policy Characteristics'!$C:$C,0)))</f>
        <v>R&amp;D Fuel Use Reductions</v>
      </c>
      <c r="K1168" s="272" t="str">
        <f>IF(ISBLANK(INDEX('Policy Characteristics'!E:E,MATCH($C1168,'Policy Characteristics'!$C:$C,0))),"",INDEX('Policy Characteristics'!E:E,MATCH($C1168,'Policy Characteristics'!$C:$C,0)))</f>
        <v>RnD industry fuel use reduction</v>
      </c>
      <c r="L1168" s="285">
        <f>IF(ISBLANK(INDEX('Policy Characteristics'!F:F,MATCH($C1168,'Policy Characteristics'!$C:$C,0))),"",INDEX('Policy Characteristics'!F:F,MATCH($C1168,'Policy Characteristics'!$C:$C,0)))</f>
        <v>0</v>
      </c>
      <c r="M1168" s="285">
        <f>IF(ISBLANK(INDEX('Policy Characteristics'!G:G,MATCH($C1168,'Policy Characteristics'!$C:$C,0))),"",INDEX('Policy Characteristics'!G:G,MATCH($C1168,'Policy Characteristics'!$C:$C,0)))</f>
        <v>0.4</v>
      </c>
      <c r="N1168" s="285">
        <f>IF(ISBLANK(INDEX('Policy Characteristics'!H:H,MATCH($C1168,'Policy Characteristics'!$C:$C,0))),"",INDEX('Policy Characteristics'!H:H,MATCH($C1168,'Policy Characteristics'!$C:$C,0)))</f>
        <v>0.01</v>
      </c>
      <c r="O1168" s="272" t="str">
        <f>IF(ISBLANK(INDEX('Policy Characteristics'!I:I,MATCH($C1168,'Policy Characteristics'!$C:$C,0))),"",INDEX('Policy Characteristics'!I:I,MATCH($C1168,'Policy Characteristics'!$C:$C,0)))</f>
        <v>% reduction in fuel use</v>
      </c>
      <c r="P1168" s="272" t="str">
        <f>IF(ISBLANK(INDEX('Policy Characteristics'!J:J,MATCH($C1168,'Policy Characteristics'!$C:$C,0))),"",INDEX('Policy Characteristics'!J:J,MATCH($C1168,'Policy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8" s="272" t="str">
        <f>IF(ISBLANK(INDEX('Policy Characteristics'!K:K,MATCH($C1168,'Policy Characteristics'!$C:$C,0))),"",INDEX('Policy Characteristics'!K:K,MATCH($C1168,'Policy Characteristics'!$C:$C,0)))</f>
        <v>architectural-design.html#rnd</v>
      </c>
      <c r="R1168" s="272" t="str">
        <f>IF(ISBLANK(INDEX('Policy Characteristics'!L:L,MATCH($C1168,'Policy Characteristics'!$C:$C,0))),"",INDEX('Policy Characteristics'!L:L,MATCH($C1168,'Policy Characteristics'!$C:$C,0)))</f>
        <v>research-and-development.html</v>
      </c>
    </row>
    <row r="1169" spans="1:18" ht="16">
      <c r="A1169" s="272" t="str">
        <f>IF(ISBLANK(INDEX('Policy Characteristics'!A:A,MATCH($C1169,'Policy Characteristics'!$C:$C,0))),"",INDEX('Policy Characteristics'!A:A,MATCH($C1169,'Policy Characteristics'!$C:$C,0)))</f>
        <v>Research and Development</v>
      </c>
      <c r="B1169" s="272" t="str">
        <f>IF(ISBLANK(INDEX('Policy Characteristics'!B:B,MATCH($C1169,'Policy Characteristics'!$C:$C,0))),"",INDEX('Policy Characteristics'!B:B,MATCH($C1169,'Policy Characteristics'!$C:$C,0)))</f>
        <v>Fuel Use Reduction</v>
      </c>
      <c r="C1169" s="274" t="str">
        <f t="shared" si="64"/>
        <v>RnD Industry Fuel Use Perc Reduction</v>
      </c>
      <c r="D1169" t="s">
        <v>3207</v>
      </c>
      <c r="E1169" s="44"/>
      <c r="F1169" s="6" t="s">
        <v>3242</v>
      </c>
      <c r="G1169" s="44"/>
      <c r="H1169" s="43">
        <v>1506</v>
      </c>
      <c r="I1169" s="44" t="s">
        <v>45</v>
      </c>
      <c r="J1169" s="274" t="str">
        <f>IF(ISBLANK(INDEX('Policy Characteristics'!D:D,MATCH($C1169,'Policy Characteristics'!$C:$C,0))),"",INDEX('Policy Characteristics'!D:D,MATCH($C1169,'Policy Characteristics'!$C:$C,0)))</f>
        <v>R&amp;D Fuel Use Reductions</v>
      </c>
      <c r="K1169" s="272" t="str">
        <f>IF(ISBLANK(INDEX('Policy Characteristics'!E:E,MATCH($C1169,'Policy Characteristics'!$C:$C,0))),"",INDEX('Policy Characteristics'!E:E,MATCH($C1169,'Policy Characteristics'!$C:$C,0)))</f>
        <v>RnD industry fuel use reduction</v>
      </c>
      <c r="L1169" s="285">
        <f>IF(ISBLANK(INDEX('Policy Characteristics'!F:F,MATCH($C1169,'Policy Characteristics'!$C:$C,0))),"",INDEX('Policy Characteristics'!F:F,MATCH($C1169,'Policy Characteristics'!$C:$C,0)))</f>
        <v>0</v>
      </c>
      <c r="M1169" s="285">
        <f>IF(ISBLANK(INDEX('Policy Characteristics'!G:G,MATCH($C1169,'Policy Characteristics'!$C:$C,0))),"",INDEX('Policy Characteristics'!G:G,MATCH($C1169,'Policy Characteristics'!$C:$C,0)))</f>
        <v>0.4</v>
      </c>
      <c r="N1169" s="285">
        <f>IF(ISBLANK(INDEX('Policy Characteristics'!H:H,MATCH($C1169,'Policy Characteristics'!$C:$C,0))),"",INDEX('Policy Characteristics'!H:H,MATCH($C1169,'Policy Characteristics'!$C:$C,0)))</f>
        <v>0.01</v>
      </c>
      <c r="O1169" s="272" t="str">
        <f>IF(ISBLANK(INDEX('Policy Characteristics'!I:I,MATCH($C1169,'Policy Characteristics'!$C:$C,0))),"",INDEX('Policy Characteristics'!I:I,MATCH($C1169,'Policy Characteristics'!$C:$C,0)))</f>
        <v>% reduction in fuel use</v>
      </c>
      <c r="P1169" s="272" t="str">
        <f>IF(ISBLANK(INDEX('Policy Characteristics'!J:J,MATCH($C1169,'Policy Characteristics'!$C:$C,0))),"",INDEX('Policy Characteristics'!J:J,MATCH($C1169,'Policy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9" s="272" t="str">
        <f>IF(ISBLANK(INDEX('Policy Characteristics'!K:K,MATCH($C1169,'Policy Characteristics'!$C:$C,0))),"",INDEX('Policy Characteristics'!K:K,MATCH($C1169,'Policy Characteristics'!$C:$C,0)))</f>
        <v>architectural-design.html#rnd</v>
      </c>
      <c r="R1169" s="272" t="str">
        <f>IF(ISBLANK(INDEX('Policy Characteristics'!L:L,MATCH($C1169,'Policy Characteristics'!$C:$C,0))),"",INDEX('Policy Characteristics'!L:L,MATCH($C1169,'Policy Characteristics'!$C:$C,0)))</f>
        <v>research-and-development.html</v>
      </c>
    </row>
    <row r="1170" spans="1:18" ht="16">
      <c r="A1170" s="272" t="str">
        <f>IF(ISBLANK(INDEX('Policy Characteristics'!A:A,MATCH($C1170,'Policy Characteristics'!$C:$C,0))),"",INDEX('Policy Characteristics'!A:A,MATCH($C1170,'Policy Characteristics'!$C:$C,0)))</f>
        <v>Research and Development</v>
      </c>
      <c r="B1170" s="272" t="str">
        <f>IF(ISBLANK(INDEX('Policy Characteristics'!B:B,MATCH($C1170,'Policy Characteristics'!$C:$C,0))),"",INDEX('Policy Characteristics'!B:B,MATCH($C1170,'Policy Characteristics'!$C:$C,0)))</f>
        <v>Fuel Use Reduction</v>
      </c>
      <c r="C1170" s="274" t="str">
        <f t="shared" si="64"/>
        <v>RnD Industry Fuel Use Perc Reduction</v>
      </c>
      <c r="D1170" t="s">
        <v>3208</v>
      </c>
      <c r="E1170" s="44"/>
      <c r="F1170" s="6" t="s">
        <v>3243</v>
      </c>
      <c r="G1170" s="44"/>
      <c r="H1170" s="43">
        <v>1507</v>
      </c>
      <c r="I1170" s="44" t="s">
        <v>45</v>
      </c>
      <c r="J1170" s="274" t="str">
        <f>IF(ISBLANK(INDEX('Policy Characteristics'!D:D,MATCH($C1170,'Policy Characteristics'!$C:$C,0))),"",INDEX('Policy Characteristics'!D:D,MATCH($C1170,'Policy Characteristics'!$C:$C,0)))</f>
        <v>R&amp;D Fuel Use Reductions</v>
      </c>
      <c r="K1170" s="272" t="str">
        <f>IF(ISBLANK(INDEX('Policy Characteristics'!E:E,MATCH($C1170,'Policy Characteristics'!$C:$C,0))),"",INDEX('Policy Characteristics'!E:E,MATCH($C1170,'Policy Characteristics'!$C:$C,0)))</f>
        <v>RnD industry fuel use reduction</v>
      </c>
      <c r="L1170" s="285">
        <f>IF(ISBLANK(INDEX('Policy Characteristics'!F:F,MATCH($C1170,'Policy Characteristics'!$C:$C,0))),"",INDEX('Policy Characteristics'!F:F,MATCH($C1170,'Policy Characteristics'!$C:$C,0)))</f>
        <v>0</v>
      </c>
      <c r="M1170" s="285">
        <f>IF(ISBLANK(INDEX('Policy Characteristics'!G:G,MATCH($C1170,'Policy Characteristics'!$C:$C,0))),"",INDEX('Policy Characteristics'!G:G,MATCH($C1170,'Policy Characteristics'!$C:$C,0)))</f>
        <v>0.4</v>
      </c>
      <c r="N1170" s="285">
        <f>IF(ISBLANK(INDEX('Policy Characteristics'!H:H,MATCH($C1170,'Policy Characteristics'!$C:$C,0))),"",INDEX('Policy Characteristics'!H:H,MATCH($C1170,'Policy Characteristics'!$C:$C,0)))</f>
        <v>0.01</v>
      </c>
      <c r="O1170" s="272" t="str">
        <f>IF(ISBLANK(INDEX('Policy Characteristics'!I:I,MATCH($C1170,'Policy Characteristics'!$C:$C,0))),"",INDEX('Policy Characteristics'!I:I,MATCH($C1170,'Policy Characteristics'!$C:$C,0)))</f>
        <v>% reduction in fuel use</v>
      </c>
      <c r="P1170" s="272" t="str">
        <f>IF(ISBLANK(INDEX('Policy Characteristics'!J:J,MATCH($C1170,'Policy Characteristics'!$C:$C,0))),"",INDEX('Policy Characteristics'!J:J,MATCH($C1170,'Policy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0" s="272" t="str">
        <f>IF(ISBLANK(INDEX('Policy Characteristics'!K:K,MATCH($C1170,'Policy Characteristics'!$C:$C,0))),"",INDEX('Policy Characteristics'!K:K,MATCH($C1170,'Policy Characteristics'!$C:$C,0)))</f>
        <v>architectural-design.html#rnd</v>
      </c>
      <c r="R1170" s="272" t="str">
        <f>IF(ISBLANK(INDEX('Policy Characteristics'!L:L,MATCH($C1170,'Policy Characteristics'!$C:$C,0))),"",INDEX('Policy Characteristics'!L:L,MATCH($C1170,'Policy Characteristics'!$C:$C,0)))</f>
        <v>research-and-development.html</v>
      </c>
    </row>
    <row r="1171" spans="1:18" ht="16">
      <c r="A1171" s="272" t="str">
        <f>IF(ISBLANK(INDEX('Policy Characteristics'!A:A,MATCH($C1171,'Policy Characteristics'!$C:$C,0))),"",INDEX('Policy Characteristics'!A:A,MATCH($C1171,'Policy Characteristics'!$C:$C,0)))</f>
        <v>Research and Development</v>
      </c>
      <c r="B1171" s="272" t="str">
        <f>IF(ISBLANK(INDEX('Policy Characteristics'!B:B,MATCH($C1171,'Policy Characteristics'!$C:$C,0))),"",INDEX('Policy Characteristics'!B:B,MATCH($C1171,'Policy Characteristics'!$C:$C,0)))</f>
        <v>Fuel Use Reduction</v>
      </c>
      <c r="C1171" s="274" t="str">
        <f t="shared" si="64"/>
        <v>RnD Industry Fuel Use Perc Reduction</v>
      </c>
      <c r="D1171" t="s">
        <v>3209</v>
      </c>
      <c r="E1171" s="44"/>
      <c r="F1171" s="6" t="s">
        <v>3244</v>
      </c>
      <c r="G1171" s="44"/>
      <c r="H1171" s="43">
        <v>1508</v>
      </c>
      <c r="I1171" s="44" t="s">
        <v>45</v>
      </c>
      <c r="J1171" s="274" t="str">
        <f>IF(ISBLANK(INDEX('Policy Characteristics'!D:D,MATCH($C1171,'Policy Characteristics'!$C:$C,0))),"",INDEX('Policy Characteristics'!D:D,MATCH($C1171,'Policy Characteristics'!$C:$C,0)))</f>
        <v>R&amp;D Fuel Use Reductions</v>
      </c>
      <c r="K1171" s="272" t="str">
        <f>IF(ISBLANK(INDEX('Policy Characteristics'!E:E,MATCH($C1171,'Policy Characteristics'!$C:$C,0))),"",INDEX('Policy Characteristics'!E:E,MATCH($C1171,'Policy Characteristics'!$C:$C,0)))</f>
        <v>RnD industry fuel use reduction</v>
      </c>
      <c r="L1171" s="285">
        <f>IF(ISBLANK(INDEX('Policy Characteristics'!F:F,MATCH($C1171,'Policy Characteristics'!$C:$C,0))),"",INDEX('Policy Characteristics'!F:F,MATCH($C1171,'Policy Characteristics'!$C:$C,0)))</f>
        <v>0</v>
      </c>
      <c r="M1171" s="285">
        <f>IF(ISBLANK(INDEX('Policy Characteristics'!G:G,MATCH($C1171,'Policy Characteristics'!$C:$C,0))),"",INDEX('Policy Characteristics'!G:G,MATCH($C1171,'Policy Characteristics'!$C:$C,0)))</f>
        <v>0.4</v>
      </c>
      <c r="N1171" s="285">
        <f>IF(ISBLANK(INDEX('Policy Characteristics'!H:H,MATCH($C1171,'Policy Characteristics'!$C:$C,0))),"",INDEX('Policy Characteristics'!H:H,MATCH($C1171,'Policy Characteristics'!$C:$C,0)))</f>
        <v>0.01</v>
      </c>
      <c r="O1171" s="272" t="str">
        <f>IF(ISBLANK(INDEX('Policy Characteristics'!I:I,MATCH($C1171,'Policy Characteristics'!$C:$C,0))),"",INDEX('Policy Characteristics'!I:I,MATCH($C1171,'Policy Characteristics'!$C:$C,0)))</f>
        <v>% reduction in fuel use</v>
      </c>
      <c r="P1171" s="272" t="str">
        <f>IF(ISBLANK(INDEX('Policy Characteristics'!J:J,MATCH($C1171,'Policy Characteristics'!$C:$C,0))),"",INDEX('Policy Characteristics'!J:J,MATCH($C1171,'Policy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1" s="272" t="str">
        <f>IF(ISBLANK(INDEX('Policy Characteristics'!K:K,MATCH($C1171,'Policy Characteristics'!$C:$C,0))),"",INDEX('Policy Characteristics'!K:K,MATCH($C1171,'Policy Characteristics'!$C:$C,0)))</f>
        <v>architectural-design.html#rnd</v>
      </c>
      <c r="R1171" s="272" t="str">
        <f>IF(ISBLANK(INDEX('Policy Characteristics'!L:L,MATCH($C1171,'Policy Characteristics'!$C:$C,0))),"",INDEX('Policy Characteristics'!L:L,MATCH($C1171,'Policy Characteristics'!$C:$C,0)))</f>
        <v>research-and-development.html</v>
      </c>
    </row>
    <row r="1172" spans="1:18" ht="16">
      <c r="A1172" s="272" t="str">
        <f>IF(ISBLANK(INDEX('Policy Characteristics'!A:A,MATCH($C1172,'Policy Characteristics'!$C:$C,0))),"",INDEX('Policy Characteristics'!A:A,MATCH($C1172,'Policy Characteristics'!$C:$C,0)))</f>
        <v>Research and Development</v>
      </c>
      <c r="B1172" s="272" t="str">
        <f>IF(ISBLANK(INDEX('Policy Characteristics'!B:B,MATCH($C1172,'Policy Characteristics'!$C:$C,0))),"",INDEX('Policy Characteristics'!B:B,MATCH($C1172,'Policy Characteristics'!$C:$C,0)))</f>
        <v>Fuel Use Reduction</v>
      </c>
      <c r="C1172" s="274" t="str">
        <f t="shared" si="64"/>
        <v>RnD Industry Fuel Use Perc Reduction</v>
      </c>
      <c r="D1172" t="s">
        <v>3210</v>
      </c>
      <c r="E1172" s="44"/>
      <c r="F1172" s="6" t="s">
        <v>3245</v>
      </c>
      <c r="G1172" s="44"/>
      <c r="H1172" s="43">
        <v>1509</v>
      </c>
      <c r="I1172" s="44" t="s">
        <v>45</v>
      </c>
      <c r="J1172" s="274" t="str">
        <f>IF(ISBLANK(INDEX('Policy Characteristics'!D:D,MATCH($C1172,'Policy Characteristics'!$C:$C,0))),"",INDEX('Policy Characteristics'!D:D,MATCH($C1172,'Policy Characteristics'!$C:$C,0)))</f>
        <v>R&amp;D Fuel Use Reductions</v>
      </c>
      <c r="K1172" s="272" t="str">
        <f>IF(ISBLANK(INDEX('Policy Characteristics'!E:E,MATCH($C1172,'Policy Characteristics'!$C:$C,0))),"",INDEX('Policy Characteristics'!E:E,MATCH($C1172,'Policy Characteristics'!$C:$C,0)))</f>
        <v>RnD industry fuel use reduction</v>
      </c>
      <c r="L1172" s="285">
        <f>IF(ISBLANK(INDEX('Policy Characteristics'!F:F,MATCH($C1172,'Policy Characteristics'!$C:$C,0))),"",INDEX('Policy Characteristics'!F:F,MATCH($C1172,'Policy Characteristics'!$C:$C,0)))</f>
        <v>0</v>
      </c>
      <c r="M1172" s="285">
        <f>IF(ISBLANK(INDEX('Policy Characteristics'!G:G,MATCH($C1172,'Policy Characteristics'!$C:$C,0))),"",INDEX('Policy Characteristics'!G:G,MATCH($C1172,'Policy Characteristics'!$C:$C,0)))</f>
        <v>0.4</v>
      </c>
      <c r="N1172" s="285">
        <f>IF(ISBLANK(INDEX('Policy Characteristics'!H:H,MATCH($C1172,'Policy Characteristics'!$C:$C,0))),"",INDEX('Policy Characteristics'!H:H,MATCH($C1172,'Policy Characteristics'!$C:$C,0)))</f>
        <v>0.01</v>
      </c>
      <c r="O1172" s="272" t="str">
        <f>IF(ISBLANK(INDEX('Policy Characteristics'!I:I,MATCH($C1172,'Policy Characteristics'!$C:$C,0))),"",INDEX('Policy Characteristics'!I:I,MATCH($C1172,'Policy Characteristics'!$C:$C,0)))</f>
        <v>% reduction in fuel use</v>
      </c>
      <c r="P1172" s="272" t="str">
        <f>IF(ISBLANK(INDEX('Policy Characteristics'!J:J,MATCH($C1172,'Policy Characteristics'!$C:$C,0))),"",INDEX('Policy Characteristics'!J:J,MATCH($C1172,'Policy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2" s="272" t="str">
        <f>IF(ISBLANK(INDEX('Policy Characteristics'!K:K,MATCH($C1172,'Policy Characteristics'!$C:$C,0))),"",INDEX('Policy Characteristics'!K:K,MATCH($C1172,'Policy Characteristics'!$C:$C,0)))</f>
        <v>architectural-design.html#rnd</v>
      </c>
      <c r="R1172" s="272" t="str">
        <f>IF(ISBLANK(INDEX('Policy Characteristics'!L:L,MATCH($C1172,'Policy Characteristics'!$C:$C,0))),"",INDEX('Policy Characteristics'!L:L,MATCH($C1172,'Policy Characteristics'!$C:$C,0)))</f>
        <v>research-and-development.html</v>
      </c>
    </row>
    <row r="1173" spans="1:18" ht="16">
      <c r="A1173" s="272" t="str">
        <f>IF(ISBLANK(INDEX('Policy Characteristics'!A:A,MATCH($C1173,'Policy Characteristics'!$C:$C,0))),"",INDEX('Policy Characteristics'!A:A,MATCH($C1173,'Policy Characteristics'!$C:$C,0)))</f>
        <v>Research and Development</v>
      </c>
      <c r="B1173" s="272" t="str">
        <f>IF(ISBLANK(INDEX('Policy Characteristics'!B:B,MATCH($C1173,'Policy Characteristics'!$C:$C,0))),"",INDEX('Policy Characteristics'!B:B,MATCH($C1173,'Policy Characteristics'!$C:$C,0)))</f>
        <v>Fuel Use Reduction</v>
      </c>
      <c r="C1173" s="274" t="str">
        <f t="shared" si="64"/>
        <v>RnD Industry Fuel Use Perc Reduction</v>
      </c>
      <c r="D1173" t="s">
        <v>3211</v>
      </c>
      <c r="E1173" s="44"/>
      <c r="F1173" s="6" t="s">
        <v>3246</v>
      </c>
      <c r="G1173" s="44"/>
      <c r="H1173" s="43">
        <v>1510</v>
      </c>
      <c r="I1173" s="44" t="s">
        <v>45</v>
      </c>
      <c r="J1173" s="274" t="str">
        <f>IF(ISBLANK(INDEX('Policy Characteristics'!D:D,MATCH($C1173,'Policy Characteristics'!$C:$C,0))),"",INDEX('Policy Characteristics'!D:D,MATCH($C1173,'Policy Characteristics'!$C:$C,0)))</f>
        <v>R&amp;D Fuel Use Reductions</v>
      </c>
      <c r="K1173" s="272" t="str">
        <f>IF(ISBLANK(INDEX('Policy Characteristics'!E:E,MATCH($C1173,'Policy Characteristics'!$C:$C,0))),"",INDEX('Policy Characteristics'!E:E,MATCH($C1173,'Policy Characteristics'!$C:$C,0)))</f>
        <v>RnD industry fuel use reduction</v>
      </c>
      <c r="L1173" s="285">
        <f>IF(ISBLANK(INDEX('Policy Characteristics'!F:F,MATCH($C1173,'Policy Characteristics'!$C:$C,0))),"",INDEX('Policy Characteristics'!F:F,MATCH($C1173,'Policy Characteristics'!$C:$C,0)))</f>
        <v>0</v>
      </c>
      <c r="M1173" s="285">
        <f>IF(ISBLANK(INDEX('Policy Characteristics'!G:G,MATCH($C1173,'Policy Characteristics'!$C:$C,0))),"",INDEX('Policy Characteristics'!G:G,MATCH($C1173,'Policy Characteristics'!$C:$C,0)))</f>
        <v>0.4</v>
      </c>
      <c r="N1173" s="285">
        <f>IF(ISBLANK(INDEX('Policy Characteristics'!H:H,MATCH($C1173,'Policy Characteristics'!$C:$C,0))),"",INDEX('Policy Characteristics'!H:H,MATCH($C1173,'Policy Characteristics'!$C:$C,0)))</f>
        <v>0.01</v>
      </c>
      <c r="O1173" s="272" t="str">
        <f>IF(ISBLANK(INDEX('Policy Characteristics'!I:I,MATCH($C1173,'Policy Characteristics'!$C:$C,0))),"",INDEX('Policy Characteristics'!I:I,MATCH($C1173,'Policy Characteristics'!$C:$C,0)))</f>
        <v>% reduction in fuel use</v>
      </c>
      <c r="P1173" s="272" t="str">
        <f>IF(ISBLANK(INDEX('Policy Characteristics'!J:J,MATCH($C1173,'Policy Characteristics'!$C:$C,0))),"",INDEX('Policy Characteristics'!J:J,MATCH($C1173,'Policy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3" s="272" t="str">
        <f>IF(ISBLANK(INDEX('Policy Characteristics'!K:K,MATCH($C1173,'Policy Characteristics'!$C:$C,0))),"",INDEX('Policy Characteristics'!K:K,MATCH($C1173,'Policy Characteristics'!$C:$C,0)))</f>
        <v>architectural-design.html#rnd</v>
      </c>
      <c r="R1173" s="272" t="str">
        <f>IF(ISBLANK(INDEX('Policy Characteristics'!L:L,MATCH($C1173,'Policy Characteristics'!$C:$C,0))),"",INDEX('Policy Characteristics'!L:L,MATCH($C1173,'Policy Characteristics'!$C:$C,0)))</f>
        <v>research-and-development.html</v>
      </c>
    </row>
    <row r="1174" spans="1:18" ht="16">
      <c r="A1174" s="272" t="str">
        <f>IF(ISBLANK(INDEX('Policy Characteristics'!A:A,MATCH($C1174,'Policy Characteristics'!$C:$C,0))),"",INDEX('Policy Characteristics'!A:A,MATCH($C1174,'Policy Characteristics'!$C:$C,0)))</f>
        <v>Research and Development</v>
      </c>
      <c r="B1174" s="272" t="str">
        <f>IF(ISBLANK(INDEX('Policy Characteristics'!B:B,MATCH($C1174,'Policy Characteristics'!$C:$C,0))),"",INDEX('Policy Characteristics'!B:B,MATCH($C1174,'Policy Characteristics'!$C:$C,0)))</f>
        <v>Fuel Use Reduction</v>
      </c>
      <c r="C1174" s="274" t="str">
        <f t="shared" si="64"/>
        <v>RnD Industry Fuel Use Perc Reduction</v>
      </c>
      <c r="D1174" t="s">
        <v>3212</v>
      </c>
      <c r="E1174" s="44"/>
      <c r="F1174" s="6" t="s">
        <v>3247</v>
      </c>
      <c r="G1174" s="44"/>
      <c r="H1174" s="43">
        <v>1511</v>
      </c>
      <c r="I1174" s="44" t="s">
        <v>45</v>
      </c>
      <c r="J1174" s="274" t="str">
        <f>IF(ISBLANK(INDEX('Policy Characteristics'!D:D,MATCH($C1174,'Policy Characteristics'!$C:$C,0))),"",INDEX('Policy Characteristics'!D:D,MATCH($C1174,'Policy Characteristics'!$C:$C,0)))</f>
        <v>R&amp;D Fuel Use Reductions</v>
      </c>
      <c r="K1174" s="272" t="str">
        <f>IF(ISBLANK(INDEX('Policy Characteristics'!E:E,MATCH($C1174,'Policy Characteristics'!$C:$C,0))),"",INDEX('Policy Characteristics'!E:E,MATCH($C1174,'Policy Characteristics'!$C:$C,0)))</f>
        <v>RnD industry fuel use reduction</v>
      </c>
      <c r="L1174" s="285">
        <f>IF(ISBLANK(INDEX('Policy Characteristics'!F:F,MATCH($C1174,'Policy Characteristics'!$C:$C,0))),"",INDEX('Policy Characteristics'!F:F,MATCH($C1174,'Policy Characteristics'!$C:$C,0)))</f>
        <v>0</v>
      </c>
      <c r="M1174" s="285">
        <f>IF(ISBLANK(INDEX('Policy Characteristics'!G:G,MATCH($C1174,'Policy Characteristics'!$C:$C,0))),"",INDEX('Policy Characteristics'!G:G,MATCH($C1174,'Policy Characteristics'!$C:$C,0)))</f>
        <v>0.4</v>
      </c>
      <c r="N1174" s="285">
        <f>IF(ISBLANK(INDEX('Policy Characteristics'!H:H,MATCH($C1174,'Policy Characteristics'!$C:$C,0))),"",INDEX('Policy Characteristics'!H:H,MATCH($C1174,'Policy Characteristics'!$C:$C,0)))</f>
        <v>0.01</v>
      </c>
      <c r="O1174" s="272" t="str">
        <f>IF(ISBLANK(INDEX('Policy Characteristics'!I:I,MATCH($C1174,'Policy Characteristics'!$C:$C,0))),"",INDEX('Policy Characteristics'!I:I,MATCH($C1174,'Policy Characteristics'!$C:$C,0)))</f>
        <v>% reduction in fuel use</v>
      </c>
      <c r="P1174" s="272" t="str">
        <f>IF(ISBLANK(INDEX('Policy Characteristics'!J:J,MATCH($C1174,'Policy Characteristics'!$C:$C,0))),"",INDEX('Policy Characteristics'!J:J,MATCH($C1174,'Policy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4" s="272" t="str">
        <f>IF(ISBLANK(INDEX('Policy Characteristics'!K:K,MATCH($C1174,'Policy Characteristics'!$C:$C,0))),"",INDEX('Policy Characteristics'!K:K,MATCH($C1174,'Policy Characteristics'!$C:$C,0)))</f>
        <v>architectural-design.html#rnd</v>
      </c>
      <c r="R1174" s="272" t="str">
        <f>IF(ISBLANK(INDEX('Policy Characteristics'!L:L,MATCH($C1174,'Policy Characteristics'!$C:$C,0))),"",INDEX('Policy Characteristics'!L:L,MATCH($C1174,'Policy Characteristics'!$C:$C,0)))</f>
        <v>research-and-development.html</v>
      </c>
    </row>
    <row r="1175" spans="1:18" ht="16">
      <c r="A1175" s="272" t="str">
        <f>IF(ISBLANK(INDEX('Policy Characteristics'!A:A,MATCH($C1175,'Policy Characteristics'!$C:$C,0))),"",INDEX('Policy Characteristics'!A:A,MATCH($C1175,'Policy Characteristics'!$C:$C,0)))</f>
        <v>Research and Development</v>
      </c>
      <c r="B1175" s="272" t="str">
        <f>IF(ISBLANK(INDEX('Policy Characteristics'!B:B,MATCH($C1175,'Policy Characteristics'!$C:$C,0))),"",INDEX('Policy Characteristics'!B:B,MATCH($C1175,'Policy Characteristics'!$C:$C,0)))</f>
        <v>Fuel Use Reduction</v>
      </c>
      <c r="C1175" s="275" t="s">
        <v>314</v>
      </c>
      <c r="D1175" s="44" t="s">
        <v>2272</v>
      </c>
      <c r="E1175" s="44"/>
      <c r="F1175" s="44" t="s">
        <v>497</v>
      </c>
      <c r="G1175" s="44"/>
      <c r="H1175" s="43">
        <v>133</v>
      </c>
      <c r="I1175" s="44" t="s">
        <v>45</v>
      </c>
      <c r="J1175" s="274" t="str">
        <f>IF(ISBLANK(INDEX('Policy Characteristics'!D:D,MATCH($C1175,'Policy Characteristics'!$C:$C,0))),"",INDEX('Policy Characteristics'!D:D,MATCH($C1175,'Policy Characteristics'!$C:$C,0)))</f>
        <v>R&amp;D Fuel Use Reductions</v>
      </c>
      <c r="K1175" s="272" t="str">
        <f>IF(ISBLANK(INDEX('Policy Characteristics'!E:E,MATCH($C1175,'Policy Characteristics'!$C:$C,0))),"",INDEX('Policy Characteristics'!E:E,MATCH($C1175,'Policy Characteristics'!$C:$C,0)))</f>
        <v>RnD transportation fuel use reduction</v>
      </c>
      <c r="L1175" s="285">
        <f>IF(ISBLANK(INDEX('Policy Characteristics'!F:F,MATCH($C1175,'Policy Characteristics'!$C:$C,0))),"",INDEX('Policy Characteristics'!F:F,MATCH($C1175,'Policy Characteristics'!$C:$C,0)))</f>
        <v>0</v>
      </c>
      <c r="M1175" s="285">
        <f>IF(ISBLANK(INDEX('Policy Characteristics'!G:G,MATCH($C1175,'Policy Characteristics'!$C:$C,0))),"",INDEX('Policy Characteristics'!G:G,MATCH($C1175,'Policy Characteristics'!$C:$C,0)))</f>
        <v>0.4</v>
      </c>
      <c r="N1175" s="285">
        <f>IF(ISBLANK(INDEX('Policy Characteristics'!H:H,MATCH($C1175,'Policy Characteristics'!$C:$C,0))),"",INDEX('Policy Characteristics'!H:H,MATCH($C1175,'Policy Characteristics'!$C:$C,0)))</f>
        <v>0.01</v>
      </c>
      <c r="O1175" s="272" t="str">
        <f>IF(ISBLANK(INDEX('Policy Characteristics'!I:I,MATCH($C1175,'Policy Characteristics'!$C:$C,0))),"",INDEX('Policy Characteristics'!I:I,MATCH($C1175,'Policy Characteristics'!$C:$C,0)))</f>
        <v>% reduction in fuel use</v>
      </c>
      <c r="P1175" s="272" t="str">
        <f>IF(ISBLANK(INDEX('Policy Characteristics'!J:J,MATCH($C1175,'Policy Characteristics'!$C:$C,0))),"",INDEX('Policy Characteristics'!J:J,MATCH($C1175,'Policy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5" s="272" t="str">
        <f>IF(ISBLANK(INDEX('Policy Characteristics'!K:K,MATCH($C1175,'Policy Characteristics'!$C:$C,0))),"",INDEX('Policy Characteristics'!K:K,MATCH($C1175,'Policy Characteristics'!$C:$C,0)))</f>
        <v>architectural-design.html#rnd</v>
      </c>
      <c r="R1175" s="272" t="str">
        <f>IF(ISBLANK(INDEX('Policy Characteristics'!L:L,MATCH($C1175,'Policy Characteristics'!$C:$C,0))),"",INDEX('Policy Characteristics'!L:L,MATCH($C1175,'Policy Characteristics'!$C:$C,0)))</f>
        <v>research-and-development.html</v>
      </c>
    </row>
    <row r="1176" spans="1:18" ht="16">
      <c r="A1176" s="272" t="str">
        <f>IF(ISBLANK(INDEX('Policy Characteristics'!A:A,MATCH($C1176,'Policy Characteristics'!$C:$C,0))),"",INDEX('Policy Characteristics'!A:A,MATCH($C1176,'Policy Characteristics'!$C:$C,0)))</f>
        <v>Research and Development</v>
      </c>
      <c r="B1176" s="272" t="str">
        <f>IF(ISBLANK(INDEX('Policy Characteristics'!B:B,MATCH($C1176,'Policy Characteristics'!$C:$C,0))),"",INDEX('Policy Characteristics'!B:B,MATCH($C1176,'Policy Characteristics'!$C:$C,0)))</f>
        <v>Fuel Use Reduction</v>
      </c>
      <c r="C1176" s="274" t="str">
        <f t="shared" ref="C1176:C1181" si="65">C$1175</f>
        <v>RnD Transportation Fuel Use Perc Reduction</v>
      </c>
      <c r="D1176" s="44" t="s">
        <v>2273</v>
      </c>
      <c r="E1176" s="44"/>
      <c r="F1176" s="44" t="s">
        <v>498</v>
      </c>
      <c r="G1176" s="44"/>
      <c r="H1176" s="43">
        <v>134</v>
      </c>
      <c r="I1176" s="44" t="s">
        <v>45</v>
      </c>
      <c r="J1176" s="274" t="str">
        <f>IF(ISBLANK(INDEX('Policy Characteristics'!D:D,MATCH($C1176,'Policy Characteristics'!$C:$C,0))),"",INDEX('Policy Characteristics'!D:D,MATCH($C1176,'Policy Characteristics'!$C:$C,0)))</f>
        <v>R&amp;D Fuel Use Reductions</v>
      </c>
      <c r="K1176" s="272" t="str">
        <f>IF(ISBLANK(INDEX('Policy Characteristics'!E:E,MATCH($C1176,'Policy Characteristics'!$C:$C,0))),"",INDEX('Policy Characteristics'!E:E,MATCH($C1176,'Policy Characteristics'!$C:$C,0)))</f>
        <v>RnD transportation fuel use reduction</v>
      </c>
      <c r="L1176" s="285">
        <f>IF(ISBLANK(INDEX('Policy Characteristics'!F:F,MATCH($C1176,'Policy Characteristics'!$C:$C,0))),"",INDEX('Policy Characteristics'!F:F,MATCH($C1176,'Policy Characteristics'!$C:$C,0)))</f>
        <v>0</v>
      </c>
      <c r="M1176" s="285">
        <f>IF(ISBLANK(INDEX('Policy Characteristics'!G:G,MATCH($C1176,'Policy Characteristics'!$C:$C,0))),"",INDEX('Policy Characteristics'!G:G,MATCH($C1176,'Policy Characteristics'!$C:$C,0)))</f>
        <v>0.4</v>
      </c>
      <c r="N1176" s="285">
        <f>IF(ISBLANK(INDEX('Policy Characteristics'!H:H,MATCH($C1176,'Policy Characteristics'!$C:$C,0))),"",INDEX('Policy Characteristics'!H:H,MATCH($C1176,'Policy Characteristics'!$C:$C,0)))</f>
        <v>0.01</v>
      </c>
      <c r="O1176" s="272" t="str">
        <f>IF(ISBLANK(INDEX('Policy Characteristics'!I:I,MATCH($C1176,'Policy Characteristics'!$C:$C,0))),"",INDEX('Policy Characteristics'!I:I,MATCH($C1176,'Policy Characteristics'!$C:$C,0)))</f>
        <v>% reduction in fuel use</v>
      </c>
      <c r="P1176" s="272" t="str">
        <f>IF(ISBLANK(INDEX('Policy Characteristics'!J:J,MATCH($C1176,'Policy Characteristics'!$C:$C,0))),"",INDEX('Policy Characteristics'!J:J,MATCH($C1176,'Policy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6" s="272" t="str">
        <f>IF(ISBLANK(INDEX('Policy Characteristics'!K:K,MATCH($C1176,'Policy Characteristics'!$C:$C,0))),"",INDEX('Policy Characteristics'!K:K,MATCH($C1176,'Policy Characteristics'!$C:$C,0)))</f>
        <v>architectural-design.html#rnd</v>
      </c>
      <c r="R1176" s="272" t="str">
        <f>IF(ISBLANK(INDEX('Policy Characteristics'!L:L,MATCH($C1176,'Policy Characteristics'!$C:$C,0))),"",INDEX('Policy Characteristics'!L:L,MATCH($C1176,'Policy Characteristics'!$C:$C,0)))</f>
        <v>research-and-development.html</v>
      </c>
    </row>
    <row r="1177" spans="1:18" ht="16">
      <c r="A1177" s="272" t="str">
        <f>IF(ISBLANK(INDEX('Policy Characteristics'!A:A,MATCH($C1177,'Policy Characteristics'!$C:$C,0))),"",INDEX('Policy Characteristics'!A:A,MATCH($C1177,'Policy Characteristics'!$C:$C,0)))</f>
        <v>Research and Development</v>
      </c>
      <c r="B1177" s="272" t="str">
        <f>IF(ISBLANK(INDEX('Policy Characteristics'!B:B,MATCH($C1177,'Policy Characteristics'!$C:$C,0))),"",INDEX('Policy Characteristics'!B:B,MATCH($C1177,'Policy Characteristics'!$C:$C,0)))</f>
        <v>Fuel Use Reduction</v>
      </c>
      <c r="C1177" s="274" t="str">
        <f t="shared" si="65"/>
        <v>RnD Transportation Fuel Use Perc Reduction</v>
      </c>
      <c r="D1177" s="44" t="s">
        <v>2274</v>
      </c>
      <c r="E1177" s="44"/>
      <c r="F1177" s="44" t="s">
        <v>499</v>
      </c>
      <c r="G1177" s="44"/>
      <c r="H1177" s="43">
        <v>135</v>
      </c>
      <c r="I1177" s="44" t="s">
        <v>45</v>
      </c>
      <c r="J1177" s="274" t="str">
        <f>IF(ISBLANK(INDEX('Policy Characteristics'!D:D,MATCH($C1177,'Policy Characteristics'!$C:$C,0))),"",INDEX('Policy Characteristics'!D:D,MATCH($C1177,'Policy Characteristics'!$C:$C,0)))</f>
        <v>R&amp;D Fuel Use Reductions</v>
      </c>
      <c r="K1177" s="272" t="str">
        <f>IF(ISBLANK(INDEX('Policy Characteristics'!E:E,MATCH($C1177,'Policy Characteristics'!$C:$C,0))),"",INDEX('Policy Characteristics'!E:E,MATCH($C1177,'Policy Characteristics'!$C:$C,0)))</f>
        <v>RnD transportation fuel use reduction</v>
      </c>
      <c r="L1177" s="285">
        <f>IF(ISBLANK(INDEX('Policy Characteristics'!F:F,MATCH($C1177,'Policy Characteristics'!$C:$C,0))),"",INDEX('Policy Characteristics'!F:F,MATCH($C1177,'Policy Characteristics'!$C:$C,0)))</f>
        <v>0</v>
      </c>
      <c r="M1177" s="285">
        <f>IF(ISBLANK(INDEX('Policy Characteristics'!G:G,MATCH($C1177,'Policy Characteristics'!$C:$C,0))),"",INDEX('Policy Characteristics'!G:G,MATCH($C1177,'Policy Characteristics'!$C:$C,0)))</f>
        <v>0.4</v>
      </c>
      <c r="N1177" s="285">
        <f>IF(ISBLANK(INDEX('Policy Characteristics'!H:H,MATCH($C1177,'Policy Characteristics'!$C:$C,0))),"",INDEX('Policy Characteristics'!H:H,MATCH($C1177,'Policy Characteristics'!$C:$C,0)))</f>
        <v>0.01</v>
      </c>
      <c r="O1177" s="272" t="str">
        <f>IF(ISBLANK(INDEX('Policy Characteristics'!I:I,MATCH($C1177,'Policy Characteristics'!$C:$C,0))),"",INDEX('Policy Characteristics'!I:I,MATCH($C1177,'Policy Characteristics'!$C:$C,0)))</f>
        <v>% reduction in fuel use</v>
      </c>
      <c r="P1177" s="272" t="str">
        <f>IF(ISBLANK(INDEX('Policy Characteristics'!J:J,MATCH($C1177,'Policy Characteristics'!$C:$C,0))),"",INDEX('Policy Characteristics'!J:J,MATCH($C1177,'Policy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7" s="272" t="str">
        <f>IF(ISBLANK(INDEX('Policy Characteristics'!K:K,MATCH($C1177,'Policy Characteristics'!$C:$C,0))),"",INDEX('Policy Characteristics'!K:K,MATCH($C1177,'Policy Characteristics'!$C:$C,0)))</f>
        <v>architectural-design.html#rnd</v>
      </c>
      <c r="R1177" s="272" t="str">
        <f>IF(ISBLANK(INDEX('Policy Characteristics'!L:L,MATCH($C1177,'Policy Characteristics'!$C:$C,0))),"",INDEX('Policy Characteristics'!L:L,MATCH($C1177,'Policy Characteristics'!$C:$C,0)))</f>
        <v>research-and-development.html</v>
      </c>
    </row>
    <row r="1178" spans="1:18" ht="16">
      <c r="A1178" s="272" t="str">
        <f>IF(ISBLANK(INDEX('Policy Characteristics'!A:A,MATCH($C1178,'Policy Characteristics'!$C:$C,0))),"",INDEX('Policy Characteristics'!A:A,MATCH($C1178,'Policy Characteristics'!$C:$C,0)))</f>
        <v>Research and Development</v>
      </c>
      <c r="B1178" s="272" t="str">
        <f>IF(ISBLANK(INDEX('Policy Characteristics'!B:B,MATCH($C1178,'Policy Characteristics'!$C:$C,0))),"",INDEX('Policy Characteristics'!B:B,MATCH($C1178,'Policy Characteristics'!$C:$C,0)))</f>
        <v>Fuel Use Reduction</v>
      </c>
      <c r="C1178" s="274" t="str">
        <f t="shared" si="65"/>
        <v>RnD Transportation Fuel Use Perc Reduction</v>
      </c>
      <c r="D1178" s="44" t="s">
        <v>2275</v>
      </c>
      <c r="E1178" s="44"/>
      <c r="F1178" s="44" t="s">
        <v>500</v>
      </c>
      <c r="G1178" s="44"/>
      <c r="H1178" s="43">
        <v>136</v>
      </c>
      <c r="I1178" s="44" t="s">
        <v>45</v>
      </c>
      <c r="J1178" s="274" t="str">
        <f>IF(ISBLANK(INDEX('Policy Characteristics'!D:D,MATCH($C1178,'Policy Characteristics'!$C:$C,0))),"",INDEX('Policy Characteristics'!D:D,MATCH($C1178,'Policy Characteristics'!$C:$C,0)))</f>
        <v>R&amp;D Fuel Use Reductions</v>
      </c>
      <c r="K1178" s="272" t="str">
        <f>IF(ISBLANK(INDEX('Policy Characteristics'!E:E,MATCH($C1178,'Policy Characteristics'!$C:$C,0))),"",INDEX('Policy Characteristics'!E:E,MATCH($C1178,'Policy Characteristics'!$C:$C,0)))</f>
        <v>RnD transportation fuel use reduction</v>
      </c>
      <c r="L1178" s="285">
        <f>IF(ISBLANK(INDEX('Policy Characteristics'!F:F,MATCH($C1178,'Policy Characteristics'!$C:$C,0))),"",INDEX('Policy Characteristics'!F:F,MATCH($C1178,'Policy Characteristics'!$C:$C,0)))</f>
        <v>0</v>
      </c>
      <c r="M1178" s="285">
        <f>IF(ISBLANK(INDEX('Policy Characteristics'!G:G,MATCH($C1178,'Policy Characteristics'!$C:$C,0))),"",INDEX('Policy Characteristics'!G:G,MATCH($C1178,'Policy Characteristics'!$C:$C,0)))</f>
        <v>0.4</v>
      </c>
      <c r="N1178" s="285">
        <f>IF(ISBLANK(INDEX('Policy Characteristics'!H:H,MATCH($C1178,'Policy Characteristics'!$C:$C,0))),"",INDEX('Policy Characteristics'!H:H,MATCH($C1178,'Policy Characteristics'!$C:$C,0)))</f>
        <v>0.01</v>
      </c>
      <c r="O1178" s="272" t="str">
        <f>IF(ISBLANK(INDEX('Policy Characteristics'!I:I,MATCH($C1178,'Policy Characteristics'!$C:$C,0))),"",INDEX('Policy Characteristics'!I:I,MATCH($C1178,'Policy Characteristics'!$C:$C,0)))</f>
        <v>% reduction in fuel use</v>
      </c>
      <c r="P1178" s="272" t="str">
        <f>IF(ISBLANK(INDEX('Policy Characteristics'!J:J,MATCH($C1178,'Policy Characteristics'!$C:$C,0))),"",INDEX('Policy Characteristics'!J:J,MATCH($C1178,'Policy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8" s="272" t="str">
        <f>IF(ISBLANK(INDEX('Policy Characteristics'!K:K,MATCH($C1178,'Policy Characteristics'!$C:$C,0))),"",INDEX('Policy Characteristics'!K:K,MATCH($C1178,'Policy Characteristics'!$C:$C,0)))</f>
        <v>architectural-design.html#rnd</v>
      </c>
      <c r="R1178" s="272" t="str">
        <f>IF(ISBLANK(INDEX('Policy Characteristics'!L:L,MATCH($C1178,'Policy Characteristics'!$C:$C,0))),"",INDEX('Policy Characteristics'!L:L,MATCH($C1178,'Policy Characteristics'!$C:$C,0)))</f>
        <v>research-and-development.html</v>
      </c>
    </row>
    <row r="1179" spans="1:18" ht="16">
      <c r="A1179" s="272" t="str">
        <f>IF(ISBLANK(INDEX('Policy Characteristics'!A:A,MATCH($C1179,'Policy Characteristics'!$C:$C,0))),"",INDEX('Policy Characteristics'!A:A,MATCH($C1179,'Policy Characteristics'!$C:$C,0)))</f>
        <v>Research and Development</v>
      </c>
      <c r="B1179" s="272" t="str">
        <f>IF(ISBLANK(INDEX('Policy Characteristics'!B:B,MATCH($C1179,'Policy Characteristics'!$C:$C,0))),"",INDEX('Policy Characteristics'!B:B,MATCH($C1179,'Policy Characteristics'!$C:$C,0)))</f>
        <v>Fuel Use Reduction</v>
      </c>
      <c r="C1179" s="274" t="str">
        <f t="shared" si="65"/>
        <v>RnD Transportation Fuel Use Perc Reduction</v>
      </c>
      <c r="D1179" s="44" t="s">
        <v>2276</v>
      </c>
      <c r="E1179" s="44"/>
      <c r="F1179" s="44" t="s">
        <v>501</v>
      </c>
      <c r="G1179" s="44"/>
      <c r="H1179" s="43">
        <v>137</v>
      </c>
      <c r="I1179" s="44" t="s">
        <v>45</v>
      </c>
      <c r="J1179" s="274" t="str">
        <f>IF(ISBLANK(INDEX('Policy Characteristics'!D:D,MATCH($C1179,'Policy Characteristics'!$C:$C,0))),"",INDEX('Policy Characteristics'!D:D,MATCH($C1179,'Policy Characteristics'!$C:$C,0)))</f>
        <v>R&amp;D Fuel Use Reductions</v>
      </c>
      <c r="K1179" s="272" t="str">
        <f>IF(ISBLANK(INDEX('Policy Characteristics'!E:E,MATCH($C1179,'Policy Characteristics'!$C:$C,0))),"",INDEX('Policy Characteristics'!E:E,MATCH($C1179,'Policy Characteristics'!$C:$C,0)))</f>
        <v>RnD transportation fuel use reduction</v>
      </c>
      <c r="L1179" s="285">
        <f>IF(ISBLANK(INDEX('Policy Characteristics'!F:F,MATCH($C1179,'Policy Characteristics'!$C:$C,0))),"",INDEX('Policy Characteristics'!F:F,MATCH($C1179,'Policy Characteristics'!$C:$C,0)))</f>
        <v>0</v>
      </c>
      <c r="M1179" s="285">
        <f>IF(ISBLANK(INDEX('Policy Characteristics'!G:G,MATCH($C1179,'Policy Characteristics'!$C:$C,0))),"",INDEX('Policy Characteristics'!G:G,MATCH($C1179,'Policy Characteristics'!$C:$C,0)))</f>
        <v>0.4</v>
      </c>
      <c r="N1179" s="285">
        <f>IF(ISBLANK(INDEX('Policy Characteristics'!H:H,MATCH($C1179,'Policy Characteristics'!$C:$C,0))),"",INDEX('Policy Characteristics'!H:H,MATCH($C1179,'Policy Characteristics'!$C:$C,0)))</f>
        <v>0.01</v>
      </c>
      <c r="O1179" s="272" t="str">
        <f>IF(ISBLANK(INDEX('Policy Characteristics'!I:I,MATCH($C1179,'Policy Characteristics'!$C:$C,0))),"",INDEX('Policy Characteristics'!I:I,MATCH($C1179,'Policy Characteristics'!$C:$C,0)))</f>
        <v>% reduction in fuel use</v>
      </c>
      <c r="P1179" s="272" t="str">
        <f>IF(ISBLANK(INDEX('Policy Characteristics'!J:J,MATCH($C1179,'Policy Characteristics'!$C:$C,0))),"",INDEX('Policy Characteristics'!J:J,MATCH($C1179,'Policy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9" s="272" t="str">
        <f>IF(ISBLANK(INDEX('Policy Characteristics'!K:K,MATCH($C1179,'Policy Characteristics'!$C:$C,0))),"",INDEX('Policy Characteristics'!K:K,MATCH($C1179,'Policy Characteristics'!$C:$C,0)))</f>
        <v>architectural-design.html#rnd</v>
      </c>
      <c r="R1179" s="272" t="str">
        <f>IF(ISBLANK(INDEX('Policy Characteristics'!L:L,MATCH($C1179,'Policy Characteristics'!$C:$C,0))),"",INDEX('Policy Characteristics'!L:L,MATCH($C1179,'Policy Characteristics'!$C:$C,0)))</f>
        <v>research-and-development.html</v>
      </c>
    </row>
    <row r="1180" spans="1:18" ht="16">
      <c r="A1180" s="272" t="str">
        <f>IF(ISBLANK(INDEX('Policy Characteristics'!A:A,MATCH($C1180,'Policy Characteristics'!$C:$C,0))),"",INDEX('Policy Characteristics'!A:A,MATCH($C1180,'Policy Characteristics'!$C:$C,0)))</f>
        <v>Research and Development</v>
      </c>
      <c r="B1180" s="272" t="str">
        <f>IF(ISBLANK(INDEX('Policy Characteristics'!B:B,MATCH($C1180,'Policy Characteristics'!$C:$C,0))),"",INDEX('Policy Characteristics'!B:B,MATCH($C1180,'Policy Characteristics'!$C:$C,0)))</f>
        <v>Fuel Use Reduction</v>
      </c>
      <c r="C1180" s="274" t="str">
        <f t="shared" si="65"/>
        <v>RnD Transportation Fuel Use Perc Reduction</v>
      </c>
      <c r="D1180" s="44" t="s">
        <v>2574</v>
      </c>
      <c r="E1180" s="44"/>
      <c r="F1180" s="44" t="s">
        <v>2881</v>
      </c>
      <c r="G1180" s="44"/>
      <c r="H1180" s="43">
        <v>138</v>
      </c>
      <c r="I1180" s="44" t="s">
        <v>45</v>
      </c>
      <c r="J1180" s="274" t="str">
        <f>IF(ISBLANK(INDEX('Policy Characteristics'!D:D,MATCH($C1180,'Policy Characteristics'!$C:$C,0))),"",INDEX('Policy Characteristics'!D:D,MATCH($C1180,'Policy Characteristics'!$C:$C,0)))</f>
        <v>R&amp;D Fuel Use Reductions</v>
      </c>
      <c r="K1180" s="272" t="str">
        <f>IF(ISBLANK(INDEX('Policy Characteristics'!E:E,MATCH($C1180,'Policy Characteristics'!$C:$C,0))),"",INDEX('Policy Characteristics'!E:E,MATCH($C1180,'Policy Characteristics'!$C:$C,0)))</f>
        <v>RnD transportation fuel use reduction</v>
      </c>
      <c r="L1180" s="285">
        <f>IF(ISBLANK(INDEX('Policy Characteristics'!F:F,MATCH($C1180,'Policy Characteristics'!$C:$C,0))),"",INDEX('Policy Characteristics'!F:F,MATCH($C1180,'Policy Characteristics'!$C:$C,0)))</f>
        <v>0</v>
      </c>
      <c r="M1180" s="285">
        <f>IF(ISBLANK(INDEX('Policy Characteristics'!G:G,MATCH($C1180,'Policy Characteristics'!$C:$C,0))),"",INDEX('Policy Characteristics'!G:G,MATCH($C1180,'Policy Characteristics'!$C:$C,0)))</f>
        <v>0.4</v>
      </c>
      <c r="N1180" s="285">
        <f>IF(ISBLANK(INDEX('Policy Characteristics'!H:H,MATCH($C1180,'Policy Characteristics'!$C:$C,0))),"",INDEX('Policy Characteristics'!H:H,MATCH($C1180,'Policy Characteristics'!$C:$C,0)))</f>
        <v>0.01</v>
      </c>
      <c r="O1180" s="272" t="str">
        <f>IF(ISBLANK(INDEX('Policy Characteristics'!I:I,MATCH($C1180,'Policy Characteristics'!$C:$C,0))),"",INDEX('Policy Characteristics'!I:I,MATCH($C1180,'Policy Characteristics'!$C:$C,0)))</f>
        <v>% reduction in fuel use</v>
      </c>
      <c r="P1180" s="272" t="str">
        <f>IF(ISBLANK(INDEX('Policy Characteristics'!J:J,MATCH($C1180,'Policy Characteristics'!$C:$C,0))),"",INDEX('Policy Characteristics'!J:J,MATCH($C1180,'Policy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0" s="272" t="str">
        <f>IF(ISBLANK(INDEX('Policy Characteristics'!K:K,MATCH($C1180,'Policy Characteristics'!$C:$C,0))),"",INDEX('Policy Characteristics'!K:K,MATCH($C1180,'Policy Characteristics'!$C:$C,0)))</f>
        <v>architectural-design.html#rnd</v>
      </c>
      <c r="R1180" s="272" t="str">
        <f>IF(ISBLANK(INDEX('Policy Characteristics'!L:L,MATCH($C1180,'Policy Characteristics'!$C:$C,0))),"",INDEX('Policy Characteristics'!L:L,MATCH($C1180,'Policy Characteristics'!$C:$C,0)))</f>
        <v>research-and-development.html</v>
      </c>
    </row>
    <row r="1181" spans="1:18" ht="16">
      <c r="A1181" s="272" t="str">
        <f>IF(ISBLANK(INDEX('Policy Characteristics'!A:A,MATCH($C1181,'Policy Characteristics'!$C:$C,0))),"",INDEX('Policy Characteristics'!A:A,MATCH($C1181,'Policy Characteristics'!$C:$C,0)))</f>
        <v>Research and Development</v>
      </c>
      <c r="B1181" s="272" t="str">
        <f>IF(ISBLANK(INDEX('Policy Characteristics'!B:B,MATCH($C1181,'Policy Characteristics'!$C:$C,0))),"",INDEX('Policy Characteristics'!B:B,MATCH($C1181,'Policy Characteristics'!$C:$C,0)))</f>
        <v>Fuel Use Reduction</v>
      </c>
      <c r="C1181" s="274" t="str">
        <f t="shared" si="65"/>
        <v>RnD Transportation Fuel Use Perc Reduction</v>
      </c>
      <c r="D1181" s="44" t="s">
        <v>2573</v>
      </c>
      <c r="E1181" s="44"/>
      <c r="F1181" s="44" t="s">
        <v>2882</v>
      </c>
      <c r="G1181" s="44"/>
      <c r="H1181" s="43">
        <v>524</v>
      </c>
      <c r="I1181" s="44" t="s">
        <v>45</v>
      </c>
      <c r="J1181" s="274" t="str">
        <f>IF(ISBLANK(INDEX('Policy Characteristics'!D:D,MATCH($C1181,'Policy Characteristics'!$C:$C,0))),"",INDEX('Policy Characteristics'!D:D,MATCH($C1181,'Policy Characteristics'!$C:$C,0)))</f>
        <v>R&amp;D Fuel Use Reductions</v>
      </c>
      <c r="K1181" s="272" t="str">
        <f>IF(ISBLANK(INDEX('Policy Characteristics'!E:E,MATCH($C1181,'Policy Characteristics'!$C:$C,0))),"",INDEX('Policy Characteristics'!E:E,MATCH($C1181,'Policy Characteristics'!$C:$C,0)))</f>
        <v>RnD transportation fuel use reduction</v>
      </c>
      <c r="L1181" s="285">
        <f>IF(ISBLANK(INDEX('Policy Characteristics'!F:F,MATCH($C1181,'Policy Characteristics'!$C:$C,0))),"",INDEX('Policy Characteristics'!F:F,MATCH($C1181,'Policy Characteristics'!$C:$C,0)))</f>
        <v>0</v>
      </c>
      <c r="M1181" s="285">
        <f>IF(ISBLANK(INDEX('Policy Characteristics'!G:G,MATCH($C1181,'Policy Characteristics'!$C:$C,0))),"",INDEX('Policy Characteristics'!G:G,MATCH($C1181,'Policy Characteristics'!$C:$C,0)))</f>
        <v>0.4</v>
      </c>
      <c r="N1181" s="285">
        <f>IF(ISBLANK(INDEX('Policy Characteristics'!H:H,MATCH($C1181,'Policy Characteristics'!$C:$C,0))),"",INDEX('Policy Characteristics'!H:H,MATCH($C1181,'Policy Characteristics'!$C:$C,0)))</f>
        <v>0.01</v>
      </c>
      <c r="O1181" s="272" t="str">
        <f>IF(ISBLANK(INDEX('Policy Characteristics'!I:I,MATCH($C1181,'Policy Characteristics'!$C:$C,0))),"",INDEX('Policy Characteristics'!I:I,MATCH($C1181,'Policy Characteristics'!$C:$C,0)))</f>
        <v>% reduction in fuel use</v>
      </c>
      <c r="P1181" s="272" t="str">
        <f>IF(ISBLANK(INDEX('Policy Characteristics'!J:J,MATCH($C1181,'Policy Characteristics'!$C:$C,0))),"",INDEX('Policy Characteristics'!J:J,MATCH($C1181,'Policy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1" s="272" t="str">
        <f>IF(ISBLANK(INDEX('Policy Characteristics'!K:K,MATCH($C1181,'Policy Characteristics'!$C:$C,0))),"",INDEX('Policy Characteristics'!K:K,MATCH($C1181,'Policy Characteristics'!$C:$C,0)))</f>
        <v>architectural-design.html#rnd</v>
      </c>
      <c r="R1181" s="272" t="str">
        <f>IF(ISBLANK(INDEX('Policy Characteristics'!L:L,MATCH($C1181,'Policy Characteristics'!$C:$C,0))),"",INDEX('Policy Characteristics'!L:L,MATCH($C1181,'Policy Characteristics'!$C:$C,0)))</f>
        <v>research-and-development.html</v>
      </c>
    </row>
    <row r="1182" spans="1:18" ht="16">
      <c r="A1182" s="272" t="str">
        <f>IF(ISBLANK(INDEX('Policy Characteristics'!A:A,MATCH($C1182,'Policy Characteristics'!$C:$C,0))),"",INDEX('Policy Characteristics'!A:A,MATCH($C1182,'Policy Characteristics'!$C:$C,0)))</f>
        <v>Control Settings</v>
      </c>
      <c r="B1182" s="272" t="str">
        <f>IF(ISBLANK(INDEX('Policy Characteristics'!B:B,MATCH($C1182,'Policy Characteristics'!$C:$C,0))),"",INDEX('Policy Characteristics'!B:B,MATCH($C1182,'Policy Characteristics'!$C:$C,0)))</f>
        <v>COVID-19 Recession</v>
      </c>
      <c r="C1182" s="275" t="s">
        <v>2918</v>
      </c>
      <c r="H1182" s="43">
        <v>543</v>
      </c>
      <c r="I1182" s="1" t="s">
        <v>46</v>
      </c>
      <c r="J1182" s="274" t="str">
        <f>IF(ISBLANK(INDEX('Policy Characteristics'!D:D,MATCH($C1182,'Policy Characteristics'!$C:$C,0))),"",INDEX('Policy Characteristics'!D:D,MATCH($C1182,'Policy Characteristics'!$C:$C,0)))</f>
        <v/>
      </c>
      <c r="K1182" s="272" t="str">
        <f>IF(ISBLANK(INDEX('Policy Characteristics'!E:E,MATCH($C1182,'Policy Characteristics'!$C:$C,0))),"",INDEX('Policy Characteristics'!E:E,MATCH($C1182,'Policy Characteristics'!$C:$C,0)))</f>
        <v>settings exogenous GDP adjustment</v>
      </c>
      <c r="L1182" s="285">
        <f>IF(ISBLANK(INDEX('Policy Characteristics'!F:F,MATCH($C1182,'Policy Characteristics'!$C:$C,0))),"",INDEX('Policy Characteristics'!F:F,MATCH($C1182,'Policy Characteristics'!$C:$C,0)))</f>
        <v>-0.08</v>
      </c>
      <c r="M1182" s="285">
        <f>IF(ISBLANK(INDEX('Policy Characteristics'!G:G,MATCH($C1182,'Policy Characteristics'!$C:$C,0))),"",INDEX('Policy Characteristics'!G:G,MATCH($C1182,'Policy Characteristics'!$C:$C,0)))</f>
        <v>0.02</v>
      </c>
      <c r="N1182" s="285">
        <f>IF(ISBLANK(INDEX('Policy Characteristics'!H:H,MATCH($C1182,'Policy Characteristics'!$C:$C,0))),"",INDEX('Policy Characteristics'!H:H,MATCH($C1182,'Policy Characteristics'!$C:$C,0)))</f>
        <v>1E-3</v>
      </c>
      <c r="O1182" s="272" t="str">
        <f>IF(ISBLANK(INDEX('Policy Characteristics'!I:I,MATCH($C1182,'Policy Characteristics'!$C:$C,0))),"",INDEX('Policy Characteristics'!I:I,MATCH($C1182,'Policy Characteristics'!$C:$C,0)))</f>
        <v>GDP growth rate (%)</v>
      </c>
      <c r="P1182" s="272" t="str">
        <f>IF(ISBLANK(INDEX('Policy Characteristics'!J:J,MATCH($C1182,'Policy Characteristics'!$C:$C,0))),"",INDEX('Policy Characteristics'!J:J,MATCH($C1182,'Policy Characteristics'!$C:$C,0)))</f>
        <v>**Description:** This control setting adjusts the GDP impact of the recession caused by SARS-CoV-2 (COVID-19).  It is set in terms of the GDP growth rate for 2020, relative to 2019 (with negative values indicating GDP shrinkage).  Recession impacts extend beyond 2020 and can be adjusted using the Implementation Schedule feature for this control setting.  // **Guidance for setting values:** The EIA's November 2020 Short-Term Energy Outlook (STEO) expects a 3.6% shrinkage in GDP (versus a counter-factual growth of 2.0% from the January STEO).  This is the default setting.</v>
      </c>
      <c r="Q1182" s="272" t="str">
        <f>IF(ISBLANK(INDEX('Policy Characteristics'!K:K,MATCH($C1182,'Policy Characteristics'!$C:$C,0))),"",INDEX('Policy Characteristics'!K:K,MATCH($C1182,'Policy Characteristics'!$C:$C,0)))</f>
        <v/>
      </c>
      <c r="R1182" s="272" t="str">
        <f>IF(ISBLANK(INDEX('Policy Characteristics'!L:L,MATCH($C1182,'Policy Characteristics'!$C:$C,0))),"",INDEX('Policy Characteristics'!L:L,MATCH($C1182,'Policy Characteristics'!$C:$C,0)))</f>
        <v/>
      </c>
    </row>
    <row r="1183" spans="1:18" ht="16">
      <c r="A1183" s="272" t="str">
        <f>IF(ISBLANK(INDEX('Policy Characteristics'!A:A,MATCH($C1183,'Policy Characteristics'!$C:$C,0))),"",INDEX('Policy Characteristics'!A:A,MATCH($C1183,'Policy Characteristics'!$C:$C,0)))</f>
        <v>Government Revenue Accounting</v>
      </c>
      <c r="B1183" s="272" t="str">
        <f>IF(ISBLANK(INDEX('Policy Characteristics'!B:B,MATCH($C1183,'Policy Characteristics'!$C:$C,0))),"",INDEX('Policy Characteristics'!B:B,MATCH($C1183,'Policy Characteristics'!$C:$C,0)))</f>
        <v>Carbon Tax Revenue</v>
      </c>
      <c r="C1183" s="275" t="s">
        <v>3063</v>
      </c>
      <c r="D1183" s="1" t="s">
        <v>3072</v>
      </c>
      <c r="F1183" s="1" t="s">
        <v>3077</v>
      </c>
      <c r="H1183" s="43">
        <v>545</v>
      </c>
      <c r="I1183" s="1" t="s">
        <v>45</v>
      </c>
      <c r="J1183" s="274" t="str">
        <f>IF(ISBLANK(INDEX('Policy Characteristics'!D:D,MATCH($C1183,'Policy Characteristics'!$C:$C,0))),"",INDEX('Policy Characteristics'!D:D,MATCH($C1183,'Policy Characteristics'!$C:$C,0)))</f>
        <v/>
      </c>
      <c r="K1183" s="272" t="str">
        <f>IF(ISBLANK(INDEX('Policy Characteristics'!E:E,MATCH($C1183,'Policy Characteristics'!$C:$C,0))),"",INDEX('Policy Characteristics'!E:E,MATCH($C1183,'Policy Characteristics'!$C:$C,0)))</f>
        <v>GRA carbon tax revenue</v>
      </c>
      <c r="L1183" s="272">
        <f>IF(ISBLANK(INDEX('Policy Characteristics'!F:F,MATCH($C1183,'Policy Characteristics'!$C:$C,0))),"",INDEX('Policy Characteristics'!F:F,MATCH($C1183,'Policy Characteristics'!$C:$C,0)))</f>
        <v>0</v>
      </c>
      <c r="M1183" s="272">
        <f>IF(ISBLANK(INDEX('Policy Characteristics'!G:G,MATCH($C1183,'Policy Characteristics'!$C:$C,0))),"",INDEX('Policy Characteristics'!G:G,MATCH($C1183,'Policy Characteristics'!$C:$C,0)))</f>
        <v>10</v>
      </c>
      <c r="N1183" s="272">
        <f>IF(ISBLANK(INDEX('Policy Characteristics'!H:H,MATCH($C1183,'Policy Characteristics'!$C:$C,0))),"",INDEX('Policy Characteristics'!H:H,MATCH($C1183,'Policy Characteristics'!$C:$C,0)))</f>
        <v>1</v>
      </c>
      <c r="O1183" s="272" t="str">
        <f>IF(ISBLANK(INDEX('Policy Characteristics'!I:I,MATCH($C1183,'Policy Characteristics'!$C:$C,0))),"",INDEX('Policy Characteristics'!I:I,MATCH($C1183,'Policy Characteristics'!$C:$C,0)))</f>
        <v>weight</v>
      </c>
      <c r="P1183" s="272" t="str">
        <f>IF(ISBLANK(INDEX('Policy Characteristics'!J:J,MATCH($C1183,'Policy Characteristics'!$C:$C,0))),"",INDEX('Policy Characteristics'!J:J,MATCH($C1183,'Policy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3" s="272" t="str">
        <f>IF(ISBLANK(INDEX('Policy Characteristics'!K:K,MATCH($C1183,'Policy Characteristics'!$C:$C,0))),"",INDEX('Policy Characteristics'!K:K,MATCH($C1183,'Policy Characteristics'!$C:$C,0)))</f>
        <v>io-model.html</v>
      </c>
      <c r="R1183" s="272" t="str">
        <f>IF(ISBLANK(INDEX('Policy Characteristics'!L:L,MATCH($C1183,'Policy Characteristics'!$C:$C,0))),"",INDEX('Policy Characteristics'!L:L,MATCH($C1183,'Policy Characteristics'!$C:$C,0)))</f>
        <v/>
      </c>
    </row>
    <row r="1184" spans="1:18" ht="16">
      <c r="A1184" s="272" t="str">
        <f>IF(ISBLANK(INDEX('Policy Characteristics'!A:A,MATCH($C1184,'Policy Characteristics'!$C:$C,0))),"",INDEX('Policy Characteristics'!A:A,MATCH($C1184,'Policy Characteristics'!$C:$C,0)))</f>
        <v>Government Revenue Accounting</v>
      </c>
      <c r="B1184" s="272" t="str">
        <f>IF(ISBLANK(INDEX('Policy Characteristics'!B:B,MATCH($C1184,'Policy Characteristics'!$C:$C,0))),"",INDEX('Policy Characteristics'!B:B,MATCH($C1184,'Policy Characteristics'!$C:$C,0)))</f>
        <v>Carbon Tax Revenue</v>
      </c>
      <c r="C1184" s="274" t="str">
        <f t="shared" ref="C1184" si="66">C$1183</f>
        <v>GRA for Carbon Tax Revenue</v>
      </c>
      <c r="D1184" s="1" t="s">
        <v>3073</v>
      </c>
      <c r="F1184" s="1" t="s">
        <v>3102</v>
      </c>
      <c r="H1184" s="43">
        <v>546</v>
      </c>
      <c r="I1184" s="4" t="str">
        <f t="shared" ref="I1184:I1187" si="67">I$1183</f>
        <v>Yes</v>
      </c>
      <c r="J1184" s="274" t="str">
        <f>IF(ISBLANK(INDEX('Policy Characteristics'!D:D,MATCH($C1184,'Policy Characteristics'!$C:$C,0))),"",INDEX('Policy Characteristics'!D:D,MATCH($C1184,'Policy Characteristics'!$C:$C,0)))</f>
        <v/>
      </c>
      <c r="K1184" s="272" t="str">
        <f>IF(ISBLANK(INDEX('Policy Characteristics'!E:E,MATCH($C1184,'Policy Characteristics'!$C:$C,0))),"",INDEX('Policy Characteristics'!E:E,MATCH($C1184,'Policy Characteristics'!$C:$C,0)))</f>
        <v>GRA carbon tax revenue</v>
      </c>
      <c r="L1184" s="272">
        <f>IF(ISBLANK(INDEX('Policy Characteristics'!F:F,MATCH($C1184,'Policy Characteristics'!$C:$C,0))),"",INDEX('Policy Characteristics'!F:F,MATCH($C1184,'Policy Characteristics'!$C:$C,0)))</f>
        <v>0</v>
      </c>
      <c r="M1184" s="272">
        <f>IF(ISBLANK(INDEX('Policy Characteristics'!G:G,MATCH($C1184,'Policy Characteristics'!$C:$C,0))),"",INDEX('Policy Characteristics'!G:G,MATCH($C1184,'Policy Characteristics'!$C:$C,0)))</f>
        <v>10</v>
      </c>
      <c r="N1184" s="272">
        <f>IF(ISBLANK(INDEX('Policy Characteristics'!H:H,MATCH($C1184,'Policy Characteristics'!$C:$C,0))),"",INDEX('Policy Characteristics'!H:H,MATCH($C1184,'Policy Characteristics'!$C:$C,0)))</f>
        <v>1</v>
      </c>
      <c r="O1184" s="272" t="str">
        <f>IF(ISBLANK(INDEX('Policy Characteristics'!I:I,MATCH($C1184,'Policy Characteristics'!$C:$C,0))),"",INDEX('Policy Characteristics'!I:I,MATCH($C1184,'Policy Characteristics'!$C:$C,0)))</f>
        <v>weight</v>
      </c>
      <c r="P1184" s="272" t="str">
        <f>IF(ISBLANK(INDEX('Policy Characteristics'!J:J,MATCH($C1184,'Policy Characteristics'!$C:$C,0))),"",INDEX('Policy Characteristics'!J:J,MATCH($C1184,'Policy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4" s="272" t="str">
        <f>IF(ISBLANK(INDEX('Policy Characteristics'!K:K,MATCH($C1184,'Policy Characteristics'!$C:$C,0))),"",INDEX('Policy Characteristics'!K:K,MATCH($C1184,'Policy Characteristics'!$C:$C,0)))</f>
        <v>io-model.html</v>
      </c>
      <c r="R1184" s="272" t="str">
        <f>IF(ISBLANK(INDEX('Policy Characteristics'!L:L,MATCH($C1184,'Policy Characteristics'!$C:$C,0))),"",INDEX('Policy Characteristics'!L:L,MATCH($C1184,'Policy Characteristics'!$C:$C,0)))</f>
        <v/>
      </c>
    </row>
    <row r="1185" spans="1:18" ht="16">
      <c r="A1185" s="272" t="str">
        <f>IF(ISBLANK(INDEX('Policy Characteristics'!A:A,MATCH($C1185,'Policy Characteristics'!$C:$C,0))),"",INDEX('Policy Characteristics'!A:A,MATCH($C1185,'Policy Characteristics'!$C:$C,0)))</f>
        <v>Government Revenue Accounting</v>
      </c>
      <c r="B1185" s="272" t="str">
        <f>IF(ISBLANK(INDEX('Policy Characteristics'!B:B,MATCH($C1185,'Policy Characteristics'!$C:$C,0))),"",INDEX('Policy Characteristics'!B:B,MATCH($C1185,'Policy Characteristics'!$C:$C,0)))</f>
        <v>Carbon Tax Revenue</v>
      </c>
      <c r="C1185" s="274" t="str">
        <f t="shared" ref="C1185:C1187" si="68">C$1183</f>
        <v>GRA for Carbon Tax Revenue</v>
      </c>
      <c r="D1185" s="1" t="s">
        <v>3074</v>
      </c>
      <c r="F1185" s="1" t="s">
        <v>3078</v>
      </c>
      <c r="H1185" s="43">
        <v>547</v>
      </c>
      <c r="I1185" s="4" t="str">
        <f t="shared" si="67"/>
        <v>Yes</v>
      </c>
      <c r="J1185" s="274" t="str">
        <f>IF(ISBLANK(INDEX('Policy Characteristics'!D:D,MATCH($C1185,'Policy Characteristics'!$C:$C,0))),"",INDEX('Policy Characteristics'!D:D,MATCH($C1185,'Policy Characteristics'!$C:$C,0)))</f>
        <v/>
      </c>
      <c r="K1185" s="272" t="str">
        <f>IF(ISBLANK(INDEX('Policy Characteristics'!E:E,MATCH($C1185,'Policy Characteristics'!$C:$C,0))),"",INDEX('Policy Characteristics'!E:E,MATCH($C1185,'Policy Characteristics'!$C:$C,0)))</f>
        <v>GRA carbon tax revenue</v>
      </c>
      <c r="L1185" s="272">
        <f>IF(ISBLANK(INDEX('Policy Characteristics'!F:F,MATCH($C1185,'Policy Characteristics'!$C:$C,0))),"",INDEX('Policy Characteristics'!F:F,MATCH($C1185,'Policy Characteristics'!$C:$C,0)))</f>
        <v>0</v>
      </c>
      <c r="M1185" s="272">
        <f>IF(ISBLANK(INDEX('Policy Characteristics'!G:G,MATCH($C1185,'Policy Characteristics'!$C:$C,0))),"",INDEX('Policy Characteristics'!G:G,MATCH($C1185,'Policy Characteristics'!$C:$C,0)))</f>
        <v>10</v>
      </c>
      <c r="N1185" s="272">
        <f>IF(ISBLANK(INDEX('Policy Characteristics'!H:H,MATCH($C1185,'Policy Characteristics'!$C:$C,0))),"",INDEX('Policy Characteristics'!H:H,MATCH($C1185,'Policy Characteristics'!$C:$C,0)))</f>
        <v>1</v>
      </c>
      <c r="O1185" s="272" t="str">
        <f>IF(ISBLANK(INDEX('Policy Characteristics'!I:I,MATCH($C1185,'Policy Characteristics'!$C:$C,0))),"",INDEX('Policy Characteristics'!I:I,MATCH($C1185,'Policy Characteristics'!$C:$C,0)))</f>
        <v>weight</v>
      </c>
      <c r="P1185" s="272" t="str">
        <f>IF(ISBLANK(INDEX('Policy Characteristics'!J:J,MATCH($C1185,'Policy Characteristics'!$C:$C,0))),"",INDEX('Policy Characteristics'!J:J,MATCH($C1185,'Policy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5" s="272" t="str">
        <f>IF(ISBLANK(INDEX('Policy Characteristics'!K:K,MATCH($C1185,'Policy Characteristics'!$C:$C,0))),"",INDEX('Policy Characteristics'!K:K,MATCH($C1185,'Policy Characteristics'!$C:$C,0)))</f>
        <v>io-model.html</v>
      </c>
      <c r="R1185" s="272" t="str">
        <f>IF(ISBLANK(INDEX('Policy Characteristics'!L:L,MATCH($C1185,'Policy Characteristics'!$C:$C,0))),"",INDEX('Policy Characteristics'!L:L,MATCH($C1185,'Policy Characteristics'!$C:$C,0)))</f>
        <v/>
      </c>
    </row>
    <row r="1186" spans="1:18" ht="16">
      <c r="A1186" s="272" t="str">
        <f>IF(ISBLANK(INDEX('Policy Characteristics'!A:A,MATCH($C1186,'Policy Characteristics'!$C:$C,0))),"",INDEX('Policy Characteristics'!A:A,MATCH($C1186,'Policy Characteristics'!$C:$C,0)))</f>
        <v>Government Revenue Accounting</v>
      </c>
      <c r="B1186" s="272" t="str">
        <f>IF(ISBLANK(INDEX('Policy Characteristics'!B:B,MATCH($C1186,'Policy Characteristics'!$C:$C,0))),"",INDEX('Policy Characteristics'!B:B,MATCH($C1186,'Policy Characteristics'!$C:$C,0)))</f>
        <v>Carbon Tax Revenue</v>
      </c>
      <c r="C1186" s="274" t="str">
        <f t="shared" si="68"/>
        <v>GRA for Carbon Tax Revenue</v>
      </c>
      <c r="D1186" s="1" t="s">
        <v>3075</v>
      </c>
      <c r="F1186" s="1" t="s">
        <v>3079</v>
      </c>
      <c r="H1186" s="43">
        <v>548</v>
      </c>
      <c r="I1186" s="4" t="str">
        <f t="shared" si="67"/>
        <v>Yes</v>
      </c>
      <c r="J1186" s="274" t="str">
        <f>IF(ISBLANK(INDEX('Policy Characteristics'!D:D,MATCH($C1186,'Policy Characteristics'!$C:$C,0))),"",INDEX('Policy Characteristics'!D:D,MATCH($C1186,'Policy Characteristics'!$C:$C,0)))</f>
        <v/>
      </c>
      <c r="K1186" s="272" t="str">
        <f>IF(ISBLANK(INDEX('Policy Characteristics'!E:E,MATCH($C1186,'Policy Characteristics'!$C:$C,0))),"",INDEX('Policy Characteristics'!E:E,MATCH($C1186,'Policy Characteristics'!$C:$C,0)))</f>
        <v>GRA carbon tax revenue</v>
      </c>
      <c r="L1186" s="272">
        <f>IF(ISBLANK(INDEX('Policy Characteristics'!F:F,MATCH($C1186,'Policy Characteristics'!$C:$C,0))),"",INDEX('Policy Characteristics'!F:F,MATCH($C1186,'Policy Characteristics'!$C:$C,0)))</f>
        <v>0</v>
      </c>
      <c r="M1186" s="272">
        <f>IF(ISBLANK(INDEX('Policy Characteristics'!G:G,MATCH($C1186,'Policy Characteristics'!$C:$C,0))),"",INDEX('Policy Characteristics'!G:G,MATCH($C1186,'Policy Characteristics'!$C:$C,0)))</f>
        <v>10</v>
      </c>
      <c r="N1186" s="272">
        <f>IF(ISBLANK(INDEX('Policy Characteristics'!H:H,MATCH($C1186,'Policy Characteristics'!$C:$C,0))),"",INDEX('Policy Characteristics'!H:H,MATCH($C1186,'Policy Characteristics'!$C:$C,0)))</f>
        <v>1</v>
      </c>
      <c r="O1186" s="272" t="str">
        <f>IF(ISBLANK(INDEX('Policy Characteristics'!I:I,MATCH($C1186,'Policy Characteristics'!$C:$C,0))),"",INDEX('Policy Characteristics'!I:I,MATCH($C1186,'Policy Characteristics'!$C:$C,0)))</f>
        <v>weight</v>
      </c>
      <c r="P1186" s="272" t="str">
        <f>IF(ISBLANK(INDEX('Policy Characteristics'!J:J,MATCH($C1186,'Policy Characteristics'!$C:$C,0))),"",INDEX('Policy Characteristics'!J:J,MATCH($C1186,'Policy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6" s="272" t="str">
        <f>IF(ISBLANK(INDEX('Policy Characteristics'!K:K,MATCH($C1186,'Policy Characteristics'!$C:$C,0))),"",INDEX('Policy Characteristics'!K:K,MATCH($C1186,'Policy Characteristics'!$C:$C,0)))</f>
        <v>io-model.html</v>
      </c>
      <c r="R1186" s="272" t="str">
        <f>IF(ISBLANK(INDEX('Policy Characteristics'!L:L,MATCH($C1186,'Policy Characteristics'!$C:$C,0))),"",INDEX('Policy Characteristics'!L:L,MATCH($C1186,'Policy Characteristics'!$C:$C,0)))</f>
        <v/>
      </c>
    </row>
    <row r="1187" spans="1:18" ht="16">
      <c r="A1187" s="272" t="str">
        <f>IF(ISBLANK(INDEX('Policy Characteristics'!A:A,MATCH($C1187,'Policy Characteristics'!$C:$C,0))),"",INDEX('Policy Characteristics'!A:A,MATCH($C1187,'Policy Characteristics'!$C:$C,0)))</f>
        <v>Government Revenue Accounting</v>
      </c>
      <c r="B1187" s="272" t="str">
        <f>IF(ISBLANK(INDEX('Policy Characteristics'!B:B,MATCH($C1187,'Policy Characteristics'!$C:$C,0))),"",INDEX('Policy Characteristics'!B:B,MATCH($C1187,'Policy Characteristics'!$C:$C,0)))</f>
        <v>Carbon Tax Revenue</v>
      </c>
      <c r="C1187" s="274" t="str">
        <f t="shared" si="68"/>
        <v>GRA for Carbon Tax Revenue</v>
      </c>
      <c r="D1187" s="1" t="s">
        <v>3076</v>
      </c>
      <c r="F1187" s="1" t="s">
        <v>3080</v>
      </c>
      <c r="H1187" s="43">
        <v>549</v>
      </c>
      <c r="I1187" s="4" t="str">
        <f t="shared" si="67"/>
        <v>Yes</v>
      </c>
      <c r="J1187" s="274" t="str">
        <f>IF(ISBLANK(INDEX('Policy Characteristics'!D:D,MATCH($C1187,'Policy Characteristics'!$C:$C,0))),"",INDEX('Policy Characteristics'!D:D,MATCH($C1187,'Policy Characteristics'!$C:$C,0)))</f>
        <v/>
      </c>
      <c r="K1187" s="272" t="str">
        <f>IF(ISBLANK(INDEX('Policy Characteristics'!E:E,MATCH($C1187,'Policy Characteristics'!$C:$C,0))),"",INDEX('Policy Characteristics'!E:E,MATCH($C1187,'Policy Characteristics'!$C:$C,0)))</f>
        <v>GRA carbon tax revenue</v>
      </c>
      <c r="L1187" s="272">
        <f>IF(ISBLANK(INDEX('Policy Characteristics'!F:F,MATCH($C1187,'Policy Characteristics'!$C:$C,0))),"",INDEX('Policy Characteristics'!F:F,MATCH($C1187,'Policy Characteristics'!$C:$C,0)))</f>
        <v>0</v>
      </c>
      <c r="M1187" s="272">
        <f>IF(ISBLANK(INDEX('Policy Characteristics'!G:G,MATCH($C1187,'Policy Characteristics'!$C:$C,0))),"",INDEX('Policy Characteristics'!G:G,MATCH($C1187,'Policy Characteristics'!$C:$C,0)))</f>
        <v>10</v>
      </c>
      <c r="N1187" s="272">
        <f>IF(ISBLANK(INDEX('Policy Characteristics'!H:H,MATCH($C1187,'Policy Characteristics'!$C:$C,0))),"",INDEX('Policy Characteristics'!H:H,MATCH($C1187,'Policy Characteristics'!$C:$C,0)))</f>
        <v>1</v>
      </c>
      <c r="O1187" s="272" t="str">
        <f>IF(ISBLANK(INDEX('Policy Characteristics'!I:I,MATCH($C1187,'Policy Characteristics'!$C:$C,0))),"",INDEX('Policy Characteristics'!I:I,MATCH($C1187,'Policy Characteristics'!$C:$C,0)))</f>
        <v>weight</v>
      </c>
      <c r="P1187" s="272" t="str">
        <f>IF(ISBLANK(INDEX('Policy Characteristics'!J:J,MATCH($C1187,'Policy Characteristics'!$C:$C,0))),"",INDEX('Policy Characteristics'!J:J,MATCH($C1187,'Policy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7" s="272" t="str">
        <f>IF(ISBLANK(INDEX('Policy Characteristics'!K:K,MATCH($C1187,'Policy Characteristics'!$C:$C,0))),"",INDEX('Policy Characteristics'!K:K,MATCH($C1187,'Policy Characteristics'!$C:$C,0)))</f>
        <v>io-model.html</v>
      </c>
      <c r="R1187" s="272" t="str">
        <f>IF(ISBLANK(INDEX('Policy Characteristics'!L:L,MATCH($C1187,'Policy Characteristics'!$C:$C,0))),"",INDEX('Policy Characteristics'!L:L,MATCH($C1187,'Policy Characteristics'!$C:$C,0)))</f>
        <v/>
      </c>
    </row>
    <row r="1188" spans="1:18" ht="16">
      <c r="A1188" s="272" t="str">
        <f>IF(ISBLANK(INDEX('Policy Characteristics'!A:A,MATCH($C1188,'Policy Characteristics'!$C:$C,0))),"",INDEX('Policy Characteristics'!A:A,MATCH($C1188,'Policy Characteristics'!$C:$C,0)))</f>
        <v>Government Revenue Accounting</v>
      </c>
      <c r="B1188" s="272" t="str">
        <f>IF(ISBLANK(INDEX('Policy Characteristics'!B:B,MATCH($C1188,'Policy Characteristics'!$C:$C,0))),"",INDEX('Policy Characteristics'!B:B,MATCH($C1188,'Policy Characteristics'!$C:$C,0)))</f>
        <v>Fuel Tax Revenue</v>
      </c>
      <c r="C1188" s="275" t="s">
        <v>3064</v>
      </c>
      <c r="D1188" s="1" t="s">
        <v>3072</v>
      </c>
      <c r="F1188" s="1" t="s">
        <v>3077</v>
      </c>
      <c r="H1188" s="43">
        <v>550</v>
      </c>
      <c r="I1188" s="1" t="s">
        <v>45</v>
      </c>
      <c r="J1188" s="274" t="str">
        <f>IF(ISBLANK(INDEX('Policy Characteristics'!D:D,MATCH($C1188,'Policy Characteristics'!$C:$C,0))),"",INDEX('Policy Characteristics'!D:D,MATCH($C1188,'Policy Characteristics'!$C:$C,0)))</f>
        <v/>
      </c>
      <c r="K1188" s="272" t="str">
        <f>IF(ISBLANK(INDEX('Policy Characteristics'!E:E,MATCH($C1188,'Policy Characteristics'!$C:$C,0))),"",INDEX('Policy Characteristics'!E:E,MATCH($C1188,'Policy Characteristics'!$C:$C,0)))</f>
        <v>GRA fuel tax revenue</v>
      </c>
      <c r="L1188" s="272">
        <f>IF(ISBLANK(INDEX('Policy Characteristics'!F:F,MATCH($C1188,'Policy Characteristics'!$C:$C,0))),"",INDEX('Policy Characteristics'!F:F,MATCH($C1188,'Policy Characteristics'!$C:$C,0)))</f>
        <v>0</v>
      </c>
      <c r="M1188" s="272">
        <f>IF(ISBLANK(INDEX('Policy Characteristics'!G:G,MATCH($C1188,'Policy Characteristics'!$C:$C,0))),"",INDEX('Policy Characteristics'!G:G,MATCH($C1188,'Policy Characteristics'!$C:$C,0)))</f>
        <v>10</v>
      </c>
      <c r="N1188" s="272">
        <f>IF(ISBLANK(INDEX('Policy Characteristics'!H:H,MATCH($C1188,'Policy Characteristics'!$C:$C,0))),"",INDEX('Policy Characteristics'!H:H,MATCH($C1188,'Policy Characteristics'!$C:$C,0)))</f>
        <v>1</v>
      </c>
      <c r="O1188" s="272" t="str">
        <f>IF(ISBLANK(INDEX('Policy Characteristics'!I:I,MATCH($C1188,'Policy Characteristics'!$C:$C,0))),"",INDEX('Policy Characteristics'!I:I,MATCH($C1188,'Policy Characteristics'!$C:$C,0)))</f>
        <v>weight</v>
      </c>
      <c r="P1188" s="272" t="str">
        <f>IF(ISBLANK(INDEX('Policy Characteristics'!J:J,MATCH($C1188,'Policy Characteristics'!$C:$C,0))),"",INDEX('Policy Characteristics'!J:J,MATCH($C1188,'Policy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8" s="272" t="str">
        <f>IF(ISBLANK(INDEX('Policy Characteristics'!K:K,MATCH($C1188,'Policy Characteristics'!$C:$C,0))),"",INDEX('Policy Characteristics'!K:K,MATCH($C1188,'Policy Characteristics'!$C:$C,0)))</f>
        <v>io-model.html</v>
      </c>
      <c r="R1188" s="272" t="str">
        <f>IF(ISBLANK(INDEX('Policy Characteristics'!L:L,MATCH($C1188,'Policy Characteristics'!$C:$C,0))),"",INDEX('Policy Characteristics'!L:L,MATCH($C1188,'Policy Characteristics'!$C:$C,0)))</f>
        <v/>
      </c>
    </row>
    <row r="1189" spans="1:18" ht="16">
      <c r="A1189" s="272" t="str">
        <f>IF(ISBLANK(INDEX('Policy Characteristics'!A:A,MATCH($C1189,'Policy Characteristics'!$C:$C,0))),"",INDEX('Policy Characteristics'!A:A,MATCH($C1189,'Policy Characteristics'!$C:$C,0)))</f>
        <v>Government Revenue Accounting</v>
      </c>
      <c r="B1189" s="272" t="str">
        <f>IF(ISBLANK(INDEX('Policy Characteristics'!B:B,MATCH($C1189,'Policy Characteristics'!$C:$C,0))),"",INDEX('Policy Characteristics'!B:B,MATCH($C1189,'Policy Characteristics'!$C:$C,0)))</f>
        <v>Fuel Tax Revenue</v>
      </c>
      <c r="C1189" s="274" t="str">
        <f t="shared" ref="C1189:C1192" si="69">C$1188</f>
        <v>GRA for Fuel Tax Revenue</v>
      </c>
      <c r="D1189" s="1" t="s">
        <v>3073</v>
      </c>
      <c r="F1189" s="1" t="s">
        <v>3102</v>
      </c>
      <c r="H1189" s="43">
        <v>551</v>
      </c>
      <c r="I1189" s="4" t="str">
        <f t="shared" ref="I1189:I1192" si="70">I$1188</f>
        <v>Yes</v>
      </c>
      <c r="J1189" s="274" t="str">
        <f>IF(ISBLANK(INDEX('Policy Characteristics'!D:D,MATCH($C1189,'Policy Characteristics'!$C:$C,0))),"",INDEX('Policy Characteristics'!D:D,MATCH($C1189,'Policy Characteristics'!$C:$C,0)))</f>
        <v/>
      </c>
      <c r="K1189" s="272" t="str">
        <f>IF(ISBLANK(INDEX('Policy Characteristics'!E:E,MATCH($C1189,'Policy Characteristics'!$C:$C,0))),"",INDEX('Policy Characteristics'!E:E,MATCH($C1189,'Policy Characteristics'!$C:$C,0)))</f>
        <v>GRA fuel tax revenue</v>
      </c>
      <c r="L1189" s="272">
        <f>IF(ISBLANK(INDEX('Policy Characteristics'!F:F,MATCH($C1189,'Policy Characteristics'!$C:$C,0))),"",INDEX('Policy Characteristics'!F:F,MATCH($C1189,'Policy Characteristics'!$C:$C,0)))</f>
        <v>0</v>
      </c>
      <c r="M1189" s="272">
        <f>IF(ISBLANK(INDEX('Policy Characteristics'!G:G,MATCH($C1189,'Policy Characteristics'!$C:$C,0))),"",INDEX('Policy Characteristics'!G:G,MATCH($C1189,'Policy Characteristics'!$C:$C,0)))</f>
        <v>10</v>
      </c>
      <c r="N1189" s="272">
        <f>IF(ISBLANK(INDEX('Policy Characteristics'!H:H,MATCH($C1189,'Policy Characteristics'!$C:$C,0))),"",INDEX('Policy Characteristics'!H:H,MATCH($C1189,'Policy Characteristics'!$C:$C,0)))</f>
        <v>1</v>
      </c>
      <c r="O1189" s="272" t="str">
        <f>IF(ISBLANK(INDEX('Policy Characteristics'!I:I,MATCH($C1189,'Policy Characteristics'!$C:$C,0))),"",INDEX('Policy Characteristics'!I:I,MATCH($C1189,'Policy Characteristics'!$C:$C,0)))</f>
        <v>weight</v>
      </c>
      <c r="P1189" s="272" t="str">
        <f>IF(ISBLANK(INDEX('Policy Characteristics'!J:J,MATCH($C1189,'Policy Characteristics'!$C:$C,0))),"",INDEX('Policy Characteristics'!J:J,MATCH($C1189,'Policy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89" s="272" t="str">
        <f>IF(ISBLANK(INDEX('Policy Characteristics'!K:K,MATCH($C1189,'Policy Characteristics'!$C:$C,0))),"",INDEX('Policy Characteristics'!K:K,MATCH($C1189,'Policy Characteristics'!$C:$C,0)))</f>
        <v>io-model.html</v>
      </c>
      <c r="R1189" s="272" t="str">
        <f>IF(ISBLANK(INDEX('Policy Characteristics'!L:L,MATCH($C1189,'Policy Characteristics'!$C:$C,0))),"",INDEX('Policy Characteristics'!L:L,MATCH($C1189,'Policy Characteristics'!$C:$C,0)))</f>
        <v/>
      </c>
    </row>
    <row r="1190" spans="1:18" ht="16">
      <c r="A1190" s="272" t="str">
        <f>IF(ISBLANK(INDEX('Policy Characteristics'!A:A,MATCH($C1190,'Policy Characteristics'!$C:$C,0))),"",INDEX('Policy Characteristics'!A:A,MATCH($C1190,'Policy Characteristics'!$C:$C,0)))</f>
        <v>Government Revenue Accounting</v>
      </c>
      <c r="B1190" s="272" t="str">
        <f>IF(ISBLANK(INDEX('Policy Characteristics'!B:B,MATCH($C1190,'Policy Characteristics'!$C:$C,0))),"",INDEX('Policy Characteristics'!B:B,MATCH($C1190,'Policy Characteristics'!$C:$C,0)))</f>
        <v>Fuel Tax Revenue</v>
      </c>
      <c r="C1190" s="274" t="str">
        <f t="shared" si="69"/>
        <v>GRA for Fuel Tax Revenue</v>
      </c>
      <c r="D1190" s="1" t="s">
        <v>3074</v>
      </c>
      <c r="F1190" s="1" t="s">
        <v>3078</v>
      </c>
      <c r="H1190" s="43">
        <v>552</v>
      </c>
      <c r="I1190" s="4" t="str">
        <f t="shared" si="70"/>
        <v>Yes</v>
      </c>
      <c r="J1190" s="274" t="str">
        <f>IF(ISBLANK(INDEX('Policy Characteristics'!D:D,MATCH($C1190,'Policy Characteristics'!$C:$C,0))),"",INDEX('Policy Characteristics'!D:D,MATCH($C1190,'Policy Characteristics'!$C:$C,0)))</f>
        <v/>
      </c>
      <c r="K1190" s="272" t="str">
        <f>IF(ISBLANK(INDEX('Policy Characteristics'!E:E,MATCH($C1190,'Policy Characteristics'!$C:$C,0))),"",INDEX('Policy Characteristics'!E:E,MATCH($C1190,'Policy Characteristics'!$C:$C,0)))</f>
        <v>GRA fuel tax revenue</v>
      </c>
      <c r="L1190" s="272">
        <f>IF(ISBLANK(INDEX('Policy Characteristics'!F:F,MATCH($C1190,'Policy Characteristics'!$C:$C,0))),"",INDEX('Policy Characteristics'!F:F,MATCH($C1190,'Policy Characteristics'!$C:$C,0)))</f>
        <v>0</v>
      </c>
      <c r="M1190" s="272">
        <f>IF(ISBLANK(INDEX('Policy Characteristics'!G:G,MATCH($C1190,'Policy Characteristics'!$C:$C,0))),"",INDEX('Policy Characteristics'!G:G,MATCH($C1190,'Policy Characteristics'!$C:$C,0)))</f>
        <v>10</v>
      </c>
      <c r="N1190" s="272">
        <f>IF(ISBLANK(INDEX('Policy Characteristics'!H:H,MATCH($C1190,'Policy Characteristics'!$C:$C,0))),"",INDEX('Policy Characteristics'!H:H,MATCH($C1190,'Policy Characteristics'!$C:$C,0)))</f>
        <v>1</v>
      </c>
      <c r="O1190" s="272" t="str">
        <f>IF(ISBLANK(INDEX('Policy Characteristics'!I:I,MATCH($C1190,'Policy Characteristics'!$C:$C,0))),"",INDEX('Policy Characteristics'!I:I,MATCH($C1190,'Policy Characteristics'!$C:$C,0)))</f>
        <v>weight</v>
      </c>
      <c r="P1190" s="272" t="str">
        <f>IF(ISBLANK(INDEX('Policy Characteristics'!J:J,MATCH($C1190,'Policy Characteristics'!$C:$C,0))),"",INDEX('Policy Characteristics'!J:J,MATCH($C1190,'Policy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0" s="272" t="str">
        <f>IF(ISBLANK(INDEX('Policy Characteristics'!K:K,MATCH($C1190,'Policy Characteristics'!$C:$C,0))),"",INDEX('Policy Characteristics'!K:K,MATCH($C1190,'Policy Characteristics'!$C:$C,0)))</f>
        <v>io-model.html</v>
      </c>
      <c r="R1190" s="272" t="str">
        <f>IF(ISBLANK(INDEX('Policy Characteristics'!L:L,MATCH($C1190,'Policy Characteristics'!$C:$C,0))),"",INDEX('Policy Characteristics'!L:L,MATCH($C1190,'Policy Characteristics'!$C:$C,0)))</f>
        <v/>
      </c>
    </row>
    <row r="1191" spans="1:18" ht="16">
      <c r="A1191" s="272" t="str">
        <f>IF(ISBLANK(INDEX('Policy Characteristics'!A:A,MATCH($C1191,'Policy Characteristics'!$C:$C,0))),"",INDEX('Policy Characteristics'!A:A,MATCH($C1191,'Policy Characteristics'!$C:$C,0)))</f>
        <v>Government Revenue Accounting</v>
      </c>
      <c r="B1191" s="272" t="str">
        <f>IF(ISBLANK(INDEX('Policy Characteristics'!B:B,MATCH($C1191,'Policy Characteristics'!$C:$C,0))),"",INDEX('Policy Characteristics'!B:B,MATCH($C1191,'Policy Characteristics'!$C:$C,0)))</f>
        <v>Fuel Tax Revenue</v>
      </c>
      <c r="C1191" s="274" t="str">
        <f t="shared" si="69"/>
        <v>GRA for Fuel Tax Revenue</v>
      </c>
      <c r="D1191" s="1" t="s">
        <v>3075</v>
      </c>
      <c r="F1191" s="1" t="s">
        <v>3079</v>
      </c>
      <c r="H1191" s="43">
        <v>553</v>
      </c>
      <c r="I1191" s="4" t="str">
        <f t="shared" si="70"/>
        <v>Yes</v>
      </c>
      <c r="J1191" s="274" t="str">
        <f>IF(ISBLANK(INDEX('Policy Characteristics'!D:D,MATCH($C1191,'Policy Characteristics'!$C:$C,0))),"",INDEX('Policy Characteristics'!D:D,MATCH($C1191,'Policy Characteristics'!$C:$C,0)))</f>
        <v/>
      </c>
      <c r="K1191" s="272" t="str">
        <f>IF(ISBLANK(INDEX('Policy Characteristics'!E:E,MATCH($C1191,'Policy Characteristics'!$C:$C,0))),"",INDEX('Policy Characteristics'!E:E,MATCH($C1191,'Policy Characteristics'!$C:$C,0)))</f>
        <v>GRA fuel tax revenue</v>
      </c>
      <c r="L1191" s="272">
        <f>IF(ISBLANK(INDEX('Policy Characteristics'!F:F,MATCH($C1191,'Policy Characteristics'!$C:$C,0))),"",INDEX('Policy Characteristics'!F:F,MATCH($C1191,'Policy Characteristics'!$C:$C,0)))</f>
        <v>0</v>
      </c>
      <c r="M1191" s="272">
        <f>IF(ISBLANK(INDEX('Policy Characteristics'!G:G,MATCH($C1191,'Policy Characteristics'!$C:$C,0))),"",INDEX('Policy Characteristics'!G:G,MATCH($C1191,'Policy Characteristics'!$C:$C,0)))</f>
        <v>10</v>
      </c>
      <c r="N1191" s="272">
        <f>IF(ISBLANK(INDEX('Policy Characteristics'!H:H,MATCH($C1191,'Policy Characteristics'!$C:$C,0))),"",INDEX('Policy Characteristics'!H:H,MATCH($C1191,'Policy Characteristics'!$C:$C,0)))</f>
        <v>1</v>
      </c>
      <c r="O1191" s="272" t="str">
        <f>IF(ISBLANK(INDEX('Policy Characteristics'!I:I,MATCH($C1191,'Policy Characteristics'!$C:$C,0))),"",INDEX('Policy Characteristics'!I:I,MATCH($C1191,'Policy Characteristics'!$C:$C,0)))</f>
        <v>weight</v>
      </c>
      <c r="P1191" s="272" t="str">
        <f>IF(ISBLANK(INDEX('Policy Characteristics'!J:J,MATCH($C1191,'Policy Characteristics'!$C:$C,0))),"",INDEX('Policy Characteristics'!J:J,MATCH($C1191,'Policy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1" s="272" t="str">
        <f>IF(ISBLANK(INDEX('Policy Characteristics'!K:K,MATCH($C1191,'Policy Characteristics'!$C:$C,0))),"",INDEX('Policy Characteristics'!K:K,MATCH($C1191,'Policy Characteristics'!$C:$C,0)))</f>
        <v>io-model.html</v>
      </c>
      <c r="R1191" s="272" t="str">
        <f>IF(ISBLANK(INDEX('Policy Characteristics'!L:L,MATCH($C1191,'Policy Characteristics'!$C:$C,0))),"",INDEX('Policy Characteristics'!L:L,MATCH($C1191,'Policy Characteristics'!$C:$C,0)))</f>
        <v/>
      </c>
    </row>
    <row r="1192" spans="1:18" ht="16">
      <c r="A1192" s="272" t="str">
        <f>IF(ISBLANK(INDEX('Policy Characteristics'!A:A,MATCH($C1192,'Policy Characteristics'!$C:$C,0))),"",INDEX('Policy Characteristics'!A:A,MATCH($C1192,'Policy Characteristics'!$C:$C,0)))</f>
        <v>Government Revenue Accounting</v>
      </c>
      <c r="B1192" s="272" t="str">
        <f>IF(ISBLANK(INDEX('Policy Characteristics'!B:B,MATCH($C1192,'Policy Characteristics'!$C:$C,0))),"",INDEX('Policy Characteristics'!B:B,MATCH($C1192,'Policy Characteristics'!$C:$C,0)))</f>
        <v>Fuel Tax Revenue</v>
      </c>
      <c r="C1192" s="274" t="str">
        <f t="shared" si="69"/>
        <v>GRA for Fuel Tax Revenue</v>
      </c>
      <c r="D1192" s="1" t="s">
        <v>3076</v>
      </c>
      <c r="F1192" s="1" t="s">
        <v>3080</v>
      </c>
      <c r="H1192" s="43">
        <v>554</v>
      </c>
      <c r="I1192" s="4" t="str">
        <f t="shared" si="70"/>
        <v>Yes</v>
      </c>
      <c r="J1192" s="274" t="str">
        <f>IF(ISBLANK(INDEX('Policy Characteristics'!D:D,MATCH($C1192,'Policy Characteristics'!$C:$C,0))),"",INDEX('Policy Characteristics'!D:D,MATCH($C1192,'Policy Characteristics'!$C:$C,0)))</f>
        <v/>
      </c>
      <c r="K1192" s="272" t="str">
        <f>IF(ISBLANK(INDEX('Policy Characteristics'!E:E,MATCH($C1192,'Policy Characteristics'!$C:$C,0))),"",INDEX('Policy Characteristics'!E:E,MATCH($C1192,'Policy Characteristics'!$C:$C,0)))</f>
        <v>GRA fuel tax revenue</v>
      </c>
      <c r="L1192" s="272">
        <f>IF(ISBLANK(INDEX('Policy Characteristics'!F:F,MATCH($C1192,'Policy Characteristics'!$C:$C,0))),"",INDEX('Policy Characteristics'!F:F,MATCH($C1192,'Policy Characteristics'!$C:$C,0)))</f>
        <v>0</v>
      </c>
      <c r="M1192" s="272">
        <f>IF(ISBLANK(INDEX('Policy Characteristics'!G:G,MATCH($C1192,'Policy Characteristics'!$C:$C,0))),"",INDEX('Policy Characteristics'!G:G,MATCH($C1192,'Policy Characteristics'!$C:$C,0)))</f>
        <v>10</v>
      </c>
      <c r="N1192" s="272">
        <f>IF(ISBLANK(INDEX('Policy Characteristics'!H:H,MATCH($C1192,'Policy Characteristics'!$C:$C,0))),"",INDEX('Policy Characteristics'!H:H,MATCH($C1192,'Policy Characteristics'!$C:$C,0)))</f>
        <v>1</v>
      </c>
      <c r="O1192" s="272" t="str">
        <f>IF(ISBLANK(INDEX('Policy Characteristics'!I:I,MATCH($C1192,'Policy Characteristics'!$C:$C,0))),"",INDEX('Policy Characteristics'!I:I,MATCH($C1192,'Policy Characteristics'!$C:$C,0)))</f>
        <v>weight</v>
      </c>
      <c r="P1192" s="272" t="str">
        <f>IF(ISBLANK(INDEX('Policy Characteristics'!J:J,MATCH($C1192,'Policy Characteristics'!$C:$C,0))),"",INDEX('Policy Characteristics'!J:J,MATCH($C1192,'Policy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2" s="272" t="str">
        <f>IF(ISBLANK(INDEX('Policy Characteristics'!K:K,MATCH($C1192,'Policy Characteristics'!$C:$C,0))),"",INDEX('Policy Characteristics'!K:K,MATCH($C1192,'Policy Characteristics'!$C:$C,0)))</f>
        <v>io-model.html</v>
      </c>
      <c r="R1192" s="272" t="str">
        <f>IF(ISBLANK(INDEX('Policy Characteristics'!L:L,MATCH($C1192,'Policy Characteristics'!$C:$C,0))),"",INDEX('Policy Characteristics'!L:L,MATCH($C1192,'Policy Characteristics'!$C:$C,0)))</f>
        <v/>
      </c>
    </row>
    <row r="1193" spans="1:18" ht="16">
      <c r="A1193" s="272" t="str">
        <f>IF(ISBLANK(INDEX('Policy Characteristics'!A:A,MATCH($C1193,'Policy Characteristics'!$C:$C,0))),"",INDEX('Policy Characteristics'!A:A,MATCH($C1193,'Policy Characteristics'!$C:$C,0)))</f>
        <v>Government Revenue Accounting</v>
      </c>
      <c r="B1193" s="272" t="str">
        <f>IF(ISBLANK(INDEX('Policy Characteristics'!B:B,MATCH($C1193,'Policy Characteristics'!$C:$C,0))),"",INDEX('Policy Characteristics'!B:B,MATCH($C1193,'Policy Characteristics'!$C:$C,0)))</f>
        <v>EV Subsidy</v>
      </c>
      <c r="C1193" s="275" t="s">
        <v>3065</v>
      </c>
      <c r="D1193" s="1" t="s">
        <v>3072</v>
      </c>
      <c r="F1193" s="1" t="s">
        <v>3077</v>
      </c>
      <c r="H1193" s="43">
        <v>555</v>
      </c>
      <c r="I1193" s="1" t="s">
        <v>45</v>
      </c>
      <c r="J1193" s="274" t="str">
        <f>IF(ISBLANK(INDEX('Policy Characteristics'!D:D,MATCH($C1193,'Policy Characteristics'!$C:$C,0))),"",INDEX('Policy Characteristics'!D:D,MATCH($C1193,'Policy Characteristics'!$C:$C,0)))</f>
        <v/>
      </c>
      <c r="K1193" s="272" t="str">
        <f>IF(ISBLANK(INDEX('Policy Characteristics'!E:E,MATCH($C1193,'Policy Characteristics'!$C:$C,0))),"",INDEX('Policy Characteristics'!E:E,MATCH($C1193,'Policy Characteristics'!$C:$C,0)))</f>
        <v>GRA EV subsidy</v>
      </c>
      <c r="L1193" s="272">
        <f>IF(ISBLANK(INDEX('Policy Characteristics'!F:F,MATCH($C1193,'Policy Characteristics'!$C:$C,0))),"",INDEX('Policy Characteristics'!F:F,MATCH($C1193,'Policy Characteristics'!$C:$C,0)))</f>
        <v>0</v>
      </c>
      <c r="M1193" s="272">
        <f>IF(ISBLANK(INDEX('Policy Characteristics'!G:G,MATCH($C1193,'Policy Characteristics'!$C:$C,0))),"",INDEX('Policy Characteristics'!G:G,MATCH($C1193,'Policy Characteristics'!$C:$C,0)))</f>
        <v>10</v>
      </c>
      <c r="N1193" s="272">
        <f>IF(ISBLANK(INDEX('Policy Characteristics'!H:H,MATCH($C1193,'Policy Characteristics'!$C:$C,0))),"",INDEX('Policy Characteristics'!H:H,MATCH($C1193,'Policy Characteristics'!$C:$C,0)))</f>
        <v>1</v>
      </c>
      <c r="O1193" s="272" t="str">
        <f>IF(ISBLANK(INDEX('Policy Characteristics'!I:I,MATCH($C1193,'Policy Characteristics'!$C:$C,0))),"",INDEX('Policy Characteristics'!I:I,MATCH($C1193,'Policy Characteristics'!$C:$C,0)))</f>
        <v>weight</v>
      </c>
      <c r="P1193" s="272" t="str">
        <f>IF(ISBLANK(INDEX('Policy Characteristics'!J:J,MATCH($C1193,'Policy Characteristics'!$C:$C,0))),"",INDEX('Policy Characteristics'!J:J,MATCH($C1193,'Policy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3" s="272" t="str">
        <f>IF(ISBLANK(INDEX('Policy Characteristics'!K:K,MATCH($C1193,'Policy Characteristics'!$C:$C,0))),"",INDEX('Policy Characteristics'!K:K,MATCH($C1193,'Policy Characteristics'!$C:$C,0)))</f>
        <v>io-model.html</v>
      </c>
      <c r="R1193" s="272" t="str">
        <f>IF(ISBLANK(INDEX('Policy Characteristics'!L:L,MATCH($C1193,'Policy Characteristics'!$C:$C,0))),"",INDEX('Policy Characteristics'!L:L,MATCH($C1193,'Policy Characteristics'!$C:$C,0)))</f>
        <v/>
      </c>
    </row>
    <row r="1194" spans="1:18" ht="16">
      <c r="A1194" s="272" t="str">
        <f>IF(ISBLANK(INDEX('Policy Characteristics'!A:A,MATCH($C1194,'Policy Characteristics'!$C:$C,0))),"",INDEX('Policy Characteristics'!A:A,MATCH($C1194,'Policy Characteristics'!$C:$C,0)))</f>
        <v>Government Revenue Accounting</v>
      </c>
      <c r="B1194" s="272" t="str">
        <f>IF(ISBLANK(INDEX('Policy Characteristics'!B:B,MATCH($C1194,'Policy Characteristics'!$C:$C,0))),"",INDEX('Policy Characteristics'!B:B,MATCH($C1194,'Policy Characteristics'!$C:$C,0)))</f>
        <v>EV Subsidy</v>
      </c>
      <c r="C1194" s="274" t="str">
        <f t="shared" ref="C1194:C1197" si="71">C$1193</f>
        <v>GRA for EV Subsidy</v>
      </c>
      <c r="D1194" s="1" t="s">
        <v>3073</v>
      </c>
      <c r="F1194" s="1" t="s">
        <v>3102</v>
      </c>
      <c r="H1194" s="43">
        <v>556</v>
      </c>
      <c r="I1194" s="4" t="str">
        <f t="shared" ref="I1194:I1197" si="72">I$1193</f>
        <v>Yes</v>
      </c>
      <c r="J1194" s="274" t="str">
        <f>IF(ISBLANK(INDEX('Policy Characteristics'!D:D,MATCH($C1194,'Policy Characteristics'!$C:$C,0))),"",INDEX('Policy Characteristics'!D:D,MATCH($C1194,'Policy Characteristics'!$C:$C,0)))</f>
        <v/>
      </c>
      <c r="K1194" s="272" t="str">
        <f>IF(ISBLANK(INDEX('Policy Characteristics'!E:E,MATCH($C1194,'Policy Characteristics'!$C:$C,0))),"",INDEX('Policy Characteristics'!E:E,MATCH($C1194,'Policy Characteristics'!$C:$C,0)))</f>
        <v>GRA EV subsidy</v>
      </c>
      <c r="L1194" s="272">
        <f>IF(ISBLANK(INDEX('Policy Characteristics'!F:F,MATCH($C1194,'Policy Characteristics'!$C:$C,0))),"",INDEX('Policy Characteristics'!F:F,MATCH($C1194,'Policy Characteristics'!$C:$C,0)))</f>
        <v>0</v>
      </c>
      <c r="M1194" s="272">
        <f>IF(ISBLANK(INDEX('Policy Characteristics'!G:G,MATCH($C1194,'Policy Characteristics'!$C:$C,0))),"",INDEX('Policy Characteristics'!G:G,MATCH($C1194,'Policy Characteristics'!$C:$C,0)))</f>
        <v>10</v>
      </c>
      <c r="N1194" s="272">
        <f>IF(ISBLANK(INDEX('Policy Characteristics'!H:H,MATCH($C1194,'Policy Characteristics'!$C:$C,0))),"",INDEX('Policy Characteristics'!H:H,MATCH($C1194,'Policy Characteristics'!$C:$C,0)))</f>
        <v>1</v>
      </c>
      <c r="O1194" s="272" t="str">
        <f>IF(ISBLANK(INDEX('Policy Characteristics'!I:I,MATCH($C1194,'Policy Characteristics'!$C:$C,0))),"",INDEX('Policy Characteristics'!I:I,MATCH($C1194,'Policy Characteristics'!$C:$C,0)))</f>
        <v>weight</v>
      </c>
      <c r="P1194" s="272" t="str">
        <f>IF(ISBLANK(INDEX('Policy Characteristics'!J:J,MATCH($C1194,'Policy Characteristics'!$C:$C,0))),"",INDEX('Policy Characteristics'!J:J,MATCH($C1194,'Policy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4" s="272" t="str">
        <f>IF(ISBLANK(INDEX('Policy Characteristics'!K:K,MATCH($C1194,'Policy Characteristics'!$C:$C,0))),"",INDEX('Policy Characteristics'!K:K,MATCH($C1194,'Policy Characteristics'!$C:$C,0)))</f>
        <v>io-model.html</v>
      </c>
      <c r="R1194" s="272" t="str">
        <f>IF(ISBLANK(INDEX('Policy Characteristics'!L:L,MATCH($C1194,'Policy Characteristics'!$C:$C,0))),"",INDEX('Policy Characteristics'!L:L,MATCH($C1194,'Policy Characteristics'!$C:$C,0)))</f>
        <v/>
      </c>
    </row>
    <row r="1195" spans="1:18" ht="16">
      <c r="A1195" s="272" t="str">
        <f>IF(ISBLANK(INDEX('Policy Characteristics'!A:A,MATCH($C1195,'Policy Characteristics'!$C:$C,0))),"",INDEX('Policy Characteristics'!A:A,MATCH($C1195,'Policy Characteristics'!$C:$C,0)))</f>
        <v>Government Revenue Accounting</v>
      </c>
      <c r="B1195" s="272" t="str">
        <f>IF(ISBLANK(INDEX('Policy Characteristics'!B:B,MATCH($C1195,'Policy Characteristics'!$C:$C,0))),"",INDEX('Policy Characteristics'!B:B,MATCH($C1195,'Policy Characteristics'!$C:$C,0)))</f>
        <v>EV Subsidy</v>
      </c>
      <c r="C1195" s="274" t="str">
        <f t="shared" si="71"/>
        <v>GRA for EV Subsidy</v>
      </c>
      <c r="D1195" s="1" t="s">
        <v>3074</v>
      </c>
      <c r="F1195" s="1" t="s">
        <v>3078</v>
      </c>
      <c r="H1195" s="43">
        <v>557</v>
      </c>
      <c r="I1195" s="4" t="str">
        <f t="shared" si="72"/>
        <v>Yes</v>
      </c>
      <c r="J1195" s="274" t="str">
        <f>IF(ISBLANK(INDEX('Policy Characteristics'!D:D,MATCH($C1195,'Policy Characteristics'!$C:$C,0))),"",INDEX('Policy Characteristics'!D:D,MATCH($C1195,'Policy Characteristics'!$C:$C,0)))</f>
        <v/>
      </c>
      <c r="K1195" s="272" t="str">
        <f>IF(ISBLANK(INDEX('Policy Characteristics'!E:E,MATCH($C1195,'Policy Characteristics'!$C:$C,0))),"",INDEX('Policy Characteristics'!E:E,MATCH($C1195,'Policy Characteristics'!$C:$C,0)))</f>
        <v>GRA EV subsidy</v>
      </c>
      <c r="L1195" s="272">
        <f>IF(ISBLANK(INDEX('Policy Characteristics'!F:F,MATCH($C1195,'Policy Characteristics'!$C:$C,0))),"",INDEX('Policy Characteristics'!F:F,MATCH($C1195,'Policy Characteristics'!$C:$C,0)))</f>
        <v>0</v>
      </c>
      <c r="M1195" s="272">
        <f>IF(ISBLANK(INDEX('Policy Characteristics'!G:G,MATCH($C1195,'Policy Characteristics'!$C:$C,0))),"",INDEX('Policy Characteristics'!G:G,MATCH($C1195,'Policy Characteristics'!$C:$C,0)))</f>
        <v>10</v>
      </c>
      <c r="N1195" s="272">
        <f>IF(ISBLANK(INDEX('Policy Characteristics'!H:H,MATCH($C1195,'Policy Characteristics'!$C:$C,0))),"",INDEX('Policy Characteristics'!H:H,MATCH($C1195,'Policy Characteristics'!$C:$C,0)))</f>
        <v>1</v>
      </c>
      <c r="O1195" s="272" t="str">
        <f>IF(ISBLANK(INDEX('Policy Characteristics'!I:I,MATCH($C1195,'Policy Characteristics'!$C:$C,0))),"",INDEX('Policy Characteristics'!I:I,MATCH($C1195,'Policy Characteristics'!$C:$C,0)))</f>
        <v>weight</v>
      </c>
      <c r="P1195" s="272" t="str">
        <f>IF(ISBLANK(INDEX('Policy Characteristics'!J:J,MATCH($C1195,'Policy Characteristics'!$C:$C,0))),"",INDEX('Policy Characteristics'!J:J,MATCH($C1195,'Policy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5" s="272" t="str">
        <f>IF(ISBLANK(INDEX('Policy Characteristics'!K:K,MATCH($C1195,'Policy Characteristics'!$C:$C,0))),"",INDEX('Policy Characteristics'!K:K,MATCH($C1195,'Policy Characteristics'!$C:$C,0)))</f>
        <v>io-model.html</v>
      </c>
      <c r="R1195" s="272" t="str">
        <f>IF(ISBLANK(INDEX('Policy Characteristics'!L:L,MATCH($C1195,'Policy Characteristics'!$C:$C,0))),"",INDEX('Policy Characteristics'!L:L,MATCH($C1195,'Policy Characteristics'!$C:$C,0)))</f>
        <v/>
      </c>
    </row>
    <row r="1196" spans="1:18" ht="16">
      <c r="A1196" s="272" t="str">
        <f>IF(ISBLANK(INDEX('Policy Characteristics'!A:A,MATCH($C1196,'Policy Characteristics'!$C:$C,0))),"",INDEX('Policy Characteristics'!A:A,MATCH($C1196,'Policy Characteristics'!$C:$C,0)))</f>
        <v>Government Revenue Accounting</v>
      </c>
      <c r="B1196" s="272" t="str">
        <f>IF(ISBLANK(INDEX('Policy Characteristics'!B:B,MATCH($C1196,'Policy Characteristics'!$C:$C,0))),"",INDEX('Policy Characteristics'!B:B,MATCH($C1196,'Policy Characteristics'!$C:$C,0)))</f>
        <v>EV Subsidy</v>
      </c>
      <c r="C1196" s="274" t="str">
        <f t="shared" si="71"/>
        <v>GRA for EV Subsidy</v>
      </c>
      <c r="D1196" s="1" t="s">
        <v>3075</v>
      </c>
      <c r="F1196" s="1" t="s">
        <v>3079</v>
      </c>
      <c r="H1196" s="43">
        <v>558</v>
      </c>
      <c r="I1196" s="4" t="str">
        <f t="shared" si="72"/>
        <v>Yes</v>
      </c>
      <c r="J1196" s="274" t="str">
        <f>IF(ISBLANK(INDEX('Policy Characteristics'!D:D,MATCH($C1196,'Policy Characteristics'!$C:$C,0))),"",INDEX('Policy Characteristics'!D:D,MATCH($C1196,'Policy Characteristics'!$C:$C,0)))</f>
        <v/>
      </c>
      <c r="K1196" s="272" t="str">
        <f>IF(ISBLANK(INDEX('Policy Characteristics'!E:E,MATCH($C1196,'Policy Characteristics'!$C:$C,0))),"",INDEX('Policy Characteristics'!E:E,MATCH($C1196,'Policy Characteristics'!$C:$C,0)))</f>
        <v>GRA EV subsidy</v>
      </c>
      <c r="L1196" s="272">
        <f>IF(ISBLANK(INDEX('Policy Characteristics'!F:F,MATCH($C1196,'Policy Characteristics'!$C:$C,0))),"",INDEX('Policy Characteristics'!F:F,MATCH($C1196,'Policy Characteristics'!$C:$C,0)))</f>
        <v>0</v>
      </c>
      <c r="M1196" s="272">
        <f>IF(ISBLANK(INDEX('Policy Characteristics'!G:G,MATCH($C1196,'Policy Characteristics'!$C:$C,0))),"",INDEX('Policy Characteristics'!G:G,MATCH($C1196,'Policy Characteristics'!$C:$C,0)))</f>
        <v>10</v>
      </c>
      <c r="N1196" s="272">
        <f>IF(ISBLANK(INDEX('Policy Characteristics'!H:H,MATCH($C1196,'Policy Characteristics'!$C:$C,0))),"",INDEX('Policy Characteristics'!H:H,MATCH($C1196,'Policy Characteristics'!$C:$C,0)))</f>
        <v>1</v>
      </c>
      <c r="O1196" s="272" t="str">
        <f>IF(ISBLANK(INDEX('Policy Characteristics'!I:I,MATCH($C1196,'Policy Characteristics'!$C:$C,0))),"",INDEX('Policy Characteristics'!I:I,MATCH($C1196,'Policy Characteristics'!$C:$C,0)))</f>
        <v>weight</v>
      </c>
      <c r="P1196" s="272" t="str">
        <f>IF(ISBLANK(INDEX('Policy Characteristics'!J:J,MATCH($C1196,'Policy Characteristics'!$C:$C,0))),"",INDEX('Policy Characteristics'!J:J,MATCH($C1196,'Policy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6" s="272" t="str">
        <f>IF(ISBLANK(INDEX('Policy Characteristics'!K:K,MATCH($C1196,'Policy Characteristics'!$C:$C,0))),"",INDEX('Policy Characteristics'!K:K,MATCH($C1196,'Policy Characteristics'!$C:$C,0)))</f>
        <v>io-model.html</v>
      </c>
      <c r="R1196" s="272" t="str">
        <f>IF(ISBLANK(INDEX('Policy Characteristics'!L:L,MATCH($C1196,'Policy Characteristics'!$C:$C,0))),"",INDEX('Policy Characteristics'!L:L,MATCH($C1196,'Policy Characteristics'!$C:$C,0)))</f>
        <v/>
      </c>
    </row>
    <row r="1197" spans="1:18" ht="16">
      <c r="A1197" s="272" t="str">
        <f>IF(ISBLANK(INDEX('Policy Characteristics'!A:A,MATCH($C1197,'Policy Characteristics'!$C:$C,0))),"",INDEX('Policy Characteristics'!A:A,MATCH($C1197,'Policy Characteristics'!$C:$C,0)))</f>
        <v>Government Revenue Accounting</v>
      </c>
      <c r="B1197" s="272" t="str">
        <f>IF(ISBLANK(INDEX('Policy Characteristics'!B:B,MATCH($C1197,'Policy Characteristics'!$C:$C,0))),"",INDEX('Policy Characteristics'!B:B,MATCH($C1197,'Policy Characteristics'!$C:$C,0)))</f>
        <v>EV Subsidy</v>
      </c>
      <c r="C1197" s="274" t="str">
        <f t="shared" si="71"/>
        <v>GRA for EV Subsidy</v>
      </c>
      <c r="D1197" s="1" t="s">
        <v>3076</v>
      </c>
      <c r="F1197" s="1" t="s">
        <v>3080</v>
      </c>
      <c r="H1197" s="43">
        <v>559</v>
      </c>
      <c r="I1197" s="4" t="str">
        <f t="shared" si="72"/>
        <v>Yes</v>
      </c>
      <c r="J1197" s="274" t="str">
        <f>IF(ISBLANK(INDEX('Policy Characteristics'!D:D,MATCH($C1197,'Policy Characteristics'!$C:$C,0))),"",INDEX('Policy Characteristics'!D:D,MATCH($C1197,'Policy Characteristics'!$C:$C,0)))</f>
        <v/>
      </c>
      <c r="K1197" s="272" t="str">
        <f>IF(ISBLANK(INDEX('Policy Characteristics'!E:E,MATCH($C1197,'Policy Characteristics'!$C:$C,0))),"",INDEX('Policy Characteristics'!E:E,MATCH($C1197,'Policy Characteristics'!$C:$C,0)))</f>
        <v>GRA EV subsidy</v>
      </c>
      <c r="L1197" s="272">
        <f>IF(ISBLANK(INDEX('Policy Characteristics'!F:F,MATCH($C1197,'Policy Characteristics'!$C:$C,0))),"",INDEX('Policy Characteristics'!F:F,MATCH($C1197,'Policy Characteristics'!$C:$C,0)))</f>
        <v>0</v>
      </c>
      <c r="M1197" s="272">
        <f>IF(ISBLANK(INDEX('Policy Characteristics'!G:G,MATCH($C1197,'Policy Characteristics'!$C:$C,0))),"",INDEX('Policy Characteristics'!G:G,MATCH($C1197,'Policy Characteristics'!$C:$C,0)))</f>
        <v>10</v>
      </c>
      <c r="N1197" s="272">
        <f>IF(ISBLANK(INDEX('Policy Characteristics'!H:H,MATCH($C1197,'Policy Characteristics'!$C:$C,0))),"",INDEX('Policy Characteristics'!H:H,MATCH($C1197,'Policy Characteristics'!$C:$C,0)))</f>
        <v>1</v>
      </c>
      <c r="O1197" s="272" t="str">
        <f>IF(ISBLANK(INDEX('Policy Characteristics'!I:I,MATCH($C1197,'Policy Characteristics'!$C:$C,0))),"",INDEX('Policy Characteristics'!I:I,MATCH($C1197,'Policy Characteristics'!$C:$C,0)))</f>
        <v>weight</v>
      </c>
      <c r="P1197" s="272" t="str">
        <f>IF(ISBLANK(INDEX('Policy Characteristics'!J:J,MATCH($C1197,'Policy Characteristics'!$C:$C,0))),"",INDEX('Policy Characteristics'!J:J,MATCH($C1197,'Policy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7" s="272" t="str">
        <f>IF(ISBLANK(INDEX('Policy Characteristics'!K:K,MATCH($C1197,'Policy Characteristics'!$C:$C,0))),"",INDEX('Policy Characteristics'!K:K,MATCH($C1197,'Policy Characteristics'!$C:$C,0)))</f>
        <v>io-model.html</v>
      </c>
      <c r="R1197" s="272" t="str">
        <f>IF(ISBLANK(INDEX('Policy Characteristics'!L:L,MATCH($C1197,'Policy Characteristics'!$C:$C,0))),"",INDEX('Policy Characteristics'!L:L,MATCH($C1197,'Policy Characteristics'!$C:$C,0)))</f>
        <v/>
      </c>
    </row>
    <row r="1198" spans="1:18" ht="16">
      <c r="A1198" s="272" t="str">
        <f>IF(ISBLANK(INDEX('Policy Characteristics'!A:A,MATCH($C1198,'Policy Characteristics'!$C:$C,0))),"",INDEX('Policy Characteristics'!A:A,MATCH($C1198,'Policy Characteristics'!$C:$C,0)))</f>
        <v>Government Revenue Accounting</v>
      </c>
      <c r="B1198" s="272" t="str">
        <f>IF(ISBLANK(INDEX('Policy Characteristics'!B:B,MATCH($C1198,'Policy Characteristics'!$C:$C,0))),"",INDEX('Policy Characteristics'!B:B,MATCH($C1198,'Policy Characteristics'!$C:$C,0)))</f>
        <v>Electricity Generation Subsidy</v>
      </c>
      <c r="C1198" s="275" t="s">
        <v>3066</v>
      </c>
      <c r="D1198" s="1" t="s">
        <v>3072</v>
      </c>
      <c r="F1198" s="1" t="s">
        <v>3077</v>
      </c>
      <c r="H1198" s="43">
        <v>560</v>
      </c>
      <c r="I1198" s="1" t="s">
        <v>45</v>
      </c>
      <c r="J1198" s="274" t="str">
        <f>IF(ISBLANK(INDEX('Policy Characteristics'!D:D,MATCH($C1198,'Policy Characteristics'!$C:$C,0))),"",INDEX('Policy Characteristics'!D:D,MATCH($C1198,'Policy Characteristics'!$C:$C,0)))</f>
        <v/>
      </c>
      <c r="K1198" s="272" t="str">
        <f>IF(ISBLANK(INDEX('Policy Characteristics'!E:E,MATCH($C1198,'Policy Characteristics'!$C:$C,0))),"",INDEX('Policy Characteristics'!E:E,MATCH($C1198,'Policy Characteristics'!$C:$C,0)))</f>
        <v>GRA elec gen subsidy</v>
      </c>
      <c r="L1198" s="272">
        <f>IF(ISBLANK(INDEX('Policy Characteristics'!F:F,MATCH($C1198,'Policy Characteristics'!$C:$C,0))),"",INDEX('Policy Characteristics'!F:F,MATCH($C1198,'Policy Characteristics'!$C:$C,0)))</f>
        <v>0</v>
      </c>
      <c r="M1198" s="272">
        <f>IF(ISBLANK(INDEX('Policy Characteristics'!G:G,MATCH($C1198,'Policy Characteristics'!$C:$C,0))),"",INDEX('Policy Characteristics'!G:G,MATCH($C1198,'Policy Characteristics'!$C:$C,0)))</f>
        <v>10</v>
      </c>
      <c r="N1198" s="272">
        <f>IF(ISBLANK(INDEX('Policy Characteristics'!H:H,MATCH($C1198,'Policy Characteristics'!$C:$C,0))),"",INDEX('Policy Characteristics'!H:H,MATCH($C1198,'Policy Characteristics'!$C:$C,0)))</f>
        <v>1</v>
      </c>
      <c r="O1198" s="272" t="str">
        <f>IF(ISBLANK(INDEX('Policy Characteristics'!I:I,MATCH($C1198,'Policy Characteristics'!$C:$C,0))),"",INDEX('Policy Characteristics'!I:I,MATCH($C1198,'Policy Characteristics'!$C:$C,0)))</f>
        <v>weight</v>
      </c>
      <c r="P1198" s="272" t="str">
        <f>IF(ISBLANK(INDEX('Policy Characteristics'!J:J,MATCH($C1198,'Policy Characteristics'!$C:$C,0))),"",INDEX('Policy Characteristics'!J:J,MATCH($C1198,'Policy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8" s="272" t="str">
        <f>IF(ISBLANK(INDEX('Policy Characteristics'!K:K,MATCH($C1198,'Policy Characteristics'!$C:$C,0))),"",INDEX('Policy Characteristics'!K:K,MATCH($C1198,'Policy Characteristics'!$C:$C,0)))</f>
        <v>io-model.html</v>
      </c>
      <c r="R1198" s="272" t="str">
        <f>IF(ISBLANK(INDEX('Policy Characteristics'!L:L,MATCH($C1198,'Policy Characteristics'!$C:$C,0))),"",INDEX('Policy Characteristics'!L:L,MATCH($C1198,'Policy Characteristics'!$C:$C,0)))</f>
        <v/>
      </c>
    </row>
    <row r="1199" spans="1:18" ht="16">
      <c r="A1199" s="272" t="str">
        <f>IF(ISBLANK(INDEX('Policy Characteristics'!A:A,MATCH($C1199,'Policy Characteristics'!$C:$C,0))),"",INDEX('Policy Characteristics'!A:A,MATCH($C1199,'Policy Characteristics'!$C:$C,0)))</f>
        <v>Government Revenue Accounting</v>
      </c>
      <c r="B1199" s="272" t="str">
        <f>IF(ISBLANK(INDEX('Policy Characteristics'!B:B,MATCH($C1199,'Policy Characteristics'!$C:$C,0))),"",INDEX('Policy Characteristics'!B:B,MATCH($C1199,'Policy Characteristics'!$C:$C,0)))</f>
        <v>Electricity Generation Subsidy</v>
      </c>
      <c r="C1199" s="274" t="str">
        <f t="shared" ref="C1199:C1202" si="73">C$1198</f>
        <v>GRA for Electricity Generation Subsidies</v>
      </c>
      <c r="D1199" s="1" t="s">
        <v>3073</v>
      </c>
      <c r="F1199" s="1" t="s">
        <v>3102</v>
      </c>
      <c r="H1199" s="43">
        <v>561</v>
      </c>
      <c r="I1199" s="4" t="str">
        <f t="shared" ref="I1199:I1202" si="74">I$1198</f>
        <v>Yes</v>
      </c>
      <c r="J1199" s="274" t="str">
        <f>IF(ISBLANK(INDEX('Policy Characteristics'!D:D,MATCH($C1199,'Policy Characteristics'!$C:$C,0))),"",INDEX('Policy Characteristics'!D:D,MATCH($C1199,'Policy Characteristics'!$C:$C,0)))</f>
        <v/>
      </c>
      <c r="K1199" s="272" t="str">
        <f>IF(ISBLANK(INDEX('Policy Characteristics'!E:E,MATCH($C1199,'Policy Characteristics'!$C:$C,0))),"",INDEX('Policy Characteristics'!E:E,MATCH($C1199,'Policy Characteristics'!$C:$C,0)))</f>
        <v>GRA elec gen subsidy</v>
      </c>
      <c r="L1199" s="272">
        <f>IF(ISBLANK(INDEX('Policy Characteristics'!F:F,MATCH($C1199,'Policy Characteristics'!$C:$C,0))),"",INDEX('Policy Characteristics'!F:F,MATCH($C1199,'Policy Characteristics'!$C:$C,0)))</f>
        <v>0</v>
      </c>
      <c r="M1199" s="272">
        <f>IF(ISBLANK(INDEX('Policy Characteristics'!G:G,MATCH($C1199,'Policy Characteristics'!$C:$C,0))),"",INDEX('Policy Characteristics'!G:G,MATCH($C1199,'Policy Characteristics'!$C:$C,0)))</f>
        <v>10</v>
      </c>
      <c r="N1199" s="272">
        <f>IF(ISBLANK(INDEX('Policy Characteristics'!H:H,MATCH($C1199,'Policy Characteristics'!$C:$C,0))),"",INDEX('Policy Characteristics'!H:H,MATCH($C1199,'Policy Characteristics'!$C:$C,0)))</f>
        <v>1</v>
      </c>
      <c r="O1199" s="272" t="str">
        <f>IF(ISBLANK(INDEX('Policy Characteristics'!I:I,MATCH($C1199,'Policy Characteristics'!$C:$C,0))),"",INDEX('Policy Characteristics'!I:I,MATCH($C1199,'Policy Characteristics'!$C:$C,0)))</f>
        <v>weight</v>
      </c>
      <c r="P1199" s="272" t="str">
        <f>IF(ISBLANK(INDEX('Policy Characteristics'!J:J,MATCH($C1199,'Policy Characteristics'!$C:$C,0))),"",INDEX('Policy Characteristics'!J:J,MATCH($C1199,'Policy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199" s="272" t="str">
        <f>IF(ISBLANK(INDEX('Policy Characteristics'!K:K,MATCH($C1199,'Policy Characteristics'!$C:$C,0))),"",INDEX('Policy Characteristics'!K:K,MATCH($C1199,'Policy Characteristics'!$C:$C,0)))</f>
        <v>io-model.html</v>
      </c>
      <c r="R1199" s="272" t="str">
        <f>IF(ISBLANK(INDEX('Policy Characteristics'!L:L,MATCH($C1199,'Policy Characteristics'!$C:$C,0))),"",INDEX('Policy Characteristics'!L:L,MATCH($C1199,'Policy Characteristics'!$C:$C,0)))</f>
        <v/>
      </c>
    </row>
    <row r="1200" spans="1:18" ht="16">
      <c r="A1200" s="272" t="str">
        <f>IF(ISBLANK(INDEX('Policy Characteristics'!A:A,MATCH($C1200,'Policy Characteristics'!$C:$C,0))),"",INDEX('Policy Characteristics'!A:A,MATCH($C1200,'Policy Characteristics'!$C:$C,0)))</f>
        <v>Government Revenue Accounting</v>
      </c>
      <c r="B1200" s="272" t="str">
        <f>IF(ISBLANK(INDEX('Policy Characteristics'!B:B,MATCH($C1200,'Policy Characteristics'!$C:$C,0))),"",INDEX('Policy Characteristics'!B:B,MATCH($C1200,'Policy Characteristics'!$C:$C,0)))</f>
        <v>Electricity Generation Subsidy</v>
      </c>
      <c r="C1200" s="274" t="str">
        <f t="shared" si="73"/>
        <v>GRA for Electricity Generation Subsidies</v>
      </c>
      <c r="D1200" s="1" t="s">
        <v>3074</v>
      </c>
      <c r="F1200" s="1" t="s">
        <v>3078</v>
      </c>
      <c r="H1200" s="43">
        <v>562</v>
      </c>
      <c r="I1200" s="4" t="str">
        <f t="shared" si="74"/>
        <v>Yes</v>
      </c>
      <c r="J1200" s="274" t="str">
        <f>IF(ISBLANK(INDEX('Policy Characteristics'!D:D,MATCH($C1200,'Policy Characteristics'!$C:$C,0))),"",INDEX('Policy Characteristics'!D:D,MATCH($C1200,'Policy Characteristics'!$C:$C,0)))</f>
        <v/>
      </c>
      <c r="K1200" s="272" t="str">
        <f>IF(ISBLANK(INDEX('Policy Characteristics'!E:E,MATCH($C1200,'Policy Characteristics'!$C:$C,0))),"",INDEX('Policy Characteristics'!E:E,MATCH($C1200,'Policy Characteristics'!$C:$C,0)))</f>
        <v>GRA elec gen subsidy</v>
      </c>
      <c r="L1200" s="272">
        <f>IF(ISBLANK(INDEX('Policy Characteristics'!F:F,MATCH($C1200,'Policy Characteristics'!$C:$C,0))),"",INDEX('Policy Characteristics'!F:F,MATCH($C1200,'Policy Characteristics'!$C:$C,0)))</f>
        <v>0</v>
      </c>
      <c r="M1200" s="272">
        <f>IF(ISBLANK(INDEX('Policy Characteristics'!G:G,MATCH($C1200,'Policy Characteristics'!$C:$C,0))),"",INDEX('Policy Characteristics'!G:G,MATCH($C1200,'Policy Characteristics'!$C:$C,0)))</f>
        <v>10</v>
      </c>
      <c r="N1200" s="272">
        <f>IF(ISBLANK(INDEX('Policy Characteristics'!H:H,MATCH($C1200,'Policy Characteristics'!$C:$C,0))),"",INDEX('Policy Characteristics'!H:H,MATCH($C1200,'Policy Characteristics'!$C:$C,0)))</f>
        <v>1</v>
      </c>
      <c r="O1200" s="272" t="str">
        <f>IF(ISBLANK(INDEX('Policy Characteristics'!I:I,MATCH($C1200,'Policy Characteristics'!$C:$C,0))),"",INDEX('Policy Characteristics'!I:I,MATCH($C1200,'Policy Characteristics'!$C:$C,0)))</f>
        <v>weight</v>
      </c>
      <c r="P1200" s="272" t="str">
        <f>IF(ISBLANK(INDEX('Policy Characteristics'!J:J,MATCH($C1200,'Policy Characteristics'!$C:$C,0))),"",INDEX('Policy Characteristics'!J:J,MATCH($C1200,'Policy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0" s="272" t="str">
        <f>IF(ISBLANK(INDEX('Policy Characteristics'!K:K,MATCH($C1200,'Policy Characteristics'!$C:$C,0))),"",INDEX('Policy Characteristics'!K:K,MATCH($C1200,'Policy Characteristics'!$C:$C,0)))</f>
        <v>io-model.html</v>
      </c>
      <c r="R1200" s="272" t="str">
        <f>IF(ISBLANK(INDEX('Policy Characteristics'!L:L,MATCH($C1200,'Policy Characteristics'!$C:$C,0))),"",INDEX('Policy Characteristics'!L:L,MATCH($C1200,'Policy Characteristics'!$C:$C,0)))</f>
        <v/>
      </c>
    </row>
    <row r="1201" spans="1:18" ht="16">
      <c r="A1201" s="272" t="str">
        <f>IF(ISBLANK(INDEX('Policy Characteristics'!A:A,MATCH($C1201,'Policy Characteristics'!$C:$C,0))),"",INDEX('Policy Characteristics'!A:A,MATCH($C1201,'Policy Characteristics'!$C:$C,0)))</f>
        <v>Government Revenue Accounting</v>
      </c>
      <c r="B1201" s="272" t="str">
        <f>IF(ISBLANK(INDEX('Policy Characteristics'!B:B,MATCH($C1201,'Policy Characteristics'!$C:$C,0))),"",INDEX('Policy Characteristics'!B:B,MATCH($C1201,'Policy Characteristics'!$C:$C,0)))</f>
        <v>Electricity Generation Subsidy</v>
      </c>
      <c r="C1201" s="274" t="str">
        <f t="shared" si="73"/>
        <v>GRA for Electricity Generation Subsidies</v>
      </c>
      <c r="D1201" s="1" t="s">
        <v>3075</v>
      </c>
      <c r="F1201" s="1" t="s">
        <v>3079</v>
      </c>
      <c r="H1201" s="43">
        <v>563</v>
      </c>
      <c r="I1201" s="4" t="str">
        <f t="shared" si="74"/>
        <v>Yes</v>
      </c>
      <c r="J1201" s="274" t="str">
        <f>IF(ISBLANK(INDEX('Policy Characteristics'!D:D,MATCH($C1201,'Policy Characteristics'!$C:$C,0))),"",INDEX('Policy Characteristics'!D:D,MATCH($C1201,'Policy Characteristics'!$C:$C,0)))</f>
        <v/>
      </c>
      <c r="K1201" s="272" t="str">
        <f>IF(ISBLANK(INDEX('Policy Characteristics'!E:E,MATCH($C1201,'Policy Characteristics'!$C:$C,0))),"",INDEX('Policy Characteristics'!E:E,MATCH($C1201,'Policy Characteristics'!$C:$C,0)))</f>
        <v>GRA elec gen subsidy</v>
      </c>
      <c r="L1201" s="272">
        <f>IF(ISBLANK(INDEX('Policy Characteristics'!F:F,MATCH($C1201,'Policy Characteristics'!$C:$C,0))),"",INDEX('Policy Characteristics'!F:F,MATCH($C1201,'Policy Characteristics'!$C:$C,0)))</f>
        <v>0</v>
      </c>
      <c r="M1201" s="272">
        <f>IF(ISBLANK(INDEX('Policy Characteristics'!G:G,MATCH($C1201,'Policy Characteristics'!$C:$C,0))),"",INDEX('Policy Characteristics'!G:G,MATCH($C1201,'Policy Characteristics'!$C:$C,0)))</f>
        <v>10</v>
      </c>
      <c r="N1201" s="272">
        <f>IF(ISBLANK(INDEX('Policy Characteristics'!H:H,MATCH($C1201,'Policy Characteristics'!$C:$C,0))),"",INDEX('Policy Characteristics'!H:H,MATCH($C1201,'Policy Characteristics'!$C:$C,0)))</f>
        <v>1</v>
      </c>
      <c r="O1201" s="272" t="str">
        <f>IF(ISBLANK(INDEX('Policy Characteristics'!I:I,MATCH($C1201,'Policy Characteristics'!$C:$C,0))),"",INDEX('Policy Characteristics'!I:I,MATCH($C1201,'Policy Characteristics'!$C:$C,0)))</f>
        <v>weight</v>
      </c>
      <c r="P1201" s="272" t="str">
        <f>IF(ISBLANK(INDEX('Policy Characteristics'!J:J,MATCH($C1201,'Policy Characteristics'!$C:$C,0))),"",INDEX('Policy Characteristics'!J:J,MATCH($C1201,'Policy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1" s="272" t="str">
        <f>IF(ISBLANK(INDEX('Policy Characteristics'!K:K,MATCH($C1201,'Policy Characteristics'!$C:$C,0))),"",INDEX('Policy Characteristics'!K:K,MATCH($C1201,'Policy Characteristics'!$C:$C,0)))</f>
        <v>io-model.html</v>
      </c>
      <c r="R1201" s="272" t="str">
        <f>IF(ISBLANK(INDEX('Policy Characteristics'!L:L,MATCH($C1201,'Policy Characteristics'!$C:$C,0))),"",INDEX('Policy Characteristics'!L:L,MATCH($C1201,'Policy Characteristics'!$C:$C,0)))</f>
        <v/>
      </c>
    </row>
    <row r="1202" spans="1:18" ht="16">
      <c r="A1202" s="272" t="str">
        <f>IF(ISBLANK(INDEX('Policy Characteristics'!A:A,MATCH($C1202,'Policy Characteristics'!$C:$C,0))),"",INDEX('Policy Characteristics'!A:A,MATCH($C1202,'Policy Characteristics'!$C:$C,0)))</f>
        <v>Government Revenue Accounting</v>
      </c>
      <c r="B1202" s="272" t="str">
        <f>IF(ISBLANK(INDEX('Policy Characteristics'!B:B,MATCH($C1202,'Policy Characteristics'!$C:$C,0))),"",INDEX('Policy Characteristics'!B:B,MATCH($C1202,'Policy Characteristics'!$C:$C,0)))</f>
        <v>Electricity Generation Subsidy</v>
      </c>
      <c r="C1202" s="274" t="str">
        <f t="shared" si="73"/>
        <v>GRA for Electricity Generation Subsidies</v>
      </c>
      <c r="D1202" s="1" t="s">
        <v>3076</v>
      </c>
      <c r="F1202" s="1" t="s">
        <v>3080</v>
      </c>
      <c r="H1202" s="43">
        <v>564</v>
      </c>
      <c r="I1202" s="4" t="str">
        <f t="shared" si="74"/>
        <v>Yes</v>
      </c>
      <c r="J1202" s="274" t="str">
        <f>IF(ISBLANK(INDEX('Policy Characteristics'!D:D,MATCH($C1202,'Policy Characteristics'!$C:$C,0))),"",INDEX('Policy Characteristics'!D:D,MATCH($C1202,'Policy Characteristics'!$C:$C,0)))</f>
        <v/>
      </c>
      <c r="K1202" s="272" t="str">
        <f>IF(ISBLANK(INDEX('Policy Characteristics'!E:E,MATCH($C1202,'Policy Characteristics'!$C:$C,0))),"",INDEX('Policy Characteristics'!E:E,MATCH($C1202,'Policy Characteristics'!$C:$C,0)))</f>
        <v>GRA elec gen subsidy</v>
      </c>
      <c r="L1202" s="272">
        <f>IF(ISBLANK(INDEX('Policy Characteristics'!F:F,MATCH($C1202,'Policy Characteristics'!$C:$C,0))),"",INDEX('Policy Characteristics'!F:F,MATCH($C1202,'Policy Characteristics'!$C:$C,0)))</f>
        <v>0</v>
      </c>
      <c r="M1202" s="272">
        <f>IF(ISBLANK(INDEX('Policy Characteristics'!G:G,MATCH($C1202,'Policy Characteristics'!$C:$C,0))),"",INDEX('Policy Characteristics'!G:G,MATCH($C1202,'Policy Characteristics'!$C:$C,0)))</f>
        <v>10</v>
      </c>
      <c r="N1202" s="272">
        <f>IF(ISBLANK(INDEX('Policy Characteristics'!H:H,MATCH($C1202,'Policy Characteristics'!$C:$C,0))),"",INDEX('Policy Characteristics'!H:H,MATCH($C1202,'Policy Characteristics'!$C:$C,0)))</f>
        <v>1</v>
      </c>
      <c r="O1202" s="272" t="str">
        <f>IF(ISBLANK(INDEX('Policy Characteristics'!I:I,MATCH($C1202,'Policy Characteristics'!$C:$C,0))),"",INDEX('Policy Characteristics'!I:I,MATCH($C1202,'Policy Characteristics'!$C:$C,0)))</f>
        <v>weight</v>
      </c>
      <c r="P1202" s="272" t="str">
        <f>IF(ISBLANK(INDEX('Policy Characteristics'!J:J,MATCH($C1202,'Policy Characteristics'!$C:$C,0))),"",INDEX('Policy Characteristics'!J:J,MATCH($C1202,'Policy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2" s="272" t="str">
        <f>IF(ISBLANK(INDEX('Policy Characteristics'!K:K,MATCH($C1202,'Policy Characteristics'!$C:$C,0))),"",INDEX('Policy Characteristics'!K:K,MATCH($C1202,'Policy Characteristics'!$C:$C,0)))</f>
        <v>io-model.html</v>
      </c>
      <c r="R1202" s="272" t="str">
        <f>IF(ISBLANK(INDEX('Policy Characteristics'!L:L,MATCH($C1202,'Policy Characteristics'!$C:$C,0))),"",INDEX('Policy Characteristics'!L:L,MATCH($C1202,'Policy Characteristics'!$C:$C,0)))</f>
        <v/>
      </c>
    </row>
    <row r="1203" spans="1:18" ht="16">
      <c r="A1203" s="272" t="str">
        <f>IF(ISBLANK(INDEX('Policy Characteristics'!A:A,MATCH($C1203,'Policy Characteristics'!$C:$C,0))),"",INDEX('Policy Characteristics'!A:A,MATCH($C1203,'Policy Characteristics'!$C:$C,0)))</f>
        <v>Government Revenue Accounting</v>
      </c>
      <c r="B1203" s="272" t="str">
        <f>IF(ISBLANK(INDEX('Policy Characteristics'!B:B,MATCH($C1203,'Policy Characteristics'!$C:$C,0))),"",INDEX('Policy Characteristics'!B:B,MATCH($C1203,'Policy Characteristics'!$C:$C,0)))</f>
        <v>Electricity Capacity Construction Subsidy</v>
      </c>
      <c r="C1203" s="275" t="s">
        <v>3067</v>
      </c>
      <c r="D1203" s="1" t="s">
        <v>3072</v>
      </c>
      <c r="F1203" s="1" t="s">
        <v>3077</v>
      </c>
      <c r="H1203" s="43">
        <v>565</v>
      </c>
      <c r="I1203" s="1" t="s">
        <v>45</v>
      </c>
      <c r="J1203" s="274" t="str">
        <f>IF(ISBLANK(INDEX('Policy Characteristics'!D:D,MATCH($C1203,'Policy Characteristics'!$C:$C,0))),"",INDEX('Policy Characteristics'!D:D,MATCH($C1203,'Policy Characteristics'!$C:$C,0)))</f>
        <v/>
      </c>
      <c r="K1203" s="272" t="str">
        <f>IF(ISBLANK(INDEX('Policy Characteristics'!E:E,MATCH($C1203,'Policy Characteristics'!$C:$C,0))),"",INDEX('Policy Characteristics'!E:E,MATCH($C1203,'Policy Characteristics'!$C:$C,0)))</f>
        <v>GRA elec cap const subsidy</v>
      </c>
      <c r="L1203" s="272">
        <f>IF(ISBLANK(INDEX('Policy Characteristics'!F:F,MATCH($C1203,'Policy Characteristics'!$C:$C,0))),"",INDEX('Policy Characteristics'!F:F,MATCH($C1203,'Policy Characteristics'!$C:$C,0)))</f>
        <v>0</v>
      </c>
      <c r="M1203" s="272">
        <f>IF(ISBLANK(INDEX('Policy Characteristics'!G:G,MATCH($C1203,'Policy Characteristics'!$C:$C,0))),"",INDEX('Policy Characteristics'!G:G,MATCH($C1203,'Policy Characteristics'!$C:$C,0)))</f>
        <v>10</v>
      </c>
      <c r="N1203" s="272">
        <f>IF(ISBLANK(INDEX('Policy Characteristics'!H:H,MATCH($C1203,'Policy Characteristics'!$C:$C,0))),"",INDEX('Policy Characteristics'!H:H,MATCH($C1203,'Policy Characteristics'!$C:$C,0)))</f>
        <v>1</v>
      </c>
      <c r="O1203" s="272" t="str">
        <f>IF(ISBLANK(INDEX('Policy Characteristics'!I:I,MATCH($C1203,'Policy Characteristics'!$C:$C,0))),"",INDEX('Policy Characteristics'!I:I,MATCH($C1203,'Policy Characteristics'!$C:$C,0)))</f>
        <v>weight</v>
      </c>
      <c r="P1203" s="272" t="str">
        <f>IF(ISBLANK(INDEX('Policy Characteristics'!J:J,MATCH($C1203,'Policy Characteristics'!$C:$C,0))),"",INDEX('Policy Characteristics'!J:J,MATCH($C1203,'Policy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3" s="272" t="str">
        <f>IF(ISBLANK(INDEX('Policy Characteristics'!K:K,MATCH($C1203,'Policy Characteristics'!$C:$C,0))),"",INDEX('Policy Characteristics'!K:K,MATCH($C1203,'Policy Characteristics'!$C:$C,0)))</f>
        <v>io-model.html</v>
      </c>
      <c r="R1203" s="272" t="str">
        <f>IF(ISBLANK(INDEX('Policy Characteristics'!L:L,MATCH($C1203,'Policy Characteristics'!$C:$C,0))),"",INDEX('Policy Characteristics'!L:L,MATCH($C1203,'Policy Characteristics'!$C:$C,0)))</f>
        <v/>
      </c>
    </row>
    <row r="1204" spans="1:18" ht="16">
      <c r="A1204" s="272" t="str">
        <f>IF(ISBLANK(INDEX('Policy Characteristics'!A:A,MATCH($C1204,'Policy Characteristics'!$C:$C,0))),"",INDEX('Policy Characteristics'!A:A,MATCH($C1204,'Policy Characteristics'!$C:$C,0)))</f>
        <v>Government Revenue Accounting</v>
      </c>
      <c r="B1204" s="272" t="str">
        <f>IF(ISBLANK(INDEX('Policy Characteristics'!B:B,MATCH($C1204,'Policy Characteristics'!$C:$C,0))),"",INDEX('Policy Characteristics'!B:B,MATCH($C1204,'Policy Characteristics'!$C:$C,0)))</f>
        <v>Electricity Capacity Construction Subsidy</v>
      </c>
      <c r="C1204" s="274" t="str">
        <f t="shared" ref="C1204:C1207" si="75">C$1203</f>
        <v>GRA for Electricity Capacity Construction Subsidies</v>
      </c>
      <c r="D1204" s="1" t="s">
        <v>3073</v>
      </c>
      <c r="F1204" s="1" t="s">
        <v>3102</v>
      </c>
      <c r="H1204" s="43">
        <v>566</v>
      </c>
      <c r="I1204" s="4" t="str">
        <f t="shared" ref="I1204:I1207" si="76">I$1203</f>
        <v>Yes</v>
      </c>
      <c r="J1204" s="274" t="str">
        <f>IF(ISBLANK(INDEX('Policy Characteristics'!D:D,MATCH($C1204,'Policy Characteristics'!$C:$C,0))),"",INDEX('Policy Characteristics'!D:D,MATCH($C1204,'Policy Characteristics'!$C:$C,0)))</f>
        <v/>
      </c>
      <c r="K1204" s="272" t="str">
        <f>IF(ISBLANK(INDEX('Policy Characteristics'!E:E,MATCH($C1204,'Policy Characteristics'!$C:$C,0))),"",INDEX('Policy Characteristics'!E:E,MATCH($C1204,'Policy Characteristics'!$C:$C,0)))</f>
        <v>GRA elec cap const subsidy</v>
      </c>
      <c r="L1204" s="272">
        <f>IF(ISBLANK(INDEX('Policy Characteristics'!F:F,MATCH($C1204,'Policy Characteristics'!$C:$C,0))),"",INDEX('Policy Characteristics'!F:F,MATCH($C1204,'Policy Characteristics'!$C:$C,0)))</f>
        <v>0</v>
      </c>
      <c r="M1204" s="272">
        <f>IF(ISBLANK(INDEX('Policy Characteristics'!G:G,MATCH($C1204,'Policy Characteristics'!$C:$C,0))),"",INDEX('Policy Characteristics'!G:G,MATCH($C1204,'Policy Characteristics'!$C:$C,0)))</f>
        <v>10</v>
      </c>
      <c r="N1204" s="272">
        <f>IF(ISBLANK(INDEX('Policy Characteristics'!H:H,MATCH($C1204,'Policy Characteristics'!$C:$C,0))),"",INDEX('Policy Characteristics'!H:H,MATCH($C1204,'Policy Characteristics'!$C:$C,0)))</f>
        <v>1</v>
      </c>
      <c r="O1204" s="272" t="str">
        <f>IF(ISBLANK(INDEX('Policy Characteristics'!I:I,MATCH($C1204,'Policy Characteristics'!$C:$C,0))),"",INDEX('Policy Characteristics'!I:I,MATCH($C1204,'Policy Characteristics'!$C:$C,0)))</f>
        <v>weight</v>
      </c>
      <c r="P1204" s="272" t="str">
        <f>IF(ISBLANK(INDEX('Policy Characteristics'!J:J,MATCH($C1204,'Policy Characteristics'!$C:$C,0))),"",INDEX('Policy Characteristics'!J:J,MATCH($C1204,'Policy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4" s="272" t="str">
        <f>IF(ISBLANK(INDEX('Policy Characteristics'!K:K,MATCH($C1204,'Policy Characteristics'!$C:$C,0))),"",INDEX('Policy Characteristics'!K:K,MATCH($C1204,'Policy Characteristics'!$C:$C,0)))</f>
        <v>io-model.html</v>
      </c>
      <c r="R1204" s="272" t="str">
        <f>IF(ISBLANK(INDEX('Policy Characteristics'!L:L,MATCH($C1204,'Policy Characteristics'!$C:$C,0))),"",INDEX('Policy Characteristics'!L:L,MATCH($C1204,'Policy Characteristics'!$C:$C,0)))</f>
        <v/>
      </c>
    </row>
    <row r="1205" spans="1:18" ht="16">
      <c r="A1205" s="272" t="str">
        <f>IF(ISBLANK(INDEX('Policy Characteristics'!A:A,MATCH($C1205,'Policy Characteristics'!$C:$C,0))),"",INDEX('Policy Characteristics'!A:A,MATCH($C1205,'Policy Characteristics'!$C:$C,0)))</f>
        <v>Government Revenue Accounting</v>
      </c>
      <c r="B1205" s="272" t="str">
        <f>IF(ISBLANK(INDEX('Policy Characteristics'!B:B,MATCH($C1205,'Policy Characteristics'!$C:$C,0))),"",INDEX('Policy Characteristics'!B:B,MATCH($C1205,'Policy Characteristics'!$C:$C,0)))</f>
        <v>Electricity Capacity Construction Subsidy</v>
      </c>
      <c r="C1205" s="274" t="str">
        <f t="shared" si="75"/>
        <v>GRA for Electricity Capacity Construction Subsidies</v>
      </c>
      <c r="D1205" s="1" t="s">
        <v>3074</v>
      </c>
      <c r="F1205" s="1" t="s">
        <v>3078</v>
      </c>
      <c r="H1205" s="43">
        <v>567</v>
      </c>
      <c r="I1205" s="4" t="str">
        <f t="shared" si="76"/>
        <v>Yes</v>
      </c>
      <c r="J1205" s="274" t="str">
        <f>IF(ISBLANK(INDEX('Policy Characteristics'!D:D,MATCH($C1205,'Policy Characteristics'!$C:$C,0))),"",INDEX('Policy Characteristics'!D:D,MATCH($C1205,'Policy Characteristics'!$C:$C,0)))</f>
        <v/>
      </c>
      <c r="K1205" s="272" t="str">
        <f>IF(ISBLANK(INDEX('Policy Characteristics'!E:E,MATCH($C1205,'Policy Characteristics'!$C:$C,0))),"",INDEX('Policy Characteristics'!E:E,MATCH($C1205,'Policy Characteristics'!$C:$C,0)))</f>
        <v>GRA elec cap const subsidy</v>
      </c>
      <c r="L1205" s="272">
        <f>IF(ISBLANK(INDEX('Policy Characteristics'!F:F,MATCH($C1205,'Policy Characteristics'!$C:$C,0))),"",INDEX('Policy Characteristics'!F:F,MATCH($C1205,'Policy Characteristics'!$C:$C,0)))</f>
        <v>0</v>
      </c>
      <c r="M1205" s="272">
        <f>IF(ISBLANK(INDEX('Policy Characteristics'!G:G,MATCH($C1205,'Policy Characteristics'!$C:$C,0))),"",INDEX('Policy Characteristics'!G:G,MATCH($C1205,'Policy Characteristics'!$C:$C,0)))</f>
        <v>10</v>
      </c>
      <c r="N1205" s="272">
        <f>IF(ISBLANK(INDEX('Policy Characteristics'!H:H,MATCH($C1205,'Policy Characteristics'!$C:$C,0))),"",INDEX('Policy Characteristics'!H:H,MATCH($C1205,'Policy Characteristics'!$C:$C,0)))</f>
        <v>1</v>
      </c>
      <c r="O1205" s="272" t="str">
        <f>IF(ISBLANK(INDEX('Policy Characteristics'!I:I,MATCH($C1205,'Policy Characteristics'!$C:$C,0))),"",INDEX('Policy Characteristics'!I:I,MATCH($C1205,'Policy Characteristics'!$C:$C,0)))</f>
        <v>weight</v>
      </c>
      <c r="P1205" s="272" t="str">
        <f>IF(ISBLANK(INDEX('Policy Characteristics'!J:J,MATCH($C1205,'Policy Characteristics'!$C:$C,0))),"",INDEX('Policy Characteristics'!J:J,MATCH($C1205,'Policy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5" s="272" t="str">
        <f>IF(ISBLANK(INDEX('Policy Characteristics'!K:K,MATCH($C1205,'Policy Characteristics'!$C:$C,0))),"",INDEX('Policy Characteristics'!K:K,MATCH($C1205,'Policy Characteristics'!$C:$C,0)))</f>
        <v>io-model.html</v>
      </c>
      <c r="R1205" s="272" t="str">
        <f>IF(ISBLANK(INDEX('Policy Characteristics'!L:L,MATCH($C1205,'Policy Characteristics'!$C:$C,0))),"",INDEX('Policy Characteristics'!L:L,MATCH($C1205,'Policy Characteristics'!$C:$C,0)))</f>
        <v/>
      </c>
    </row>
    <row r="1206" spans="1:18" ht="16">
      <c r="A1206" s="272" t="str">
        <f>IF(ISBLANK(INDEX('Policy Characteristics'!A:A,MATCH($C1206,'Policy Characteristics'!$C:$C,0))),"",INDEX('Policy Characteristics'!A:A,MATCH($C1206,'Policy Characteristics'!$C:$C,0)))</f>
        <v>Government Revenue Accounting</v>
      </c>
      <c r="B1206" s="272" t="str">
        <f>IF(ISBLANK(INDEX('Policy Characteristics'!B:B,MATCH($C1206,'Policy Characteristics'!$C:$C,0))),"",INDEX('Policy Characteristics'!B:B,MATCH($C1206,'Policy Characteristics'!$C:$C,0)))</f>
        <v>Electricity Capacity Construction Subsidy</v>
      </c>
      <c r="C1206" s="274" t="str">
        <f t="shared" si="75"/>
        <v>GRA for Electricity Capacity Construction Subsidies</v>
      </c>
      <c r="D1206" s="1" t="s">
        <v>3075</v>
      </c>
      <c r="F1206" s="1" t="s">
        <v>3079</v>
      </c>
      <c r="H1206" s="43">
        <v>568</v>
      </c>
      <c r="I1206" s="4" t="str">
        <f t="shared" si="76"/>
        <v>Yes</v>
      </c>
      <c r="J1206" s="274" t="str">
        <f>IF(ISBLANK(INDEX('Policy Characteristics'!D:D,MATCH($C1206,'Policy Characteristics'!$C:$C,0))),"",INDEX('Policy Characteristics'!D:D,MATCH($C1206,'Policy Characteristics'!$C:$C,0)))</f>
        <v/>
      </c>
      <c r="K1206" s="272" t="str">
        <f>IF(ISBLANK(INDEX('Policy Characteristics'!E:E,MATCH($C1206,'Policy Characteristics'!$C:$C,0))),"",INDEX('Policy Characteristics'!E:E,MATCH($C1206,'Policy Characteristics'!$C:$C,0)))</f>
        <v>GRA elec cap const subsidy</v>
      </c>
      <c r="L1206" s="272">
        <f>IF(ISBLANK(INDEX('Policy Characteristics'!F:F,MATCH($C1206,'Policy Characteristics'!$C:$C,0))),"",INDEX('Policy Characteristics'!F:F,MATCH($C1206,'Policy Characteristics'!$C:$C,0)))</f>
        <v>0</v>
      </c>
      <c r="M1206" s="272">
        <f>IF(ISBLANK(INDEX('Policy Characteristics'!G:G,MATCH($C1206,'Policy Characteristics'!$C:$C,0))),"",INDEX('Policy Characteristics'!G:G,MATCH($C1206,'Policy Characteristics'!$C:$C,0)))</f>
        <v>10</v>
      </c>
      <c r="N1206" s="272">
        <f>IF(ISBLANK(INDEX('Policy Characteristics'!H:H,MATCH($C1206,'Policy Characteristics'!$C:$C,0))),"",INDEX('Policy Characteristics'!H:H,MATCH($C1206,'Policy Characteristics'!$C:$C,0)))</f>
        <v>1</v>
      </c>
      <c r="O1206" s="272" t="str">
        <f>IF(ISBLANK(INDEX('Policy Characteristics'!I:I,MATCH($C1206,'Policy Characteristics'!$C:$C,0))),"",INDEX('Policy Characteristics'!I:I,MATCH($C1206,'Policy Characteristics'!$C:$C,0)))</f>
        <v>weight</v>
      </c>
      <c r="P1206" s="272" t="str">
        <f>IF(ISBLANK(INDEX('Policy Characteristics'!J:J,MATCH($C1206,'Policy Characteristics'!$C:$C,0))),"",INDEX('Policy Characteristics'!J:J,MATCH($C1206,'Policy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6" s="272" t="str">
        <f>IF(ISBLANK(INDEX('Policy Characteristics'!K:K,MATCH($C1206,'Policy Characteristics'!$C:$C,0))),"",INDEX('Policy Characteristics'!K:K,MATCH($C1206,'Policy Characteristics'!$C:$C,0)))</f>
        <v>io-model.html</v>
      </c>
      <c r="R1206" s="272" t="str">
        <f>IF(ISBLANK(INDEX('Policy Characteristics'!L:L,MATCH($C1206,'Policy Characteristics'!$C:$C,0))),"",INDEX('Policy Characteristics'!L:L,MATCH($C1206,'Policy Characteristics'!$C:$C,0)))</f>
        <v/>
      </c>
    </row>
    <row r="1207" spans="1:18" ht="16">
      <c r="A1207" s="272" t="str">
        <f>IF(ISBLANK(INDEX('Policy Characteristics'!A:A,MATCH($C1207,'Policy Characteristics'!$C:$C,0))),"",INDEX('Policy Characteristics'!A:A,MATCH($C1207,'Policy Characteristics'!$C:$C,0)))</f>
        <v>Government Revenue Accounting</v>
      </c>
      <c r="B1207" s="272" t="str">
        <f>IF(ISBLANK(INDEX('Policy Characteristics'!B:B,MATCH($C1207,'Policy Characteristics'!$C:$C,0))),"",INDEX('Policy Characteristics'!B:B,MATCH($C1207,'Policy Characteristics'!$C:$C,0)))</f>
        <v>Electricity Capacity Construction Subsidy</v>
      </c>
      <c r="C1207" s="274" t="str">
        <f t="shared" si="75"/>
        <v>GRA for Electricity Capacity Construction Subsidies</v>
      </c>
      <c r="D1207" s="1" t="s">
        <v>3076</v>
      </c>
      <c r="F1207" s="1" t="s">
        <v>3080</v>
      </c>
      <c r="H1207" s="43">
        <v>569</v>
      </c>
      <c r="I1207" s="4" t="str">
        <f t="shared" si="76"/>
        <v>Yes</v>
      </c>
      <c r="J1207" s="274" t="str">
        <f>IF(ISBLANK(INDEX('Policy Characteristics'!D:D,MATCH($C1207,'Policy Characteristics'!$C:$C,0))),"",INDEX('Policy Characteristics'!D:D,MATCH($C1207,'Policy Characteristics'!$C:$C,0)))</f>
        <v/>
      </c>
      <c r="K1207" s="272" t="str">
        <f>IF(ISBLANK(INDEX('Policy Characteristics'!E:E,MATCH($C1207,'Policy Characteristics'!$C:$C,0))),"",INDEX('Policy Characteristics'!E:E,MATCH($C1207,'Policy Characteristics'!$C:$C,0)))</f>
        <v>GRA elec cap const subsidy</v>
      </c>
      <c r="L1207" s="272">
        <f>IF(ISBLANK(INDEX('Policy Characteristics'!F:F,MATCH($C1207,'Policy Characteristics'!$C:$C,0))),"",INDEX('Policy Characteristics'!F:F,MATCH($C1207,'Policy Characteristics'!$C:$C,0)))</f>
        <v>0</v>
      </c>
      <c r="M1207" s="272">
        <f>IF(ISBLANK(INDEX('Policy Characteristics'!G:G,MATCH($C1207,'Policy Characteristics'!$C:$C,0))),"",INDEX('Policy Characteristics'!G:G,MATCH($C1207,'Policy Characteristics'!$C:$C,0)))</f>
        <v>10</v>
      </c>
      <c r="N1207" s="272">
        <f>IF(ISBLANK(INDEX('Policy Characteristics'!H:H,MATCH($C1207,'Policy Characteristics'!$C:$C,0))),"",INDEX('Policy Characteristics'!H:H,MATCH($C1207,'Policy Characteristics'!$C:$C,0)))</f>
        <v>1</v>
      </c>
      <c r="O1207" s="272" t="str">
        <f>IF(ISBLANK(INDEX('Policy Characteristics'!I:I,MATCH($C1207,'Policy Characteristics'!$C:$C,0))),"",INDEX('Policy Characteristics'!I:I,MATCH($C1207,'Policy Characteristics'!$C:$C,0)))</f>
        <v>weight</v>
      </c>
      <c r="P1207" s="272" t="str">
        <f>IF(ISBLANK(INDEX('Policy Characteristics'!J:J,MATCH($C1207,'Policy Characteristics'!$C:$C,0))),"",INDEX('Policy Characteristics'!J:J,MATCH($C1207,'Policy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7" s="272" t="str">
        <f>IF(ISBLANK(INDEX('Policy Characteristics'!K:K,MATCH($C1207,'Policy Characteristics'!$C:$C,0))),"",INDEX('Policy Characteristics'!K:K,MATCH($C1207,'Policy Characteristics'!$C:$C,0)))</f>
        <v>io-model.html</v>
      </c>
      <c r="R1207" s="272" t="str">
        <f>IF(ISBLANK(INDEX('Policy Characteristics'!L:L,MATCH($C1207,'Policy Characteristics'!$C:$C,0))),"",INDEX('Policy Characteristics'!L:L,MATCH($C1207,'Policy Characteristics'!$C:$C,0)))</f>
        <v/>
      </c>
    </row>
    <row r="1208" spans="1:18" ht="16">
      <c r="A1208" s="272" t="str">
        <f>IF(ISBLANK(INDEX('Policy Characteristics'!A:A,MATCH($C1208,'Policy Characteristics'!$C:$C,0))),"",INDEX('Policy Characteristics'!A:A,MATCH($C1208,'Policy Characteristics'!$C:$C,0)))</f>
        <v>Government Revenue Accounting</v>
      </c>
      <c r="B1208" s="272" t="str">
        <f>IF(ISBLANK(INDEX('Policy Characteristics'!B:B,MATCH($C1208,'Policy Characteristics'!$C:$C,0))),"",INDEX('Policy Characteristics'!B:B,MATCH($C1208,'Policy Characteristics'!$C:$C,0)))</f>
        <v>Distributed Solar Subsidy</v>
      </c>
      <c r="C1208" s="275" t="s">
        <v>3068</v>
      </c>
      <c r="D1208" s="1" t="s">
        <v>3072</v>
      </c>
      <c r="F1208" s="1" t="s">
        <v>3077</v>
      </c>
      <c r="H1208" s="43">
        <v>570</v>
      </c>
      <c r="I1208" s="1" t="s">
        <v>45</v>
      </c>
      <c r="J1208" s="274" t="str">
        <f>IF(ISBLANK(INDEX('Policy Characteristics'!D:D,MATCH($C1208,'Policy Characteristics'!$C:$C,0))),"",INDEX('Policy Characteristics'!D:D,MATCH($C1208,'Policy Characteristics'!$C:$C,0)))</f>
        <v/>
      </c>
      <c r="K1208" s="272" t="str">
        <f>IF(ISBLANK(INDEX('Policy Characteristics'!E:E,MATCH($C1208,'Policy Characteristics'!$C:$C,0))),"",INDEX('Policy Characteristics'!E:E,MATCH($C1208,'Policy Characteristics'!$C:$C,0)))</f>
        <v>GRA dist solar subsidy</v>
      </c>
      <c r="L1208" s="272">
        <f>IF(ISBLANK(INDEX('Policy Characteristics'!F:F,MATCH($C1208,'Policy Characteristics'!$C:$C,0))),"",INDEX('Policy Characteristics'!F:F,MATCH($C1208,'Policy Characteristics'!$C:$C,0)))</f>
        <v>0</v>
      </c>
      <c r="M1208" s="272">
        <f>IF(ISBLANK(INDEX('Policy Characteristics'!G:G,MATCH($C1208,'Policy Characteristics'!$C:$C,0))),"",INDEX('Policy Characteristics'!G:G,MATCH($C1208,'Policy Characteristics'!$C:$C,0)))</f>
        <v>10</v>
      </c>
      <c r="N1208" s="272">
        <f>IF(ISBLANK(INDEX('Policy Characteristics'!H:H,MATCH($C1208,'Policy Characteristics'!$C:$C,0))),"",INDEX('Policy Characteristics'!H:H,MATCH($C1208,'Policy Characteristics'!$C:$C,0)))</f>
        <v>1</v>
      </c>
      <c r="O1208" s="272" t="str">
        <f>IF(ISBLANK(INDEX('Policy Characteristics'!I:I,MATCH($C1208,'Policy Characteristics'!$C:$C,0))),"",INDEX('Policy Characteristics'!I:I,MATCH($C1208,'Policy Characteristics'!$C:$C,0)))</f>
        <v>weight</v>
      </c>
      <c r="P1208" s="272" t="str">
        <f>IF(ISBLANK(INDEX('Policy Characteristics'!J:J,MATCH($C1208,'Policy Characteristics'!$C:$C,0))),"",INDEX('Policy Characteristics'!J:J,MATCH($C1208,'Policy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8" s="272" t="str">
        <f>IF(ISBLANK(INDEX('Policy Characteristics'!K:K,MATCH($C1208,'Policy Characteristics'!$C:$C,0))),"",INDEX('Policy Characteristics'!K:K,MATCH($C1208,'Policy Characteristics'!$C:$C,0)))</f>
        <v>io-model.html</v>
      </c>
      <c r="R1208" s="272" t="str">
        <f>IF(ISBLANK(INDEX('Policy Characteristics'!L:L,MATCH($C1208,'Policy Characteristics'!$C:$C,0))),"",INDEX('Policy Characteristics'!L:L,MATCH($C1208,'Policy Characteristics'!$C:$C,0)))</f>
        <v/>
      </c>
    </row>
    <row r="1209" spans="1:18" ht="16">
      <c r="A1209" s="272" t="str">
        <f>IF(ISBLANK(INDEX('Policy Characteristics'!A:A,MATCH($C1209,'Policy Characteristics'!$C:$C,0))),"",INDEX('Policy Characteristics'!A:A,MATCH($C1209,'Policy Characteristics'!$C:$C,0)))</f>
        <v>Government Revenue Accounting</v>
      </c>
      <c r="B1209" s="272" t="str">
        <f>IF(ISBLANK(INDEX('Policy Characteristics'!B:B,MATCH($C1209,'Policy Characteristics'!$C:$C,0))),"",INDEX('Policy Characteristics'!B:B,MATCH($C1209,'Policy Characteristics'!$C:$C,0)))</f>
        <v>Distributed Solar Subsidy</v>
      </c>
      <c r="C1209" s="274" t="str">
        <f t="shared" ref="C1209:C1212" si="77">C$1208</f>
        <v>GRA for Distributed Solar Subsidy</v>
      </c>
      <c r="D1209" s="1" t="s">
        <v>3073</v>
      </c>
      <c r="F1209" s="1" t="s">
        <v>3102</v>
      </c>
      <c r="H1209" s="43">
        <v>571</v>
      </c>
      <c r="I1209" s="4" t="str">
        <f t="shared" ref="I1209:I1212" si="78">I$1208</f>
        <v>Yes</v>
      </c>
      <c r="J1209" s="274" t="str">
        <f>IF(ISBLANK(INDEX('Policy Characteristics'!D:D,MATCH($C1209,'Policy Characteristics'!$C:$C,0))),"",INDEX('Policy Characteristics'!D:D,MATCH($C1209,'Policy Characteristics'!$C:$C,0)))</f>
        <v/>
      </c>
      <c r="K1209" s="272" t="str">
        <f>IF(ISBLANK(INDEX('Policy Characteristics'!E:E,MATCH($C1209,'Policy Characteristics'!$C:$C,0))),"",INDEX('Policy Characteristics'!E:E,MATCH($C1209,'Policy Characteristics'!$C:$C,0)))</f>
        <v>GRA dist solar subsidy</v>
      </c>
      <c r="L1209" s="272">
        <f>IF(ISBLANK(INDEX('Policy Characteristics'!F:F,MATCH($C1209,'Policy Characteristics'!$C:$C,0))),"",INDEX('Policy Characteristics'!F:F,MATCH($C1209,'Policy Characteristics'!$C:$C,0)))</f>
        <v>0</v>
      </c>
      <c r="M1209" s="272">
        <f>IF(ISBLANK(INDEX('Policy Characteristics'!G:G,MATCH($C1209,'Policy Characteristics'!$C:$C,0))),"",INDEX('Policy Characteristics'!G:G,MATCH($C1209,'Policy Characteristics'!$C:$C,0)))</f>
        <v>10</v>
      </c>
      <c r="N1209" s="272">
        <f>IF(ISBLANK(INDEX('Policy Characteristics'!H:H,MATCH($C1209,'Policy Characteristics'!$C:$C,0))),"",INDEX('Policy Characteristics'!H:H,MATCH($C1209,'Policy Characteristics'!$C:$C,0)))</f>
        <v>1</v>
      </c>
      <c r="O1209" s="272" t="str">
        <f>IF(ISBLANK(INDEX('Policy Characteristics'!I:I,MATCH($C1209,'Policy Characteristics'!$C:$C,0))),"",INDEX('Policy Characteristics'!I:I,MATCH($C1209,'Policy Characteristics'!$C:$C,0)))</f>
        <v>weight</v>
      </c>
      <c r="P1209" s="272" t="str">
        <f>IF(ISBLANK(INDEX('Policy Characteristics'!J:J,MATCH($C1209,'Policy Characteristics'!$C:$C,0))),"",INDEX('Policy Characteristics'!J:J,MATCH($C1209,'Policy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09" s="272" t="str">
        <f>IF(ISBLANK(INDEX('Policy Characteristics'!K:K,MATCH($C1209,'Policy Characteristics'!$C:$C,0))),"",INDEX('Policy Characteristics'!K:K,MATCH($C1209,'Policy Characteristics'!$C:$C,0)))</f>
        <v>io-model.html</v>
      </c>
      <c r="R1209" s="272" t="str">
        <f>IF(ISBLANK(INDEX('Policy Characteristics'!L:L,MATCH($C1209,'Policy Characteristics'!$C:$C,0))),"",INDEX('Policy Characteristics'!L:L,MATCH($C1209,'Policy Characteristics'!$C:$C,0)))</f>
        <v/>
      </c>
    </row>
    <row r="1210" spans="1:18" ht="16">
      <c r="A1210" s="272" t="str">
        <f>IF(ISBLANK(INDEX('Policy Characteristics'!A:A,MATCH($C1210,'Policy Characteristics'!$C:$C,0))),"",INDEX('Policy Characteristics'!A:A,MATCH($C1210,'Policy Characteristics'!$C:$C,0)))</f>
        <v>Government Revenue Accounting</v>
      </c>
      <c r="B1210" s="272" t="str">
        <f>IF(ISBLANK(INDEX('Policy Characteristics'!B:B,MATCH($C1210,'Policy Characteristics'!$C:$C,0))),"",INDEX('Policy Characteristics'!B:B,MATCH($C1210,'Policy Characteristics'!$C:$C,0)))</f>
        <v>Distributed Solar Subsidy</v>
      </c>
      <c r="C1210" s="274" t="str">
        <f t="shared" si="77"/>
        <v>GRA for Distributed Solar Subsidy</v>
      </c>
      <c r="D1210" s="1" t="s">
        <v>3074</v>
      </c>
      <c r="F1210" s="1" t="s">
        <v>3078</v>
      </c>
      <c r="H1210" s="43">
        <v>572</v>
      </c>
      <c r="I1210" s="4" t="str">
        <f t="shared" si="78"/>
        <v>Yes</v>
      </c>
      <c r="J1210" s="274" t="str">
        <f>IF(ISBLANK(INDEX('Policy Characteristics'!D:D,MATCH($C1210,'Policy Characteristics'!$C:$C,0))),"",INDEX('Policy Characteristics'!D:D,MATCH($C1210,'Policy Characteristics'!$C:$C,0)))</f>
        <v/>
      </c>
      <c r="K1210" s="272" t="str">
        <f>IF(ISBLANK(INDEX('Policy Characteristics'!E:E,MATCH($C1210,'Policy Characteristics'!$C:$C,0))),"",INDEX('Policy Characteristics'!E:E,MATCH($C1210,'Policy Characteristics'!$C:$C,0)))</f>
        <v>GRA dist solar subsidy</v>
      </c>
      <c r="L1210" s="272">
        <f>IF(ISBLANK(INDEX('Policy Characteristics'!F:F,MATCH($C1210,'Policy Characteristics'!$C:$C,0))),"",INDEX('Policy Characteristics'!F:F,MATCH($C1210,'Policy Characteristics'!$C:$C,0)))</f>
        <v>0</v>
      </c>
      <c r="M1210" s="272">
        <f>IF(ISBLANK(INDEX('Policy Characteristics'!G:G,MATCH($C1210,'Policy Characteristics'!$C:$C,0))),"",INDEX('Policy Characteristics'!G:G,MATCH($C1210,'Policy Characteristics'!$C:$C,0)))</f>
        <v>10</v>
      </c>
      <c r="N1210" s="272">
        <f>IF(ISBLANK(INDEX('Policy Characteristics'!H:H,MATCH($C1210,'Policy Characteristics'!$C:$C,0))),"",INDEX('Policy Characteristics'!H:H,MATCH($C1210,'Policy Characteristics'!$C:$C,0)))</f>
        <v>1</v>
      </c>
      <c r="O1210" s="272" t="str">
        <f>IF(ISBLANK(INDEX('Policy Characteristics'!I:I,MATCH($C1210,'Policy Characteristics'!$C:$C,0))),"",INDEX('Policy Characteristics'!I:I,MATCH($C1210,'Policy Characteristics'!$C:$C,0)))</f>
        <v>weight</v>
      </c>
      <c r="P1210" s="272" t="str">
        <f>IF(ISBLANK(INDEX('Policy Characteristics'!J:J,MATCH($C1210,'Policy Characteristics'!$C:$C,0))),"",INDEX('Policy Characteristics'!J:J,MATCH($C1210,'Policy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0" s="272" t="str">
        <f>IF(ISBLANK(INDEX('Policy Characteristics'!K:K,MATCH($C1210,'Policy Characteristics'!$C:$C,0))),"",INDEX('Policy Characteristics'!K:K,MATCH($C1210,'Policy Characteristics'!$C:$C,0)))</f>
        <v>io-model.html</v>
      </c>
      <c r="R1210" s="272" t="str">
        <f>IF(ISBLANK(INDEX('Policy Characteristics'!L:L,MATCH($C1210,'Policy Characteristics'!$C:$C,0))),"",INDEX('Policy Characteristics'!L:L,MATCH($C1210,'Policy Characteristics'!$C:$C,0)))</f>
        <v/>
      </c>
    </row>
    <row r="1211" spans="1:18" ht="16">
      <c r="A1211" s="272" t="str">
        <f>IF(ISBLANK(INDEX('Policy Characteristics'!A:A,MATCH($C1211,'Policy Characteristics'!$C:$C,0))),"",INDEX('Policy Characteristics'!A:A,MATCH($C1211,'Policy Characteristics'!$C:$C,0)))</f>
        <v>Government Revenue Accounting</v>
      </c>
      <c r="B1211" s="272" t="str">
        <f>IF(ISBLANK(INDEX('Policy Characteristics'!B:B,MATCH($C1211,'Policy Characteristics'!$C:$C,0))),"",INDEX('Policy Characteristics'!B:B,MATCH($C1211,'Policy Characteristics'!$C:$C,0)))</f>
        <v>Distributed Solar Subsidy</v>
      </c>
      <c r="C1211" s="274" t="str">
        <f t="shared" si="77"/>
        <v>GRA for Distributed Solar Subsidy</v>
      </c>
      <c r="D1211" s="1" t="s">
        <v>3075</v>
      </c>
      <c r="F1211" s="1" t="s">
        <v>3079</v>
      </c>
      <c r="H1211" s="43">
        <v>573</v>
      </c>
      <c r="I1211" s="4" t="str">
        <f t="shared" si="78"/>
        <v>Yes</v>
      </c>
      <c r="J1211" s="274" t="str">
        <f>IF(ISBLANK(INDEX('Policy Characteristics'!D:D,MATCH($C1211,'Policy Characteristics'!$C:$C,0))),"",INDEX('Policy Characteristics'!D:D,MATCH($C1211,'Policy Characteristics'!$C:$C,0)))</f>
        <v/>
      </c>
      <c r="K1211" s="272" t="str">
        <f>IF(ISBLANK(INDEX('Policy Characteristics'!E:E,MATCH($C1211,'Policy Characteristics'!$C:$C,0))),"",INDEX('Policy Characteristics'!E:E,MATCH($C1211,'Policy Characteristics'!$C:$C,0)))</f>
        <v>GRA dist solar subsidy</v>
      </c>
      <c r="L1211" s="272">
        <f>IF(ISBLANK(INDEX('Policy Characteristics'!F:F,MATCH($C1211,'Policy Characteristics'!$C:$C,0))),"",INDEX('Policy Characteristics'!F:F,MATCH($C1211,'Policy Characteristics'!$C:$C,0)))</f>
        <v>0</v>
      </c>
      <c r="M1211" s="272">
        <f>IF(ISBLANK(INDEX('Policy Characteristics'!G:G,MATCH($C1211,'Policy Characteristics'!$C:$C,0))),"",INDEX('Policy Characteristics'!G:G,MATCH($C1211,'Policy Characteristics'!$C:$C,0)))</f>
        <v>10</v>
      </c>
      <c r="N1211" s="272">
        <f>IF(ISBLANK(INDEX('Policy Characteristics'!H:H,MATCH($C1211,'Policy Characteristics'!$C:$C,0))),"",INDEX('Policy Characteristics'!H:H,MATCH($C1211,'Policy Characteristics'!$C:$C,0)))</f>
        <v>1</v>
      </c>
      <c r="O1211" s="272" t="str">
        <f>IF(ISBLANK(INDEX('Policy Characteristics'!I:I,MATCH($C1211,'Policy Characteristics'!$C:$C,0))),"",INDEX('Policy Characteristics'!I:I,MATCH($C1211,'Policy Characteristics'!$C:$C,0)))</f>
        <v>weight</v>
      </c>
      <c r="P1211" s="272" t="str">
        <f>IF(ISBLANK(INDEX('Policy Characteristics'!J:J,MATCH($C1211,'Policy Characteristics'!$C:$C,0))),"",INDEX('Policy Characteristics'!J:J,MATCH($C1211,'Policy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1" s="272" t="str">
        <f>IF(ISBLANK(INDEX('Policy Characteristics'!K:K,MATCH($C1211,'Policy Characteristics'!$C:$C,0))),"",INDEX('Policy Characteristics'!K:K,MATCH($C1211,'Policy Characteristics'!$C:$C,0)))</f>
        <v>io-model.html</v>
      </c>
      <c r="R1211" s="272" t="str">
        <f>IF(ISBLANK(INDEX('Policy Characteristics'!L:L,MATCH($C1211,'Policy Characteristics'!$C:$C,0))),"",INDEX('Policy Characteristics'!L:L,MATCH($C1211,'Policy Characteristics'!$C:$C,0)))</f>
        <v/>
      </c>
    </row>
    <row r="1212" spans="1:18" ht="16">
      <c r="A1212" s="272" t="str">
        <f>IF(ISBLANK(INDEX('Policy Characteristics'!A:A,MATCH($C1212,'Policy Characteristics'!$C:$C,0))),"",INDEX('Policy Characteristics'!A:A,MATCH($C1212,'Policy Characteristics'!$C:$C,0)))</f>
        <v>Government Revenue Accounting</v>
      </c>
      <c r="B1212" s="272" t="str">
        <f>IF(ISBLANK(INDEX('Policy Characteristics'!B:B,MATCH($C1212,'Policy Characteristics'!$C:$C,0))),"",INDEX('Policy Characteristics'!B:B,MATCH($C1212,'Policy Characteristics'!$C:$C,0)))</f>
        <v>Distributed Solar Subsidy</v>
      </c>
      <c r="C1212" s="274" t="str">
        <f t="shared" si="77"/>
        <v>GRA for Distributed Solar Subsidy</v>
      </c>
      <c r="D1212" s="1" t="s">
        <v>3076</v>
      </c>
      <c r="F1212" s="1" t="s">
        <v>3080</v>
      </c>
      <c r="H1212" s="43">
        <v>574</v>
      </c>
      <c r="I1212" s="4" t="str">
        <f t="shared" si="78"/>
        <v>Yes</v>
      </c>
      <c r="J1212" s="274" t="str">
        <f>IF(ISBLANK(INDEX('Policy Characteristics'!D:D,MATCH($C1212,'Policy Characteristics'!$C:$C,0))),"",INDEX('Policy Characteristics'!D:D,MATCH($C1212,'Policy Characteristics'!$C:$C,0)))</f>
        <v/>
      </c>
      <c r="K1212" s="272" t="str">
        <f>IF(ISBLANK(INDEX('Policy Characteristics'!E:E,MATCH($C1212,'Policy Characteristics'!$C:$C,0))),"",INDEX('Policy Characteristics'!E:E,MATCH($C1212,'Policy Characteristics'!$C:$C,0)))</f>
        <v>GRA dist solar subsidy</v>
      </c>
      <c r="L1212" s="272">
        <f>IF(ISBLANK(INDEX('Policy Characteristics'!F:F,MATCH($C1212,'Policy Characteristics'!$C:$C,0))),"",INDEX('Policy Characteristics'!F:F,MATCH($C1212,'Policy Characteristics'!$C:$C,0)))</f>
        <v>0</v>
      </c>
      <c r="M1212" s="272">
        <f>IF(ISBLANK(INDEX('Policy Characteristics'!G:G,MATCH($C1212,'Policy Characteristics'!$C:$C,0))),"",INDEX('Policy Characteristics'!G:G,MATCH($C1212,'Policy Characteristics'!$C:$C,0)))</f>
        <v>10</v>
      </c>
      <c r="N1212" s="272">
        <f>IF(ISBLANK(INDEX('Policy Characteristics'!H:H,MATCH($C1212,'Policy Characteristics'!$C:$C,0))),"",INDEX('Policy Characteristics'!H:H,MATCH($C1212,'Policy Characteristics'!$C:$C,0)))</f>
        <v>1</v>
      </c>
      <c r="O1212" s="272" t="str">
        <f>IF(ISBLANK(INDEX('Policy Characteristics'!I:I,MATCH($C1212,'Policy Characteristics'!$C:$C,0))),"",INDEX('Policy Characteristics'!I:I,MATCH($C1212,'Policy Characteristics'!$C:$C,0)))</f>
        <v>weight</v>
      </c>
      <c r="P1212" s="272" t="str">
        <f>IF(ISBLANK(INDEX('Policy Characteristics'!J:J,MATCH($C1212,'Policy Characteristics'!$C:$C,0))),"",INDEX('Policy Characteristics'!J:J,MATCH($C1212,'Policy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2" s="272" t="str">
        <f>IF(ISBLANK(INDEX('Policy Characteristics'!K:K,MATCH($C1212,'Policy Characteristics'!$C:$C,0))),"",INDEX('Policy Characteristics'!K:K,MATCH($C1212,'Policy Characteristics'!$C:$C,0)))</f>
        <v>io-model.html</v>
      </c>
      <c r="R1212" s="272" t="str">
        <f>IF(ISBLANK(INDEX('Policy Characteristics'!L:L,MATCH($C1212,'Policy Characteristics'!$C:$C,0))),"",INDEX('Policy Characteristics'!L:L,MATCH($C1212,'Policy Characteristics'!$C:$C,0)))</f>
        <v/>
      </c>
    </row>
    <row r="1213" spans="1:18" ht="16">
      <c r="A1213" s="272" t="str">
        <f>IF(ISBLANK(INDEX('Policy Characteristics'!A:A,MATCH($C1213,'Policy Characteristics'!$C:$C,0))),"",INDEX('Policy Characteristics'!A:A,MATCH($C1213,'Policy Characteristics'!$C:$C,0)))</f>
        <v>Government Revenue Accounting</v>
      </c>
      <c r="B1213" s="272" t="str">
        <f>IF(ISBLANK(INDEX('Policy Characteristics'!B:B,MATCH($C1213,'Policy Characteristics'!$C:$C,0))),"",INDEX('Policy Characteristics'!B:B,MATCH($C1213,'Policy Characteristics'!$C:$C,0)))</f>
        <v>Fuel Subsidy</v>
      </c>
      <c r="C1213" s="275" t="s">
        <v>3069</v>
      </c>
      <c r="D1213" s="1" t="s">
        <v>3072</v>
      </c>
      <c r="F1213" s="1" t="s">
        <v>3077</v>
      </c>
      <c r="H1213" s="43">
        <v>575</v>
      </c>
      <c r="I1213" s="1" t="s">
        <v>45</v>
      </c>
      <c r="J1213" s="274" t="str">
        <f>IF(ISBLANK(INDEX('Policy Characteristics'!D:D,MATCH($C1213,'Policy Characteristics'!$C:$C,0))),"",INDEX('Policy Characteristics'!D:D,MATCH($C1213,'Policy Characteristics'!$C:$C,0)))</f>
        <v/>
      </c>
      <c r="K1213" s="272" t="str">
        <f>IF(ISBLANK(INDEX('Policy Characteristics'!E:E,MATCH($C1213,'Policy Characteristics'!$C:$C,0))),"",INDEX('Policy Characteristics'!E:E,MATCH($C1213,'Policy Characteristics'!$C:$C,0)))</f>
        <v>GRA fuel subsidy</v>
      </c>
      <c r="L1213" s="272">
        <f>IF(ISBLANK(INDEX('Policy Characteristics'!F:F,MATCH($C1213,'Policy Characteristics'!$C:$C,0))),"",INDEX('Policy Characteristics'!F:F,MATCH($C1213,'Policy Characteristics'!$C:$C,0)))</f>
        <v>0</v>
      </c>
      <c r="M1213" s="272">
        <f>IF(ISBLANK(INDEX('Policy Characteristics'!G:G,MATCH($C1213,'Policy Characteristics'!$C:$C,0))),"",INDEX('Policy Characteristics'!G:G,MATCH($C1213,'Policy Characteristics'!$C:$C,0)))</f>
        <v>10</v>
      </c>
      <c r="N1213" s="272">
        <f>IF(ISBLANK(INDEX('Policy Characteristics'!H:H,MATCH($C1213,'Policy Characteristics'!$C:$C,0))),"",INDEX('Policy Characteristics'!H:H,MATCH($C1213,'Policy Characteristics'!$C:$C,0)))</f>
        <v>1</v>
      </c>
      <c r="O1213" s="272" t="str">
        <f>IF(ISBLANK(INDEX('Policy Characteristics'!I:I,MATCH($C1213,'Policy Characteristics'!$C:$C,0))),"",INDEX('Policy Characteristics'!I:I,MATCH($C1213,'Policy Characteristics'!$C:$C,0)))</f>
        <v>weight</v>
      </c>
      <c r="P1213" s="272" t="str">
        <f>IF(ISBLANK(INDEX('Policy Characteristics'!J:J,MATCH($C1213,'Policy Characteristics'!$C:$C,0))),"",INDEX('Policy Characteristics'!J:J,MATCH($C1213,'Policy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3" s="272" t="str">
        <f>IF(ISBLANK(INDEX('Policy Characteristics'!K:K,MATCH($C1213,'Policy Characteristics'!$C:$C,0))),"",INDEX('Policy Characteristics'!K:K,MATCH($C1213,'Policy Characteristics'!$C:$C,0)))</f>
        <v>io-model.html</v>
      </c>
      <c r="R1213" s="272" t="str">
        <f>IF(ISBLANK(INDEX('Policy Characteristics'!L:L,MATCH($C1213,'Policy Characteristics'!$C:$C,0))),"",INDEX('Policy Characteristics'!L:L,MATCH($C1213,'Policy Characteristics'!$C:$C,0)))</f>
        <v/>
      </c>
    </row>
    <row r="1214" spans="1:18" ht="16">
      <c r="A1214" s="272" t="str">
        <f>IF(ISBLANK(INDEX('Policy Characteristics'!A:A,MATCH($C1214,'Policy Characteristics'!$C:$C,0))),"",INDEX('Policy Characteristics'!A:A,MATCH($C1214,'Policy Characteristics'!$C:$C,0)))</f>
        <v>Government Revenue Accounting</v>
      </c>
      <c r="B1214" s="272" t="str">
        <f>IF(ISBLANK(INDEX('Policy Characteristics'!B:B,MATCH($C1214,'Policy Characteristics'!$C:$C,0))),"",INDEX('Policy Characteristics'!B:B,MATCH($C1214,'Policy Characteristics'!$C:$C,0)))</f>
        <v>Fuel Subsidy</v>
      </c>
      <c r="C1214" s="274" t="str">
        <f t="shared" ref="C1214:C1217" si="79">C$1213</f>
        <v>GRA for Fuel Subsidies</v>
      </c>
      <c r="D1214" s="1" t="s">
        <v>3073</v>
      </c>
      <c r="F1214" s="1" t="s">
        <v>3102</v>
      </c>
      <c r="H1214" s="43">
        <v>576</v>
      </c>
      <c r="I1214" s="4" t="str">
        <f t="shared" ref="I1214:I1217" si="80">I$1213</f>
        <v>Yes</v>
      </c>
      <c r="J1214" s="274" t="str">
        <f>IF(ISBLANK(INDEX('Policy Characteristics'!D:D,MATCH($C1214,'Policy Characteristics'!$C:$C,0))),"",INDEX('Policy Characteristics'!D:D,MATCH($C1214,'Policy Characteristics'!$C:$C,0)))</f>
        <v/>
      </c>
      <c r="K1214" s="272" t="str">
        <f>IF(ISBLANK(INDEX('Policy Characteristics'!E:E,MATCH($C1214,'Policy Characteristics'!$C:$C,0))),"",INDEX('Policy Characteristics'!E:E,MATCH($C1214,'Policy Characteristics'!$C:$C,0)))</f>
        <v>GRA fuel subsidy</v>
      </c>
      <c r="L1214" s="272">
        <f>IF(ISBLANK(INDEX('Policy Characteristics'!F:F,MATCH($C1214,'Policy Characteristics'!$C:$C,0))),"",INDEX('Policy Characteristics'!F:F,MATCH($C1214,'Policy Characteristics'!$C:$C,0)))</f>
        <v>0</v>
      </c>
      <c r="M1214" s="272">
        <f>IF(ISBLANK(INDEX('Policy Characteristics'!G:G,MATCH($C1214,'Policy Characteristics'!$C:$C,0))),"",INDEX('Policy Characteristics'!G:G,MATCH($C1214,'Policy Characteristics'!$C:$C,0)))</f>
        <v>10</v>
      </c>
      <c r="N1214" s="272">
        <f>IF(ISBLANK(INDEX('Policy Characteristics'!H:H,MATCH($C1214,'Policy Characteristics'!$C:$C,0))),"",INDEX('Policy Characteristics'!H:H,MATCH($C1214,'Policy Characteristics'!$C:$C,0)))</f>
        <v>1</v>
      </c>
      <c r="O1214" s="272" t="str">
        <f>IF(ISBLANK(INDEX('Policy Characteristics'!I:I,MATCH($C1214,'Policy Characteristics'!$C:$C,0))),"",INDEX('Policy Characteristics'!I:I,MATCH($C1214,'Policy Characteristics'!$C:$C,0)))</f>
        <v>weight</v>
      </c>
      <c r="P1214" s="272" t="str">
        <f>IF(ISBLANK(INDEX('Policy Characteristics'!J:J,MATCH($C1214,'Policy Characteristics'!$C:$C,0))),"",INDEX('Policy Characteristics'!J:J,MATCH($C1214,'Policy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4" s="272" t="str">
        <f>IF(ISBLANK(INDEX('Policy Characteristics'!K:K,MATCH($C1214,'Policy Characteristics'!$C:$C,0))),"",INDEX('Policy Characteristics'!K:K,MATCH($C1214,'Policy Characteristics'!$C:$C,0)))</f>
        <v>io-model.html</v>
      </c>
      <c r="R1214" s="272" t="str">
        <f>IF(ISBLANK(INDEX('Policy Characteristics'!L:L,MATCH($C1214,'Policy Characteristics'!$C:$C,0))),"",INDEX('Policy Characteristics'!L:L,MATCH($C1214,'Policy Characteristics'!$C:$C,0)))</f>
        <v/>
      </c>
    </row>
    <row r="1215" spans="1:18" ht="16">
      <c r="A1215" s="272" t="str">
        <f>IF(ISBLANK(INDEX('Policy Characteristics'!A:A,MATCH($C1215,'Policy Characteristics'!$C:$C,0))),"",INDEX('Policy Characteristics'!A:A,MATCH($C1215,'Policy Characteristics'!$C:$C,0)))</f>
        <v>Government Revenue Accounting</v>
      </c>
      <c r="B1215" s="272" t="str">
        <f>IF(ISBLANK(INDEX('Policy Characteristics'!B:B,MATCH($C1215,'Policy Characteristics'!$C:$C,0))),"",INDEX('Policy Characteristics'!B:B,MATCH($C1215,'Policy Characteristics'!$C:$C,0)))</f>
        <v>Fuel Subsidy</v>
      </c>
      <c r="C1215" s="274" t="str">
        <f t="shared" si="79"/>
        <v>GRA for Fuel Subsidies</v>
      </c>
      <c r="D1215" s="1" t="s">
        <v>3074</v>
      </c>
      <c r="F1215" s="1" t="s">
        <v>3078</v>
      </c>
      <c r="H1215" s="43">
        <v>577</v>
      </c>
      <c r="I1215" s="4" t="str">
        <f t="shared" si="80"/>
        <v>Yes</v>
      </c>
      <c r="J1215" s="274" t="str">
        <f>IF(ISBLANK(INDEX('Policy Characteristics'!D:D,MATCH($C1215,'Policy Characteristics'!$C:$C,0))),"",INDEX('Policy Characteristics'!D:D,MATCH($C1215,'Policy Characteristics'!$C:$C,0)))</f>
        <v/>
      </c>
      <c r="K1215" s="272" t="str">
        <f>IF(ISBLANK(INDEX('Policy Characteristics'!E:E,MATCH($C1215,'Policy Characteristics'!$C:$C,0))),"",INDEX('Policy Characteristics'!E:E,MATCH($C1215,'Policy Characteristics'!$C:$C,0)))</f>
        <v>GRA fuel subsidy</v>
      </c>
      <c r="L1215" s="272">
        <f>IF(ISBLANK(INDEX('Policy Characteristics'!F:F,MATCH($C1215,'Policy Characteristics'!$C:$C,0))),"",INDEX('Policy Characteristics'!F:F,MATCH($C1215,'Policy Characteristics'!$C:$C,0)))</f>
        <v>0</v>
      </c>
      <c r="M1215" s="272">
        <f>IF(ISBLANK(INDEX('Policy Characteristics'!G:G,MATCH($C1215,'Policy Characteristics'!$C:$C,0))),"",INDEX('Policy Characteristics'!G:G,MATCH($C1215,'Policy Characteristics'!$C:$C,0)))</f>
        <v>10</v>
      </c>
      <c r="N1215" s="272">
        <f>IF(ISBLANK(INDEX('Policy Characteristics'!H:H,MATCH($C1215,'Policy Characteristics'!$C:$C,0))),"",INDEX('Policy Characteristics'!H:H,MATCH($C1215,'Policy Characteristics'!$C:$C,0)))</f>
        <v>1</v>
      </c>
      <c r="O1215" s="272" t="str">
        <f>IF(ISBLANK(INDEX('Policy Characteristics'!I:I,MATCH($C1215,'Policy Characteristics'!$C:$C,0))),"",INDEX('Policy Characteristics'!I:I,MATCH($C1215,'Policy Characteristics'!$C:$C,0)))</f>
        <v>weight</v>
      </c>
      <c r="P1215" s="272" t="str">
        <f>IF(ISBLANK(INDEX('Policy Characteristics'!J:J,MATCH($C1215,'Policy Characteristics'!$C:$C,0))),"",INDEX('Policy Characteristics'!J:J,MATCH($C1215,'Policy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5" s="272" t="str">
        <f>IF(ISBLANK(INDEX('Policy Characteristics'!K:K,MATCH($C1215,'Policy Characteristics'!$C:$C,0))),"",INDEX('Policy Characteristics'!K:K,MATCH($C1215,'Policy Characteristics'!$C:$C,0)))</f>
        <v>io-model.html</v>
      </c>
      <c r="R1215" s="272" t="str">
        <f>IF(ISBLANK(INDEX('Policy Characteristics'!L:L,MATCH($C1215,'Policy Characteristics'!$C:$C,0))),"",INDEX('Policy Characteristics'!L:L,MATCH($C1215,'Policy Characteristics'!$C:$C,0)))</f>
        <v/>
      </c>
    </row>
    <row r="1216" spans="1:18" ht="16">
      <c r="A1216" s="272" t="str">
        <f>IF(ISBLANK(INDEX('Policy Characteristics'!A:A,MATCH($C1216,'Policy Characteristics'!$C:$C,0))),"",INDEX('Policy Characteristics'!A:A,MATCH($C1216,'Policy Characteristics'!$C:$C,0)))</f>
        <v>Government Revenue Accounting</v>
      </c>
      <c r="B1216" s="272" t="str">
        <f>IF(ISBLANK(INDEX('Policy Characteristics'!B:B,MATCH($C1216,'Policy Characteristics'!$C:$C,0))),"",INDEX('Policy Characteristics'!B:B,MATCH($C1216,'Policy Characteristics'!$C:$C,0)))</f>
        <v>Fuel Subsidy</v>
      </c>
      <c r="C1216" s="274" t="str">
        <f t="shared" si="79"/>
        <v>GRA for Fuel Subsidies</v>
      </c>
      <c r="D1216" s="1" t="s">
        <v>3075</v>
      </c>
      <c r="F1216" s="1" t="s">
        <v>3079</v>
      </c>
      <c r="H1216" s="43">
        <v>578</v>
      </c>
      <c r="I1216" s="4" t="str">
        <f t="shared" si="80"/>
        <v>Yes</v>
      </c>
      <c r="J1216" s="274" t="str">
        <f>IF(ISBLANK(INDEX('Policy Characteristics'!D:D,MATCH($C1216,'Policy Characteristics'!$C:$C,0))),"",INDEX('Policy Characteristics'!D:D,MATCH($C1216,'Policy Characteristics'!$C:$C,0)))</f>
        <v/>
      </c>
      <c r="K1216" s="272" t="str">
        <f>IF(ISBLANK(INDEX('Policy Characteristics'!E:E,MATCH($C1216,'Policy Characteristics'!$C:$C,0))),"",INDEX('Policy Characteristics'!E:E,MATCH($C1216,'Policy Characteristics'!$C:$C,0)))</f>
        <v>GRA fuel subsidy</v>
      </c>
      <c r="L1216" s="272">
        <f>IF(ISBLANK(INDEX('Policy Characteristics'!F:F,MATCH($C1216,'Policy Characteristics'!$C:$C,0))),"",INDEX('Policy Characteristics'!F:F,MATCH($C1216,'Policy Characteristics'!$C:$C,0)))</f>
        <v>0</v>
      </c>
      <c r="M1216" s="272">
        <f>IF(ISBLANK(INDEX('Policy Characteristics'!G:G,MATCH($C1216,'Policy Characteristics'!$C:$C,0))),"",INDEX('Policy Characteristics'!G:G,MATCH($C1216,'Policy Characteristics'!$C:$C,0)))</f>
        <v>10</v>
      </c>
      <c r="N1216" s="272">
        <f>IF(ISBLANK(INDEX('Policy Characteristics'!H:H,MATCH($C1216,'Policy Characteristics'!$C:$C,0))),"",INDEX('Policy Characteristics'!H:H,MATCH($C1216,'Policy Characteristics'!$C:$C,0)))</f>
        <v>1</v>
      </c>
      <c r="O1216" s="272" t="str">
        <f>IF(ISBLANK(INDEX('Policy Characteristics'!I:I,MATCH($C1216,'Policy Characteristics'!$C:$C,0))),"",INDEX('Policy Characteristics'!I:I,MATCH($C1216,'Policy Characteristics'!$C:$C,0)))</f>
        <v>weight</v>
      </c>
      <c r="P1216" s="272" t="str">
        <f>IF(ISBLANK(INDEX('Policy Characteristics'!J:J,MATCH($C1216,'Policy Characteristics'!$C:$C,0))),"",INDEX('Policy Characteristics'!J:J,MATCH($C1216,'Policy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6" s="272" t="str">
        <f>IF(ISBLANK(INDEX('Policy Characteristics'!K:K,MATCH($C1216,'Policy Characteristics'!$C:$C,0))),"",INDEX('Policy Characteristics'!K:K,MATCH($C1216,'Policy Characteristics'!$C:$C,0)))</f>
        <v>io-model.html</v>
      </c>
      <c r="R1216" s="272" t="str">
        <f>IF(ISBLANK(INDEX('Policy Characteristics'!L:L,MATCH($C1216,'Policy Characteristics'!$C:$C,0))),"",INDEX('Policy Characteristics'!L:L,MATCH($C1216,'Policy Characteristics'!$C:$C,0)))</f>
        <v/>
      </c>
    </row>
    <row r="1217" spans="1:18" ht="16">
      <c r="A1217" s="272" t="str">
        <f>IF(ISBLANK(INDEX('Policy Characteristics'!A:A,MATCH($C1217,'Policy Characteristics'!$C:$C,0))),"",INDEX('Policy Characteristics'!A:A,MATCH($C1217,'Policy Characteristics'!$C:$C,0)))</f>
        <v>Government Revenue Accounting</v>
      </c>
      <c r="B1217" s="272" t="str">
        <f>IF(ISBLANK(INDEX('Policy Characteristics'!B:B,MATCH($C1217,'Policy Characteristics'!$C:$C,0))),"",INDEX('Policy Characteristics'!B:B,MATCH($C1217,'Policy Characteristics'!$C:$C,0)))</f>
        <v>Fuel Subsidy</v>
      </c>
      <c r="C1217" s="274" t="str">
        <f t="shared" si="79"/>
        <v>GRA for Fuel Subsidies</v>
      </c>
      <c r="D1217" s="1" t="s">
        <v>3076</v>
      </c>
      <c r="F1217" s="1" t="s">
        <v>3080</v>
      </c>
      <c r="H1217" s="43">
        <v>579</v>
      </c>
      <c r="I1217" s="4" t="str">
        <f t="shared" si="80"/>
        <v>Yes</v>
      </c>
      <c r="J1217" s="274" t="str">
        <f>IF(ISBLANK(INDEX('Policy Characteristics'!D:D,MATCH($C1217,'Policy Characteristics'!$C:$C,0))),"",INDEX('Policy Characteristics'!D:D,MATCH($C1217,'Policy Characteristics'!$C:$C,0)))</f>
        <v/>
      </c>
      <c r="K1217" s="272" t="str">
        <f>IF(ISBLANK(INDEX('Policy Characteristics'!E:E,MATCH($C1217,'Policy Characteristics'!$C:$C,0))),"",INDEX('Policy Characteristics'!E:E,MATCH($C1217,'Policy Characteristics'!$C:$C,0)))</f>
        <v>GRA fuel subsidy</v>
      </c>
      <c r="L1217" s="272">
        <f>IF(ISBLANK(INDEX('Policy Characteristics'!F:F,MATCH($C1217,'Policy Characteristics'!$C:$C,0))),"",INDEX('Policy Characteristics'!F:F,MATCH($C1217,'Policy Characteristics'!$C:$C,0)))</f>
        <v>0</v>
      </c>
      <c r="M1217" s="272">
        <f>IF(ISBLANK(INDEX('Policy Characteristics'!G:G,MATCH($C1217,'Policy Characteristics'!$C:$C,0))),"",INDEX('Policy Characteristics'!G:G,MATCH($C1217,'Policy Characteristics'!$C:$C,0)))</f>
        <v>10</v>
      </c>
      <c r="N1217" s="272">
        <f>IF(ISBLANK(INDEX('Policy Characteristics'!H:H,MATCH($C1217,'Policy Characteristics'!$C:$C,0))),"",INDEX('Policy Characteristics'!H:H,MATCH($C1217,'Policy Characteristics'!$C:$C,0)))</f>
        <v>1</v>
      </c>
      <c r="O1217" s="272" t="str">
        <f>IF(ISBLANK(INDEX('Policy Characteristics'!I:I,MATCH($C1217,'Policy Characteristics'!$C:$C,0))),"",INDEX('Policy Characteristics'!I:I,MATCH($C1217,'Policy Characteristics'!$C:$C,0)))</f>
        <v>weight</v>
      </c>
      <c r="P1217" s="272" t="str">
        <f>IF(ISBLANK(INDEX('Policy Characteristics'!J:J,MATCH($C1217,'Policy Characteristics'!$C:$C,0))),"",INDEX('Policy Characteristics'!J:J,MATCH($C1217,'Policy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7" s="272" t="str">
        <f>IF(ISBLANK(INDEX('Policy Characteristics'!K:K,MATCH($C1217,'Policy Characteristics'!$C:$C,0))),"",INDEX('Policy Characteristics'!K:K,MATCH($C1217,'Policy Characteristics'!$C:$C,0)))</f>
        <v>io-model.html</v>
      </c>
      <c r="R1217" s="272" t="str">
        <f>IF(ISBLANK(INDEX('Policy Characteristics'!L:L,MATCH($C1217,'Policy Characteristics'!$C:$C,0))),"",INDEX('Policy Characteristics'!L:L,MATCH($C1217,'Policy Characteristics'!$C:$C,0)))</f>
        <v/>
      </c>
    </row>
    <row r="1218" spans="1:18" ht="16">
      <c r="A1218" s="272" t="str">
        <f>IF(ISBLANK(INDEX('Policy Characteristics'!A:A,MATCH($C1218,'Policy Characteristics'!$C:$C,0))),"",INDEX('Policy Characteristics'!A:A,MATCH($C1218,'Policy Characteristics'!$C:$C,0)))</f>
        <v>Government Revenue Accounting</v>
      </c>
      <c r="B1218" s="272" t="str">
        <f>IF(ISBLANK(INDEX('Policy Characteristics'!B:B,MATCH($C1218,'Policy Characteristics'!$C:$C,0))),"",INDEX('Policy Characteristics'!B:B,MATCH($C1218,'Policy Characteristics'!$C:$C,0)))</f>
        <v>National Debt Interest</v>
      </c>
      <c r="C1218" s="275" t="s">
        <v>3070</v>
      </c>
      <c r="D1218" s="1" t="s">
        <v>3072</v>
      </c>
      <c r="F1218" s="1" t="s">
        <v>3077</v>
      </c>
      <c r="H1218" s="43">
        <v>580</v>
      </c>
      <c r="I1218" s="1" t="s">
        <v>45</v>
      </c>
      <c r="J1218" s="274" t="str">
        <f>IF(ISBLANK(INDEX('Policy Characteristics'!D:D,MATCH($C1218,'Policy Characteristics'!$C:$C,0))),"",INDEX('Policy Characteristics'!D:D,MATCH($C1218,'Policy Characteristics'!$C:$C,0)))</f>
        <v/>
      </c>
      <c r="K1218" s="272" t="str">
        <f>IF(ISBLANK(INDEX('Policy Characteristics'!E:E,MATCH($C1218,'Policy Characteristics'!$C:$C,0))),"",INDEX('Policy Characteristics'!E:E,MATCH($C1218,'Policy Characteristics'!$C:$C,0)))</f>
        <v>GRA national debt interest</v>
      </c>
      <c r="L1218" s="272">
        <f>IF(ISBLANK(INDEX('Policy Characteristics'!F:F,MATCH($C1218,'Policy Characteristics'!$C:$C,0))),"",INDEX('Policy Characteristics'!F:F,MATCH($C1218,'Policy Characteristics'!$C:$C,0)))</f>
        <v>0</v>
      </c>
      <c r="M1218" s="272">
        <f>IF(ISBLANK(INDEX('Policy Characteristics'!G:G,MATCH($C1218,'Policy Characteristics'!$C:$C,0))),"",INDEX('Policy Characteristics'!G:G,MATCH($C1218,'Policy Characteristics'!$C:$C,0)))</f>
        <v>10</v>
      </c>
      <c r="N1218" s="272">
        <f>IF(ISBLANK(INDEX('Policy Characteristics'!H:H,MATCH($C1218,'Policy Characteristics'!$C:$C,0))),"",INDEX('Policy Characteristics'!H:H,MATCH($C1218,'Policy Characteristics'!$C:$C,0)))</f>
        <v>1</v>
      </c>
      <c r="O1218" s="272" t="str">
        <f>IF(ISBLANK(INDEX('Policy Characteristics'!I:I,MATCH($C1218,'Policy Characteristics'!$C:$C,0))),"",INDEX('Policy Characteristics'!I:I,MATCH($C1218,'Policy Characteristics'!$C:$C,0)))</f>
        <v>weight</v>
      </c>
      <c r="P1218" s="272" t="str">
        <f>IF(ISBLANK(INDEX('Policy Characteristics'!J:J,MATCH($C1218,'Policy Characteristics'!$C:$C,0))),"",INDEX('Policy Characteristics'!J:J,MATCH($C1218,'Policy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8" s="272" t="str">
        <f>IF(ISBLANK(INDEX('Policy Characteristics'!K:K,MATCH($C1218,'Policy Characteristics'!$C:$C,0))),"",INDEX('Policy Characteristics'!K:K,MATCH($C1218,'Policy Characteristics'!$C:$C,0)))</f>
        <v>io-model.html</v>
      </c>
      <c r="R1218" s="272" t="str">
        <f>IF(ISBLANK(INDEX('Policy Characteristics'!L:L,MATCH($C1218,'Policy Characteristics'!$C:$C,0))),"",INDEX('Policy Characteristics'!L:L,MATCH($C1218,'Policy Characteristics'!$C:$C,0)))</f>
        <v/>
      </c>
    </row>
    <row r="1219" spans="1:18" ht="16">
      <c r="A1219" s="272" t="str">
        <f>IF(ISBLANK(INDEX('Policy Characteristics'!A:A,MATCH($C1219,'Policy Characteristics'!$C:$C,0))),"",INDEX('Policy Characteristics'!A:A,MATCH($C1219,'Policy Characteristics'!$C:$C,0)))</f>
        <v>Government Revenue Accounting</v>
      </c>
      <c r="B1219" s="272" t="str">
        <f>IF(ISBLANK(INDEX('Policy Characteristics'!B:B,MATCH($C1219,'Policy Characteristics'!$C:$C,0))),"",INDEX('Policy Characteristics'!B:B,MATCH($C1219,'Policy Characteristics'!$C:$C,0)))</f>
        <v>National Debt Interest</v>
      </c>
      <c r="C1219" s="274" t="str">
        <f t="shared" ref="C1219:C1222" si="81">C$1218</f>
        <v>GRA for National Debt Interest</v>
      </c>
      <c r="D1219" s="1" t="s">
        <v>3073</v>
      </c>
      <c r="F1219" s="1" t="s">
        <v>3102</v>
      </c>
      <c r="H1219" s="43">
        <v>581</v>
      </c>
      <c r="I1219" s="4" t="str">
        <f t="shared" ref="I1219:I1222" si="82">I$1218</f>
        <v>Yes</v>
      </c>
      <c r="J1219" s="274" t="str">
        <f>IF(ISBLANK(INDEX('Policy Characteristics'!D:D,MATCH($C1219,'Policy Characteristics'!$C:$C,0))),"",INDEX('Policy Characteristics'!D:D,MATCH($C1219,'Policy Characteristics'!$C:$C,0)))</f>
        <v/>
      </c>
      <c r="K1219" s="272" t="str">
        <f>IF(ISBLANK(INDEX('Policy Characteristics'!E:E,MATCH($C1219,'Policy Characteristics'!$C:$C,0))),"",INDEX('Policy Characteristics'!E:E,MATCH($C1219,'Policy Characteristics'!$C:$C,0)))</f>
        <v>GRA national debt interest</v>
      </c>
      <c r="L1219" s="272">
        <f>IF(ISBLANK(INDEX('Policy Characteristics'!F:F,MATCH($C1219,'Policy Characteristics'!$C:$C,0))),"",INDEX('Policy Characteristics'!F:F,MATCH($C1219,'Policy Characteristics'!$C:$C,0)))</f>
        <v>0</v>
      </c>
      <c r="M1219" s="272">
        <f>IF(ISBLANK(INDEX('Policy Characteristics'!G:G,MATCH($C1219,'Policy Characteristics'!$C:$C,0))),"",INDEX('Policy Characteristics'!G:G,MATCH($C1219,'Policy Characteristics'!$C:$C,0)))</f>
        <v>10</v>
      </c>
      <c r="N1219" s="272">
        <f>IF(ISBLANK(INDEX('Policy Characteristics'!H:H,MATCH($C1219,'Policy Characteristics'!$C:$C,0))),"",INDEX('Policy Characteristics'!H:H,MATCH($C1219,'Policy Characteristics'!$C:$C,0)))</f>
        <v>1</v>
      </c>
      <c r="O1219" s="272" t="str">
        <f>IF(ISBLANK(INDEX('Policy Characteristics'!I:I,MATCH($C1219,'Policy Characteristics'!$C:$C,0))),"",INDEX('Policy Characteristics'!I:I,MATCH($C1219,'Policy Characteristics'!$C:$C,0)))</f>
        <v>weight</v>
      </c>
      <c r="P1219" s="272" t="str">
        <f>IF(ISBLANK(INDEX('Policy Characteristics'!J:J,MATCH($C1219,'Policy Characteristics'!$C:$C,0))),"",INDEX('Policy Characteristics'!J:J,MATCH($C1219,'Policy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19" s="272" t="str">
        <f>IF(ISBLANK(INDEX('Policy Characteristics'!K:K,MATCH($C1219,'Policy Characteristics'!$C:$C,0))),"",INDEX('Policy Characteristics'!K:K,MATCH($C1219,'Policy Characteristics'!$C:$C,0)))</f>
        <v>io-model.html</v>
      </c>
      <c r="R1219" s="272" t="str">
        <f>IF(ISBLANK(INDEX('Policy Characteristics'!L:L,MATCH($C1219,'Policy Characteristics'!$C:$C,0))),"",INDEX('Policy Characteristics'!L:L,MATCH($C1219,'Policy Characteristics'!$C:$C,0)))</f>
        <v/>
      </c>
    </row>
    <row r="1220" spans="1:18" ht="16">
      <c r="A1220" s="272" t="str">
        <f>IF(ISBLANK(INDEX('Policy Characteristics'!A:A,MATCH($C1220,'Policy Characteristics'!$C:$C,0))),"",INDEX('Policy Characteristics'!A:A,MATCH($C1220,'Policy Characteristics'!$C:$C,0)))</f>
        <v>Government Revenue Accounting</v>
      </c>
      <c r="B1220" s="272" t="str">
        <f>IF(ISBLANK(INDEX('Policy Characteristics'!B:B,MATCH($C1220,'Policy Characteristics'!$C:$C,0))),"",INDEX('Policy Characteristics'!B:B,MATCH($C1220,'Policy Characteristics'!$C:$C,0)))</f>
        <v>National Debt Interest</v>
      </c>
      <c r="C1220" s="274" t="str">
        <f t="shared" si="81"/>
        <v>GRA for National Debt Interest</v>
      </c>
      <c r="D1220" s="1" t="s">
        <v>3074</v>
      </c>
      <c r="F1220" s="1" t="s">
        <v>3078</v>
      </c>
      <c r="H1220" s="43">
        <v>582</v>
      </c>
      <c r="I1220" s="4" t="str">
        <f t="shared" si="82"/>
        <v>Yes</v>
      </c>
      <c r="J1220" s="274" t="str">
        <f>IF(ISBLANK(INDEX('Policy Characteristics'!D:D,MATCH($C1220,'Policy Characteristics'!$C:$C,0))),"",INDEX('Policy Characteristics'!D:D,MATCH($C1220,'Policy Characteristics'!$C:$C,0)))</f>
        <v/>
      </c>
      <c r="K1220" s="272" t="str">
        <f>IF(ISBLANK(INDEX('Policy Characteristics'!E:E,MATCH($C1220,'Policy Characteristics'!$C:$C,0))),"",INDEX('Policy Characteristics'!E:E,MATCH($C1220,'Policy Characteristics'!$C:$C,0)))</f>
        <v>GRA national debt interest</v>
      </c>
      <c r="L1220" s="272">
        <f>IF(ISBLANK(INDEX('Policy Characteristics'!F:F,MATCH($C1220,'Policy Characteristics'!$C:$C,0))),"",INDEX('Policy Characteristics'!F:F,MATCH($C1220,'Policy Characteristics'!$C:$C,0)))</f>
        <v>0</v>
      </c>
      <c r="M1220" s="272">
        <f>IF(ISBLANK(INDEX('Policy Characteristics'!G:G,MATCH($C1220,'Policy Characteristics'!$C:$C,0))),"",INDEX('Policy Characteristics'!G:G,MATCH($C1220,'Policy Characteristics'!$C:$C,0)))</f>
        <v>10</v>
      </c>
      <c r="N1220" s="272">
        <f>IF(ISBLANK(INDEX('Policy Characteristics'!H:H,MATCH($C1220,'Policy Characteristics'!$C:$C,0))),"",INDEX('Policy Characteristics'!H:H,MATCH($C1220,'Policy Characteristics'!$C:$C,0)))</f>
        <v>1</v>
      </c>
      <c r="O1220" s="272" t="str">
        <f>IF(ISBLANK(INDEX('Policy Characteristics'!I:I,MATCH($C1220,'Policy Characteristics'!$C:$C,0))),"",INDEX('Policy Characteristics'!I:I,MATCH($C1220,'Policy Characteristics'!$C:$C,0)))</f>
        <v>weight</v>
      </c>
      <c r="P1220" s="272" t="str">
        <f>IF(ISBLANK(INDEX('Policy Characteristics'!J:J,MATCH($C1220,'Policy Characteristics'!$C:$C,0))),"",INDEX('Policy Characteristics'!J:J,MATCH($C1220,'Policy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0" s="272" t="str">
        <f>IF(ISBLANK(INDEX('Policy Characteristics'!K:K,MATCH($C1220,'Policy Characteristics'!$C:$C,0))),"",INDEX('Policy Characteristics'!K:K,MATCH($C1220,'Policy Characteristics'!$C:$C,0)))</f>
        <v>io-model.html</v>
      </c>
      <c r="R1220" s="272" t="str">
        <f>IF(ISBLANK(INDEX('Policy Characteristics'!L:L,MATCH($C1220,'Policy Characteristics'!$C:$C,0))),"",INDEX('Policy Characteristics'!L:L,MATCH($C1220,'Policy Characteristics'!$C:$C,0)))</f>
        <v/>
      </c>
    </row>
    <row r="1221" spans="1:18" ht="16">
      <c r="A1221" s="272" t="str">
        <f>IF(ISBLANK(INDEX('Policy Characteristics'!A:A,MATCH($C1221,'Policy Characteristics'!$C:$C,0))),"",INDEX('Policy Characteristics'!A:A,MATCH($C1221,'Policy Characteristics'!$C:$C,0)))</f>
        <v>Government Revenue Accounting</v>
      </c>
      <c r="B1221" s="272" t="str">
        <f>IF(ISBLANK(INDEX('Policy Characteristics'!B:B,MATCH($C1221,'Policy Characteristics'!$C:$C,0))),"",INDEX('Policy Characteristics'!B:B,MATCH($C1221,'Policy Characteristics'!$C:$C,0)))</f>
        <v>National Debt Interest</v>
      </c>
      <c r="C1221" s="274" t="str">
        <f t="shared" si="81"/>
        <v>GRA for National Debt Interest</v>
      </c>
      <c r="D1221" s="1" t="s">
        <v>3075</v>
      </c>
      <c r="F1221" s="1" t="s">
        <v>3079</v>
      </c>
      <c r="H1221" s="43">
        <v>583</v>
      </c>
      <c r="I1221" s="4" t="str">
        <f t="shared" si="82"/>
        <v>Yes</v>
      </c>
      <c r="J1221" s="274" t="str">
        <f>IF(ISBLANK(INDEX('Policy Characteristics'!D:D,MATCH($C1221,'Policy Characteristics'!$C:$C,0))),"",INDEX('Policy Characteristics'!D:D,MATCH($C1221,'Policy Characteristics'!$C:$C,0)))</f>
        <v/>
      </c>
      <c r="K1221" s="272" t="str">
        <f>IF(ISBLANK(INDEX('Policy Characteristics'!E:E,MATCH($C1221,'Policy Characteristics'!$C:$C,0))),"",INDEX('Policy Characteristics'!E:E,MATCH($C1221,'Policy Characteristics'!$C:$C,0)))</f>
        <v>GRA national debt interest</v>
      </c>
      <c r="L1221" s="272">
        <f>IF(ISBLANK(INDEX('Policy Characteristics'!F:F,MATCH($C1221,'Policy Characteristics'!$C:$C,0))),"",INDEX('Policy Characteristics'!F:F,MATCH($C1221,'Policy Characteristics'!$C:$C,0)))</f>
        <v>0</v>
      </c>
      <c r="M1221" s="272">
        <f>IF(ISBLANK(INDEX('Policy Characteristics'!G:G,MATCH($C1221,'Policy Characteristics'!$C:$C,0))),"",INDEX('Policy Characteristics'!G:G,MATCH($C1221,'Policy Characteristics'!$C:$C,0)))</f>
        <v>10</v>
      </c>
      <c r="N1221" s="272">
        <f>IF(ISBLANK(INDEX('Policy Characteristics'!H:H,MATCH($C1221,'Policy Characteristics'!$C:$C,0))),"",INDEX('Policy Characteristics'!H:H,MATCH($C1221,'Policy Characteristics'!$C:$C,0)))</f>
        <v>1</v>
      </c>
      <c r="O1221" s="272" t="str">
        <f>IF(ISBLANK(INDEX('Policy Characteristics'!I:I,MATCH($C1221,'Policy Characteristics'!$C:$C,0))),"",INDEX('Policy Characteristics'!I:I,MATCH($C1221,'Policy Characteristics'!$C:$C,0)))</f>
        <v>weight</v>
      </c>
      <c r="P1221" s="272" t="str">
        <f>IF(ISBLANK(INDEX('Policy Characteristics'!J:J,MATCH($C1221,'Policy Characteristics'!$C:$C,0))),"",INDEX('Policy Characteristics'!J:J,MATCH($C1221,'Policy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1" s="272" t="str">
        <f>IF(ISBLANK(INDEX('Policy Characteristics'!K:K,MATCH($C1221,'Policy Characteristics'!$C:$C,0))),"",INDEX('Policy Characteristics'!K:K,MATCH($C1221,'Policy Characteristics'!$C:$C,0)))</f>
        <v>io-model.html</v>
      </c>
      <c r="R1221" s="272" t="str">
        <f>IF(ISBLANK(INDEX('Policy Characteristics'!L:L,MATCH($C1221,'Policy Characteristics'!$C:$C,0))),"",INDEX('Policy Characteristics'!L:L,MATCH($C1221,'Policy Characteristics'!$C:$C,0)))</f>
        <v/>
      </c>
    </row>
    <row r="1222" spans="1:18" ht="16">
      <c r="A1222" s="272" t="str">
        <f>IF(ISBLANK(INDEX('Policy Characteristics'!A:A,MATCH($C1222,'Policy Characteristics'!$C:$C,0))),"",INDEX('Policy Characteristics'!A:A,MATCH($C1222,'Policy Characteristics'!$C:$C,0)))</f>
        <v>Government Revenue Accounting</v>
      </c>
      <c r="B1222" s="272" t="str">
        <f>IF(ISBLANK(INDEX('Policy Characteristics'!B:B,MATCH($C1222,'Policy Characteristics'!$C:$C,0))),"",INDEX('Policy Characteristics'!B:B,MATCH($C1222,'Policy Characteristics'!$C:$C,0)))</f>
        <v>National Debt Interest</v>
      </c>
      <c r="C1222" s="274" t="str">
        <f t="shared" si="81"/>
        <v>GRA for National Debt Interest</v>
      </c>
      <c r="D1222" s="1" t="s">
        <v>3076</v>
      </c>
      <c r="F1222" s="1" t="s">
        <v>3080</v>
      </c>
      <c r="H1222" s="43">
        <v>584</v>
      </c>
      <c r="I1222" s="4" t="str">
        <f t="shared" si="82"/>
        <v>Yes</v>
      </c>
      <c r="J1222" s="274" t="str">
        <f>IF(ISBLANK(INDEX('Policy Characteristics'!D:D,MATCH($C1222,'Policy Characteristics'!$C:$C,0))),"",INDEX('Policy Characteristics'!D:D,MATCH($C1222,'Policy Characteristics'!$C:$C,0)))</f>
        <v/>
      </c>
      <c r="K1222" s="272" t="str">
        <f>IF(ISBLANK(INDEX('Policy Characteristics'!E:E,MATCH($C1222,'Policy Characteristics'!$C:$C,0))),"",INDEX('Policy Characteristics'!E:E,MATCH($C1222,'Policy Characteristics'!$C:$C,0)))</f>
        <v>GRA national debt interest</v>
      </c>
      <c r="L1222" s="272">
        <f>IF(ISBLANK(INDEX('Policy Characteristics'!F:F,MATCH($C1222,'Policy Characteristics'!$C:$C,0))),"",INDEX('Policy Characteristics'!F:F,MATCH($C1222,'Policy Characteristics'!$C:$C,0)))</f>
        <v>0</v>
      </c>
      <c r="M1222" s="272">
        <f>IF(ISBLANK(INDEX('Policy Characteristics'!G:G,MATCH($C1222,'Policy Characteristics'!$C:$C,0))),"",INDEX('Policy Characteristics'!G:G,MATCH($C1222,'Policy Characteristics'!$C:$C,0)))</f>
        <v>10</v>
      </c>
      <c r="N1222" s="272">
        <f>IF(ISBLANK(INDEX('Policy Characteristics'!H:H,MATCH($C1222,'Policy Characteristics'!$C:$C,0))),"",INDEX('Policy Characteristics'!H:H,MATCH($C1222,'Policy Characteristics'!$C:$C,0)))</f>
        <v>1</v>
      </c>
      <c r="O1222" s="272" t="str">
        <f>IF(ISBLANK(INDEX('Policy Characteristics'!I:I,MATCH($C1222,'Policy Characteristics'!$C:$C,0))),"",INDEX('Policy Characteristics'!I:I,MATCH($C1222,'Policy Characteristics'!$C:$C,0)))</f>
        <v>weight</v>
      </c>
      <c r="P1222" s="272" t="str">
        <f>IF(ISBLANK(INDEX('Policy Characteristics'!J:J,MATCH($C1222,'Policy Characteristics'!$C:$C,0))),"",INDEX('Policy Characteristics'!J:J,MATCH($C1222,'Policy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2" s="272" t="str">
        <f>IF(ISBLANK(INDEX('Policy Characteristics'!K:K,MATCH($C1222,'Policy Characteristics'!$C:$C,0))),"",INDEX('Policy Characteristics'!K:K,MATCH($C1222,'Policy Characteristics'!$C:$C,0)))</f>
        <v>io-model.html</v>
      </c>
      <c r="R1222" s="272" t="str">
        <f>IF(ISBLANK(INDEX('Policy Characteristics'!L:L,MATCH($C1222,'Policy Characteristics'!$C:$C,0))),"",INDEX('Policy Characteristics'!L:L,MATCH($C1222,'Policy Characteristics'!$C:$C,0)))</f>
        <v/>
      </c>
    </row>
    <row r="1223" spans="1:18" ht="16">
      <c r="A1223" s="272" t="str">
        <f>IF(ISBLANK(INDEX('Policy Characteristics'!A:A,MATCH($C1223,'Policy Characteristics'!$C:$C,0))),"",INDEX('Policy Characteristics'!A:A,MATCH($C1223,'Policy Characteristics'!$C:$C,0)))</f>
        <v>Government Revenue Accounting</v>
      </c>
      <c r="B1223" s="272" t="str">
        <f>IF(ISBLANK(INDEX('Policy Characteristics'!B:B,MATCH($C1223,'Policy Characteristics'!$C:$C,0))),"",INDEX('Policy Characteristics'!B:B,MATCH($C1223,'Policy Characteristics'!$C:$C,0)))</f>
        <v>Remaining Government Cash Flows</v>
      </c>
      <c r="C1223" s="275" t="s">
        <v>3071</v>
      </c>
      <c r="D1223" s="1" t="s">
        <v>3072</v>
      </c>
      <c r="F1223" s="1" t="s">
        <v>3077</v>
      </c>
      <c r="H1223" s="43">
        <v>585</v>
      </c>
      <c r="I1223" s="1" t="s">
        <v>45</v>
      </c>
      <c r="J1223" s="274" t="str">
        <f>IF(ISBLANK(INDEX('Policy Characteristics'!D:D,MATCH($C1223,'Policy Characteristics'!$C:$C,0))),"",INDEX('Policy Characteristics'!D:D,MATCH($C1223,'Policy Characteristics'!$C:$C,0)))</f>
        <v/>
      </c>
      <c r="K1223" s="272" t="str">
        <f>IF(ISBLANK(INDEX('Policy Characteristics'!E:E,MATCH($C1223,'Policy Characteristics'!$C:$C,0))),"",INDEX('Policy Characteristics'!E:E,MATCH($C1223,'Policy Characteristics'!$C:$C,0)))</f>
        <v>GRA remaining cash flow changes</v>
      </c>
      <c r="L1223" s="272">
        <f>IF(ISBLANK(INDEX('Policy Characteristics'!F:F,MATCH($C1223,'Policy Characteristics'!$C:$C,0))),"",INDEX('Policy Characteristics'!F:F,MATCH($C1223,'Policy Characteristics'!$C:$C,0)))</f>
        <v>0</v>
      </c>
      <c r="M1223" s="272">
        <f>IF(ISBLANK(INDEX('Policy Characteristics'!G:G,MATCH($C1223,'Policy Characteristics'!$C:$C,0))),"",INDEX('Policy Characteristics'!G:G,MATCH($C1223,'Policy Characteristics'!$C:$C,0)))</f>
        <v>10</v>
      </c>
      <c r="N1223" s="272">
        <f>IF(ISBLANK(INDEX('Policy Characteristics'!H:H,MATCH($C1223,'Policy Characteristics'!$C:$C,0))),"",INDEX('Policy Characteristics'!H:H,MATCH($C1223,'Policy Characteristics'!$C:$C,0)))</f>
        <v>1</v>
      </c>
      <c r="O1223" s="272" t="str">
        <f>IF(ISBLANK(INDEX('Policy Characteristics'!I:I,MATCH($C1223,'Policy Characteristics'!$C:$C,0))),"",INDEX('Policy Characteristics'!I:I,MATCH($C1223,'Policy Characteristics'!$C:$C,0)))</f>
        <v>weight</v>
      </c>
      <c r="P1223" s="272" t="str">
        <f>IF(ISBLANK(INDEX('Policy Characteristics'!J:J,MATCH($C1223,'Policy Characteristics'!$C:$C,0))),"",INDEX('Policy Characteristics'!J:J,MATCH($C1223,'Policy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3" s="272" t="str">
        <f>IF(ISBLANK(INDEX('Policy Characteristics'!K:K,MATCH($C1223,'Policy Characteristics'!$C:$C,0))),"",INDEX('Policy Characteristics'!K:K,MATCH($C1223,'Policy Characteristics'!$C:$C,0)))</f>
        <v>io-model.html</v>
      </c>
      <c r="R1223" s="272" t="str">
        <f>IF(ISBLANK(INDEX('Policy Characteristics'!L:L,MATCH($C1223,'Policy Characteristics'!$C:$C,0))),"",INDEX('Policy Characteristics'!L:L,MATCH($C1223,'Policy Characteristics'!$C:$C,0)))</f>
        <v/>
      </c>
    </row>
    <row r="1224" spans="1:18" ht="16">
      <c r="A1224" s="272" t="str">
        <f>IF(ISBLANK(INDEX('Policy Characteristics'!A:A,MATCH($C1224,'Policy Characteristics'!$C:$C,0))),"",INDEX('Policy Characteristics'!A:A,MATCH($C1224,'Policy Characteristics'!$C:$C,0)))</f>
        <v>Government Revenue Accounting</v>
      </c>
      <c r="B1224" s="272" t="str">
        <f>IF(ISBLANK(INDEX('Policy Characteristics'!B:B,MATCH($C1224,'Policy Characteristics'!$C:$C,0))),"",INDEX('Policy Characteristics'!B:B,MATCH($C1224,'Policy Characteristics'!$C:$C,0)))</f>
        <v>Remaining Government Cash Flows</v>
      </c>
      <c r="C1224" s="274" t="str">
        <f t="shared" ref="C1224" si="83">C$1223</f>
        <v>GRA for Remaining Government Cash Flow Changes</v>
      </c>
      <c r="D1224" s="1" t="s">
        <v>3073</v>
      </c>
      <c r="F1224" s="1" t="s">
        <v>3102</v>
      </c>
      <c r="H1224" s="43">
        <v>586</v>
      </c>
      <c r="I1224" s="4" t="str">
        <f t="shared" ref="I1224:I1227" si="84">I$1223</f>
        <v>Yes</v>
      </c>
      <c r="J1224" s="274" t="str">
        <f>IF(ISBLANK(INDEX('Policy Characteristics'!D:D,MATCH($C1224,'Policy Characteristics'!$C:$C,0))),"",INDEX('Policy Characteristics'!D:D,MATCH($C1224,'Policy Characteristics'!$C:$C,0)))</f>
        <v/>
      </c>
      <c r="K1224" s="272" t="str">
        <f>IF(ISBLANK(INDEX('Policy Characteristics'!E:E,MATCH($C1224,'Policy Characteristics'!$C:$C,0))),"",INDEX('Policy Characteristics'!E:E,MATCH($C1224,'Policy Characteristics'!$C:$C,0)))</f>
        <v>GRA remaining cash flow changes</v>
      </c>
      <c r="L1224" s="272">
        <f>IF(ISBLANK(INDEX('Policy Characteristics'!F:F,MATCH($C1224,'Policy Characteristics'!$C:$C,0))),"",INDEX('Policy Characteristics'!F:F,MATCH($C1224,'Policy Characteristics'!$C:$C,0)))</f>
        <v>0</v>
      </c>
      <c r="M1224" s="272">
        <f>IF(ISBLANK(INDEX('Policy Characteristics'!G:G,MATCH($C1224,'Policy Characteristics'!$C:$C,0))),"",INDEX('Policy Characteristics'!G:G,MATCH($C1224,'Policy Characteristics'!$C:$C,0)))</f>
        <v>10</v>
      </c>
      <c r="N1224" s="272">
        <f>IF(ISBLANK(INDEX('Policy Characteristics'!H:H,MATCH($C1224,'Policy Characteristics'!$C:$C,0))),"",INDEX('Policy Characteristics'!H:H,MATCH($C1224,'Policy Characteristics'!$C:$C,0)))</f>
        <v>1</v>
      </c>
      <c r="O1224" s="272" t="str">
        <f>IF(ISBLANK(INDEX('Policy Characteristics'!I:I,MATCH($C1224,'Policy Characteristics'!$C:$C,0))),"",INDEX('Policy Characteristics'!I:I,MATCH($C1224,'Policy Characteristics'!$C:$C,0)))</f>
        <v>weight</v>
      </c>
      <c r="P1224" s="272" t="str">
        <f>IF(ISBLANK(INDEX('Policy Characteristics'!J:J,MATCH($C1224,'Policy Characteristics'!$C:$C,0))),"",INDEX('Policy Characteristics'!J:J,MATCH($C1224,'Policy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4" s="272" t="str">
        <f>IF(ISBLANK(INDEX('Policy Characteristics'!K:K,MATCH($C1224,'Policy Characteristics'!$C:$C,0))),"",INDEX('Policy Characteristics'!K:K,MATCH($C1224,'Policy Characteristics'!$C:$C,0)))</f>
        <v>io-model.html</v>
      </c>
      <c r="R1224" s="272" t="str">
        <f>IF(ISBLANK(INDEX('Policy Characteristics'!L:L,MATCH($C1224,'Policy Characteristics'!$C:$C,0))),"",INDEX('Policy Characteristics'!L:L,MATCH($C1224,'Policy Characteristics'!$C:$C,0)))</f>
        <v/>
      </c>
    </row>
    <row r="1225" spans="1:18" ht="16">
      <c r="A1225" s="272" t="str">
        <f>IF(ISBLANK(INDEX('Policy Characteristics'!A:A,MATCH($C1225,'Policy Characteristics'!$C:$C,0))),"",INDEX('Policy Characteristics'!A:A,MATCH($C1225,'Policy Characteristics'!$C:$C,0)))</f>
        <v>Government Revenue Accounting</v>
      </c>
      <c r="B1225" s="272" t="str">
        <f>IF(ISBLANK(INDEX('Policy Characteristics'!B:B,MATCH($C1225,'Policy Characteristics'!$C:$C,0))),"",INDEX('Policy Characteristics'!B:B,MATCH($C1225,'Policy Characteristics'!$C:$C,0)))</f>
        <v>Remaining Government Cash Flows</v>
      </c>
      <c r="C1225" s="274" t="str">
        <f t="shared" ref="C1225:C1227" si="85">C$1223</f>
        <v>GRA for Remaining Government Cash Flow Changes</v>
      </c>
      <c r="D1225" s="1" t="s">
        <v>3074</v>
      </c>
      <c r="F1225" s="1" t="s">
        <v>3078</v>
      </c>
      <c r="H1225" s="43">
        <v>587</v>
      </c>
      <c r="I1225" s="4" t="str">
        <f t="shared" si="84"/>
        <v>Yes</v>
      </c>
      <c r="J1225" s="274" t="str">
        <f>IF(ISBLANK(INDEX('Policy Characteristics'!D:D,MATCH($C1225,'Policy Characteristics'!$C:$C,0))),"",INDEX('Policy Characteristics'!D:D,MATCH($C1225,'Policy Characteristics'!$C:$C,0)))</f>
        <v/>
      </c>
      <c r="K1225" s="272" t="str">
        <f>IF(ISBLANK(INDEX('Policy Characteristics'!E:E,MATCH($C1225,'Policy Characteristics'!$C:$C,0))),"",INDEX('Policy Characteristics'!E:E,MATCH($C1225,'Policy Characteristics'!$C:$C,0)))</f>
        <v>GRA remaining cash flow changes</v>
      </c>
      <c r="L1225" s="272">
        <f>IF(ISBLANK(INDEX('Policy Characteristics'!F:F,MATCH($C1225,'Policy Characteristics'!$C:$C,0))),"",INDEX('Policy Characteristics'!F:F,MATCH($C1225,'Policy Characteristics'!$C:$C,0)))</f>
        <v>0</v>
      </c>
      <c r="M1225" s="272">
        <f>IF(ISBLANK(INDEX('Policy Characteristics'!G:G,MATCH($C1225,'Policy Characteristics'!$C:$C,0))),"",INDEX('Policy Characteristics'!G:G,MATCH($C1225,'Policy Characteristics'!$C:$C,0)))</f>
        <v>10</v>
      </c>
      <c r="N1225" s="272">
        <f>IF(ISBLANK(INDEX('Policy Characteristics'!H:H,MATCH($C1225,'Policy Characteristics'!$C:$C,0))),"",INDEX('Policy Characteristics'!H:H,MATCH($C1225,'Policy Characteristics'!$C:$C,0)))</f>
        <v>1</v>
      </c>
      <c r="O1225" s="272" t="str">
        <f>IF(ISBLANK(INDEX('Policy Characteristics'!I:I,MATCH($C1225,'Policy Characteristics'!$C:$C,0))),"",INDEX('Policy Characteristics'!I:I,MATCH($C1225,'Policy Characteristics'!$C:$C,0)))</f>
        <v>weight</v>
      </c>
      <c r="P1225" s="272" t="str">
        <f>IF(ISBLANK(INDEX('Policy Characteristics'!J:J,MATCH($C1225,'Policy Characteristics'!$C:$C,0))),"",INDEX('Policy Characteristics'!J:J,MATCH($C1225,'Policy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5" s="272" t="str">
        <f>IF(ISBLANK(INDEX('Policy Characteristics'!K:K,MATCH($C1225,'Policy Characteristics'!$C:$C,0))),"",INDEX('Policy Characteristics'!K:K,MATCH($C1225,'Policy Characteristics'!$C:$C,0)))</f>
        <v>io-model.html</v>
      </c>
      <c r="R1225" s="272" t="str">
        <f>IF(ISBLANK(INDEX('Policy Characteristics'!L:L,MATCH($C1225,'Policy Characteristics'!$C:$C,0))),"",INDEX('Policy Characteristics'!L:L,MATCH($C1225,'Policy Characteristics'!$C:$C,0)))</f>
        <v/>
      </c>
    </row>
    <row r="1226" spans="1:18" ht="16">
      <c r="A1226" s="272" t="str">
        <f>IF(ISBLANK(INDEX('Policy Characteristics'!A:A,MATCH($C1226,'Policy Characteristics'!$C:$C,0))),"",INDEX('Policy Characteristics'!A:A,MATCH($C1226,'Policy Characteristics'!$C:$C,0)))</f>
        <v>Government Revenue Accounting</v>
      </c>
      <c r="B1226" s="272" t="str">
        <f>IF(ISBLANK(INDEX('Policy Characteristics'!B:B,MATCH($C1226,'Policy Characteristics'!$C:$C,0))),"",INDEX('Policy Characteristics'!B:B,MATCH($C1226,'Policy Characteristics'!$C:$C,0)))</f>
        <v>Remaining Government Cash Flows</v>
      </c>
      <c r="C1226" s="274" t="str">
        <f t="shared" si="85"/>
        <v>GRA for Remaining Government Cash Flow Changes</v>
      </c>
      <c r="D1226" s="1" t="s">
        <v>3075</v>
      </c>
      <c r="F1226" s="1" t="s">
        <v>3079</v>
      </c>
      <c r="H1226" s="43">
        <v>588</v>
      </c>
      <c r="I1226" s="4" t="str">
        <f t="shared" si="84"/>
        <v>Yes</v>
      </c>
      <c r="J1226" s="274" t="str">
        <f>IF(ISBLANK(INDEX('Policy Characteristics'!D:D,MATCH($C1226,'Policy Characteristics'!$C:$C,0))),"",INDEX('Policy Characteristics'!D:D,MATCH($C1226,'Policy Characteristics'!$C:$C,0)))</f>
        <v/>
      </c>
      <c r="K1226" s="272" t="str">
        <f>IF(ISBLANK(INDEX('Policy Characteristics'!E:E,MATCH($C1226,'Policy Characteristics'!$C:$C,0))),"",INDEX('Policy Characteristics'!E:E,MATCH($C1226,'Policy Characteristics'!$C:$C,0)))</f>
        <v>GRA remaining cash flow changes</v>
      </c>
      <c r="L1226" s="272">
        <f>IF(ISBLANK(INDEX('Policy Characteristics'!F:F,MATCH($C1226,'Policy Characteristics'!$C:$C,0))),"",INDEX('Policy Characteristics'!F:F,MATCH($C1226,'Policy Characteristics'!$C:$C,0)))</f>
        <v>0</v>
      </c>
      <c r="M1226" s="272">
        <f>IF(ISBLANK(INDEX('Policy Characteristics'!G:G,MATCH($C1226,'Policy Characteristics'!$C:$C,0))),"",INDEX('Policy Characteristics'!G:G,MATCH($C1226,'Policy Characteristics'!$C:$C,0)))</f>
        <v>10</v>
      </c>
      <c r="N1226" s="272">
        <f>IF(ISBLANK(INDEX('Policy Characteristics'!H:H,MATCH($C1226,'Policy Characteristics'!$C:$C,0))),"",INDEX('Policy Characteristics'!H:H,MATCH($C1226,'Policy Characteristics'!$C:$C,0)))</f>
        <v>1</v>
      </c>
      <c r="O1226" s="272" t="str">
        <f>IF(ISBLANK(INDEX('Policy Characteristics'!I:I,MATCH($C1226,'Policy Characteristics'!$C:$C,0))),"",INDEX('Policy Characteristics'!I:I,MATCH($C1226,'Policy Characteristics'!$C:$C,0)))</f>
        <v>weight</v>
      </c>
      <c r="P1226" s="272" t="str">
        <f>IF(ISBLANK(INDEX('Policy Characteristics'!J:J,MATCH($C1226,'Policy Characteristics'!$C:$C,0))),"",INDEX('Policy Characteristics'!J:J,MATCH($C1226,'Policy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6" s="272" t="str">
        <f>IF(ISBLANK(INDEX('Policy Characteristics'!K:K,MATCH($C1226,'Policy Characteristics'!$C:$C,0))),"",INDEX('Policy Characteristics'!K:K,MATCH($C1226,'Policy Characteristics'!$C:$C,0)))</f>
        <v>io-model.html</v>
      </c>
      <c r="R1226" s="272" t="str">
        <f>IF(ISBLANK(INDEX('Policy Characteristics'!L:L,MATCH($C1226,'Policy Characteristics'!$C:$C,0))),"",INDEX('Policy Characteristics'!L:L,MATCH($C1226,'Policy Characteristics'!$C:$C,0)))</f>
        <v/>
      </c>
    </row>
    <row r="1227" spans="1:18" ht="16">
      <c r="A1227" s="272" t="str">
        <f>IF(ISBLANK(INDEX('Policy Characteristics'!A:A,MATCH($C1227,'Policy Characteristics'!$C:$C,0))),"",INDEX('Policy Characteristics'!A:A,MATCH($C1227,'Policy Characteristics'!$C:$C,0)))</f>
        <v>Government Revenue Accounting</v>
      </c>
      <c r="B1227" s="272" t="str">
        <f>IF(ISBLANK(INDEX('Policy Characteristics'!B:B,MATCH($C1227,'Policy Characteristics'!$C:$C,0))),"",INDEX('Policy Characteristics'!B:B,MATCH($C1227,'Policy Characteristics'!$C:$C,0)))</f>
        <v>Remaining Government Cash Flows</v>
      </c>
      <c r="C1227" s="274" t="str">
        <f t="shared" si="85"/>
        <v>GRA for Remaining Government Cash Flow Changes</v>
      </c>
      <c r="D1227" s="1" t="s">
        <v>3076</v>
      </c>
      <c r="F1227" s="1" t="s">
        <v>3080</v>
      </c>
      <c r="H1227" s="43">
        <v>589</v>
      </c>
      <c r="I1227" s="4" t="str">
        <f t="shared" si="84"/>
        <v>Yes</v>
      </c>
      <c r="J1227" s="274" t="str">
        <f>IF(ISBLANK(INDEX('Policy Characteristics'!D:D,MATCH($C1227,'Policy Characteristics'!$C:$C,0))),"",INDEX('Policy Characteristics'!D:D,MATCH($C1227,'Policy Characteristics'!$C:$C,0)))</f>
        <v/>
      </c>
      <c r="K1227" s="272" t="str">
        <f>IF(ISBLANK(INDEX('Policy Characteristics'!E:E,MATCH($C1227,'Policy Characteristics'!$C:$C,0))),"",INDEX('Policy Characteristics'!E:E,MATCH($C1227,'Policy Characteristics'!$C:$C,0)))</f>
        <v>GRA remaining cash flow changes</v>
      </c>
      <c r="L1227" s="272">
        <f>IF(ISBLANK(INDEX('Policy Characteristics'!F:F,MATCH($C1227,'Policy Characteristics'!$C:$C,0))),"",INDEX('Policy Characteristics'!F:F,MATCH($C1227,'Policy Characteristics'!$C:$C,0)))</f>
        <v>0</v>
      </c>
      <c r="M1227" s="272">
        <f>IF(ISBLANK(INDEX('Policy Characteristics'!G:G,MATCH($C1227,'Policy Characteristics'!$C:$C,0))),"",INDEX('Policy Characteristics'!G:G,MATCH($C1227,'Policy Characteristics'!$C:$C,0)))</f>
        <v>10</v>
      </c>
      <c r="N1227" s="272">
        <f>IF(ISBLANK(INDEX('Policy Characteristics'!H:H,MATCH($C1227,'Policy Characteristics'!$C:$C,0))),"",INDEX('Policy Characteristics'!H:H,MATCH($C1227,'Policy Characteristics'!$C:$C,0)))</f>
        <v>1</v>
      </c>
      <c r="O1227" s="272" t="str">
        <f>IF(ISBLANK(INDEX('Policy Characteristics'!I:I,MATCH($C1227,'Policy Characteristics'!$C:$C,0))),"",INDEX('Policy Characteristics'!I:I,MATCH($C1227,'Policy Characteristics'!$C:$C,0)))</f>
        <v>weight</v>
      </c>
      <c r="P1227" s="272" t="str">
        <f>IF(ISBLANK(INDEX('Policy Characteristics'!J:J,MATCH($C1227,'Policy Characteristics'!$C:$C,0))),"",INDEX('Policy Characteristics'!J:J,MATCH($C1227,'Policy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7" s="272" t="str">
        <f>IF(ISBLANK(INDEX('Policy Characteristics'!K:K,MATCH($C1227,'Policy Characteristics'!$C:$C,0))),"",INDEX('Policy Characteristics'!K:K,MATCH($C1227,'Policy Characteristics'!$C:$C,0)))</f>
        <v>io-model.html</v>
      </c>
      <c r="R1227" s="272" t="str">
        <f>IF(ISBLANK(INDEX('Policy Characteristics'!L:L,MATCH($C1227,'Policy Characteristics'!$C:$C,0))),"",INDEX('Policy Characteristics'!L:L,MATCH($C1227,'Policy Characteristics'!$C:$C,0)))</f>
        <v/>
      </c>
    </row>
    <row r="1228" spans="1:18" ht="16">
      <c r="A1228" s="272" t="s">
        <v>2913</v>
      </c>
      <c r="B1228" s="272" t="s">
        <v>3460</v>
      </c>
      <c r="C1228" s="275" t="s">
        <v>3450</v>
      </c>
      <c r="H1228" s="43">
        <v>1601</v>
      </c>
      <c r="I1228" s="1" t="s">
        <v>46</v>
      </c>
      <c r="J1228" s="274" t="s">
        <v>195</v>
      </c>
      <c r="K1228" s="272" t="s">
        <v>195</v>
      </c>
      <c r="L1228" s="285">
        <v>0</v>
      </c>
      <c r="M1228" s="285">
        <v>1</v>
      </c>
      <c r="N1228" s="285">
        <v>1</v>
      </c>
      <c r="O1228" s="272" t="s">
        <v>31</v>
      </c>
      <c r="P1228" s="272" t="s">
        <v>3461</v>
      </c>
      <c r="Q1228" s="272" t="s">
        <v>195</v>
      </c>
      <c r="R1228" s="272" t="s">
        <v>195</v>
      </c>
    </row>
  </sheetData>
  <sortState xmlns:xlrd2="http://schemas.microsoft.com/office/spreadsheetml/2017/richdata2" ref="A129:I149">
    <sortCondition ref="B129:B149"/>
  </sortState>
  <conditionalFormatting sqref="I1:I1183">
    <cfRule type="containsText" dxfId="4" priority="1" operator="containsText" text="No">
      <formula>NOT(ISERROR(SEARCH("No",I1)))</formula>
    </cfRule>
  </conditionalFormatting>
  <conditionalFormatting sqref="I1188 I1193 I1198 I1203 I1208 I1213 I1218 I1223">
    <cfRule type="containsText" dxfId="3" priority="126" operator="containsText" text="No">
      <formula>NOT(ISERROR(SEARCH("No",I1188)))</formula>
    </cfRule>
  </conditionalFormatting>
  <conditionalFormatting sqref="I1228:I1048576">
    <cfRule type="containsText" dxfId="2" priority="6" operator="containsText" text="No">
      <formula>NOT(ISERROR(SEARCH("No",I1228)))</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56"/>
  <sheetViews>
    <sheetView zoomScale="85" zoomScaleNormal="85" workbookViewId="0">
      <selection activeCell="B11" sqref="B11"/>
    </sheetView>
  </sheetViews>
  <sheetFormatPr baseColWidth="10" defaultColWidth="9.1640625" defaultRowHeight="15"/>
  <cols>
    <col min="1" max="2" width="76.83203125" customWidth="1"/>
  </cols>
  <sheetData>
    <row r="1" spans="1:2">
      <c r="A1" s="374" t="s">
        <v>2905</v>
      </c>
      <c r="B1" s="374"/>
    </row>
    <row r="2" spans="1:2">
      <c r="A2" s="201" t="s">
        <v>2906</v>
      </c>
      <c r="B2" s="201" t="s">
        <v>2907</v>
      </c>
    </row>
    <row r="3" spans="1:2" ht="16">
      <c r="A3" s="202" t="s">
        <v>373</v>
      </c>
      <c r="B3" t="str">
        <f>A3</f>
        <v>million metric tons / year</v>
      </c>
    </row>
    <row r="4" spans="1:2" ht="16">
      <c r="A4" s="202" t="s">
        <v>3007</v>
      </c>
      <c r="B4" t="str">
        <f>A4</f>
        <v>g CO2e / 2019 dollar</v>
      </c>
    </row>
    <row r="5" spans="1:2" ht="16">
      <c r="A5" s="203" t="s">
        <v>2351</v>
      </c>
      <c r="B5" t="str">
        <f t="shared" ref="B5:B40" si="0">A5</f>
        <v>thousand metric tons / year</v>
      </c>
    </row>
    <row r="6" spans="1:2" ht="16">
      <c r="A6" s="203" t="s">
        <v>3008</v>
      </c>
      <c r="B6" t="str">
        <f>A6</f>
        <v>g CO2 / 2019 dollar</v>
      </c>
    </row>
    <row r="7" spans="1:2" ht="16">
      <c r="A7" s="203" t="s">
        <v>3101</v>
      </c>
      <c r="B7" t="str">
        <f t="shared" si="0"/>
        <v>2019 dollars / ton CO2e abated, Annual average abatement (MtCO2e)</v>
      </c>
    </row>
    <row r="8" spans="1:2" ht="16">
      <c r="A8" s="203" t="s">
        <v>3009</v>
      </c>
      <c r="B8" t="str">
        <f t="shared" si="0"/>
        <v>billion 2019 dollars / year</v>
      </c>
    </row>
    <row r="9" spans="1:2" ht="16">
      <c r="A9" s="203" t="s">
        <v>3045</v>
      </c>
      <c r="B9" t="str">
        <f t="shared" si="0"/>
        <v>billion 2019 dollars</v>
      </c>
    </row>
    <row r="10" spans="1:2" ht="16">
      <c r="A10" s="203" t="s">
        <v>2953</v>
      </c>
      <c r="B10" t="str">
        <f t="shared" si="0"/>
        <v>jobs</v>
      </c>
    </row>
    <row r="11" spans="1:2" ht="16">
      <c r="A11" s="203" t="s">
        <v>2997</v>
      </c>
      <c r="B11" t="str">
        <f t="shared" si="0"/>
        <v>incidents / year</v>
      </c>
    </row>
    <row r="12" spans="1:2" ht="16">
      <c r="A12" s="203" t="s">
        <v>2972</v>
      </c>
      <c r="B12" t="str">
        <f t="shared" si="0"/>
        <v>% change</v>
      </c>
    </row>
    <row r="13" spans="1:2" ht="16">
      <c r="A13" s="203" t="s">
        <v>3010</v>
      </c>
      <c r="B13" t="str">
        <f t="shared" si="0"/>
        <v>2019 dollars / employee-year</v>
      </c>
    </row>
    <row r="14" spans="1:2" ht="16">
      <c r="A14" s="203" t="s">
        <v>374</v>
      </c>
      <c r="B14" t="str">
        <f t="shared" si="0"/>
        <v>lives / year</v>
      </c>
    </row>
    <row r="15" spans="1:2" ht="16">
      <c r="A15" s="203" t="s">
        <v>375</v>
      </c>
      <c r="B15" t="str">
        <f t="shared" si="0"/>
        <v>terawatt-hours (TWh) / year</v>
      </c>
    </row>
    <row r="16" spans="1:2" ht="16">
      <c r="A16" s="203" t="s">
        <v>376</v>
      </c>
      <c r="B16" t="str">
        <f t="shared" si="0"/>
        <v>gigawatts (GW) / year</v>
      </c>
    </row>
    <row r="17" spans="1:2" ht="16">
      <c r="A17" s="203" t="s">
        <v>3011</v>
      </c>
      <c r="B17" t="str">
        <f t="shared" si="0"/>
        <v>2019 dollars / megawatt-hour (MWh)</v>
      </c>
    </row>
    <row r="18" spans="1:2" ht="16">
      <c r="A18" s="203" t="s">
        <v>2514</v>
      </c>
      <c r="B18" t="str">
        <f t="shared" si="0"/>
        <v>cubic km / yr</v>
      </c>
    </row>
    <row r="19" spans="1:2" ht="16">
      <c r="A19" s="203" t="s">
        <v>3451</v>
      </c>
      <c r="B19" t="str">
        <f t="shared" si="0"/>
        <v>trillion passenger-km / year</v>
      </c>
    </row>
    <row r="20" spans="1:2" ht="16">
      <c r="A20" s="203" t="s">
        <v>3452</v>
      </c>
      <c r="B20" t="str">
        <f t="shared" si="0"/>
        <v>trillion freight ton-km / year</v>
      </c>
    </row>
    <row r="21" spans="1:2" ht="16">
      <c r="A21" s="203" t="s">
        <v>502</v>
      </c>
      <c r="B21" t="str">
        <f t="shared" si="0"/>
        <v>million vehicles / year</v>
      </c>
    </row>
    <row r="22" spans="1:2" ht="16">
      <c r="A22" s="203" t="s">
        <v>2405</v>
      </c>
      <c r="B22" t="str">
        <f t="shared" si="0"/>
        <v>thousand vehicles / year</v>
      </c>
    </row>
    <row r="23" spans="1:2" ht="16">
      <c r="A23" s="203" t="s">
        <v>2404</v>
      </c>
      <c r="B23" t="str">
        <f t="shared" si="0"/>
        <v>million vehicles</v>
      </c>
    </row>
    <row r="24" spans="1:2" ht="16">
      <c r="A24" s="203" t="s">
        <v>2433</v>
      </c>
      <c r="B24" t="str">
        <f t="shared" si="0"/>
        <v>thousand vehicles</v>
      </c>
    </row>
    <row r="25" spans="1:2" ht="16">
      <c r="A25" s="203" t="s">
        <v>3453</v>
      </c>
      <c r="B25" t="str">
        <f t="shared" si="0"/>
        <v>petajoules / year</v>
      </c>
    </row>
    <row r="26" spans="1:2" ht="16">
      <c r="A26" s="203" t="s">
        <v>3454</v>
      </c>
      <c r="B26" t="str">
        <f>A26</f>
        <v>megajoules / 2019 dollar</v>
      </c>
    </row>
    <row r="27" spans="1:2" ht="16">
      <c r="A27" s="203" t="s">
        <v>3455</v>
      </c>
      <c r="B27" t="str">
        <f t="shared" si="0"/>
        <v>millions of metric tons / year</v>
      </c>
    </row>
    <row r="28" spans="1:2" ht="16">
      <c r="A28" s="203" t="s">
        <v>3457</v>
      </c>
      <c r="B28" t="str">
        <f t="shared" si="0"/>
        <v>billion cubic meters / year</v>
      </c>
    </row>
    <row r="29" spans="1:2" ht="16">
      <c r="A29" s="203" t="s">
        <v>3455</v>
      </c>
      <c r="B29" t="str">
        <f t="shared" si="0"/>
        <v>millions of metric tons / year</v>
      </c>
    </row>
    <row r="30" spans="1:2" ht="16">
      <c r="A30" s="203" t="s">
        <v>2351</v>
      </c>
      <c r="B30" t="str">
        <f t="shared" si="0"/>
        <v>thousand metric tons / year</v>
      </c>
    </row>
    <row r="31" spans="1:2" ht="16">
      <c r="A31" s="203" t="s">
        <v>3453</v>
      </c>
      <c r="B31" t="str">
        <f t="shared" si="0"/>
        <v>petajoules / year</v>
      </c>
    </row>
    <row r="32" spans="1:2" ht="16">
      <c r="A32" s="203" t="s">
        <v>3456</v>
      </c>
      <c r="B32" t="str">
        <f t="shared" si="0"/>
        <v>2019 dollars / metric ton</v>
      </c>
    </row>
    <row r="33" spans="1:2" ht="16">
      <c r="A33" s="203" t="s">
        <v>3458</v>
      </c>
      <c r="B33" t="str">
        <f t="shared" si="0"/>
        <v>2019 dollars / cubic meter</v>
      </c>
    </row>
    <row r="34" spans="1:2" ht="16">
      <c r="A34" s="203" t="s">
        <v>3459</v>
      </c>
      <c r="B34" t="str">
        <f t="shared" si="0"/>
        <v>2019 dollars / liter</v>
      </c>
    </row>
    <row r="35" spans="1:2" ht="16">
      <c r="A35" s="203" t="s">
        <v>3456</v>
      </c>
      <c r="B35" t="str">
        <f t="shared" si="0"/>
        <v>2019 dollars / metric ton</v>
      </c>
    </row>
    <row r="36" spans="1:2" ht="16">
      <c r="A36" s="203" t="s">
        <v>3012</v>
      </c>
      <c r="B36" t="str">
        <f t="shared" si="0"/>
        <v>2019 dollars / kg</v>
      </c>
    </row>
    <row r="37" spans="1:2" ht="16">
      <c r="A37" s="203" t="s">
        <v>3013</v>
      </c>
      <c r="B37" t="str">
        <f t="shared" si="0"/>
        <v>2019 dollars / kilowatt-hour (kWh)</v>
      </c>
    </row>
    <row r="38" spans="1:2" ht="16">
      <c r="A38" s="203" t="s">
        <v>3014</v>
      </c>
      <c r="B38" t="str">
        <f t="shared" si="0"/>
        <v>cost of eqpt. to capture 1 metric ton CO2e/yr (2019 dollars)</v>
      </c>
    </row>
    <row r="39" spans="1:2" ht="16">
      <c r="A39" s="203" t="s">
        <v>3015</v>
      </c>
      <c r="B39" t="str">
        <f t="shared" si="0"/>
        <v>million 2019 dollars / megawatt (MW)</v>
      </c>
    </row>
    <row r="40" spans="1:2" ht="16">
      <c r="A40" s="203" t="s">
        <v>3016</v>
      </c>
      <c r="B40" t="str">
        <f t="shared" si="0"/>
        <v>cost of eqpt. to produce 1 kg H2/yr (2019 dollars)</v>
      </c>
    </row>
    <row r="42" spans="1:2">
      <c r="A42" s="374" t="s">
        <v>2909</v>
      </c>
      <c r="B42" s="374"/>
    </row>
    <row r="43" spans="1:2">
      <c r="A43" s="201" t="s">
        <v>2906</v>
      </c>
      <c r="B43" s="201" t="s">
        <v>2907</v>
      </c>
    </row>
    <row r="44" spans="1:2">
      <c r="A44" s="161" t="s">
        <v>145</v>
      </c>
      <c r="B44" t="str">
        <f t="shared" ref="B44:B45" si="1">A44</f>
        <v>$/metric ton CO2e</v>
      </c>
    </row>
    <row r="45" spans="1:2">
      <c r="A45" s="161" t="s">
        <v>147</v>
      </c>
      <c r="B45" t="str">
        <f t="shared" si="1"/>
        <v>$/MWh</v>
      </c>
    </row>
    <row r="56" spans="1:1">
      <c r="A56" s="1"/>
    </row>
  </sheetData>
  <mergeCells count="2">
    <mergeCell ref="A1:B1"/>
    <mergeCell ref="A42:B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71"/>
  <sheetViews>
    <sheetView topLeftCell="D1" zoomScale="85" zoomScaleNormal="85" workbookViewId="0">
      <pane ySplit="1" topLeftCell="A124" activePane="bottomLeft" state="frozen"/>
      <selection pane="bottomLeft" activeCell="G127" sqref="G127"/>
    </sheetView>
  </sheetViews>
  <sheetFormatPr baseColWidth="10" defaultColWidth="9.1640625" defaultRowHeight="15"/>
  <cols>
    <col min="1" max="1" width="37.5" style="1" customWidth="1"/>
    <col min="2" max="2" width="27.5" style="1" customWidth="1"/>
    <col min="3" max="3" width="9" style="1" customWidth="1"/>
    <col min="4" max="4" width="18.5" style="1" customWidth="1"/>
    <col min="5" max="5" width="18.1640625" style="1" customWidth="1"/>
    <col min="6" max="6" width="34.1640625" style="1" customWidth="1"/>
    <col min="7" max="7" width="95" style="1" customWidth="1"/>
    <col min="8" max="8" width="37.5" style="1" customWidth="1"/>
    <col min="9" max="9" width="34.5" style="1" customWidth="1"/>
    <col min="10" max="10" width="25.5" style="1" customWidth="1"/>
    <col min="11" max="11" width="11.1640625" style="1" customWidth="1"/>
    <col min="12" max="13" width="16" style="1" customWidth="1"/>
    <col min="14" max="14" width="37.5" style="1" customWidth="1"/>
    <col min="15" max="15" width="25.5" style="1" customWidth="1"/>
    <col min="16" max="16" width="11.1640625" style="1" customWidth="1"/>
    <col min="17" max="18" width="16" style="1" customWidth="1"/>
    <col min="19" max="19" width="37.5" style="1" customWidth="1"/>
    <col min="20" max="20" width="25.5" style="1" customWidth="1"/>
    <col min="21" max="21" width="11.1640625" style="1" customWidth="1"/>
    <col min="22" max="23" width="16" style="1" customWidth="1"/>
    <col min="24" max="24" width="37.5" style="1" customWidth="1"/>
    <col min="25" max="16384" width="9.1640625" style="1"/>
  </cols>
  <sheetData>
    <row r="1" spans="1:24" s="3" customFormat="1" ht="32">
      <c r="A1" s="165" t="s">
        <v>2342</v>
      </c>
      <c r="B1" s="166" t="s">
        <v>2343</v>
      </c>
      <c r="C1" s="204" t="s">
        <v>2908</v>
      </c>
      <c r="D1" s="166" t="s">
        <v>61</v>
      </c>
      <c r="E1" s="166" t="s">
        <v>63</v>
      </c>
      <c r="F1" s="166" t="s">
        <v>462</v>
      </c>
      <c r="G1" s="166" t="s">
        <v>62</v>
      </c>
      <c r="H1" s="166" t="s">
        <v>2364</v>
      </c>
      <c r="I1" s="167" t="s">
        <v>319</v>
      </c>
      <c r="J1" s="209" t="s">
        <v>3081</v>
      </c>
      <c r="K1" s="209" t="s">
        <v>3082</v>
      </c>
      <c r="L1" s="209" t="s">
        <v>3083</v>
      </c>
      <c r="M1" s="209" t="s">
        <v>3084</v>
      </c>
      <c r="N1" s="209" t="s">
        <v>3085</v>
      </c>
      <c r="O1" s="209" t="s">
        <v>3086</v>
      </c>
      <c r="P1" s="209" t="s">
        <v>3087</v>
      </c>
      <c r="Q1" s="209" t="s">
        <v>3088</v>
      </c>
      <c r="R1" s="209" t="s">
        <v>3089</v>
      </c>
      <c r="S1" s="209" t="s">
        <v>3090</v>
      </c>
      <c r="T1" s="209" t="s">
        <v>3445</v>
      </c>
      <c r="U1" s="209" t="s">
        <v>3446</v>
      </c>
      <c r="V1" s="209" t="s">
        <v>3447</v>
      </c>
      <c r="W1" s="209" t="s">
        <v>3448</v>
      </c>
      <c r="X1" s="209" t="s">
        <v>3449</v>
      </c>
    </row>
    <row r="2" spans="1:24" ht="160">
      <c r="A2" s="2" t="s">
        <v>2369</v>
      </c>
      <c r="B2" s="1" t="s">
        <v>2370</v>
      </c>
      <c r="C2" s="43">
        <v>1</v>
      </c>
      <c r="D2" s="1" t="s">
        <v>64</v>
      </c>
      <c r="E2" s="1" t="s">
        <v>65</v>
      </c>
      <c r="F2" s="1" t="str">
        <f>UnitControlCenter!$B$3</f>
        <v>million metric tons / year</v>
      </c>
      <c r="G2" s="1" t="s">
        <v>181</v>
      </c>
      <c r="J2" s="1" t="s">
        <v>3442</v>
      </c>
      <c r="K2" s="1">
        <v>2030</v>
      </c>
      <c r="L2" s="5">
        <f>'Mexico Targets'!D6</f>
        <v>781</v>
      </c>
      <c r="M2" s="5">
        <f>L2</f>
        <v>781</v>
      </c>
      <c r="N2" s="1" t="s">
        <v>3443</v>
      </c>
      <c r="O2" s="1" t="s">
        <v>3543</v>
      </c>
      <c r="P2" s="1">
        <v>2030</v>
      </c>
      <c r="Q2" s="1">
        <f>'Mexico Targets'!E6</f>
        <v>644</v>
      </c>
      <c r="R2" s="1">
        <f>Q2</f>
        <v>644</v>
      </c>
      <c r="S2" s="1" t="s">
        <v>3444</v>
      </c>
      <c r="T2" s="1" t="s">
        <v>3440</v>
      </c>
      <c r="U2" s="1">
        <v>2050</v>
      </c>
      <c r="V2" s="1">
        <f>'Mexico Targets'!$M$6</f>
        <v>293.90720649999997</v>
      </c>
      <c r="W2" s="1">
        <f>V2</f>
        <v>293.90720649999997</v>
      </c>
      <c r="X2" s="1" t="s">
        <v>3499</v>
      </c>
    </row>
    <row r="3" spans="1:24" ht="16">
      <c r="A3" s="2" t="s">
        <v>2369</v>
      </c>
      <c r="B3" s="1" t="s">
        <v>2371</v>
      </c>
      <c r="C3" s="46">
        <v>1</v>
      </c>
      <c r="D3" s="2" t="s">
        <v>64</v>
      </c>
      <c r="E3" s="2" t="s">
        <v>65</v>
      </c>
      <c r="F3" s="1" t="str">
        <f>UnitControlCenter!$B$3</f>
        <v>million metric tons / year</v>
      </c>
      <c r="G3" s="1" t="s">
        <v>2341</v>
      </c>
    </row>
    <row r="4" spans="1:24" ht="80">
      <c r="A4" s="2" t="s">
        <v>2369</v>
      </c>
      <c r="B4" s="2" t="s">
        <v>2372</v>
      </c>
      <c r="C4" s="43">
        <v>1</v>
      </c>
      <c r="D4" s="1" t="s">
        <v>66</v>
      </c>
      <c r="E4" s="1" t="s">
        <v>67</v>
      </c>
      <c r="F4" s="1" t="str">
        <f>UnitControlCenter!$B$3</f>
        <v>million metric tons / year</v>
      </c>
      <c r="G4" s="1" t="s">
        <v>2885</v>
      </c>
      <c r="H4" s="1" t="s">
        <v>2886</v>
      </c>
      <c r="I4" s="1" t="s">
        <v>2887</v>
      </c>
    </row>
    <row r="5" spans="1:24" ht="32">
      <c r="A5" s="2" t="s">
        <v>2369</v>
      </c>
      <c r="B5" s="2" t="s">
        <v>2373</v>
      </c>
      <c r="C5" s="43">
        <v>1</v>
      </c>
      <c r="D5" s="1" t="s">
        <v>66</v>
      </c>
      <c r="E5" s="1" t="s">
        <v>67</v>
      </c>
      <c r="F5" s="1" t="str">
        <f>UnitControlCenter!$B$3</f>
        <v>million metric tons / year</v>
      </c>
      <c r="G5" s="1" t="s">
        <v>2888</v>
      </c>
      <c r="H5" s="1" t="s">
        <v>2889</v>
      </c>
      <c r="I5" s="1" t="s">
        <v>2890</v>
      </c>
    </row>
    <row r="6" spans="1:24" ht="32">
      <c r="A6" s="2" t="s">
        <v>2369</v>
      </c>
      <c r="B6" s="2" t="s">
        <v>2374</v>
      </c>
      <c r="C6" s="43">
        <v>1</v>
      </c>
      <c r="D6" s="1" t="s">
        <v>66</v>
      </c>
      <c r="E6" s="1" t="s">
        <v>67</v>
      </c>
      <c r="F6" s="1" t="str">
        <f>UnitControlCenter!$B$3</f>
        <v>million metric tons / year</v>
      </c>
      <c r="G6" s="1" t="s">
        <v>2670</v>
      </c>
      <c r="H6" s="1" t="s">
        <v>2671</v>
      </c>
      <c r="I6" s="1" t="s">
        <v>2672</v>
      </c>
    </row>
    <row r="7" spans="1:24" ht="16">
      <c r="A7" s="2" t="s">
        <v>2369</v>
      </c>
      <c r="B7" s="2" t="s">
        <v>2963</v>
      </c>
      <c r="C7" s="43">
        <v>0</v>
      </c>
      <c r="D7" s="1" t="s">
        <v>64</v>
      </c>
      <c r="E7" s="1" t="s">
        <v>65</v>
      </c>
      <c r="F7" s="1" t="str">
        <f>UnitControlCenter!$B$4</f>
        <v>g CO2e / 2019 dollar</v>
      </c>
      <c r="G7" s="1" t="s">
        <v>2911</v>
      </c>
    </row>
    <row r="8" spans="1:24" ht="16">
      <c r="A8" s="2" t="s">
        <v>2369</v>
      </c>
      <c r="B8" s="2" t="s">
        <v>138</v>
      </c>
      <c r="C8" s="43">
        <v>1</v>
      </c>
      <c r="D8" s="1" t="s">
        <v>64</v>
      </c>
      <c r="E8" s="1" t="s">
        <v>65</v>
      </c>
      <c r="F8" s="1" t="str">
        <f>UnitControlCenter!$B$3</f>
        <v>million metric tons / year</v>
      </c>
      <c r="G8" s="1" t="s">
        <v>2476</v>
      </c>
    </row>
    <row r="9" spans="1:24" ht="16">
      <c r="A9" s="2" t="s">
        <v>2369</v>
      </c>
      <c r="B9" s="2" t="s">
        <v>2474</v>
      </c>
      <c r="C9" s="43">
        <v>1</v>
      </c>
      <c r="D9" s="1" t="s">
        <v>64</v>
      </c>
      <c r="E9" s="1" t="s">
        <v>65</v>
      </c>
      <c r="F9" s="1" t="str">
        <f>UnitControlCenter!$B$3</f>
        <v>million metric tons / year</v>
      </c>
      <c r="G9" s="1" t="s">
        <v>2477</v>
      </c>
    </row>
    <row r="10" spans="1:24" ht="16">
      <c r="A10" s="2" t="s">
        <v>2369</v>
      </c>
      <c r="B10" s="2" t="s">
        <v>2542</v>
      </c>
      <c r="C10" s="43">
        <v>1</v>
      </c>
      <c r="D10" s="1" t="s">
        <v>64</v>
      </c>
      <c r="E10" s="1" t="s">
        <v>65</v>
      </c>
      <c r="F10" s="1" t="str">
        <f>UnitControlCenter!$B$3</f>
        <v>million metric tons / year</v>
      </c>
      <c r="G10" s="1" t="s">
        <v>2553</v>
      </c>
    </row>
    <row r="11" spans="1:24" ht="16">
      <c r="A11" s="2" t="s">
        <v>2369</v>
      </c>
      <c r="B11" s="2" t="s">
        <v>96</v>
      </c>
      <c r="C11" s="43">
        <v>1</v>
      </c>
      <c r="D11" s="1" t="s">
        <v>64</v>
      </c>
      <c r="E11" s="1" t="s">
        <v>65</v>
      </c>
      <c r="F11" s="1" t="str">
        <f>UnitControlCenter!$B$3</f>
        <v>million metric tons / year</v>
      </c>
      <c r="G11" s="1" t="s">
        <v>2478</v>
      </c>
    </row>
    <row r="12" spans="1:24" ht="16">
      <c r="A12" s="2" t="s">
        <v>2369</v>
      </c>
      <c r="B12" s="2" t="s">
        <v>9</v>
      </c>
      <c r="C12" s="43">
        <v>1</v>
      </c>
      <c r="D12" s="1" t="s">
        <v>64</v>
      </c>
      <c r="E12" s="1" t="s">
        <v>65</v>
      </c>
      <c r="F12" s="1" t="str">
        <f>UnitControlCenter!$B$3</f>
        <v>million metric tons / year</v>
      </c>
      <c r="G12" s="1" t="s">
        <v>2500</v>
      </c>
    </row>
    <row r="13" spans="1:24" ht="16">
      <c r="A13" s="2" t="s">
        <v>2369</v>
      </c>
      <c r="B13" s="2" t="s">
        <v>2475</v>
      </c>
      <c r="C13" s="43">
        <v>1</v>
      </c>
      <c r="D13" s="1" t="s">
        <v>64</v>
      </c>
      <c r="E13" s="1" t="s">
        <v>65</v>
      </c>
      <c r="F13" s="1" t="str">
        <f>UnitControlCenter!$B$3</f>
        <v>million metric tons / year</v>
      </c>
      <c r="G13" s="1" t="s">
        <v>2479</v>
      </c>
    </row>
    <row r="14" spans="1:24" ht="16">
      <c r="A14" s="2" t="s">
        <v>2369</v>
      </c>
      <c r="B14" s="2" t="s">
        <v>4</v>
      </c>
      <c r="C14" s="43">
        <v>1</v>
      </c>
      <c r="D14" s="1" t="s">
        <v>64</v>
      </c>
      <c r="E14" s="1" t="s">
        <v>65</v>
      </c>
      <c r="F14" s="1" t="str">
        <f>UnitControlCenter!$B$3</f>
        <v>million metric tons / year</v>
      </c>
      <c r="G14" s="1" t="s">
        <v>2480</v>
      </c>
    </row>
    <row r="15" spans="1:24" ht="17" thickBot="1">
      <c r="A15" s="198" t="s">
        <v>2369</v>
      </c>
      <c r="B15" s="198" t="s">
        <v>2484</v>
      </c>
      <c r="C15" s="205">
        <v>1</v>
      </c>
      <c r="D15" s="199" t="s">
        <v>64</v>
      </c>
      <c r="E15" s="199" t="s">
        <v>65</v>
      </c>
      <c r="F15" s="199" t="str">
        <f>UnitControlCenter!$B$3</f>
        <v>million metric tons / year</v>
      </c>
      <c r="G15" s="199" t="s">
        <v>2481</v>
      </c>
      <c r="H15" s="199"/>
      <c r="I15" s="199"/>
      <c r="J15" s="199"/>
      <c r="K15" s="199"/>
      <c r="L15" s="199"/>
      <c r="M15" s="199"/>
      <c r="N15" s="199"/>
      <c r="O15" s="199"/>
      <c r="P15" s="199"/>
      <c r="Q15" s="199"/>
      <c r="R15" s="199"/>
      <c r="S15" s="199"/>
    </row>
    <row r="16" spans="1:24" ht="16">
      <c r="A16" s="2" t="s">
        <v>2375</v>
      </c>
      <c r="B16" s="2" t="s">
        <v>2246</v>
      </c>
      <c r="C16" s="43">
        <v>1</v>
      </c>
      <c r="D16" s="1" t="s">
        <v>64</v>
      </c>
      <c r="E16" s="1" t="s">
        <v>65</v>
      </c>
      <c r="F16" s="1" t="str">
        <f>UnitControlCenter!$B$3</f>
        <v>million metric tons / year</v>
      </c>
      <c r="G16" s="1" t="s">
        <v>2363</v>
      </c>
    </row>
    <row r="17" spans="1:19" ht="16">
      <c r="A17" s="2" t="s">
        <v>2375</v>
      </c>
      <c r="B17" s="2" t="s">
        <v>2262</v>
      </c>
      <c r="C17" s="43">
        <v>1</v>
      </c>
      <c r="D17" s="1" t="s">
        <v>64</v>
      </c>
      <c r="E17" s="1" t="s">
        <v>65</v>
      </c>
      <c r="F17" s="1" t="str">
        <f>UnitControlCenter!$B$3</f>
        <v>million metric tons / year</v>
      </c>
      <c r="G17" s="1" t="s">
        <v>2354</v>
      </c>
    </row>
    <row r="18" spans="1:19" ht="16">
      <c r="A18" s="2" t="s">
        <v>2375</v>
      </c>
      <c r="B18" s="2" t="s">
        <v>2264</v>
      </c>
      <c r="C18" s="43">
        <v>1</v>
      </c>
      <c r="D18" s="1" t="s">
        <v>64</v>
      </c>
      <c r="E18" s="1" t="s">
        <v>65</v>
      </c>
      <c r="F18" s="1" t="str">
        <f>UnitControlCenter!$B$3</f>
        <v>million metric tons / year</v>
      </c>
      <c r="G18" s="1" t="s">
        <v>2353</v>
      </c>
    </row>
    <row r="19" spans="1:19" ht="16">
      <c r="A19" s="2" t="s">
        <v>2375</v>
      </c>
      <c r="B19" s="2" t="s">
        <v>2350</v>
      </c>
      <c r="C19" s="43">
        <v>1</v>
      </c>
      <c r="D19" s="1" t="s">
        <v>64</v>
      </c>
      <c r="E19" s="1" t="s">
        <v>65</v>
      </c>
      <c r="F19" s="1" t="str">
        <f>UnitControlCenter!$B$3</f>
        <v>million metric tons / year</v>
      </c>
      <c r="G19" s="1" t="s">
        <v>2352</v>
      </c>
    </row>
    <row r="20" spans="1:19" ht="16">
      <c r="A20" s="2" t="s">
        <v>2375</v>
      </c>
      <c r="B20" s="2" t="s">
        <v>2349</v>
      </c>
      <c r="C20" s="43">
        <v>1</v>
      </c>
      <c r="D20" s="1" t="s">
        <v>64</v>
      </c>
      <c r="E20" s="1" t="s">
        <v>65</v>
      </c>
      <c r="F20" s="1" t="str">
        <f>UnitControlCenter!$B$5</f>
        <v>thousand metric tons / year</v>
      </c>
      <c r="G20" s="1" t="s">
        <v>2358</v>
      </c>
    </row>
    <row r="21" spans="1:19" ht="16">
      <c r="A21" s="2" t="s">
        <v>2375</v>
      </c>
      <c r="B21" s="2" t="s">
        <v>2253</v>
      </c>
      <c r="C21" s="43">
        <v>1</v>
      </c>
      <c r="D21" s="1" t="s">
        <v>64</v>
      </c>
      <c r="E21" s="1" t="s">
        <v>65</v>
      </c>
      <c r="F21" s="1" t="str">
        <f>UnitControlCenter!$B$5</f>
        <v>thousand metric tons / year</v>
      </c>
      <c r="G21" s="1" t="s">
        <v>2359</v>
      </c>
    </row>
    <row r="22" spans="1:19" ht="16">
      <c r="A22" s="2" t="s">
        <v>2375</v>
      </c>
      <c r="B22" s="2" t="s">
        <v>2258</v>
      </c>
      <c r="C22" s="43">
        <v>1</v>
      </c>
      <c r="D22" s="1" t="s">
        <v>64</v>
      </c>
      <c r="E22" s="1" t="s">
        <v>65</v>
      </c>
      <c r="F22" s="1" t="str">
        <f>UnitControlCenter!$B$5</f>
        <v>thousand metric tons / year</v>
      </c>
      <c r="G22" s="1" t="s">
        <v>2356</v>
      </c>
    </row>
    <row r="23" spans="1:19" ht="16">
      <c r="A23" s="2" t="s">
        <v>2375</v>
      </c>
      <c r="B23" s="2" t="s">
        <v>2260</v>
      </c>
      <c r="C23" s="43">
        <v>1</v>
      </c>
      <c r="D23" s="1" t="s">
        <v>64</v>
      </c>
      <c r="E23" s="1" t="s">
        <v>65</v>
      </c>
      <c r="F23" s="1" t="str">
        <f>UnitControlCenter!$B$5</f>
        <v>thousand metric tons / year</v>
      </c>
      <c r="G23" s="1" t="s">
        <v>2355</v>
      </c>
    </row>
    <row r="24" spans="1:19" ht="16">
      <c r="A24" s="2" t="s">
        <v>2375</v>
      </c>
      <c r="B24" s="2" t="s">
        <v>2251</v>
      </c>
      <c r="C24" s="43">
        <v>1</v>
      </c>
      <c r="D24" s="1" t="s">
        <v>64</v>
      </c>
      <c r="E24" s="1" t="s">
        <v>65</v>
      </c>
      <c r="F24" s="1" t="str">
        <f>UnitControlCenter!$B$3</f>
        <v>million metric tons / year</v>
      </c>
      <c r="G24" s="1" t="s">
        <v>2360</v>
      </c>
    </row>
    <row r="25" spans="1:19" ht="16">
      <c r="A25" s="2" t="s">
        <v>2375</v>
      </c>
      <c r="B25" s="2" t="s">
        <v>2248</v>
      </c>
      <c r="C25" s="43">
        <v>1</v>
      </c>
      <c r="D25" s="1" t="s">
        <v>64</v>
      </c>
      <c r="E25" s="1" t="s">
        <v>65</v>
      </c>
      <c r="F25" s="1" t="str">
        <f>UnitControlCenter!$B$5</f>
        <v>thousand metric tons / year</v>
      </c>
      <c r="G25" s="1" t="s">
        <v>2362</v>
      </c>
    </row>
    <row r="26" spans="1:19" ht="16">
      <c r="A26" s="2" t="s">
        <v>2375</v>
      </c>
      <c r="B26" s="2" t="s">
        <v>2256</v>
      </c>
      <c r="C26" s="43">
        <v>1</v>
      </c>
      <c r="D26" s="1" t="s">
        <v>64</v>
      </c>
      <c r="E26" s="1" t="s">
        <v>65</v>
      </c>
      <c r="F26" s="1" t="str">
        <f>UnitControlCenter!$B$3</f>
        <v>million metric tons / year</v>
      </c>
      <c r="G26" s="1" t="s">
        <v>2357</v>
      </c>
    </row>
    <row r="27" spans="1:19" ht="17" thickBot="1">
      <c r="A27" s="198" t="s">
        <v>2375</v>
      </c>
      <c r="B27" s="198" t="s">
        <v>511</v>
      </c>
      <c r="C27" s="205">
        <v>1</v>
      </c>
      <c r="D27" s="199" t="s">
        <v>64</v>
      </c>
      <c r="E27" s="199" t="s">
        <v>65</v>
      </c>
      <c r="F27" s="199" t="str">
        <f>UnitControlCenter!$B$3</f>
        <v>million metric tons / year</v>
      </c>
      <c r="G27" s="199" t="s">
        <v>2361</v>
      </c>
      <c r="H27" s="199"/>
      <c r="I27" s="199"/>
      <c r="J27" s="199"/>
      <c r="K27" s="199"/>
      <c r="L27" s="199"/>
      <c r="M27" s="199"/>
      <c r="N27" s="199"/>
      <c r="O27" s="199"/>
      <c r="P27" s="199"/>
      <c r="Q27" s="199"/>
      <c r="R27" s="199"/>
      <c r="S27" s="199"/>
    </row>
    <row r="28" spans="1:19" ht="80">
      <c r="A28" s="2" t="s">
        <v>2376</v>
      </c>
      <c r="B28" s="2" t="s">
        <v>2372</v>
      </c>
      <c r="C28" s="43">
        <v>1</v>
      </c>
      <c r="D28" s="1" t="s">
        <v>66</v>
      </c>
      <c r="E28" s="1" t="s">
        <v>67</v>
      </c>
      <c r="F28" s="1" t="str">
        <f>UnitControlCenter!$B$3</f>
        <v>million metric tons / year</v>
      </c>
      <c r="G28" s="1" t="s">
        <v>2975</v>
      </c>
      <c r="H28" s="1" t="s">
        <v>2976</v>
      </c>
      <c r="I28" s="1" t="s">
        <v>2977</v>
      </c>
    </row>
    <row r="29" spans="1:19" ht="96">
      <c r="A29" s="2" t="s">
        <v>2376</v>
      </c>
      <c r="B29" s="2" t="s">
        <v>2554</v>
      </c>
      <c r="C29" s="43">
        <v>1</v>
      </c>
      <c r="D29" s="1" t="s">
        <v>66</v>
      </c>
      <c r="E29" s="1" t="s">
        <v>67</v>
      </c>
      <c r="F29" s="1" t="str">
        <f>UnitControlCenter!$B$3</f>
        <v>million metric tons / year</v>
      </c>
      <c r="G29" s="1" t="s">
        <v>2978</v>
      </c>
      <c r="H29" s="1" t="s">
        <v>2979</v>
      </c>
      <c r="I29" s="1" t="s">
        <v>2980</v>
      </c>
    </row>
    <row r="30" spans="1:19" ht="48">
      <c r="A30" s="2" t="s">
        <v>2376</v>
      </c>
      <c r="B30" s="2" t="s">
        <v>2377</v>
      </c>
      <c r="C30" s="43">
        <v>1</v>
      </c>
      <c r="D30" s="1" t="s">
        <v>66</v>
      </c>
      <c r="E30" s="1" t="s">
        <v>67</v>
      </c>
      <c r="F30" s="1" t="str">
        <f>UnitControlCenter!$B$3</f>
        <v>million metric tons / year</v>
      </c>
      <c r="G30" s="1" t="s">
        <v>2981</v>
      </c>
      <c r="H30" s="1" t="s">
        <v>2982</v>
      </c>
      <c r="I30" s="1" t="s">
        <v>2983</v>
      </c>
    </row>
    <row r="31" spans="1:19" ht="17" thickBot="1">
      <c r="A31" s="198" t="s">
        <v>2376</v>
      </c>
      <c r="B31" s="198" t="s">
        <v>2963</v>
      </c>
      <c r="C31" s="205">
        <v>0</v>
      </c>
      <c r="D31" s="199" t="s">
        <v>64</v>
      </c>
      <c r="E31" s="199" t="s">
        <v>65</v>
      </c>
      <c r="F31" s="199" t="str">
        <f>UnitControlCenter!$B$6</f>
        <v>g CO2 / 2019 dollar</v>
      </c>
      <c r="G31" s="199" t="s">
        <v>2910</v>
      </c>
      <c r="H31" s="199"/>
      <c r="I31" s="199"/>
      <c r="J31" s="199"/>
      <c r="K31" s="199"/>
      <c r="L31" s="199"/>
      <c r="M31" s="199"/>
      <c r="N31" s="199"/>
      <c r="O31" s="199"/>
      <c r="P31" s="199"/>
      <c r="Q31" s="199"/>
      <c r="R31" s="199"/>
      <c r="S31" s="199"/>
    </row>
    <row r="32" spans="1:19" ht="80">
      <c r="A32" s="2" t="s">
        <v>2807</v>
      </c>
      <c r="B32" s="2" t="s">
        <v>2633</v>
      </c>
      <c r="C32" s="43">
        <v>1</v>
      </c>
      <c r="D32" s="1" t="s">
        <v>64</v>
      </c>
      <c r="E32" s="1" t="s">
        <v>3095</v>
      </c>
      <c r="F32" s="1" t="str">
        <f>UnitControlCenter!$B$3</f>
        <v>million metric tons / year</v>
      </c>
      <c r="G32" s="1" t="s">
        <v>3142</v>
      </c>
    </row>
    <row r="33" spans="1:19" ht="16">
      <c r="A33" s="2" t="s">
        <v>2807</v>
      </c>
      <c r="B33" s="2" t="s">
        <v>138</v>
      </c>
      <c r="C33" s="43">
        <v>1</v>
      </c>
      <c r="D33" s="1" t="s">
        <v>64</v>
      </c>
      <c r="E33" s="1" t="s">
        <v>3095</v>
      </c>
      <c r="F33" s="1" t="str">
        <f>UnitControlCenter!$B$3</f>
        <v>million metric tons / year</v>
      </c>
      <c r="G33" s="1" t="s">
        <v>2476</v>
      </c>
    </row>
    <row r="34" spans="1:19" ht="16">
      <c r="A34" s="2" t="s">
        <v>2807</v>
      </c>
      <c r="B34" s="2" t="s">
        <v>2474</v>
      </c>
      <c r="C34" s="43">
        <v>1</v>
      </c>
      <c r="D34" s="1" t="s">
        <v>64</v>
      </c>
      <c r="E34" s="1" t="s">
        <v>3095</v>
      </c>
      <c r="F34" s="1" t="str">
        <f>UnitControlCenter!$B$3</f>
        <v>million metric tons / year</v>
      </c>
      <c r="G34" s="1" t="s">
        <v>2477</v>
      </c>
    </row>
    <row r="35" spans="1:19" ht="16">
      <c r="A35" s="2" t="s">
        <v>2807</v>
      </c>
      <c r="B35" s="2" t="s">
        <v>2542</v>
      </c>
      <c r="C35" s="43">
        <v>1</v>
      </c>
      <c r="D35" s="1" t="s">
        <v>64</v>
      </c>
      <c r="E35" s="1" t="s">
        <v>3095</v>
      </c>
      <c r="F35" s="1" t="str">
        <f>UnitControlCenter!$B$3</f>
        <v>million metric tons / year</v>
      </c>
      <c r="G35" s="1" t="s">
        <v>2553</v>
      </c>
    </row>
    <row r="36" spans="1:19" ht="16">
      <c r="A36" s="2" t="s">
        <v>2807</v>
      </c>
      <c r="B36" s="2" t="s">
        <v>96</v>
      </c>
      <c r="C36" s="43">
        <v>1</v>
      </c>
      <c r="D36" s="1" t="s">
        <v>64</v>
      </c>
      <c r="E36" s="1" t="s">
        <v>3095</v>
      </c>
      <c r="F36" s="1" t="str">
        <f>UnitControlCenter!$B$3</f>
        <v>million metric tons / year</v>
      </c>
      <c r="G36" s="1" t="s">
        <v>2478</v>
      </c>
    </row>
    <row r="37" spans="1:19" ht="32">
      <c r="A37" s="2" t="s">
        <v>2807</v>
      </c>
      <c r="B37" s="2" t="s">
        <v>9</v>
      </c>
      <c r="C37" s="43">
        <v>1</v>
      </c>
      <c r="D37" s="1" t="s">
        <v>64</v>
      </c>
      <c r="E37" s="1" t="s">
        <v>3095</v>
      </c>
      <c r="F37" s="1" t="str">
        <f>UnitControlCenter!$B$3</f>
        <v>million metric tons / year</v>
      </c>
      <c r="G37" s="1" t="s">
        <v>3143</v>
      </c>
    </row>
    <row r="38" spans="1:19" ht="17" thickBot="1">
      <c r="A38" s="198" t="s">
        <v>2807</v>
      </c>
      <c r="B38" s="198" t="s">
        <v>4</v>
      </c>
      <c r="C38" s="205">
        <v>1</v>
      </c>
      <c r="D38" s="199" t="s">
        <v>64</v>
      </c>
      <c r="E38" s="199" t="s">
        <v>3095</v>
      </c>
      <c r="F38" s="199" t="str">
        <f>UnitControlCenter!$B$3</f>
        <v>million metric tons / year</v>
      </c>
      <c r="G38" s="199" t="s">
        <v>2480</v>
      </c>
      <c r="H38" s="199"/>
      <c r="I38" s="199"/>
      <c r="J38" s="199"/>
      <c r="K38" s="199"/>
      <c r="L38" s="199"/>
      <c r="M38" s="199"/>
      <c r="N38" s="199"/>
      <c r="O38" s="199"/>
      <c r="P38" s="199"/>
      <c r="Q38" s="199"/>
      <c r="R38" s="199"/>
      <c r="S38" s="199"/>
    </row>
    <row r="39" spans="1:19" ht="32">
      <c r="A39" s="2" t="s">
        <v>377</v>
      </c>
      <c r="B39" s="2" t="s">
        <v>3050</v>
      </c>
      <c r="C39" s="43">
        <v>1</v>
      </c>
      <c r="D39" s="1" t="s">
        <v>66</v>
      </c>
      <c r="E39" s="1" t="s">
        <v>461</v>
      </c>
      <c r="F39" s="1" t="str">
        <f>UnitControlCenter!$B$7</f>
        <v>2019 dollars / ton CO2e abated, Annual average abatement (MtCO2e)</v>
      </c>
      <c r="G39" s="1" t="s">
        <v>3144</v>
      </c>
    </row>
    <row r="40" spans="1:19" ht="33" thickBot="1">
      <c r="A40" s="198" t="s">
        <v>377</v>
      </c>
      <c r="B40" s="198" t="s">
        <v>3051</v>
      </c>
      <c r="C40" s="205">
        <v>1</v>
      </c>
      <c r="D40" s="199" t="s">
        <v>66</v>
      </c>
      <c r="E40" s="199" t="s">
        <v>461</v>
      </c>
      <c r="F40" s="199" t="str">
        <f>UnitControlCenter!$B$7</f>
        <v>2019 dollars / ton CO2e abated, Annual average abatement (MtCO2e)</v>
      </c>
      <c r="G40" s="199" t="s">
        <v>3144</v>
      </c>
      <c r="H40" s="199"/>
      <c r="I40" s="199"/>
      <c r="J40" s="199"/>
      <c r="K40" s="199"/>
      <c r="L40" s="199"/>
      <c r="M40" s="199"/>
      <c r="N40" s="199"/>
      <c r="O40" s="199"/>
      <c r="P40" s="199"/>
      <c r="Q40" s="199"/>
      <c r="R40" s="199"/>
      <c r="S40" s="199"/>
    </row>
    <row r="41" spans="1:19" ht="32">
      <c r="A41" s="2" t="s">
        <v>2378</v>
      </c>
      <c r="B41" s="2" t="s">
        <v>3054</v>
      </c>
      <c r="C41" s="43">
        <v>1</v>
      </c>
      <c r="D41" s="1" t="s">
        <v>66</v>
      </c>
      <c r="E41" s="1" t="s">
        <v>65</v>
      </c>
      <c r="F41" s="1" t="str">
        <f>UnitControlCenter!$B$8</f>
        <v>billion 2019 dollars / year</v>
      </c>
      <c r="G41" s="1" t="s">
        <v>3052</v>
      </c>
      <c r="H41" s="1" t="s">
        <v>2459</v>
      </c>
      <c r="I41" s="1" t="s">
        <v>2441</v>
      </c>
    </row>
    <row r="42" spans="1:19" ht="16">
      <c r="A42" s="2" t="s">
        <v>2378</v>
      </c>
      <c r="B42" s="197" t="s">
        <v>2829</v>
      </c>
      <c r="C42" s="43">
        <v>1</v>
      </c>
      <c r="D42" s="1" t="s">
        <v>64</v>
      </c>
      <c r="E42" s="1" t="s">
        <v>65</v>
      </c>
      <c r="F42" s="1" t="str">
        <f>UnitControlCenter!$B$8</f>
        <v>billion 2019 dollars / year</v>
      </c>
      <c r="G42" s="1" t="s">
        <v>2821</v>
      </c>
    </row>
    <row r="43" spans="1:19" ht="64">
      <c r="A43" s="2" t="s">
        <v>2378</v>
      </c>
      <c r="B43" s="2" t="s">
        <v>3039</v>
      </c>
      <c r="C43" s="43">
        <v>1</v>
      </c>
      <c r="D43" s="1" t="s">
        <v>66</v>
      </c>
      <c r="E43" s="1" t="s">
        <v>67</v>
      </c>
      <c r="F43" s="1" t="str">
        <f>UnitControlCenter!$B$8</f>
        <v>billion 2019 dollars / year</v>
      </c>
      <c r="G43" s="1" t="s">
        <v>3040</v>
      </c>
      <c r="H43" s="1" t="s">
        <v>3041</v>
      </c>
      <c r="I43" s="1" t="s">
        <v>3042</v>
      </c>
    </row>
    <row r="44" spans="1:19" ht="32">
      <c r="A44" s="2" t="s">
        <v>2378</v>
      </c>
      <c r="B44" s="197" t="s">
        <v>3044</v>
      </c>
      <c r="C44" s="43">
        <v>1</v>
      </c>
      <c r="D44" s="1" t="s">
        <v>64</v>
      </c>
      <c r="E44" s="1" t="s">
        <v>65</v>
      </c>
      <c r="F44" s="1" t="str">
        <f>UnitControlCenter!$B$9</f>
        <v>billion 2019 dollars</v>
      </c>
      <c r="G44" s="1" t="s">
        <v>3046</v>
      </c>
    </row>
    <row r="45" spans="1:19" ht="32">
      <c r="A45" s="2" t="s">
        <v>2378</v>
      </c>
      <c r="B45" s="197" t="s">
        <v>3047</v>
      </c>
      <c r="C45" s="43">
        <v>1</v>
      </c>
      <c r="D45" s="1" t="s">
        <v>64</v>
      </c>
      <c r="E45" s="1" t="s">
        <v>65</v>
      </c>
      <c r="F45" s="1" t="str">
        <f>UnitControlCenter!$B$8</f>
        <v>billion 2019 dollars / year</v>
      </c>
      <c r="G45" s="1" t="s">
        <v>3048</v>
      </c>
    </row>
    <row r="46" spans="1:19" ht="113" thickBot="1">
      <c r="A46" s="198" t="s">
        <v>2378</v>
      </c>
      <c r="B46" s="200" t="s">
        <v>3136</v>
      </c>
      <c r="C46" s="205">
        <v>1</v>
      </c>
      <c r="D46" s="199" t="s">
        <v>66</v>
      </c>
      <c r="E46" s="199" t="s">
        <v>65</v>
      </c>
      <c r="F46" s="199" t="str">
        <f>UnitControlCenter!$B$8</f>
        <v>billion 2019 dollars / year</v>
      </c>
      <c r="G46" s="199" t="s">
        <v>3140</v>
      </c>
      <c r="H46" s="199" t="s">
        <v>3137</v>
      </c>
      <c r="I46" s="199" t="s">
        <v>3139</v>
      </c>
      <c r="J46" s="199"/>
      <c r="K46" s="199"/>
      <c r="L46" s="199"/>
      <c r="M46" s="199"/>
      <c r="N46" s="199"/>
      <c r="O46" s="199"/>
      <c r="P46" s="199"/>
      <c r="Q46" s="199"/>
      <c r="R46" s="199"/>
      <c r="S46" s="199"/>
    </row>
    <row r="47" spans="1:19" ht="32">
      <c r="A47" s="2" t="s">
        <v>2950</v>
      </c>
      <c r="B47" s="197" t="s">
        <v>2967</v>
      </c>
      <c r="C47" s="43">
        <v>1</v>
      </c>
      <c r="D47" s="1" t="s">
        <v>66</v>
      </c>
      <c r="E47" s="1" t="s">
        <v>65</v>
      </c>
      <c r="F47" s="1" t="str">
        <f>UnitControlCenter!$B$10</f>
        <v>jobs</v>
      </c>
      <c r="G47" s="1" t="s">
        <v>2958</v>
      </c>
      <c r="H47" s="1" t="s">
        <v>2957</v>
      </c>
      <c r="I47" s="1" t="s">
        <v>2442</v>
      </c>
    </row>
    <row r="48" spans="1:19" ht="32">
      <c r="A48" s="2" t="s">
        <v>2950</v>
      </c>
      <c r="B48" s="197" t="s">
        <v>3429</v>
      </c>
      <c r="C48" s="43">
        <v>0</v>
      </c>
      <c r="D48" s="1" t="s">
        <v>66</v>
      </c>
      <c r="E48" s="1" t="s">
        <v>67</v>
      </c>
      <c r="F48" s="1" t="str">
        <f>UnitControlCenter!$B$10</f>
        <v>jobs</v>
      </c>
      <c r="G48" s="1" t="s">
        <v>3293</v>
      </c>
      <c r="H48" s="1" t="s">
        <v>3294</v>
      </c>
      <c r="I48" s="1" t="s">
        <v>3295</v>
      </c>
    </row>
    <row r="49" spans="1:9" ht="32">
      <c r="A49" s="2" t="s">
        <v>2950</v>
      </c>
      <c r="B49" s="197" t="s">
        <v>3430</v>
      </c>
      <c r="C49" s="43">
        <v>0</v>
      </c>
      <c r="D49" s="1" t="s">
        <v>66</v>
      </c>
      <c r="E49" s="1" t="s">
        <v>65</v>
      </c>
      <c r="F49" s="1" t="str">
        <f>UnitControlCenter!$B$12</f>
        <v>% change</v>
      </c>
      <c r="G49" s="1" t="s">
        <v>3312</v>
      </c>
      <c r="H49" s="1" t="s">
        <v>3294</v>
      </c>
      <c r="I49" s="1" t="s">
        <v>3295</v>
      </c>
    </row>
    <row r="50" spans="1:9" ht="48">
      <c r="A50" s="2" t="s">
        <v>2950</v>
      </c>
      <c r="B50" s="197" t="s">
        <v>3277</v>
      </c>
      <c r="C50" s="43">
        <v>0</v>
      </c>
      <c r="D50" s="1" t="s">
        <v>66</v>
      </c>
      <c r="E50" s="1" t="s">
        <v>67</v>
      </c>
      <c r="F50" s="1" t="str">
        <f>UnitControlCenter!$B$10</f>
        <v>jobs</v>
      </c>
      <c r="G50" s="1" t="s">
        <v>3316</v>
      </c>
      <c r="H50" s="1" t="s">
        <v>3296</v>
      </c>
      <c r="I50" s="20" t="s">
        <v>3297</v>
      </c>
    </row>
    <row r="51" spans="1:9" ht="48">
      <c r="A51" s="2" t="s">
        <v>2950</v>
      </c>
      <c r="B51" s="197" t="s">
        <v>3309</v>
      </c>
      <c r="C51" s="43">
        <v>0</v>
      </c>
      <c r="D51" s="1" t="s">
        <v>66</v>
      </c>
      <c r="E51" s="1" t="s">
        <v>65</v>
      </c>
      <c r="F51" s="1" t="str">
        <f>UnitControlCenter!$B$12</f>
        <v>% change</v>
      </c>
      <c r="G51" s="1" t="s">
        <v>3315</v>
      </c>
      <c r="H51" s="1" t="s">
        <v>3296</v>
      </c>
      <c r="I51" s="20" t="s">
        <v>3297</v>
      </c>
    </row>
    <row r="52" spans="1:9" ht="32">
      <c r="A52" s="2" t="s">
        <v>2950</v>
      </c>
      <c r="B52" s="197" t="s">
        <v>3282</v>
      </c>
      <c r="C52" s="43">
        <v>0</v>
      </c>
      <c r="D52" s="1" t="s">
        <v>66</v>
      </c>
      <c r="E52" s="1" t="s">
        <v>67</v>
      </c>
      <c r="F52" s="1" t="str">
        <f>UnitControlCenter!$B$10</f>
        <v>jobs</v>
      </c>
      <c r="G52" s="1" t="s">
        <v>3298</v>
      </c>
      <c r="H52" s="1" t="s">
        <v>3299</v>
      </c>
      <c r="I52" s="1" t="s">
        <v>3300</v>
      </c>
    </row>
    <row r="53" spans="1:9" ht="32">
      <c r="A53" s="2" t="s">
        <v>2950</v>
      </c>
      <c r="B53" s="197" t="s">
        <v>3310</v>
      </c>
      <c r="C53" s="43">
        <v>0</v>
      </c>
      <c r="D53" s="1" t="s">
        <v>66</v>
      </c>
      <c r="E53" s="1" t="s">
        <v>65</v>
      </c>
      <c r="F53" s="1" t="str">
        <f>UnitControlCenter!$B$12</f>
        <v>% change</v>
      </c>
      <c r="G53" s="1" t="s">
        <v>3313</v>
      </c>
      <c r="H53" s="1" t="s">
        <v>3299</v>
      </c>
      <c r="I53" s="1" t="s">
        <v>3300</v>
      </c>
    </row>
    <row r="54" spans="1:9" ht="64">
      <c r="A54" s="2" t="s">
        <v>2950</v>
      </c>
      <c r="B54" s="197" t="s">
        <v>3285</v>
      </c>
      <c r="C54" s="43">
        <v>0</v>
      </c>
      <c r="D54" s="1" t="s">
        <v>66</v>
      </c>
      <c r="E54" s="1" t="s">
        <v>67</v>
      </c>
      <c r="F54" s="1" t="str">
        <f>UnitControlCenter!$B$10</f>
        <v>jobs</v>
      </c>
      <c r="G54" s="1" t="s">
        <v>3301</v>
      </c>
      <c r="H54" s="1" t="s">
        <v>3302</v>
      </c>
      <c r="I54" s="1" t="s">
        <v>3303</v>
      </c>
    </row>
    <row r="55" spans="1:9" ht="80">
      <c r="A55" s="2" t="s">
        <v>2950</v>
      </c>
      <c r="B55" s="197" t="s">
        <v>3311</v>
      </c>
      <c r="C55" s="43">
        <v>0</v>
      </c>
      <c r="D55" s="1" t="s">
        <v>66</v>
      </c>
      <c r="E55" s="1" t="s">
        <v>65</v>
      </c>
      <c r="F55" s="1" t="str">
        <f>UnitControlCenter!$B$12</f>
        <v>% change</v>
      </c>
      <c r="G55" s="1" t="s">
        <v>3314</v>
      </c>
      <c r="H55" s="1" t="s">
        <v>3302</v>
      </c>
      <c r="I55" s="1" t="s">
        <v>3303</v>
      </c>
    </row>
    <row r="56" spans="1:9" ht="16">
      <c r="A56" s="2" t="s">
        <v>2950</v>
      </c>
      <c r="B56" s="197" t="s">
        <v>3368</v>
      </c>
      <c r="C56" s="43">
        <v>1</v>
      </c>
      <c r="D56" s="1" t="s">
        <v>66</v>
      </c>
      <c r="E56" s="1" t="s">
        <v>67</v>
      </c>
      <c r="F56" s="1" t="str">
        <f>UnitControlCenter!$B$10</f>
        <v>jobs</v>
      </c>
      <c r="G56" s="1" t="s">
        <v>3369</v>
      </c>
      <c r="H56" s="1" t="s">
        <v>3370</v>
      </c>
      <c r="I56" s="1" t="s">
        <v>3371</v>
      </c>
    </row>
    <row r="57" spans="1:9" ht="32">
      <c r="A57" s="2" t="s">
        <v>2950</v>
      </c>
      <c r="B57" s="197" t="s">
        <v>3372</v>
      </c>
      <c r="C57" s="43">
        <v>1</v>
      </c>
      <c r="D57" s="1" t="s">
        <v>66</v>
      </c>
      <c r="E57" s="1" t="s">
        <v>65</v>
      </c>
      <c r="F57" s="1" t="str">
        <f>UnitControlCenter!$B$12</f>
        <v>% change</v>
      </c>
      <c r="G57" s="1" t="s">
        <v>3373</v>
      </c>
      <c r="H57" s="1" t="s">
        <v>3370</v>
      </c>
      <c r="I57" s="1" t="s">
        <v>3371</v>
      </c>
    </row>
    <row r="58" spans="1:9" ht="32">
      <c r="A58" s="2" t="s">
        <v>2950</v>
      </c>
      <c r="B58" s="197" t="s">
        <v>3023</v>
      </c>
      <c r="C58" s="43">
        <v>1</v>
      </c>
      <c r="D58" s="1" t="s">
        <v>66</v>
      </c>
      <c r="E58" s="1" t="s">
        <v>65</v>
      </c>
      <c r="F58" s="1" t="str">
        <f>UnitControlCenter!$B$10</f>
        <v>jobs</v>
      </c>
      <c r="G58" s="1" t="s">
        <v>3027</v>
      </c>
      <c r="H58" s="1" t="s">
        <v>3026</v>
      </c>
      <c r="I58" s="1" t="s">
        <v>3038</v>
      </c>
    </row>
    <row r="59" spans="1:9" ht="32">
      <c r="A59" s="2" t="s">
        <v>2950</v>
      </c>
      <c r="B59" s="197" t="s">
        <v>3092</v>
      </c>
      <c r="C59" s="43">
        <v>1</v>
      </c>
      <c r="D59" s="1" t="s">
        <v>66</v>
      </c>
      <c r="E59" s="1" t="s">
        <v>65</v>
      </c>
      <c r="F59" s="1" t="str">
        <f>UnitControlCenter!$B$10</f>
        <v>jobs</v>
      </c>
      <c r="G59" s="1" t="s">
        <v>3091</v>
      </c>
      <c r="H59" s="1" t="s">
        <v>2957</v>
      </c>
      <c r="I59" s="1" t="s">
        <v>2442</v>
      </c>
    </row>
    <row r="60" spans="1:9" ht="32">
      <c r="A60" s="2" t="s">
        <v>2950</v>
      </c>
      <c r="B60" s="197" t="s">
        <v>2952</v>
      </c>
      <c r="C60" s="43">
        <v>1</v>
      </c>
      <c r="D60" s="1" t="s">
        <v>66</v>
      </c>
      <c r="E60" s="1" t="s">
        <v>65</v>
      </c>
      <c r="F60" s="1" t="str">
        <f>UnitControlCenter!$B$8</f>
        <v>billion 2019 dollars / year</v>
      </c>
      <c r="G60" s="1" t="s">
        <v>2959</v>
      </c>
      <c r="H60" s="1" t="s">
        <v>2961</v>
      </c>
      <c r="I60" s="1" t="s">
        <v>2442</v>
      </c>
    </row>
    <row r="61" spans="1:9" ht="32">
      <c r="A61" s="2" t="s">
        <v>2950</v>
      </c>
      <c r="B61" s="197" t="s">
        <v>2971</v>
      </c>
      <c r="C61" s="43">
        <v>1</v>
      </c>
      <c r="D61" s="1" t="s">
        <v>66</v>
      </c>
      <c r="E61" s="1" t="s">
        <v>65</v>
      </c>
      <c r="F61" s="1" t="str">
        <f>UnitControlCenter!$B$12</f>
        <v>% change</v>
      </c>
      <c r="G61" s="1" t="s">
        <v>2973</v>
      </c>
      <c r="H61" s="1" t="s">
        <v>2961</v>
      </c>
      <c r="I61" s="1" t="s">
        <v>2442</v>
      </c>
    </row>
    <row r="62" spans="1:9" ht="32">
      <c r="A62" s="2" t="s">
        <v>2950</v>
      </c>
      <c r="B62" s="197" t="s">
        <v>3024</v>
      </c>
      <c r="C62" s="43">
        <v>1</v>
      </c>
      <c r="D62" s="1" t="s">
        <v>66</v>
      </c>
      <c r="E62" s="1" t="s">
        <v>65</v>
      </c>
      <c r="F62" s="1" t="str">
        <f>UnitControlCenter!$B$8</f>
        <v>billion 2019 dollars / year</v>
      </c>
      <c r="G62" s="1" t="s">
        <v>3028</v>
      </c>
      <c r="H62" s="1" t="s">
        <v>3026</v>
      </c>
      <c r="I62" s="1" t="s">
        <v>3038</v>
      </c>
    </row>
    <row r="63" spans="1:9" ht="48">
      <c r="A63" s="2" t="s">
        <v>2950</v>
      </c>
      <c r="B63" s="197" t="s">
        <v>2966</v>
      </c>
      <c r="C63" s="43">
        <v>1</v>
      </c>
      <c r="D63" s="1" t="s">
        <v>66</v>
      </c>
      <c r="E63" s="1" t="s">
        <v>65</v>
      </c>
      <c r="F63" s="1" t="str">
        <f>UnitControlCenter!$B$8</f>
        <v>billion 2019 dollars / year</v>
      </c>
      <c r="G63" s="1" t="s">
        <v>2962</v>
      </c>
      <c r="H63" s="1" t="s">
        <v>2960</v>
      </c>
      <c r="I63" s="1" t="s">
        <v>2442</v>
      </c>
    </row>
    <row r="64" spans="1:9" ht="32">
      <c r="A64" s="2" t="s">
        <v>2950</v>
      </c>
      <c r="B64" s="197" t="s">
        <v>2964</v>
      </c>
      <c r="C64" s="43">
        <v>1</v>
      </c>
      <c r="D64" s="1" t="s">
        <v>64</v>
      </c>
      <c r="E64" s="1" t="s">
        <v>65</v>
      </c>
      <c r="F64" s="1" t="str">
        <f>UnitControlCenter!$B$13</f>
        <v>2019 dollars / employee-year</v>
      </c>
      <c r="G64" s="1" t="s">
        <v>2965</v>
      </c>
    </row>
    <row r="65" spans="1:19" ht="33" thickBot="1">
      <c r="A65" s="198" t="s">
        <v>2950</v>
      </c>
      <c r="B65" s="200" t="s">
        <v>3025</v>
      </c>
      <c r="C65" s="205">
        <v>1</v>
      </c>
      <c r="D65" s="199" t="s">
        <v>66</v>
      </c>
      <c r="E65" s="199" t="s">
        <v>65</v>
      </c>
      <c r="F65" s="199" t="str">
        <f>UnitControlCenter!$B$8</f>
        <v>billion 2019 dollars / year</v>
      </c>
      <c r="G65" s="199" t="s">
        <v>3029</v>
      </c>
      <c r="H65" s="199" t="s">
        <v>3026</v>
      </c>
      <c r="I65" s="199" t="s">
        <v>3038</v>
      </c>
      <c r="J65" s="199"/>
      <c r="K65" s="199"/>
      <c r="L65" s="199"/>
      <c r="M65" s="199"/>
      <c r="N65" s="199"/>
      <c r="O65" s="199"/>
      <c r="P65" s="199"/>
      <c r="Q65" s="199"/>
      <c r="R65" s="199"/>
      <c r="S65" s="199"/>
    </row>
    <row r="66" spans="1:19" ht="80">
      <c r="A66" s="2" t="s">
        <v>2951</v>
      </c>
      <c r="B66" s="2" t="s">
        <v>2737</v>
      </c>
      <c r="C66" s="43">
        <v>1</v>
      </c>
      <c r="D66" s="1" t="s">
        <v>66</v>
      </c>
      <c r="E66" s="1" t="s">
        <v>65</v>
      </c>
      <c r="F66" s="1" t="str">
        <f>UnitControlCenter!$B$8</f>
        <v>billion 2019 dollars / year</v>
      </c>
      <c r="G66" s="1" t="s">
        <v>2738</v>
      </c>
      <c r="H66" s="1" t="s">
        <v>2739</v>
      </c>
      <c r="I66" s="1" t="s">
        <v>2714</v>
      </c>
    </row>
    <row r="67" spans="1:19" ht="48">
      <c r="A67" s="2" t="s">
        <v>2951</v>
      </c>
      <c r="B67" s="2" t="s">
        <v>2741</v>
      </c>
      <c r="C67" s="43">
        <v>1</v>
      </c>
      <c r="D67" s="1" t="s">
        <v>66</v>
      </c>
      <c r="E67" s="1" t="s">
        <v>65</v>
      </c>
      <c r="F67" s="1" t="str">
        <f>UnitControlCenter!$B$8</f>
        <v>billion 2019 dollars / year</v>
      </c>
      <c r="G67" s="1" t="s">
        <v>2751</v>
      </c>
      <c r="H67" s="1" t="s">
        <v>2752</v>
      </c>
      <c r="I67" s="1" t="s">
        <v>2753</v>
      </c>
    </row>
    <row r="68" spans="1:19" ht="64">
      <c r="A68" s="2" t="s">
        <v>2951</v>
      </c>
      <c r="B68" s="2" t="s">
        <v>2742</v>
      </c>
      <c r="C68" s="43">
        <v>1</v>
      </c>
      <c r="D68" s="1" t="s">
        <v>66</v>
      </c>
      <c r="E68" s="1" t="s">
        <v>65</v>
      </c>
      <c r="F68" s="1" t="str">
        <f>UnitControlCenter!$B$8</f>
        <v>billion 2019 dollars / year</v>
      </c>
      <c r="G68" s="1" t="s">
        <v>2762</v>
      </c>
      <c r="H68" s="1" t="s">
        <v>2760</v>
      </c>
      <c r="I68" s="1" t="s">
        <v>2761</v>
      </c>
    </row>
    <row r="69" spans="1:19" ht="48">
      <c r="A69" s="2" t="s">
        <v>2951</v>
      </c>
      <c r="B69" s="2" t="s">
        <v>2743</v>
      </c>
      <c r="C69" s="43">
        <v>1</v>
      </c>
      <c r="D69" s="1" t="s">
        <v>66</v>
      </c>
      <c r="E69" s="1" t="s">
        <v>65</v>
      </c>
      <c r="F69" s="1" t="str">
        <f>UnitControlCenter!$B$8</f>
        <v>billion 2019 dollars / year</v>
      </c>
      <c r="G69" s="1" t="s">
        <v>2756</v>
      </c>
      <c r="H69" s="1" t="s">
        <v>2752</v>
      </c>
      <c r="I69" s="1" t="s">
        <v>2754</v>
      </c>
    </row>
    <row r="70" spans="1:19" ht="48">
      <c r="A70" s="2" t="s">
        <v>2951</v>
      </c>
      <c r="B70" s="2" t="s">
        <v>2744</v>
      </c>
      <c r="C70" s="43">
        <v>1</v>
      </c>
      <c r="D70" s="1" t="s">
        <v>66</v>
      </c>
      <c r="E70" s="1" t="s">
        <v>65</v>
      </c>
      <c r="F70" s="1" t="str">
        <f>UnitControlCenter!$B$8</f>
        <v>billion 2019 dollars / year</v>
      </c>
      <c r="G70" s="1" t="s">
        <v>2757</v>
      </c>
      <c r="H70" s="1" t="s">
        <v>2752</v>
      </c>
      <c r="I70" s="1" t="s">
        <v>2755</v>
      </c>
    </row>
    <row r="71" spans="1:19" ht="64">
      <c r="A71" s="2" t="s">
        <v>2951</v>
      </c>
      <c r="B71" s="2" t="s">
        <v>2745</v>
      </c>
      <c r="C71" s="43">
        <v>1</v>
      </c>
      <c r="D71" s="1" t="s">
        <v>66</v>
      </c>
      <c r="E71" s="1" t="s">
        <v>65</v>
      </c>
      <c r="F71" s="1" t="str">
        <f>UnitControlCenter!$B$8</f>
        <v>billion 2019 dollars / year</v>
      </c>
      <c r="G71" s="1" t="s">
        <v>2763</v>
      </c>
      <c r="H71" s="1" t="s">
        <v>2760</v>
      </c>
      <c r="I71" s="1" t="s">
        <v>2761</v>
      </c>
    </row>
    <row r="72" spans="1:19" ht="64">
      <c r="A72" s="2" t="s">
        <v>2951</v>
      </c>
      <c r="B72" s="2" t="s">
        <v>2746</v>
      </c>
      <c r="C72" s="43">
        <v>1</v>
      </c>
      <c r="D72" s="1" t="s">
        <v>66</v>
      </c>
      <c r="E72" s="1" t="s">
        <v>65</v>
      </c>
      <c r="F72" s="1" t="str">
        <f>UnitControlCenter!$B$8</f>
        <v>billion 2019 dollars / year</v>
      </c>
      <c r="G72" s="1" t="s">
        <v>2764</v>
      </c>
      <c r="H72" s="1" t="s">
        <v>2760</v>
      </c>
      <c r="I72" s="1" t="s">
        <v>2761</v>
      </c>
    </row>
    <row r="73" spans="1:19" ht="64">
      <c r="A73" s="2" t="s">
        <v>2951</v>
      </c>
      <c r="B73" s="2" t="s">
        <v>2747</v>
      </c>
      <c r="C73" s="43">
        <v>1</v>
      </c>
      <c r="D73" s="1" t="s">
        <v>66</v>
      </c>
      <c r="E73" s="1" t="s">
        <v>65</v>
      </c>
      <c r="F73" s="1" t="str">
        <f>UnitControlCenter!$B$8</f>
        <v>billion 2019 dollars / year</v>
      </c>
      <c r="G73" s="1" t="s">
        <v>2765</v>
      </c>
      <c r="H73" s="1" t="s">
        <v>2760</v>
      </c>
      <c r="I73" s="1" t="s">
        <v>2761</v>
      </c>
    </row>
    <row r="74" spans="1:19" ht="64">
      <c r="A74" s="2" t="s">
        <v>2951</v>
      </c>
      <c r="B74" s="2" t="s">
        <v>2771</v>
      </c>
      <c r="C74" s="43">
        <v>1</v>
      </c>
      <c r="D74" s="1" t="s">
        <v>66</v>
      </c>
      <c r="E74" s="1" t="s">
        <v>65</v>
      </c>
      <c r="F74" s="1" t="str">
        <f>UnitControlCenter!$B$8</f>
        <v>billion 2019 dollars / year</v>
      </c>
      <c r="G74" s="1" t="s">
        <v>2769</v>
      </c>
      <c r="H74" s="1" t="s">
        <v>2760</v>
      </c>
      <c r="I74" s="1" t="s">
        <v>2767</v>
      </c>
    </row>
    <row r="75" spans="1:19" ht="65" thickBot="1">
      <c r="A75" s="198" t="s">
        <v>2951</v>
      </c>
      <c r="B75" s="198" t="s">
        <v>2772</v>
      </c>
      <c r="C75" s="205">
        <v>1</v>
      </c>
      <c r="D75" s="199" t="s">
        <v>66</v>
      </c>
      <c r="E75" s="199" t="s">
        <v>65</v>
      </c>
      <c r="F75" s="199" t="str">
        <f>UnitControlCenter!$B$8</f>
        <v>billion 2019 dollars / year</v>
      </c>
      <c r="G75" s="199" t="s">
        <v>2770</v>
      </c>
      <c r="H75" s="199" t="s">
        <v>2760</v>
      </c>
      <c r="I75" s="199" t="s">
        <v>2768</v>
      </c>
      <c r="J75" s="199"/>
      <c r="K75" s="199"/>
      <c r="L75" s="199"/>
      <c r="M75" s="199"/>
      <c r="N75" s="199"/>
      <c r="O75" s="199"/>
      <c r="P75" s="199"/>
      <c r="Q75" s="199"/>
      <c r="R75" s="199"/>
      <c r="S75" s="199"/>
    </row>
    <row r="76" spans="1:19" ht="16">
      <c r="A76" s="2" t="s">
        <v>2379</v>
      </c>
      <c r="B76" s="2" t="s">
        <v>3093</v>
      </c>
      <c r="C76" s="43">
        <v>1</v>
      </c>
      <c r="D76" s="1" t="s">
        <v>64</v>
      </c>
      <c r="E76" s="1" t="s">
        <v>3096</v>
      </c>
      <c r="F76" s="1" t="str">
        <f>UnitControlCenter!$B$11</f>
        <v>incidents / year</v>
      </c>
      <c r="G76" s="1" t="s">
        <v>2998</v>
      </c>
    </row>
    <row r="77" spans="1:19" ht="16">
      <c r="A77" s="2" t="s">
        <v>2379</v>
      </c>
      <c r="B77" s="2" t="s">
        <v>3322</v>
      </c>
      <c r="C77" s="43">
        <v>1</v>
      </c>
      <c r="D77" s="1" t="s">
        <v>64</v>
      </c>
      <c r="E77" s="1" t="s">
        <v>65</v>
      </c>
      <c r="F77" s="1" t="str">
        <f>UnitControlCenter!$B$12</f>
        <v>% change</v>
      </c>
      <c r="G77" s="1" t="s">
        <v>3323</v>
      </c>
    </row>
    <row r="78" spans="1:19" ht="32">
      <c r="A78" s="2" t="s">
        <v>2379</v>
      </c>
      <c r="B78" s="2" t="s">
        <v>3427</v>
      </c>
      <c r="C78" s="43">
        <v>0</v>
      </c>
      <c r="D78" s="1" t="s">
        <v>66</v>
      </c>
      <c r="E78" s="1" t="s">
        <v>67</v>
      </c>
      <c r="F78" s="1" t="str">
        <f>UnitControlCenter!$B$11</f>
        <v>incidents / year</v>
      </c>
      <c r="G78" s="1" t="s">
        <v>3306</v>
      </c>
      <c r="H78" s="1" t="s">
        <v>3294</v>
      </c>
      <c r="I78" s="1" t="s">
        <v>3295</v>
      </c>
    </row>
    <row r="79" spans="1:19" ht="32">
      <c r="A79" s="2" t="s">
        <v>2379</v>
      </c>
      <c r="B79" s="2" t="s">
        <v>3428</v>
      </c>
      <c r="C79" s="43">
        <v>0</v>
      </c>
      <c r="D79" s="1" t="s">
        <v>66</v>
      </c>
      <c r="E79" s="1" t="s">
        <v>65</v>
      </c>
      <c r="F79" s="1" t="str">
        <f>UnitControlCenter!$B$12</f>
        <v>% change</v>
      </c>
      <c r="G79" s="1" t="s">
        <v>3317</v>
      </c>
      <c r="H79" s="1" t="s">
        <v>3294</v>
      </c>
      <c r="I79" s="1" t="s">
        <v>3295</v>
      </c>
    </row>
    <row r="80" spans="1:19" ht="48">
      <c r="A80" s="2" t="s">
        <v>2379</v>
      </c>
      <c r="B80" s="2" t="s">
        <v>3304</v>
      </c>
      <c r="C80" s="43">
        <v>0</v>
      </c>
      <c r="D80" s="1" t="s">
        <v>66</v>
      </c>
      <c r="E80" s="1" t="s">
        <v>67</v>
      </c>
      <c r="F80" s="1" t="str">
        <f>UnitControlCenter!$B$11</f>
        <v>incidents / year</v>
      </c>
      <c r="G80" s="1" t="s">
        <v>3307</v>
      </c>
      <c r="H80" s="1" t="s">
        <v>3296</v>
      </c>
      <c r="I80" s="20" t="s">
        <v>3297</v>
      </c>
    </row>
    <row r="81" spans="1:19" ht="48">
      <c r="A81" s="2" t="s">
        <v>2379</v>
      </c>
      <c r="B81" s="2" t="s">
        <v>3320</v>
      </c>
      <c r="C81" s="43">
        <v>0</v>
      </c>
      <c r="D81" s="1" t="s">
        <v>66</v>
      </c>
      <c r="E81" s="1" t="s">
        <v>65</v>
      </c>
      <c r="F81" s="1" t="str">
        <f>UnitControlCenter!$B$12</f>
        <v>% change</v>
      </c>
      <c r="G81" s="1" t="s">
        <v>3318</v>
      </c>
      <c r="H81" s="1" t="s">
        <v>3296</v>
      </c>
      <c r="I81" s="20" t="s">
        <v>3297</v>
      </c>
    </row>
    <row r="82" spans="1:19" ht="32">
      <c r="A82" s="2" t="s">
        <v>2379</v>
      </c>
      <c r="B82" s="2" t="s">
        <v>3305</v>
      </c>
      <c r="C82" s="43">
        <v>0</v>
      </c>
      <c r="D82" s="1" t="s">
        <v>66</v>
      </c>
      <c r="E82" s="1" t="s">
        <v>67</v>
      </c>
      <c r="F82" s="1" t="str">
        <f>UnitControlCenter!$B$11</f>
        <v>incidents / year</v>
      </c>
      <c r="G82" s="1" t="s">
        <v>3308</v>
      </c>
      <c r="H82" s="1" t="s">
        <v>3299</v>
      </c>
      <c r="I82" s="1" t="s">
        <v>3300</v>
      </c>
    </row>
    <row r="83" spans="1:19" ht="32">
      <c r="A83" s="2" t="s">
        <v>2379</v>
      </c>
      <c r="B83" s="2" t="s">
        <v>3321</v>
      </c>
      <c r="C83" s="43">
        <v>0</v>
      </c>
      <c r="D83" s="1" t="s">
        <v>66</v>
      </c>
      <c r="E83" s="1" t="s">
        <v>65</v>
      </c>
      <c r="F83" s="1" t="str">
        <f>UnitControlCenter!$B$12</f>
        <v>% change</v>
      </c>
      <c r="G83" s="1" t="s">
        <v>3319</v>
      </c>
      <c r="H83" s="1" t="s">
        <v>3299</v>
      </c>
      <c r="I83" s="1" t="s">
        <v>3300</v>
      </c>
    </row>
    <row r="84" spans="1:19" ht="16">
      <c r="A84" s="2" t="s">
        <v>2379</v>
      </c>
      <c r="B84" s="2" t="s">
        <v>2990</v>
      </c>
      <c r="C84" s="43">
        <v>0</v>
      </c>
      <c r="D84" s="1" t="s">
        <v>64</v>
      </c>
      <c r="E84" s="1" t="s">
        <v>65</v>
      </c>
      <c r="F84" s="1" t="str">
        <f>UnitControlCenter!$B$11</f>
        <v>incidents / year</v>
      </c>
      <c r="G84" s="1" t="s">
        <v>2998</v>
      </c>
    </row>
    <row r="85" spans="1:19" ht="32">
      <c r="A85" s="2" t="s">
        <v>2379</v>
      </c>
      <c r="B85" s="2" t="s">
        <v>2380</v>
      </c>
      <c r="C85" s="43">
        <v>1</v>
      </c>
      <c r="D85" s="1" t="s">
        <v>64</v>
      </c>
      <c r="E85" s="1" t="s">
        <v>65</v>
      </c>
      <c r="F85" s="1" t="str">
        <f>UnitControlCenter!$B$8</f>
        <v>billion 2019 dollars / year</v>
      </c>
      <c r="G85" s="1" t="s">
        <v>68</v>
      </c>
    </row>
    <row r="86" spans="1:19" ht="16">
      <c r="A86" s="2" t="s">
        <v>2379</v>
      </c>
      <c r="B86" s="2" t="s">
        <v>2991</v>
      </c>
      <c r="C86" s="43">
        <v>1</v>
      </c>
      <c r="D86" s="1" t="s">
        <v>64</v>
      </c>
      <c r="E86" s="1" t="s">
        <v>65</v>
      </c>
      <c r="F86" s="1" t="str">
        <f>UnitControlCenter!$B$11</f>
        <v>incidents / year</v>
      </c>
      <c r="G86" s="1" t="s">
        <v>2999</v>
      </c>
    </row>
    <row r="87" spans="1:19" ht="32">
      <c r="A87" s="2" t="s">
        <v>2379</v>
      </c>
      <c r="B87" s="2" t="s">
        <v>2992</v>
      </c>
      <c r="C87" s="43">
        <v>1</v>
      </c>
      <c r="D87" s="1" t="s">
        <v>64</v>
      </c>
      <c r="E87" s="1" t="s">
        <v>65</v>
      </c>
      <c r="F87" s="1" t="str">
        <f>UnitControlCenter!$B$11</f>
        <v>incidents / year</v>
      </c>
      <c r="G87" s="1" t="s">
        <v>3000</v>
      </c>
    </row>
    <row r="88" spans="1:19" ht="16">
      <c r="A88" s="2" t="s">
        <v>2379</v>
      </c>
      <c r="B88" s="2" t="s">
        <v>3005</v>
      </c>
      <c r="C88" s="43">
        <v>1</v>
      </c>
      <c r="D88" s="1" t="s">
        <v>64</v>
      </c>
      <c r="E88" s="1" t="s">
        <v>65</v>
      </c>
      <c r="F88" s="1" t="str">
        <f>UnitControlCenter!$B$11</f>
        <v>incidents / year</v>
      </c>
      <c r="G88" s="1" t="s">
        <v>3006</v>
      </c>
    </row>
    <row r="89" spans="1:19" ht="16">
      <c r="A89" s="2" t="s">
        <v>2379</v>
      </c>
      <c r="B89" s="2" t="s">
        <v>2993</v>
      </c>
      <c r="C89" s="43">
        <v>1</v>
      </c>
      <c r="D89" s="1" t="s">
        <v>64</v>
      </c>
      <c r="E89" s="1" t="s">
        <v>65</v>
      </c>
      <c r="F89" s="1" t="str">
        <f>UnitControlCenter!$B$11</f>
        <v>incidents / year</v>
      </c>
      <c r="G89" s="1" t="s">
        <v>3001</v>
      </c>
    </row>
    <row r="90" spans="1:19" ht="16">
      <c r="A90" s="2" t="s">
        <v>2379</v>
      </c>
      <c r="B90" s="2" t="s">
        <v>2994</v>
      </c>
      <c r="C90" s="43">
        <v>1</v>
      </c>
      <c r="D90" s="1" t="s">
        <v>64</v>
      </c>
      <c r="E90" s="1" t="s">
        <v>65</v>
      </c>
      <c r="F90" s="1" t="str">
        <f>UnitControlCenter!$B$11</f>
        <v>incidents / year</v>
      </c>
      <c r="G90" s="1" t="s">
        <v>3002</v>
      </c>
    </row>
    <row r="91" spans="1:19" ht="16">
      <c r="A91" s="2" t="s">
        <v>2379</v>
      </c>
      <c r="B91" s="2" t="s">
        <v>2995</v>
      </c>
      <c r="C91" s="43">
        <v>1</v>
      </c>
      <c r="D91" s="1" t="s">
        <v>64</v>
      </c>
      <c r="E91" s="1" t="s">
        <v>65</v>
      </c>
      <c r="F91" s="1" t="str">
        <f>UnitControlCenter!$B$11</f>
        <v>incidents / year</v>
      </c>
      <c r="G91" s="1" t="s">
        <v>3003</v>
      </c>
    </row>
    <row r="92" spans="1:19" ht="33" thickBot="1">
      <c r="A92" s="198" t="s">
        <v>2379</v>
      </c>
      <c r="B92" s="198" t="s">
        <v>2996</v>
      </c>
      <c r="C92" s="205">
        <v>1</v>
      </c>
      <c r="D92" s="199" t="s">
        <v>64</v>
      </c>
      <c r="E92" s="199" t="s">
        <v>65</v>
      </c>
      <c r="F92" s="199" t="str">
        <f>UnitControlCenter!$B$11</f>
        <v>incidents / year</v>
      </c>
      <c r="G92" s="199" t="s">
        <v>3004</v>
      </c>
      <c r="H92" s="199"/>
      <c r="I92" s="199"/>
      <c r="J92" s="199"/>
      <c r="K92" s="199"/>
      <c r="L92" s="199"/>
      <c r="M92" s="199"/>
      <c r="N92" s="199"/>
      <c r="O92" s="199"/>
      <c r="P92" s="199"/>
      <c r="Q92" s="199"/>
      <c r="R92" s="199"/>
      <c r="S92" s="199"/>
    </row>
    <row r="93" spans="1:19" ht="128">
      <c r="A93" s="2" t="s">
        <v>2518</v>
      </c>
      <c r="B93" s="2" t="s">
        <v>2381</v>
      </c>
      <c r="C93" s="43">
        <v>1</v>
      </c>
      <c r="D93" s="1" t="s">
        <v>66</v>
      </c>
      <c r="E93" s="1" t="s">
        <v>67</v>
      </c>
      <c r="F93" s="1" t="str">
        <f>UnitControlCenter!$B$15</f>
        <v>terawatt-hours (TWh) / year</v>
      </c>
      <c r="G93" s="1" t="s">
        <v>3464</v>
      </c>
      <c r="H93" s="1" t="s">
        <v>3479</v>
      </c>
      <c r="I93" s="1" t="s">
        <v>2555</v>
      </c>
    </row>
    <row r="94" spans="1:19" ht="144">
      <c r="A94" s="2" t="s">
        <v>2518</v>
      </c>
      <c r="B94" s="2" t="s">
        <v>2382</v>
      </c>
      <c r="C94" s="43">
        <v>1</v>
      </c>
      <c r="D94" s="1" t="s">
        <v>66</v>
      </c>
      <c r="E94" s="1" t="s">
        <v>65</v>
      </c>
      <c r="F94" s="1" t="str">
        <f>UnitControlCenter!$B$15</f>
        <v>terawatt-hours (TWh) / year</v>
      </c>
      <c r="G94" s="1" t="s">
        <v>3463</v>
      </c>
      <c r="H94" s="1" t="s">
        <v>3462</v>
      </c>
      <c r="I94" s="1" t="s">
        <v>2556</v>
      </c>
    </row>
    <row r="95" spans="1:19" ht="128">
      <c r="A95" s="2" t="s">
        <v>2518</v>
      </c>
      <c r="B95" s="2" t="s">
        <v>2383</v>
      </c>
      <c r="C95" s="43">
        <v>1</v>
      </c>
      <c r="D95" s="1" t="s">
        <v>66</v>
      </c>
      <c r="E95" s="1" t="s">
        <v>67</v>
      </c>
      <c r="F95" s="1" t="str">
        <f>UnitControlCenter!$B$16</f>
        <v>gigawatts (GW) / year</v>
      </c>
      <c r="G95" s="1" t="s">
        <v>3465</v>
      </c>
      <c r="H95" s="1" t="s">
        <v>3466</v>
      </c>
      <c r="I95" s="1" t="s">
        <v>2557</v>
      </c>
    </row>
    <row r="96" spans="1:19" ht="144">
      <c r="A96" s="2" t="s">
        <v>2518</v>
      </c>
      <c r="B96" s="2" t="s">
        <v>2384</v>
      </c>
      <c r="C96" s="43">
        <v>1</v>
      </c>
      <c r="D96" s="1" t="s">
        <v>66</v>
      </c>
      <c r="E96" s="1" t="s">
        <v>65</v>
      </c>
      <c r="F96" s="1" t="str">
        <f>UnitControlCenter!$B$16</f>
        <v>gigawatts (GW) / year</v>
      </c>
      <c r="G96" s="1" t="s">
        <v>3468</v>
      </c>
      <c r="H96" s="1" t="s">
        <v>3467</v>
      </c>
      <c r="I96" s="1" t="s">
        <v>2558</v>
      </c>
    </row>
    <row r="97" spans="1:19" ht="49" thickBot="1">
      <c r="A97" s="198" t="s">
        <v>2518</v>
      </c>
      <c r="B97" s="198" t="s">
        <v>2519</v>
      </c>
      <c r="C97" s="205">
        <v>1</v>
      </c>
      <c r="D97" s="199" t="s">
        <v>66</v>
      </c>
      <c r="E97" s="199" t="s">
        <v>67</v>
      </c>
      <c r="F97" s="199" t="str">
        <f>UnitControlCenter!$B$15</f>
        <v>terawatt-hours (TWh) / year</v>
      </c>
      <c r="G97" s="199" t="s">
        <v>2919</v>
      </c>
      <c r="H97" s="199" t="s">
        <v>2920</v>
      </c>
      <c r="I97" s="199" t="s">
        <v>2559</v>
      </c>
      <c r="J97" s="199"/>
      <c r="K97" s="199"/>
      <c r="L97" s="199"/>
      <c r="M97" s="199"/>
      <c r="N97" s="199"/>
      <c r="O97" s="199"/>
      <c r="P97" s="199"/>
      <c r="Q97" s="199"/>
      <c r="R97" s="199"/>
      <c r="S97" s="199"/>
    </row>
    <row r="98" spans="1:19" ht="112">
      <c r="A98" s="2" t="s">
        <v>3248</v>
      </c>
      <c r="B98" s="2" t="s">
        <v>2385</v>
      </c>
      <c r="C98" s="43">
        <v>1</v>
      </c>
      <c r="D98" s="1" t="s">
        <v>66</v>
      </c>
      <c r="E98" s="1" t="s">
        <v>2402</v>
      </c>
      <c r="F98" s="1" t="str">
        <f>UnitControlCenter!$B$17</f>
        <v>2019 dollars / megawatt-hour (MWh)</v>
      </c>
      <c r="G98" s="1" t="s">
        <v>3469</v>
      </c>
      <c r="H98" s="1" t="s">
        <v>3470</v>
      </c>
      <c r="I98" s="1" t="s">
        <v>2560</v>
      </c>
    </row>
    <row r="99" spans="1:19" ht="32">
      <c r="A99" s="2" t="s">
        <v>3248</v>
      </c>
      <c r="B99" s="2" t="s">
        <v>2386</v>
      </c>
      <c r="C99" s="43">
        <v>1</v>
      </c>
      <c r="D99" s="1" t="s">
        <v>66</v>
      </c>
      <c r="E99" s="1" t="s">
        <v>67</v>
      </c>
      <c r="F99" s="1" t="str">
        <f>UnitControlCenter!$B$15</f>
        <v>terawatt-hours (TWh) / year</v>
      </c>
      <c r="G99" s="1" t="s">
        <v>2853</v>
      </c>
      <c r="H99" s="1" t="s">
        <v>2854</v>
      </c>
      <c r="I99" s="1" t="s">
        <v>2855</v>
      </c>
    </row>
    <row r="100" spans="1:19" ht="64">
      <c r="A100" s="2" t="s">
        <v>3248</v>
      </c>
      <c r="B100" s="2" t="s">
        <v>3249</v>
      </c>
      <c r="C100" s="43">
        <v>1</v>
      </c>
      <c r="D100" s="1" t="s">
        <v>66</v>
      </c>
      <c r="E100" s="1" t="s">
        <v>67</v>
      </c>
      <c r="F100" s="1" t="str">
        <f>UnitControlCenter!$B$3</f>
        <v>million metric tons / year</v>
      </c>
      <c r="G100" s="1" t="s">
        <v>3471</v>
      </c>
      <c r="H100" s="1" t="s">
        <v>3472</v>
      </c>
      <c r="I100" s="1" t="s">
        <v>3250</v>
      </c>
    </row>
    <row r="101" spans="1:19" ht="96">
      <c r="A101" s="2" t="s">
        <v>3248</v>
      </c>
      <c r="B101" s="2" t="s">
        <v>2512</v>
      </c>
      <c r="C101" s="43">
        <v>1</v>
      </c>
      <c r="D101" s="1" t="s">
        <v>66</v>
      </c>
      <c r="E101" s="1" t="s">
        <v>67</v>
      </c>
      <c r="F101" s="1" t="str">
        <f>UnitControlCenter!$B$18</f>
        <v>cubic km / yr</v>
      </c>
      <c r="G101" s="1" t="s">
        <v>3475</v>
      </c>
      <c r="H101" s="1" t="s">
        <v>3473</v>
      </c>
      <c r="I101" s="1" t="s">
        <v>2561</v>
      </c>
    </row>
    <row r="102" spans="1:19" ht="113" thickBot="1">
      <c r="A102" s="198" t="s">
        <v>3248</v>
      </c>
      <c r="B102" s="198" t="s">
        <v>2513</v>
      </c>
      <c r="C102" s="205">
        <v>1</v>
      </c>
      <c r="D102" s="199" t="s">
        <v>66</v>
      </c>
      <c r="E102" s="199" t="s">
        <v>67</v>
      </c>
      <c r="F102" s="199" t="str">
        <f>UnitControlCenter!$B$18</f>
        <v>cubic km / yr</v>
      </c>
      <c r="G102" s="199" t="s">
        <v>3476</v>
      </c>
      <c r="H102" s="199" t="s">
        <v>3474</v>
      </c>
      <c r="I102" s="199" t="s">
        <v>2562</v>
      </c>
    </row>
    <row r="103" spans="1:19" ht="80">
      <c r="A103" s="2" t="s">
        <v>2822</v>
      </c>
      <c r="B103" s="2" t="s">
        <v>2823</v>
      </c>
      <c r="C103" s="43">
        <v>1</v>
      </c>
      <c r="D103" s="1" t="s">
        <v>66</v>
      </c>
      <c r="E103" s="1" t="s">
        <v>67</v>
      </c>
      <c r="F103" s="1" t="str">
        <f>UnitControlCenter!$B$21</f>
        <v>million vehicles / year</v>
      </c>
      <c r="G103" s="1" t="s">
        <v>2675</v>
      </c>
      <c r="H103" s="1" t="s">
        <v>2676</v>
      </c>
      <c r="I103" s="1" t="s">
        <v>2677</v>
      </c>
    </row>
    <row r="104" spans="1:19" ht="80">
      <c r="A104" s="2" t="s">
        <v>2822</v>
      </c>
      <c r="B104" s="2" t="s">
        <v>2824</v>
      </c>
      <c r="C104" s="43">
        <v>1</v>
      </c>
      <c r="D104" s="1" t="s">
        <v>66</v>
      </c>
      <c r="E104" s="1" t="s">
        <v>67</v>
      </c>
      <c r="F104" s="1" t="str">
        <f>UnitControlCenter!$B$22</f>
        <v>thousand vehicles / year</v>
      </c>
      <c r="G104" s="1" t="s">
        <v>2678</v>
      </c>
      <c r="H104" s="1" t="s">
        <v>2679</v>
      </c>
      <c r="I104" s="1" t="s">
        <v>2680</v>
      </c>
    </row>
    <row r="105" spans="1:19" ht="80">
      <c r="A105" s="2" t="s">
        <v>2822</v>
      </c>
      <c r="B105" s="2" t="s">
        <v>3251</v>
      </c>
      <c r="C105" s="43">
        <v>1</v>
      </c>
      <c r="D105" s="1" t="s">
        <v>66</v>
      </c>
      <c r="E105" s="1" t="s">
        <v>67</v>
      </c>
      <c r="F105" s="1" t="str">
        <f>UnitControlCenter!$B$22</f>
        <v>thousand vehicles / year</v>
      </c>
      <c r="G105" s="1" t="s">
        <v>2681</v>
      </c>
      <c r="H105" s="1" t="s">
        <v>2676</v>
      </c>
      <c r="I105" s="1" t="s">
        <v>2677</v>
      </c>
    </row>
    <row r="106" spans="1:19" ht="80">
      <c r="A106" s="2" t="s">
        <v>2822</v>
      </c>
      <c r="B106" s="2" t="s">
        <v>3254</v>
      </c>
      <c r="C106" s="43">
        <v>1</v>
      </c>
      <c r="D106" s="1" t="s">
        <v>66</v>
      </c>
      <c r="E106" s="1" t="s">
        <v>67</v>
      </c>
      <c r="F106" s="1" t="str">
        <f>UnitControlCenter!$B$22</f>
        <v>thousand vehicles / year</v>
      </c>
      <c r="G106" s="1" t="s">
        <v>2682</v>
      </c>
      <c r="H106" s="1" t="s">
        <v>2679</v>
      </c>
      <c r="I106" s="1" t="s">
        <v>2680</v>
      </c>
    </row>
    <row r="107" spans="1:19" ht="32">
      <c r="A107" s="2" t="s">
        <v>2822</v>
      </c>
      <c r="B107" s="2" t="s">
        <v>2825</v>
      </c>
      <c r="C107" s="43">
        <v>1</v>
      </c>
      <c r="D107" s="1" t="s">
        <v>66</v>
      </c>
      <c r="E107" s="1" t="s">
        <v>67</v>
      </c>
      <c r="F107" s="1" t="str">
        <f>UnitControlCenter!$B$22</f>
        <v>thousand vehicles / year</v>
      </c>
      <c r="G107" s="1" t="s">
        <v>2563</v>
      </c>
      <c r="H107" s="1" t="s">
        <v>2564</v>
      </c>
      <c r="I107" s="1" t="s">
        <v>2664</v>
      </c>
    </row>
    <row r="108" spans="1:19" ht="64">
      <c r="A108" s="2" t="s">
        <v>2822</v>
      </c>
      <c r="B108" s="2" t="s">
        <v>2826</v>
      </c>
      <c r="C108" s="43">
        <v>1</v>
      </c>
      <c r="D108" s="1" t="s">
        <v>66</v>
      </c>
      <c r="E108" s="1" t="s">
        <v>67</v>
      </c>
      <c r="F108" s="1" t="str">
        <f>UnitControlCenter!$B$23</f>
        <v>million vehicles</v>
      </c>
      <c r="G108" s="1" t="s">
        <v>2683</v>
      </c>
      <c r="H108" s="1" t="s">
        <v>2676</v>
      </c>
      <c r="I108" s="1" t="s">
        <v>2677</v>
      </c>
    </row>
    <row r="109" spans="1:19" ht="64">
      <c r="A109" s="2" t="s">
        <v>2822</v>
      </c>
      <c r="B109" s="2" t="s">
        <v>2827</v>
      </c>
      <c r="C109" s="43">
        <v>1</v>
      </c>
      <c r="D109" s="1" t="s">
        <v>66</v>
      </c>
      <c r="E109" s="1" t="s">
        <v>67</v>
      </c>
      <c r="F109" s="1" t="str">
        <f>UnitControlCenter!$B$24</f>
        <v>thousand vehicles</v>
      </c>
      <c r="G109" s="1" t="s">
        <v>2917</v>
      </c>
      <c r="H109" s="1" t="s">
        <v>2679</v>
      </c>
      <c r="I109" s="1" t="s">
        <v>2680</v>
      </c>
    </row>
    <row r="110" spans="1:19" ht="64">
      <c r="A110" s="2" t="s">
        <v>2822</v>
      </c>
      <c r="B110" s="2" t="s">
        <v>3252</v>
      </c>
      <c r="C110" s="43">
        <v>1</v>
      </c>
      <c r="D110" s="1" t="s">
        <v>66</v>
      </c>
      <c r="E110" s="1" t="s">
        <v>67</v>
      </c>
      <c r="F110" s="1" t="str">
        <f>UnitControlCenter!$B$23</f>
        <v>million vehicles</v>
      </c>
      <c r="G110" s="1" t="s">
        <v>2684</v>
      </c>
      <c r="H110" s="1" t="s">
        <v>2676</v>
      </c>
      <c r="I110" s="1" t="s">
        <v>2677</v>
      </c>
    </row>
    <row r="111" spans="1:19" ht="64">
      <c r="A111" s="2" t="s">
        <v>2822</v>
      </c>
      <c r="B111" s="2" t="s">
        <v>3255</v>
      </c>
      <c r="C111" s="43">
        <v>1</v>
      </c>
      <c r="D111" s="1" t="s">
        <v>66</v>
      </c>
      <c r="E111" s="1" t="s">
        <v>67</v>
      </c>
      <c r="F111" s="1" t="str">
        <f>UnitControlCenter!$B$23</f>
        <v>million vehicles</v>
      </c>
      <c r="G111" s="1" t="s">
        <v>2685</v>
      </c>
      <c r="H111" s="1" t="s">
        <v>2679</v>
      </c>
      <c r="I111" s="1" t="s">
        <v>2680</v>
      </c>
    </row>
    <row r="112" spans="1:19" ht="33" thickBot="1">
      <c r="A112" s="198" t="s">
        <v>2822</v>
      </c>
      <c r="B112" s="198" t="s">
        <v>2828</v>
      </c>
      <c r="C112" s="205">
        <v>1</v>
      </c>
      <c r="D112" s="199" t="s">
        <v>66</v>
      </c>
      <c r="E112" s="199" t="s">
        <v>67</v>
      </c>
      <c r="F112" s="199" t="str">
        <f>UnitControlCenter!$B$23</f>
        <v>million vehicles</v>
      </c>
      <c r="G112" s="199" t="s">
        <v>2665</v>
      </c>
      <c r="H112" s="199" t="s">
        <v>2564</v>
      </c>
      <c r="I112" s="199" t="s">
        <v>2664</v>
      </c>
      <c r="J112" s="199"/>
      <c r="K112" s="199"/>
      <c r="L112" s="199"/>
      <c r="M112" s="199"/>
      <c r="N112" s="199"/>
      <c r="O112" s="199"/>
      <c r="P112" s="199"/>
      <c r="Q112" s="199"/>
      <c r="R112" s="199"/>
      <c r="S112" s="199"/>
    </row>
    <row r="113" spans="1:19" ht="128">
      <c r="A113" s="2" t="s">
        <v>2947</v>
      </c>
      <c r="B113" s="2" t="s">
        <v>2388</v>
      </c>
      <c r="C113" s="43">
        <v>1</v>
      </c>
      <c r="D113" s="1" t="s">
        <v>66</v>
      </c>
      <c r="E113" s="1" t="s">
        <v>67</v>
      </c>
      <c r="F113" s="1" t="str">
        <f>UnitControlCenter!$B$3</f>
        <v>million metric tons / year</v>
      </c>
      <c r="G113" s="1" t="s">
        <v>2666</v>
      </c>
      <c r="H113" s="1" t="s">
        <v>3259</v>
      </c>
      <c r="I113" s="1" t="s">
        <v>2667</v>
      </c>
    </row>
    <row r="114" spans="1:19" ht="80">
      <c r="A114" s="2" t="s">
        <v>2947</v>
      </c>
      <c r="B114" s="2" t="s">
        <v>2389</v>
      </c>
      <c r="C114" s="43">
        <v>1</v>
      </c>
      <c r="D114" s="1" t="s">
        <v>66</v>
      </c>
      <c r="E114" s="1" t="s">
        <v>67</v>
      </c>
      <c r="F114" s="1" t="str">
        <f>UnitControlCenter!$B$25</f>
        <v>petajoules / year</v>
      </c>
      <c r="G114" s="1" t="s">
        <v>2852</v>
      </c>
      <c r="H114" s="1" t="s">
        <v>2686</v>
      </c>
      <c r="I114" s="1" t="s">
        <v>2687</v>
      </c>
    </row>
    <row r="115" spans="1:19" ht="112">
      <c r="A115" s="2" t="s">
        <v>2947</v>
      </c>
      <c r="B115" s="2" t="s">
        <v>2440</v>
      </c>
      <c r="C115" s="43">
        <v>1</v>
      </c>
      <c r="D115" s="1" t="s">
        <v>66</v>
      </c>
      <c r="E115" s="1" t="s">
        <v>67</v>
      </c>
      <c r="F115" s="1" t="str">
        <f>UnitControlCenter!$B$25</f>
        <v>petajoules / year</v>
      </c>
      <c r="G115" s="1" t="s">
        <v>2668</v>
      </c>
      <c r="H115" s="1" t="s">
        <v>3259</v>
      </c>
      <c r="I115" s="1" t="s">
        <v>2667</v>
      </c>
    </row>
    <row r="116" spans="1:19" ht="48">
      <c r="A116" s="2" t="s">
        <v>2947</v>
      </c>
      <c r="B116" s="2" t="s">
        <v>2948</v>
      </c>
      <c r="C116" s="43">
        <v>1</v>
      </c>
      <c r="D116" s="1" t="s">
        <v>66</v>
      </c>
      <c r="E116" s="1" t="s">
        <v>67</v>
      </c>
      <c r="F116" s="1" t="str">
        <f>UnitControlCenter!$B$19</f>
        <v>trillion passenger-km / year</v>
      </c>
      <c r="G116" s="1" t="s">
        <v>2403</v>
      </c>
      <c r="H116" s="1" t="s">
        <v>2625</v>
      </c>
      <c r="I116" s="1" t="s">
        <v>2626</v>
      </c>
    </row>
    <row r="117" spans="1:19" ht="33" thickBot="1">
      <c r="A117" s="198" t="s">
        <v>2947</v>
      </c>
      <c r="B117" s="198" t="s">
        <v>2949</v>
      </c>
      <c r="C117" s="205">
        <v>1</v>
      </c>
      <c r="D117" s="199" t="s">
        <v>66</v>
      </c>
      <c r="E117" s="199" t="s">
        <v>67</v>
      </c>
      <c r="F117" s="199" t="str">
        <f>UnitControlCenter!$B$20</f>
        <v>trillion freight ton-km / year</v>
      </c>
      <c r="G117" s="199" t="s">
        <v>2662</v>
      </c>
      <c r="H117" s="199" t="s">
        <v>3260</v>
      </c>
      <c r="I117" s="199" t="s">
        <v>2663</v>
      </c>
      <c r="J117" s="199"/>
      <c r="K117" s="199"/>
      <c r="L117" s="199"/>
      <c r="M117" s="199"/>
      <c r="N117" s="199"/>
      <c r="O117" s="199"/>
      <c r="P117" s="199"/>
      <c r="Q117" s="199"/>
      <c r="R117" s="199"/>
      <c r="S117" s="199"/>
    </row>
    <row r="118" spans="1:19" ht="192">
      <c r="A118" s="2" t="s">
        <v>2390</v>
      </c>
      <c r="B118" s="2" t="s">
        <v>2813</v>
      </c>
      <c r="C118" s="43">
        <v>1</v>
      </c>
      <c r="D118" s="1" t="s">
        <v>66</v>
      </c>
      <c r="E118" s="1" t="s">
        <v>67</v>
      </c>
      <c r="F118" s="1" t="str">
        <f>UnitControlCenter!$B$25</f>
        <v>petajoules / year</v>
      </c>
      <c r="G118" s="1" t="s">
        <v>3544</v>
      </c>
      <c r="H118" s="1" t="s">
        <v>3545</v>
      </c>
      <c r="I118" s="221" t="s">
        <v>3546</v>
      </c>
    </row>
    <row r="119" spans="1:19" ht="112">
      <c r="A119" s="2" t="s">
        <v>2390</v>
      </c>
      <c r="B119" s="2" t="s">
        <v>2814</v>
      </c>
      <c r="C119" s="43">
        <v>1</v>
      </c>
      <c r="D119" s="1" t="s">
        <v>66</v>
      </c>
      <c r="E119" s="1" t="s">
        <v>67</v>
      </c>
      <c r="F119" s="1" t="str">
        <f>UnitControlCenter!$B$25</f>
        <v>petajoules / year</v>
      </c>
      <c r="G119" s="1" t="s">
        <v>2815</v>
      </c>
      <c r="H119" s="1" t="s">
        <v>2809</v>
      </c>
      <c r="I119" s="1" t="s">
        <v>2810</v>
      </c>
    </row>
    <row r="120" spans="1:19" ht="160">
      <c r="A120" s="2" t="s">
        <v>2390</v>
      </c>
      <c r="B120" s="2" t="s">
        <v>2811</v>
      </c>
      <c r="C120" s="43">
        <v>1</v>
      </c>
      <c r="D120" s="1" t="s">
        <v>66</v>
      </c>
      <c r="E120" s="1" t="s">
        <v>67</v>
      </c>
      <c r="F120" s="1" t="str">
        <f>UnitControlCenter!$B$25</f>
        <v>petajoules / year</v>
      </c>
      <c r="G120" s="1" t="s">
        <v>3547</v>
      </c>
      <c r="H120" s="1" t="s">
        <v>3545</v>
      </c>
      <c r="I120" s="221" t="s">
        <v>3546</v>
      </c>
    </row>
    <row r="121" spans="1:19" ht="81" thickBot="1">
      <c r="A121" s="198" t="s">
        <v>2390</v>
      </c>
      <c r="B121" s="198" t="s">
        <v>2812</v>
      </c>
      <c r="C121" s="205">
        <v>1</v>
      </c>
      <c r="D121" s="199" t="s">
        <v>66</v>
      </c>
      <c r="E121" s="199" t="s">
        <v>67</v>
      </c>
      <c r="F121" s="199" t="str">
        <f>UnitControlCenter!$B$25</f>
        <v>petajoules / year</v>
      </c>
      <c r="G121" s="199" t="s">
        <v>2808</v>
      </c>
      <c r="H121" s="199" t="s">
        <v>2809</v>
      </c>
      <c r="I121" s="199" t="s">
        <v>2810</v>
      </c>
      <c r="J121" s="199"/>
      <c r="K121" s="199"/>
      <c r="L121" s="199"/>
      <c r="M121" s="199"/>
      <c r="N121" s="199"/>
      <c r="O121" s="199"/>
      <c r="P121" s="199"/>
      <c r="Q121" s="199"/>
      <c r="R121" s="199"/>
      <c r="S121" s="199"/>
    </row>
    <row r="122" spans="1:19" ht="176">
      <c r="A122" s="2" t="s">
        <v>2901</v>
      </c>
      <c r="B122" s="2" t="s">
        <v>2436</v>
      </c>
      <c r="C122" s="43">
        <v>1</v>
      </c>
      <c r="D122" s="1" t="s">
        <v>66</v>
      </c>
      <c r="E122" s="1" t="s">
        <v>67</v>
      </c>
      <c r="F122" s="1" t="str">
        <f>UnitControlCenter!$B$3</f>
        <v>million metric tons / year</v>
      </c>
      <c r="G122" s="1" t="s">
        <v>3548</v>
      </c>
      <c r="H122" s="1" t="s">
        <v>3545</v>
      </c>
      <c r="I122" s="221" t="s">
        <v>3546</v>
      </c>
    </row>
    <row r="123" spans="1:19" ht="32">
      <c r="A123" s="2" t="s">
        <v>2901</v>
      </c>
      <c r="B123" s="2" t="s">
        <v>2437</v>
      </c>
      <c r="C123" s="43">
        <v>1</v>
      </c>
      <c r="D123" s="1" t="s">
        <v>66</v>
      </c>
      <c r="E123" s="1" t="s">
        <v>67</v>
      </c>
      <c r="F123" s="1" t="str">
        <f>UnitControlCenter!$B$3</f>
        <v>million metric tons / year</v>
      </c>
      <c r="G123" s="1" t="s">
        <v>2673</v>
      </c>
      <c r="H123" s="1" t="s">
        <v>2671</v>
      </c>
      <c r="I123" s="1" t="s">
        <v>2672</v>
      </c>
    </row>
    <row r="124" spans="1:19" ht="176">
      <c r="A124" s="2" t="s">
        <v>2901</v>
      </c>
      <c r="B124" s="2" t="s">
        <v>2438</v>
      </c>
      <c r="C124" s="43">
        <v>1</v>
      </c>
      <c r="D124" s="1" t="s">
        <v>66</v>
      </c>
      <c r="E124" s="1" t="s">
        <v>67</v>
      </c>
      <c r="F124" s="1" t="str">
        <f>UnitControlCenter!$B$3</f>
        <v>million metric tons / year</v>
      </c>
      <c r="G124" s="1" t="s">
        <v>3549</v>
      </c>
      <c r="H124" s="1" t="s">
        <v>3545</v>
      </c>
      <c r="I124" s="221" t="s">
        <v>3546</v>
      </c>
    </row>
    <row r="125" spans="1:19" ht="32">
      <c r="A125" s="2" t="s">
        <v>2901</v>
      </c>
      <c r="B125" s="2" t="s">
        <v>2439</v>
      </c>
      <c r="C125" s="43">
        <v>1</v>
      </c>
      <c r="D125" s="1" t="s">
        <v>66</v>
      </c>
      <c r="E125" s="1" t="s">
        <v>67</v>
      </c>
      <c r="F125" s="1" t="str">
        <f>UnitControlCenter!$B$3</f>
        <v>million metric tons / year</v>
      </c>
      <c r="G125" s="1" t="s">
        <v>2674</v>
      </c>
      <c r="H125" s="1" t="s">
        <v>2671</v>
      </c>
      <c r="I125" s="1" t="s">
        <v>2672</v>
      </c>
    </row>
    <row r="126" spans="1:19" ht="208">
      <c r="A126" s="2" t="s">
        <v>2901</v>
      </c>
      <c r="B126" s="2" t="s">
        <v>2899</v>
      </c>
      <c r="C126" s="43">
        <v>1</v>
      </c>
      <c r="D126" s="1" t="s">
        <v>66</v>
      </c>
      <c r="E126" s="1" t="s">
        <v>67</v>
      </c>
      <c r="F126" s="1" t="str">
        <f>UnitControlCenter!$B$3</f>
        <v>million metric tons / year</v>
      </c>
      <c r="G126" s="1" t="s">
        <v>3550</v>
      </c>
      <c r="H126" s="1" t="s">
        <v>3545</v>
      </c>
      <c r="I126" s="221" t="s">
        <v>3546</v>
      </c>
    </row>
    <row r="127" spans="1:19" ht="33" thickBot="1">
      <c r="A127" s="198" t="s">
        <v>2901</v>
      </c>
      <c r="B127" s="198" t="s">
        <v>2900</v>
      </c>
      <c r="C127" s="205">
        <v>1</v>
      </c>
      <c r="D127" s="199" t="s">
        <v>66</v>
      </c>
      <c r="E127" s="199" t="s">
        <v>67</v>
      </c>
      <c r="F127" s="199" t="str">
        <f>UnitControlCenter!$B$3</f>
        <v>million metric tons / year</v>
      </c>
      <c r="G127" s="199" t="s">
        <v>2944</v>
      </c>
      <c r="H127" s="199" t="s">
        <v>2902</v>
      </c>
      <c r="I127" s="199" t="s">
        <v>2903</v>
      </c>
      <c r="J127" s="199"/>
      <c r="K127" s="199"/>
      <c r="L127" s="199"/>
      <c r="M127" s="199"/>
      <c r="N127" s="199"/>
      <c r="O127" s="199"/>
      <c r="P127" s="199"/>
      <c r="Q127" s="199"/>
      <c r="R127" s="199"/>
      <c r="S127" s="199"/>
    </row>
    <row r="128" spans="1:19" ht="48">
      <c r="A128" s="2" t="s">
        <v>2391</v>
      </c>
      <c r="B128" s="2" t="s">
        <v>2392</v>
      </c>
      <c r="C128" s="43">
        <v>1</v>
      </c>
      <c r="D128" s="1" t="s">
        <v>66</v>
      </c>
      <c r="E128" s="1" t="s">
        <v>67</v>
      </c>
      <c r="F128" s="1" t="str">
        <f>UnitControlCenter!$B$25</f>
        <v>petajoules / year</v>
      </c>
      <c r="G128" s="1" t="s">
        <v>2406</v>
      </c>
      <c r="H128" s="1" t="s">
        <v>2407</v>
      </c>
      <c r="I128" s="1" t="s">
        <v>2655</v>
      </c>
    </row>
    <row r="129" spans="1:19" ht="32">
      <c r="A129" s="2" t="s">
        <v>2391</v>
      </c>
      <c r="B129" s="2" t="s">
        <v>2393</v>
      </c>
      <c r="C129" s="43">
        <v>1</v>
      </c>
      <c r="D129" s="1" t="s">
        <v>66</v>
      </c>
      <c r="E129" s="1" t="s">
        <v>67</v>
      </c>
      <c r="F129" s="1" t="str">
        <f>UnitControlCenter!$B$25</f>
        <v>petajoules / year</v>
      </c>
      <c r="G129" s="1" t="s">
        <v>2422</v>
      </c>
      <c r="H129" s="1" t="s">
        <v>2408</v>
      </c>
      <c r="I129" s="1" t="s">
        <v>2409</v>
      </c>
    </row>
    <row r="130" spans="1:19" ht="81" thickBot="1">
      <c r="A130" s="198" t="s">
        <v>2391</v>
      </c>
      <c r="B130" s="198" t="s">
        <v>2394</v>
      </c>
      <c r="C130" s="205">
        <v>1</v>
      </c>
      <c r="D130" s="199" t="s">
        <v>66</v>
      </c>
      <c r="E130" s="199" t="s">
        <v>67</v>
      </c>
      <c r="F130" s="199" t="str">
        <f>UnitControlCenter!$B$25</f>
        <v>petajoules / year</v>
      </c>
      <c r="G130" s="199" t="s">
        <v>2696</v>
      </c>
      <c r="H130" s="199" t="s">
        <v>2698</v>
      </c>
      <c r="I130" s="199" t="s">
        <v>2697</v>
      </c>
      <c r="J130" s="199"/>
      <c r="K130" s="199"/>
      <c r="L130" s="199"/>
      <c r="M130" s="199"/>
      <c r="N130" s="199"/>
      <c r="O130" s="199"/>
      <c r="P130" s="199"/>
      <c r="Q130" s="199"/>
      <c r="R130" s="199"/>
      <c r="S130" s="199"/>
    </row>
    <row r="131" spans="1:19" ht="96">
      <c r="A131" s="2" t="s">
        <v>2460</v>
      </c>
      <c r="B131" s="2" t="s">
        <v>2461</v>
      </c>
      <c r="C131" s="43">
        <v>1</v>
      </c>
      <c r="D131" s="1" t="s">
        <v>66</v>
      </c>
      <c r="E131" s="1" t="s">
        <v>67</v>
      </c>
      <c r="F131" s="1" t="str">
        <f>UnitControlCenter!$B$25</f>
        <v>petajoules / year</v>
      </c>
      <c r="G131" s="1" t="s">
        <v>3477</v>
      </c>
      <c r="H131" s="1" t="s">
        <v>3478</v>
      </c>
      <c r="I131" s="1" t="s">
        <v>2715</v>
      </c>
    </row>
    <row r="132" spans="1:19" ht="48">
      <c r="A132" s="2" t="s">
        <v>2460</v>
      </c>
      <c r="B132" s="2" t="s">
        <v>2462</v>
      </c>
      <c r="C132" s="43">
        <v>1</v>
      </c>
      <c r="D132" s="1" t="s">
        <v>66</v>
      </c>
      <c r="E132" s="1" t="s">
        <v>67</v>
      </c>
      <c r="F132" s="1" t="str">
        <f>UnitControlCenter!$B$25</f>
        <v>petajoules / year</v>
      </c>
      <c r="G132" s="1" t="s">
        <v>2848</v>
      </c>
      <c r="H132" s="1" t="s">
        <v>2849</v>
      </c>
      <c r="I132" s="1" t="s">
        <v>2850</v>
      </c>
    </row>
    <row r="133" spans="1:19" ht="16">
      <c r="A133" s="2" t="s">
        <v>2460</v>
      </c>
      <c r="B133" s="2" t="s">
        <v>2963</v>
      </c>
      <c r="C133" s="43">
        <v>0</v>
      </c>
      <c r="D133" s="1" t="s">
        <v>64</v>
      </c>
      <c r="E133" s="1" t="s">
        <v>65</v>
      </c>
      <c r="F133" s="1" t="str">
        <f>UnitControlCenter!$B$26</f>
        <v>megajoules / 2019 dollar</v>
      </c>
      <c r="G133" s="1" t="s">
        <v>2912</v>
      </c>
    </row>
    <row r="134" spans="1:19" ht="16">
      <c r="A134" s="2" t="s">
        <v>2460</v>
      </c>
      <c r="B134" s="2" t="s">
        <v>2463</v>
      </c>
      <c r="C134" s="43">
        <v>1</v>
      </c>
      <c r="D134" s="1" t="s">
        <v>64</v>
      </c>
      <c r="E134" s="1" t="s">
        <v>65</v>
      </c>
      <c r="F134" s="1" t="str">
        <f>UnitControlCenter!$B$15</f>
        <v>terawatt-hours (TWh) / year</v>
      </c>
      <c r="G134" s="1" t="s">
        <v>2348</v>
      </c>
    </row>
    <row r="135" spans="1:19" ht="16">
      <c r="A135" s="2" t="s">
        <v>2460</v>
      </c>
      <c r="B135" s="2" t="s">
        <v>2464</v>
      </c>
      <c r="C135" s="43">
        <v>1</v>
      </c>
      <c r="D135" s="1" t="s">
        <v>64</v>
      </c>
      <c r="E135" s="1" t="s">
        <v>65</v>
      </c>
      <c r="F135" s="1" t="str">
        <f>UnitControlCenter!$B$27</f>
        <v>millions of metric tons / year</v>
      </c>
      <c r="G135" s="1" t="s">
        <v>2347</v>
      </c>
    </row>
    <row r="136" spans="1:19" ht="16">
      <c r="A136" s="2" t="s">
        <v>2460</v>
      </c>
      <c r="B136" s="2" t="s">
        <v>2465</v>
      </c>
      <c r="C136" s="43">
        <v>0</v>
      </c>
      <c r="D136" s="1" t="s">
        <v>64</v>
      </c>
      <c r="E136" s="1" t="s">
        <v>65</v>
      </c>
      <c r="F136" s="1" t="str">
        <f>UnitControlCenter!$B$27</f>
        <v>millions of metric tons / year</v>
      </c>
      <c r="G136" s="1" t="s">
        <v>2346</v>
      </c>
    </row>
    <row r="137" spans="1:19" ht="16">
      <c r="A137" s="2" t="s">
        <v>2460</v>
      </c>
      <c r="B137" s="2" t="s">
        <v>2466</v>
      </c>
      <c r="C137" s="43">
        <v>1</v>
      </c>
      <c r="D137" s="1" t="s">
        <v>64</v>
      </c>
      <c r="E137" s="1" t="s">
        <v>65</v>
      </c>
      <c r="F137" s="1" t="str">
        <f>UnitControlCenter!$B$28</f>
        <v>billion cubic meters / year</v>
      </c>
      <c r="G137" s="1" t="s">
        <v>2345</v>
      </c>
    </row>
    <row r="138" spans="1:19" ht="16">
      <c r="A138" s="2" t="s">
        <v>2460</v>
      </c>
      <c r="B138" s="2" t="s">
        <v>2467</v>
      </c>
      <c r="C138" s="43">
        <v>1</v>
      </c>
      <c r="D138" s="1" t="s">
        <v>64</v>
      </c>
      <c r="E138" s="1" t="s">
        <v>65</v>
      </c>
      <c r="F138" s="1" t="str">
        <f>UnitControlCenter!$B$29</f>
        <v>millions of metric tons / year</v>
      </c>
      <c r="G138" s="1" t="s">
        <v>2344</v>
      </c>
    </row>
    <row r="139" spans="1:19" ht="16">
      <c r="A139" s="2" t="s">
        <v>2460</v>
      </c>
      <c r="B139" s="2" t="s">
        <v>2468</v>
      </c>
      <c r="C139" s="43">
        <v>1</v>
      </c>
      <c r="D139" s="1" t="s">
        <v>64</v>
      </c>
      <c r="E139" s="1" t="s">
        <v>65</v>
      </c>
      <c r="F139" s="1" t="str">
        <f>UnitControlCenter!$B$29</f>
        <v>millions of metric tons / year</v>
      </c>
      <c r="G139" s="1" t="s">
        <v>2410</v>
      </c>
    </row>
    <row r="140" spans="1:19" ht="16">
      <c r="A140" s="2" t="s">
        <v>2460</v>
      </c>
      <c r="B140" s="2" t="s">
        <v>2469</v>
      </c>
      <c r="C140" s="43">
        <v>1</v>
      </c>
      <c r="D140" s="1" t="s">
        <v>64</v>
      </c>
      <c r="E140" s="1" t="s">
        <v>65</v>
      </c>
      <c r="F140" s="1" t="str">
        <f>UnitControlCenter!$B$27</f>
        <v>millions of metric tons / year</v>
      </c>
      <c r="G140" s="1" t="s">
        <v>2411</v>
      </c>
    </row>
    <row r="141" spans="1:19" ht="32">
      <c r="A141" s="2" t="s">
        <v>2460</v>
      </c>
      <c r="B141" s="2" t="s">
        <v>2699</v>
      </c>
      <c r="C141" s="43">
        <v>1</v>
      </c>
      <c r="D141" s="1" t="s">
        <v>64</v>
      </c>
      <c r="E141" s="1" t="s">
        <v>65</v>
      </c>
      <c r="F141" s="1" t="str">
        <f>UnitControlCenter!$B$30</f>
        <v>thousand metric tons / year</v>
      </c>
      <c r="G141" s="1" t="s">
        <v>2702</v>
      </c>
    </row>
    <row r="142" spans="1:19" ht="32">
      <c r="A142" s="2" t="s">
        <v>2460</v>
      </c>
      <c r="B142" s="2" t="s">
        <v>2700</v>
      </c>
      <c r="C142" s="43">
        <v>1</v>
      </c>
      <c r="D142" s="1" t="s">
        <v>64</v>
      </c>
      <c r="E142" s="1" t="s">
        <v>65</v>
      </c>
      <c r="F142" s="1" t="str">
        <f>UnitControlCenter!$B$27</f>
        <v>millions of metric tons / year</v>
      </c>
      <c r="G142" s="1" t="s">
        <v>2703</v>
      </c>
    </row>
    <row r="143" spans="1:19" ht="17" thickBot="1">
      <c r="A143" s="198" t="s">
        <v>2460</v>
      </c>
      <c r="B143" s="198" t="s">
        <v>2701</v>
      </c>
      <c r="C143" s="205">
        <v>1</v>
      </c>
      <c r="D143" s="199" t="s">
        <v>64</v>
      </c>
      <c r="E143" s="199" t="s">
        <v>65</v>
      </c>
      <c r="F143" s="199" t="str">
        <f>UnitControlCenter!$B$5</f>
        <v>thousand metric tons / year</v>
      </c>
      <c r="G143" s="199" t="s">
        <v>2704</v>
      </c>
      <c r="H143" s="199"/>
      <c r="I143" s="199"/>
      <c r="J143" s="199"/>
      <c r="K143" s="199"/>
      <c r="L143" s="199"/>
      <c r="M143" s="199"/>
      <c r="N143" s="199"/>
      <c r="O143" s="199"/>
      <c r="P143" s="199"/>
      <c r="Q143" s="199"/>
      <c r="R143" s="199"/>
      <c r="S143" s="199"/>
    </row>
    <row r="144" spans="1:19" ht="48">
      <c r="A144" s="2" t="s">
        <v>2834</v>
      </c>
      <c r="B144" s="2" t="s">
        <v>2710</v>
      </c>
      <c r="C144" s="43">
        <v>1</v>
      </c>
      <c r="D144" s="1" t="s">
        <v>66</v>
      </c>
      <c r="E144" s="1" t="s">
        <v>67</v>
      </c>
      <c r="F144" s="1" t="str">
        <f>UnitControlCenter!$B$31</f>
        <v>petajoules / year</v>
      </c>
      <c r="G144" s="1" t="s">
        <v>2716</v>
      </c>
      <c r="H144" s="1" t="s">
        <v>2717</v>
      </c>
      <c r="I144" s="1" t="s">
        <v>2718</v>
      </c>
    </row>
    <row r="145" spans="1:19" ht="64">
      <c r="A145" s="2" t="s">
        <v>2834</v>
      </c>
      <c r="B145" s="2" t="s">
        <v>2470</v>
      </c>
      <c r="C145" s="43">
        <v>1</v>
      </c>
      <c r="D145" s="1" t="s">
        <v>66</v>
      </c>
      <c r="E145" s="1" t="s">
        <v>65</v>
      </c>
      <c r="F145" s="1" t="str">
        <f>UnitControlCenter!$B$31</f>
        <v>petajoules / year</v>
      </c>
      <c r="G145" s="1" t="s">
        <v>2719</v>
      </c>
      <c r="H145" s="1" t="s">
        <v>2717</v>
      </c>
      <c r="I145" s="1" t="s">
        <v>2718</v>
      </c>
    </row>
    <row r="146" spans="1:19" ht="64">
      <c r="A146" s="2" t="s">
        <v>2834</v>
      </c>
      <c r="B146" s="2" t="s">
        <v>2711</v>
      </c>
      <c r="C146" s="43">
        <v>1</v>
      </c>
      <c r="D146" s="1" t="s">
        <v>66</v>
      </c>
      <c r="E146" s="1" t="s">
        <v>67</v>
      </c>
      <c r="F146" s="1" t="str">
        <f>UnitControlCenter!$B$8</f>
        <v>billion 2019 dollars / year</v>
      </c>
      <c r="G146" s="1" t="s">
        <v>2720</v>
      </c>
      <c r="H146" s="1" t="s">
        <v>2717</v>
      </c>
      <c r="I146" s="1" t="s">
        <v>2718</v>
      </c>
    </row>
    <row r="147" spans="1:19" ht="64">
      <c r="A147" s="2" t="s">
        <v>2834</v>
      </c>
      <c r="B147" s="2" t="s">
        <v>2708</v>
      </c>
      <c r="C147" s="43">
        <v>1</v>
      </c>
      <c r="D147" s="1" t="s">
        <v>66</v>
      </c>
      <c r="E147" s="1" t="s">
        <v>65</v>
      </c>
      <c r="F147" s="1" t="str">
        <f>UnitControlCenter!$B$8</f>
        <v>billion 2019 dollars / year</v>
      </c>
      <c r="G147" s="1" t="s">
        <v>2721</v>
      </c>
      <c r="H147" s="1" t="s">
        <v>2717</v>
      </c>
      <c r="I147" s="1" t="s">
        <v>2718</v>
      </c>
    </row>
    <row r="148" spans="1:19" ht="48">
      <c r="A148" s="2" t="s">
        <v>2834</v>
      </c>
      <c r="B148" s="2" t="s">
        <v>2984</v>
      </c>
      <c r="C148" s="43">
        <v>1</v>
      </c>
      <c r="D148" s="1" t="s">
        <v>66</v>
      </c>
      <c r="E148" s="1" t="s">
        <v>67</v>
      </c>
      <c r="F148" s="1" t="str">
        <f>UnitControlCenter!B3</f>
        <v>million metric tons / year</v>
      </c>
      <c r="G148" s="1" t="s">
        <v>2988</v>
      </c>
      <c r="H148" s="1" t="s">
        <v>2986</v>
      </c>
      <c r="I148" s="1" t="s">
        <v>2987</v>
      </c>
    </row>
    <row r="149" spans="1:19" ht="64">
      <c r="A149" s="2" t="s">
        <v>2834</v>
      </c>
      <c r="B149" s="2" t="s">
        <v>2985</v>
      </c>
      <c r="C149" s="43">
        <v>1</v>
      </c>
      <c r="D149" s="1" t="s">
        <v>66</v>
      </c>
      <c r="E149" s="1" t="s">
        <v>65</v>
      </c>
      <c r="F149" s="1" t="str">
        <f>UnitControlCenter!B3</f>
        <v>million metric tons / year</v>
      </c>
      <c r="G149" s="1" t="s">
        <v>2989</v>
      </c>
      <c r="H149" s="1" t="s">
        <v>2986</v>
      </c>
      <c r="I149" s="1" t="s">
        <v>2987</v>
      </c>
    </row>
    <row r="150" spans="1:19" ht="64">
      <c r="A150" s="2" t="s">
        <v>2834</v>
      </c>
      <c r="B150" s="2" t="s">
        <v>2712</v>
      </c>
      <c r="C150" s="43">
        <v>1</v>
      </c>
      <c r="D150" s="1" t="s">
        <v>66</v>
      </c>
      <c r="E150" s="1" t="s">
        <v>67</v>
      </c>
      <c r="F150" s="1" t="str">
        <f>UnitControlCenter!$B$31</f>
        <v>petajoules / year</v>
      </c>
      <c r="G150" s="1" t="s">
        <v>2803</v>
      </c>
      <c r="H150" s="1" t="s">
        <v>2798</v>
      </c>
      <c r="I150" s="1" t="s">
        <v>2799</v>
      </c>
    </row>
    <row r="151" spans="1:19" ht="64">
      <c r="A151" s="2" t="s">
        <v>2834</v>
      </c>
      <c r="B151" s="2" t="s">
        <v>2471</v>
      </c>
      <c r="C151" s="43">
        <v>1</v>
      </c>
      <c r="D151" s="1" t="s">
        <v>66</v>
      </c>
      <c r="E151" s="1" t="s">
        <v>65</v>
      </c>
      <c r="F151" s="1" t="str">
        <f>UnitControlCenter!$B$31</f>
        <v>petajoules / year</v>
      </c>
      <c r="G151" s="1" t="s">
        <v>2804</v>
      </c>
      <c r="H151" s="1" t="s">
        <v>2798</v>
      </c>
      <c r="I151" s="1" t="s">
        <v>2800</v>
      </c>
    </row>
    <row r="152" spans="1:19" ht="80">
      <c r="A152" s="2" t="s">
        <v>2834</v>
      </c>
      <c r="B152" s="2" t="s">
        <v>2713</v>
      </c>
      <c r="C152" s="43">
        <v>1</v>
      </c>
      <c r="D152" s="1" t="s">
        <v>66</v>
      </c>
      <c r="E152" s="1" t="s">
        <v>67</v>
      </c>
      <c r="F152" s="1" t="str">
        <f>UnitControlCenter!$B$8</f>
        <v>billion 2019 dollars / year</v>
      </c>
      <c r="G152" s="1" t="s">
        <v>2805</v>
      </c>
      <c r="H152" s="1" t="s">
        <v>2798</v>
      </c>
      <c r="I152" s="1" t="s">
        <v>2801</v>
      </c>
    </row>
    <row r="153" spans="1:19" ht="80">
      <c r="A153" s="2" t="s">
        <v>2834</v>
      </c>
      <c r="B153" s="2" t="s">
        <v>2709</v>
      </c>
      <c r="C153" s="43">
        <v>1</v>
      </c>
      <c r="D153" s="1" t="s">
        <v>66</v>
      </c>
      <c r="E153" s="1" t="s">
        <v>65</v>
      </c>
      <c r="F153" s="1" t="str">
        <f>UnitControlCenter!$B$8</f>
        <v>billion 2019 dollars / year</v>
      </c>
      <c r="G153" s="1" t="s">
        <v>2806</v>
      </c>
      <c r="H153" s="1" t="s">
        <v>2798</v>
      </c>
      <c r="I153" s="1" t="s">
        <v>2802</v>
      </c>
    </row>
    <row r="154" spans="1:19" ht="96">
      <c r="A154" s="2" t="s">
        <v>2834</v>
      </c>
      <c r="B154" s="2" t="s">
        <v>2835</v>
      </c>
      <c r="C154" s="43">
        <v>1</v>
      </c>
      <c r="D154" s="1" t="s">
        <v>66</v>
      </c>
      <c r="E154" s="1" t="s">
        <v>67</v>
      </c>
      <c r="F154" s="1" t="str">
        <f>UnitControlCenter!$B$25</f>
        <v>petajoules / year</v>
      </c>
      <c r="G154" s="1" t="s">
        <v>2837</v>
      </c>
      <c r="H154" s="1" t="s">
        <v>2839</v>
      </c>
      <c r="I154" s="1" t="s">
        <v>2840</v>
      </c>
    </row>
    <row r="155" spans="1:19" ht="113" thickBot="1">
      <c r="A155" s="198" t="s">
        <v>2834</v>
      </c>
      <c r="B155" s="198" t="s">
        <v>2836</v>
      </c>
      <c r="C155" s="205">
        <v>1</v>
      </c>
      <c r="D155" s="199" t="s">
        <v>66</v>
      </c>
      <c r="E155" s="199" t="s">
        <v>65</v>
      </c>
      <c r="F155" s="199" t="str">
        <f>UnitControlCenter!$B$25</f>
        <v>petajoules / year</v>
      </c>
      <c r="G155" s="199" t="s">
        <v>2838</v>
      </c>
      <c r="H155" s="199" t="s">
        <v>2839</v>
      </c>
      <c r="I155" s="199" t="s">
        <v>2840</v>
      </c>
      <c r="J155" s="199"/>
      <c r="K155" s="199"/>
      <c r="L155" s="199"/>
      <c r="M155" s="199"/>
      <c r="N155" s="199"/>
      <c r="O155" s="199"/>
      <c r="P155" s="199"/>
      <c r="Q155" s="199"/>
      <c r="R155" s="199"/>
      <c r="S155" s="199"/>
    </row>
    <row r="156" spans="1:19" ht="64">
      <c r="A156" s="2" t="s">
        <v>2395</v>
      </c>
      <c r="B156" s="2" t="s">
        <v>96</v>
      </c>
      <c r="C156" s="43">
        <v>1</v>
      </c>
      <c r="D156" s="1" t="s">
        <v>66</v>
      </c>
      <c r="E156" s="1" t="s">
        <v>2402</v>
      </c>
      <c r="F156" s="1" t="str">
        <f>UnitControlCenter!$B$17</f>
        <v>2019 dollars / megawatt-hour (MWh)</v>
      </c>
      <c r="G156" s="1" t="s">
        <v>2722</v>
      </c>
      <c r="H156" s="1" t="s">
        <v>2921</v>
      </c>
      <c r="I156" s="1" t="s">
        <v>2723</v>
      </c>
    </row>
    <row r="157" spans="1:19" ht="32">
      <c r="A157" s="2" t="s">
        <v>2395</v>
      </c>
      <c r="B157" s="2" t="s">
        <v>469</v>
      </c>
      <c r="C157" s="43">
        <v>1</v>
      </c>
      <c r="D157" s="1" t="s">
        <v>66</v>
      </c>
      <c r="E157" s="1" t="s">
        <v>2402</v>
      </c>
      <c r="F157" s="1" t="str">
        <f>UnitControlCenter!$B$32</f>
        <v>2019 dollars / metric ton</v>
      </c>
      <c r="G157" s="1" t="s">
        <v>2732</v>
      </c>
      <c r="H157" s="1" t="s">
        <v>2733</v>
      </c>
      <c r="I157" s="1" t="s">
        <v>2734</v>
      </c>
    </row>
    <row r="158" spans="1:19" ht="16">
      <c r="A158" s="2" t="s">
        <v>2395</v>
      </c>
      <c r="B158" s="2" t="s">
        <v>466</v>
      </c>
      <c r="C158" s="43">
        <v>0</v>
      </c>
      <c r="D158" s="1" t="s">
        <v>66</v>
      </c>
      <c r="E158" s="1" t="s">
        <v>2402</v>
      </c>
      <c r="F158" s="1" t="str">
        <f>UnitControlCenter!$B$32</f>
        <v>2019 dollars / metric ton</v>
      </c>
      <c r="G158" s="1" t="s">
        <v>2413</v>
      </c>
      <c r="H158" s="1" t="s">
        <v>362</v>
      </c>
      <c r="I158" s="1" t="s">
        <v>2608</v>
      </c>
    </row>
    <row r="159" spans="1:19" ht="80">
      <c r="A159" s="2" t="s">
        <v>2395</v>
      </c>
      <c r="B159" s="2" t="s">
        <v>90</v>
      </c>
      <c r="C159" s="43">
        <v>1</v>
      </c>
      <c r="D159" s="1" t="s">
        <v>66</v>
      </c>
      <c r="E159" s="1" t="s">
        <v>2402</v>
      </c>
      <c r="F159" s="1" t="str">
        <f>UnitControlCenter!$B$33</f>
        <v>2019 dollars / cubic meter</v>
      </c>
      <c r="G159" s="1" t="s">
        <v>2724</v>
      </c>
      <c r="H159" s="1" t="s">
        <v>2725</v>
      </c>
      <c r="I159" s="1" t="s">
        <v>2726</v>
      </c>
    </row>
    <row r="160" spans="1:19" ht="16">
      <c r="A160" s="2" t="s">
        <v>2395</v>
      </c>
      <c r="B160" s="2" t="s">
        <v>98</v>
      </c>
      <c r="C160" s="43">
        <v>1</v>
      </c>
      <c r="D160" s="1" t="s">
        <v>66</v>
      </c>
      <c r="E160" s="1" t="s">
        <v>2402</v>
      </c>
      <c r="F160" s="1" t="str">
        <f>UnitControlCenter!$B$34</f>
        <v>2019 dollars / liter</v>
      </c>
      <c r="G160" s="1" t="s">
        <v>2415</v>
      </c>
      <c r="H160" s="1" t="s">
        <v>357</v>
      </c>
      <c r="I160" s="43">
        <v>969696</v>
      </c>
    </row>
    <row r="161" spans="1:19" ht="80">
      <c r="A161" s="2" t="s">
        <v>2395</v>
      </c>
      <c r="B161" s="2" t="s">
        <v>99</v>
      </c>
      <c r="C161" s="43">
        <v>1</v>
      </c>
      <c r="D161" s="1" t="s">
        <v>66</v>
      </c>
      <c r="E161" s="1" t="s">
        <v>2402</v>
      </c>
      <c r="F161" s="1" t="str">
        <f>UnitControlCenter!$B$34</f>
        <v>2019 dollars / liter</v>
      </c>
      <c r="G161" s="1" t="s">
        <v>2727</v>
      </c>
      <c r="H161" s="1" t="s">
        <v>2725</v>
      </c>
      <c r="I161" s="1" t="s">
        <v>2726</v>
      </c>
    </row>
    <row r="162" spans="1:19" ht="64">
      <c r="A162" s="2" t="s">
        <v>2395</v>
      </c>
      <c r="B162" s="2" t="s">
        <v>95</v>
      </c>
      <c r="C162" s="43">
        <v>1</v>
      </c>
      <c r="D162" s="1" t="s">
        <v>66</v>
      </c>
      <c r="E162" s="1" t="s">
        <v>2402</v>
      </c>
      <c r="F162" s="1" t="str">
        <f>UnitControlCenter!$B$32</f>
        <v>2019 dollars / metric ton</v>
      </c>
      <c r="G162" s="1" t="s">
        <v>2728</v>
      </c>
      <c r="H162" s="1" t="s">
        <v>2729</v>
      </c>
      <c r="I162" s="1" t="s">
        <v>2730</v>
      </c>
    </row>
    <row r="163" spans="1:19" ht="64">
      <c r="A163" s="2" t="s">
        <v>2395</v>
      </c>
      <c r="B163" s="2" t="s">
        <v>2658</v>
      </c>
      <c r="C163" s="43">
        <v>1</v>
      </c>
      <c r="D163" s="1" t="s">
        <v>66</v>
      </c>
      <c r="E163" s="1" t="s">
        <v>2402</v>
      </c>
      <c r="F163" s="1" t="str">
        <f>UnitControlCenter!$B$35</f>
        <v>2019 dollars / metric ton</v>
      </c>
      <c r="G163" s="1" t="s">
        <v>2795</v>
      </c>
      <c r="H163" s="1" t="s">
        <v>2796</v>
      </c>
      <c r="I163" s="1" t="s">
        <v>2797</v>
      </c>
    </row>
    <row r="164" spans="1:19" ht="64">
      <c r="A164" s="2" t="s">
        <v>2395</v>
      </c>
      <c r="B164" s="2" t="s">
        <v>2731</v>
      </c>
      <c r="C164" s="43">
        <v>1</v>
      </c>
      <c r="D164" s="1" t="s">
        <v>66</v>
      </c>
      <c r="E164" s="1" t="s">
        <v>2402</v>
      </c>
      <c r="F164" s="1" t="str">
        <f>UnitControlCenter!$B$34</f>
        <v>2019 dollars / liter</v>
      </c>
      <c r="G164" s="1" t="s">
        <v>2735</v>
      </c>
      <c r="H164" s="1" t="s">
        <v>2412</v>
      </c>
      <c r="I164" s="1" t="s">
        <v>2654</v>
      </c>
    </row>
    <row r="165" spans="1:19" ht="33" thickBot="1">
      <c r="A165" s="198" t="s">
        <v>2395</v>
      </c>
      <c r="B165" s="198" t="s">
        <v>2527</v>
      </c>
      <c r="C165" s="205">
        <v>1</v>
      </c>
      <c r="D165" s="199" t="s">
        <v>66</v>
      </c>
      <c r="E165" s="199" t="s">
        <v>2402</v>
      </c>
      <c r="F165" s="199" t="str">
        <f>UnitControlCenter!$B$36</f>
        <v>2019 dollars / kg</v>
      </c>
      <c r="G165" s="199" t="s">
        <v>2845</v>
      </c>
      <c r="H165" s="199" t="s">
        <v>2846</v>
      </c>
      <c r="I165" s="199" t="s">
        <v>2847</v>
      </c>
      <c r="J165" s="199"/>
      <c r="K165" s="199"/>
      <c r="L165" s="199"/>
      <c r="M165" s="199"/>
      <c r="N165" s="199"/>
      <c r="O165" s="199"/>
      <c r="P165" s="199"/>
      <c r="Q165" s="199"/>
      <c r="R165" s="199"/>
      <c r="S165" s="199"/>
    </row>
    <row r="166" spans="1:19" ht="16">
      <c r="A166" s="2" t="s">
        <v>2396</v>
      </c>
      <c r="B166" s="2" t="s">
        <v>2397</v>
      </c>
      <c r="C166" s="43">
        <v>1</v>
      </c>
      <c r="D166" s="1" t="s">
        <v>64</v>
      </c>
      <c r="E166" s="1" t="s">
        <v>65</v>
      </c>
      <c r="F166" s="1" t="str">
        <f>UnitControlCenter!$B$37</f>
        <v>2019 dollars / kilowatt-hour (kWh)</v>
      </c>
      <c r="G166" s="1" t="s">
        <v>2416</v>
      </c>
    </row>
    <row r="167" spans="1:19" ht="32">
      <c r="A167" s="2" t="s">
        <v>2396</v>
      </c>
      <c r="B167" s="2" t="s">
        <v>2398</v>
      </c>
      <c r="C167" s="43">
        <v>1</v>
      </c>
      <c r="D167" s="1" t="s">
        <v>66</v>
      </c>
      <c r="E167" s="1" t="s">
        <v>65</v>
      </c>
      <c r="F167" s="1" t="str">
        <f>UnitControlCenter!$B$38</f>
        <v>cost of eqpt. to capture 1 metric ton CO2e/yr (2019 dollars)</v>
      </c>
      <c r="G167" s="1" t="s">
        <v>2420</v>
      </c>
      <c r="H167" s="1" t="s">
        <v>2421</v>
      </c>
      <c r="I167" s="1" t="s">
        <v>2615</v>
      </c>
    </row>
    <row r="168" spans="1:19" ht="16">
      <c r="A168" s="2" t="s">
        <v>2396</v>
      </c>
      <c r="B168" s="2" t="s">
        <v>2399</v>
      </c>
      <c r="C168" s="43">
        <v>1</v>
      </c>
      <c r="D168" s="1" t="s">
        <v>64</v>
      </c>
      <c r="E168" s="1" t="s">
        <v>65</v>
      </c>
      <c r="F168" s="1" t="str">
        <f>UnitControlCenter!$B$39</f>
        <v>million 2019 dollars / megawatt (MW)</v>
      </c>
      <c r="G168" s="1" t="s">
        <v>2417</v>
      </c>
    </row>
    <row r="169" spans="1:19" ht="16">
      <c r="A169" s="2" t="s">
        <v>2396</v>
      </c>
      <c r="B169" s="2" t="s">
        <v>2400</v>
      </c>
      <c r="C169" s="43">
        <v>1</v>
      </c>
      <c r="D169" s="1" t="s">
        <v>64</v>
      </c>
      <c r="E169" s="1" t="s">
        <v>65</v>
      </c>
      <c r="F169" s="1" t="str">
        <f>UnitControlCenter!$B$39</f>
        <v>million 2019 dollars / megawatt (MW)</v>
      </c>
      <c r="G169" s="1" t="s">
        <v>2418</v>
      </c>
    </row>
    <row r="170" spans="1:19" ht="16">
      <c r="A170" s="2" t="s">
        <v>2396</v>
      </c>
      <c r="B170" s="2" t="s">
        <v>2401</v>
      </c>
      <c r="C170" s="43">
        <v>1</v>
      </c>
      <c r="D170" s="1" t="s">
        <v>64</v>
      </c>
      <c r="E170" s="1" t="s">
        <v>65</v>
      </c>
      <c r="F170" s="1" t="str">
        <f>UnitControlCenter!$B$39</f>
        <v>million 2019 dollars / megawatt (MW)</v>
      </c>
      <c r="G170" s="1" t="s">
        <v>2419</v>
      </c>
    </row>
    <row r="171" spans="1:19" ht="33" thickBot="1">
      <c r="A171" s="198" t="s">
        <v>2396</v>
      </c>
      <c r="B171" s="198" t="s">
        <v>2543</v>
      </c>
      <c r="C171" s="205">
        <v>1</v>
      </c>
      <c r="D171" s="199" t="s">
        <v>64</v>
      </c>
      <c r="E171" s="199" t="s">
        <v>65</v>
      </c>
      <c r="F171" s="199" t="str">
        <f>UnitControlCenter!$B$40</f>
        <v>cost of eqpt. to produce 1 kg H2/yr (2019 dollars)</v>
      </c>
      <c r="G171" s="199" t="s">
        <v>2544</v>
      </c>
      <c r="H171" s="199"/>
      <c r="I171" s="199"/>
      <c r="J171" s="199"/>
      <c r="K171" s="199"/>
      <c r="L171" s="199"/>
      <c r="M171" s="199"/>
      <c r="N171" s="199"/>
      <c r="O171" s="199"/>
      <c r="P171" s="199"/>
      <c r="Q171" s="199"/>
      <c r="R171" s="199"/>
      <c r="S171" s="199"/>
    </row>
  </sheetData>
  <conditionalFormatting sqref="C2:C171">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ignoredErrors>
    <ignoredError sqref="F7 F31 F98 F141 F24 F109 F47 F84 F61 F64 F44 F49:F55"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D276"/>
  <sheetViews>
    <sheetView workbookViewId="0">
      <selection activeCell="I29" sqref="I29"/>
    </sheetView>
  </sheetViews>
  <sheetFormatPr baseColWidth="10" defaultColWidth="8.83203125" defaultRowHeight="15"/>
  <cols>
    <col min="1" max="1" width="13.5" customWidth="1"/>
    <col min="2" max="2" width="8.83203125" style="20"/>
    <col min="4" max="4" width="46" customWidth="1"/>
  </cols>
  <sheetData>
    <row r="1" spans="1:4">
      <c r="A1" s="42" t="s">
        <v>2602</v>
      </c>
      <c r="B1" s="175"/>
      <c r="C1" s="161"/>
      <c r="D1" s="161"/>
    </row>
    <row r="2" spans="1:4">
      <c r="A2" s="9" t="s">
        <v>2566</v>
      </c>
      <c r="B2" s="176" t="s">
        <v>2567</v>
      </c>
      <c r="C2" s="9" t="s">
        <v>2568</v>
      </c>
      <c r="D2" s="9" t="s">
        <v>2569</v>
      </c>
    </row>
    <row r="3" spans="1:4">
      <c r="A3" t="s">
        <v>2576</v>
      </c>
      <c r="B3" s="20" t="s">
        <v>2587</v>
      </c>
      <c r="C3" s="182"/>
      <c r="D3" t="s">
        <v>459</v>
      </c>
    </row>
    <row r="4" spans="1:4">
      <c r="A4" t="s">
        <v>2584</v>
      </c>
      <c r="B4" s="177" t="s">
        <v>2585</v>
      </c>
      <c r="C4" s="181"/>
      <c r="D4" t="s">
        <v>95</v>
      </c>
    </row>
    <row r="5" spans="1:4">
      <c r="A5" t="s">
        <v>2613</v>
      </c>
      <c r="B5" s="20" t="s">
        <v>2607</v>
      </c>
      <c r="C5" s="191"/>
      <c r="D5" t="s">
        <v>94</v>
      </c>
    </row>
    <row r="6" spans="1:4">
      <c r="A6" t="s">
        <v>2591</v>
      </c>
      <c r="B6" s="20" t="s">
        <v>2608</v>
      </c>
      <c r="C6" s="186"/>
      <c r="D6" t="s">
        <v>2603</v>
      </c>
    </row>
    <row r="7" spans="1:4">
      <c r="A7" t="s">
        <v>2614</v>
      </c>
      <c r="B7" s="20" t="s">
        <v>2414</v>
      </c>
      <c r="C7" s="190"/>
      <c r="D7" t="s">
        <v>2604</v>
      </c>
    </row>
    <row r="8" spans="1:4">
      <c r="A8" t="s">
        <v>2612</v>
      </c>
      <c r="B8" s="20" t="s">
        <v>2609</v>
      </c>
      <c r="C8" s="193"/>
      <c r="D8" t="s">
        <v>474</v>
      </c>
    </row>
    <row r="9" spans="1:4">
      <c r="A9" t="s">
        <v>2592</v>
      </c>
      <c r="B9" s="20" t="s">
        <v>2588</v>
      </c>
      <c r="C9" s="185"/>
      <c r="D9" t="s">
        <v>477</v>
      </c>
    </row>
    <row r="10" spans="1:4">
      <c r="A10" t="s">
        <v>2565</v>
      </c>
      <c r="B10" s="178" t="s">
        <v>2572</v>
      </c>
      <c r="C10" s="174"/>
      <c r="D10" t="s">
        <v>92</v>
      </c>
    </row>
    <row r="11" spans="1:4">
      <c r="A11" t="s">
        <v>2593</v>
      </c>
      <c r="B11" s="20" t="s">
        <v>2589</v>
      </c>
      <c r="C11" s="187"/>
      <c r="D11" t="s">
        <v>91</v>
      </c>
    </row>
    <row r="12" spans="1:4">
      <c r="A12" t="s">
        <v>2575</v>
      </c>
      <c r="B12" s="177" t="s">
        <v>2580</v>
      </c>
      <c r="C12" s="183"/>
      <c r="D12" t="s">
        <v>2605</v>
      </c>
    </row>
    <row r="13" spans="1:4">
      <c r="A13" t="s">
        <v>2616</v>
      </c>
      <c r="B13" s="20" t="s">
        <v>2610</v>
      </c>
      <c r="C13" s="192"/>
      <c r="D13" t="s">
        <v>2526</v>
      </c>
    </row>
    <row r="14" spans="1:4">
      <c r="A14" t="s">
        <v>2578</v>
      </c>
      <c r="B14" s="177" t="s">
        <v>2579</v>
      </c>
      <c r="C14" s="173"/>
      <c r="D14" t="s">
        <v>329</v>
      </c>
    </row>
    <row r="15" spans="1:4">
      <c r="A15" t="s">
        <v>2659</v>
      </c>
      <c r="B15" s="177" t="s">
        <v>2661</v>
      </c>
      <c r="C15" s="195"/>
      <c r="D15" t="s">
        <v>2658</v>
      </c>
    </row>
    <row r="16" spans="1:4">
      <c r="A16" t="s">
        <v>2660</v>
      </c>
      <c r="B16" s="177">
        <v>740000</v>
      </c>
      <c r="C16" s="196"/>
      <c r="D16" t="s">
        <v>2524</v>
      </c>
    </row>
    <row r="17" spans="1:4">
      <c r="A17" t="s">
        <v>2594</v>
      </c>
      <c r="B17" s="20" t="s">
        <v>2590</v>
      </c>
      <c r="C17" s="188"/>
      <c r="D17" t="s">
        <v>330</v>
      </c>
    </row>
    <row r="18" spans="1:4">
      <c r="A18" t="s">
        <v>2577</v>
      </c>
      <c r="B18" s="177" t="s">
        <v>2582</v>
      </c>
      <c r="C18" s="180"/>
      <c r="D18" t="s">
        <v>326</v>
      </c>
    </row>
    <row r="19" spans="1:4">
      <c r="A19" t="s">
        <v>2601</v>
      </c>
      <c r="B19" s="20" t="s">
        <v>2600</v>
      </c>
      <c r="C19" s="189"/>
      <c r="D19" t="s">
        <v>466</v>
      </c>
    </row>
    <row r="20" spans="1:4">
      <c r="A20" t="s">
        <v>2571</v>
      </c>
      <c r="B20" s="177" t="s">
        <v>2581</v>
      </c>
      <c r="C20" s="179"/>
      <c r="D20" t="s">
        <v>469</v>
      </c>
    </row>
    <row r="21" spans="1:4">
      <c r="A21" t="s">
        <v>2617</v>
      </c>
      <c r="B21" s="20" t="s">
        <v>2611</v>
      </c>
      <c r="C21" s="194"/>
      <c r="D21" t="s">
        <v>2606</v>
      </c>
    </row>
    <row r="23" spans="1:4">
      <c r="A23" s="42" t="s">
        <v>2586</v>
      </c>
      <c r="B23" s="175"/>
      <c r="C23" s="161"/>
      <c r="D23" s="161"/>
    </row>
    <row r="24" spans="1:4" s="9" customFormat="1">
      <c r="A24" s="9" t="s">
        <v>2566</v>
      </c>
      <c r="B24" s="176" t="s">
        <v>2567</v>
      </c>
      <c r="C24" s="9" t="s">
        <v>2568</v>
      </c>
      <c r="D24" s="9" t="s">
        <v>2651</v>
      </c>
    </row>
    <row r="25" spans="1:4">
      <c r="A25" t="s">
        <v>2592</v>
      </c>
      <c r="B25" s="20" t="s">
        <v>2588</v>
      </c>
      <c r="C25" s="185"/>
      <c r="D25" t="s">
        <v>2653</v>
      </c>
    </row>
    <row r="26" spans="1:4">
      <c r="A26" t="s">
        <v>2565</v>
      </c>
      <c r="B26" s="178" t="s">
        <v>2572</v>
      </c>
      <c r="C26" s="174"/>
      <c r="D26" t="s">
        <v>2652</v>
      </c>
    </row>
    <row r="27" spans="1:4">
      <c r="A27" t="s">
        <v>2577</v>
      </c>
      <c r="B27" s="20" t="s">
        <v>2582</v>
      </c>
      <c r="C27" s="180"/>
      <c r="D27" t="s">
        <v>4</v>
      </c>
    </row>
    <row r="28" spans="1:4">
      <c r="A28" t="s">
        <v>2591</v>
      </c>
      <c r="B28" s="20" t="s">
        <v>2608</v>
      </c>
      <c r="C28" s="186"/>
      <c r="D28" t="s">
        <v>96</v>
      </c>
    </row>
    <row r="29" spans="1:4">
      <c r="A29" t="s">
        <v>2571</v>
      </c>
      <c r="B29" s="20">
        <v>969696</v>
      </c>
      <c r="C29" s="179"/>
      <c r="D29" t="s">
        <v>9</v>
      </c>
    </row>
    <row r="30" spans="1:4">
      <c r="A30" t="s">
        <v>2584</v>
      </c>
      <c r="B30" s="20" t="s">
        <v>2585</v>
      </c>
      <c r="C30" s="181"/>
      <c r="D30" t="s">
        <v>2475</v>
      </c>
    </row>
    <row r="31" spans="1:4">
      <c r="A31" t="s">
        <v>2593</v>
      </c>
      <c r="B31" s="20" t="s">
        <v>2589</v>
      </c>
      <c r="C31" s="187"/>
      <c r="D31" t="s">
        <v>138</v>
      </c>
    </row>
    <row r="32" spans="1:4">
      <c r="A32" t="s">
        <v>2594</v>
      </c>
      <c r="B32" s="20" t="s">
        <v>2590</v>
      </c>
      <c r="C32" s="188"/>
      <c r="D32" t="s">
        <v>2484</v>
      </c>
    </row>
    <row r="33" spans="1:4">
      <c r="A33" t="s">
        <v>2576</v>
      </c>
      <c r="B33" s="20" t="s">
        <v>2587</v>
      </c>
      <c r="C33" s="184"/>
      <c r="D33" t="s">
        <v>2542</v>
      </c>
    </row>
    <row r="34" spans="1:4">
      <c r="A34" t="s">
        <v>2659</v>
      </c>
      <c r="B34" s="177" t="s">
        <v>2661</v>
      </c>
      <c r="C34" s="195"/>
      <c r="D34" t="s">
        <v>2883</v>
      </c>
    </row>
    <row r="36" spans="1:4">
      <c r="A36" s="42" t="s">
        <v>2595</v>
      </c>
      <c r="B36" s="175"/>
      <c r="C36" s="161"/>
      <c r="D36" s="161"/>
    </row>
    <row r="37" spans="1:4">
      <c r="A37" s="9" t="s">
        <v>2566</v>
      </c>
      <c r="B37" s="176" t="s">
        <v>2567</v>
      </c>
      <c r="C37" s="9" t="s">
        <v>2568</v>
      </c>
      <c r="D37" s="9" t="s">
        <v>2569</v>
      </c>
    </row>
    <row r="38" spans="1:4">
      <c r="A38" t="s">
        <v>2577</v>
      </c>
      <c r="B38" s="177" t="s">
        <v>2582</v>
      </c>
      <c r="C38" s="180"/>
      <c r="D38" t="s">
        <v>2596</v>
      </c>
    </row>
    <row r="39" spans="1:4">
      <c r="A39" t="s">
        <v>2571</v>
      </c>
      <c r="B39" s="20">
        <v>969696</v>
      </c>
      <c r="C39" s="179"/>
      <c r="D39" t="s">
        <v>2597</v>
      </c>
    </row>
    <row r="40" spans="1:4">
      <c r="A40" t="s">
        <v>2584</v>
      </c>
      <c r="B40" s="20" t="s">
        <v>2585</v>
      </c>
      <c r="C40" s="181"/>
      <c r="D40" t="s">
        <v>2598</v>
      </c>
    </row>
    <row r="41" spans="1:4">
      <c r="A41" t="s">
        <v>2659</v>
      </c>
      <c r="B41" s="177" t="s">
        <v>2661</v>
      </c>
      <c r="C41" s="195"/>
      <c r="D41" t="s">
        <v>2884</v>
      </c>
    </row>
    <row r="43" spans="1:4">
      <c r="A43" s="42" t="s">
        <v>2599</v>
      </c>
      <c r="B43" s="175"/>
      <c r="C43" s="161"/>
      <c r="D43" s="161"/>
    </row>
    <row r="44" spans="1:4">
      <c r="A44" s="9" t="s">
        <v>2566</v>
      </c>
      <c r="B44" s="176" t="s">
        <v>2567</v>
      </c>
      <c r="C44" s="9" t="s">
        <v>2568</v>
      </c>
      <c r="D44" s="9" t="s">
        <v>2569</v>
      </c>
    </row>
    <row r="45" spans="1:4">
      <c r="A45" t="s">
        <v>2584</v>
      </c>
      <c r="B45" s="20" t="s">
        <v>2585</v>
      </c>
      <c r="C45" s="181"/>
      <c r="D45" t="s">
        <v>2264</v>
      </c>
    </row>
    <row r="46" spans="1:4">
      <c r="A46" t="s">
        <v>2578</v>
      </c>
      <c r="B46" s="177" t="s">
        <v>2579</v>
      </c>
      <c r="C46" s="173"/>
      <c r="D46" t="s">
        <v>873</v>
      </c>
    </row>
    <row r="47" spans="1:4">
      <c r="A47" t="s">
        <v>2577</v>
      </c>
      <c r="B47" s="177" t="s">
        <v>2582</v>
      </c>
      <c r="C47" s="180"/>
      <c r="D47" t="s">
        <v>2262</v>
      </c>
    </row>
    <row r="48" spans="1:4">
      <c r="A48" t="s">
        <v>2571</v>
      </c>
      <c r="B48" s="177" t="s">
        <v>2581</v>
      </c>
      <c r="C48" s="179"/>
      <c r="D48" t="s">
        <v>2246</v>
      </c>
    </row>
    <row r="49" spans="1:4">
      <c r="B49" s="177"/>
    </row>
    <row r="50" spans="1:4">
      <c r="A50" s="42" t="s">
        <v>2748</v>
      </c>
      <c r="B50" s="175"/>
      <c r="C50" s="161"/>
      <c r="D50" s="161"/>
    </row>
    <row r="51" spans="1:4">
      <c r="A51" s="9" t="s">
        <v>2566</v>
      </c>
      <c r="B51" s="176" t="s">
        <v>2567</v>
      </c>
      <c r="C51" s="9" t="s">
        <v>2568</v>
      </c>
      <c r="D51" s="9" t="s">
        <v>2569</v>
      </c>
    </row>
    <row r="52" spans="1:4">
      <c r="A52" t="s">
        <v>2577</v>
      </c>
      <c r="B52" s="177" t="s">
        <v>2582</v>
      </c>
      <c r="C52" s="180"/>
      <c r="D52" t="s">
        <v>2629</v>
      </c>
    </row>
    <row r="53" spans="1:4">
      <c r="A53" t="s">
        <v>2592</v>
      </c>
      <c r="B53" s="20" t="s">
        <v>2588</v>
      </c>
      <c r="C53" s="185"/>
      <c r="D53" t="s">
        <v>2630</v>
      </c>
    </row>
    <row r="54" spans="1:4">
      <c r="A54" t="s">
        <v>2591</v>
      </c>
      <c r="B54" s="20" t="s">
        <v>2608</v>
      </c>
      <c r="C54" s="186"/>
      <c r="D54" t="s">
        <v>2631</v>
      </c>
    </row>
    <row r="55" spans="1:4">
      <c r="A55" t="s">
        <v>2584</v>
      </c>
      <c r="B55" s="177" t="s">
        <v>2585</v>
      </c>
      <c r="C55" s="181"/>
      <c r="D55" t="s">
        <v>2632</v>
      </c>
    </row>
    <row r="56" spans="1:4">
      <c r="A56" t="s">
        <v>2578</v>
      </c>
      <c r="B56" s="177" t="s">
        <v>2579</v>
      </c>
      <c r="C56" s="173"/>
      <c r="D56" t="s">
        <v>2633</v>
      </c>
    </row>
    <row r="58" spans="1:4">
      <c r="A58" s="42" t="s">
        <v>3049</v>
      </c>
      <c r="B58" s="175"/>
      <c r="C58" s="161"/>
      <c r="D58" s="161"/>
    </row>
    <row r="59" spans="1:4">
      <c r="A59" s="9" t="s">
        <v>2566</v>
      </c>
      <c r="B59" s="176" t="s">
        <v>2567</v>
      </c>
      <c r="C59" s="9" t="s">
        <v>2568</v>
      </c>
      <c r="D59" s="9" t="s">
        <v>2569</v>
      </c>
    </row>
    <row r="60" spans="1:4">
      <c r="A60" t="s">
        <v>2592</v>
      </c>
      <c r="B60" s="20" t="s">
        <v>2588</v>
      </c>
      <c r="C60" s="185"/>
      <c r="D60" t="s">
        <v>3037</v>
      </c>
    </row>
    <row r="61" spans="1:4">
      <c r="A61" t="s">
        <v>2577</v>
      </c>
      <c r="B61" s="177" t="s">
        <v>2582</v>
      </c>
      <c r="C61" s="180"/>
      <c r="D61" t="s">
        <v>3036</v>
      </c>
    </row>
    <row r="62" spans="1:4">
      <c r="A62" t="s">
        <v>2576</v>
      </c>
      <c r="B62" s="20" t="s">
        <v>2587</v>
      </c>
      <c r="C62" s="184"/>
      <c r="D62" t="s">
        <v>3033</v>
      </c>
    </row>
    <row r="63" spans="1:4">
      <c r="A63" t="s">
        <v>2617</v>
      </c>
      <c r="B63" s="20" t="s">
        <v>2611</v>
      </c>
      <c r="C63" s="194"/>
      <c r="D63" t="s">
        <v>3034</v>
      </c>
    </row>
    <row r="64" spans="1:4">
      <c r="A64" t="s">
        <v>2594</v>
      </c>
      <c r="B64" s="20" t="s">
        <v>2590</v>
      </c>
      <c r="C64" s="188"/>
      <c r="D64" t="s">
        <v>3035</v>
      </c>
    </row>
    <row r="66" spans="1:4">
      <c r="A66" s="42" t="s">
        <v>3138</v>
      </c>
      <c r="B66" s="175"/>
      <c r="C66" s="161"/>
      <c r="D66" s="161"/>
    </row>
    <row r="67" spans="1:4">
      <c r="A67" s="9" t="s">
        <v>2566</v>
      </c>
      <c r="B67" s="176" t="s">
        <v>2567</v>
      </c>
      <c r="C67" s="9" t="s">
        <v>2568</v>
      </c>
      <c r="D67" s="9" t="s">
        <v>2569</v>
      </c>
    </row>
    <row r="68" spans="1:4">
      <c r="A68" t="s">
        <v>2659</v>
      </c>
      <c r="B68" s="177" t="s">
        <v>2661</v>
      </c>
      <c r="C68" s="195"/>
      <c r="D68" t="s">
        <v>3056</v>
      </c>
    </row>
    <row r="69" spans="1:4">
      <c r="A69" t="s">
        <v>2592</v>
      </c>
      <c r="B69" s="20" t="s">
        <v>2588</v>
      </c>
      <c r="C69" s="185"/>
      <c r="D69" t="s">
        <v>3057</v>
      </c>
    </row>
    <row r="70" spans="1:4">
      <c r="A70" t="s">
        <v>2594</v>
      </c>
      <c r="B70" s="20" t="s">
        <v>2590</v>
      </c>
      <c r="C70" s="188"/>
      <c r="D70" t="s">
        <v>480</v>
      </c>
    </row>
    <row r="71" spans="1:4">
      <c r="A71" t="s">
        <v>2593</v>
      </c>
      <c r="B71" s="20" t="s">
        <v>2589</v>
      </c>
      <c r="C71" s="187"/>
      <c r="D71" t="s">
        <v>3058</v>
      </c>
    </row>
    <row r="72" spans="1:4">
      <c r="A72" t="s">
        <v>2591</v>
      </c>
      <c r="B72" s="20" t="s">
        <v>2608</v>
      </c>
      <c r="C72" s="186"/>
      <c r="D72" t="s">
        <v>3059</v>
      </c>
    </row>
    <row r="73" spans="1:4">
      <c r="A73" t="s">
        <v>2571</v>
      </c>
      <c r="B73" s="177" t="s">
        <v>2581</v>
      </c>
      <c r="C73" s="179"/>
      <c r="D73" t="s">
        <v>278</v>
      </c>
    </row>
    <row r="74" spans="1:4">
      <c r="A74" t="s">
        <v>2577</v>
      </c>
      <c r="B74" s="177" t="s">
        <v>2582</v>
      </c>
      <c r="C74" s="180"/>
      <c r="D74" t="s">
        <v>3060</v>
      </c>
    </row>
    <row r="75" spans="1:4">
      <c r="A75" t="s">
        <v>2584</v>
      </c>
      <c r="B75" s="177" t="s">
        <v>2585</v>
      </c>
      <c r="C75" s="181"/>
      <c r="D75" t="s">
        <v>3061</v>
      </c>
    </row>
    <row r="76" spans="1:4">
      <c r="A76" t="s">
        <v>2576</v>
      </c>
      <c r="B76" s="20" t="s">
        <v>2587</v>
      </c>
      <c r="C76" s="184"/>
      <c r="D76" t="s">
        <v>3062</v>
      </c>
    </row>
    <row r="77" spans="1:4">
      <c r="A77" t="s">
        <v>2578</v>
      </c>
      <c r="B77" s="177" t="s">
        <v>2579</v>
      </c>
      <c r="C77" s="173"/>
      <c r="D77" t="s">
        <v>2633</v>
      </c>
    </row>
    <row r="78" spans="1:4">
      <c r="B78" s="177"/>
    </row>
    <row r="79" spans="1:4">
      <c r="A79" s="42" t="s">
        <v>3018</v>
      </c>
      <c r="B79" s="175"/>
      <c r="C79" s="161"/>
      <c r="D79" s="161"/>
    </row>
    <row r="80" spans="1:4">
      <c r="A80" s="9" t="s">
        <v>2566</v>
      </c>
      <c r="B80" s="176" t="s">
        <v>2567</v>
      </c>
      <c r="C80" s="9" t="s">
        <v>2568</v>
      </c>
      <c r="D80" s="9" t="s">
        <v>2569</v>
      </c>
    </row>
    <row r="81" spans="1:4">
      <c r="A81" t="s">
        <v>2577</v>
      </c>
      <c r="B81" s="177" t="s">
        <v>2582</v>
      </c>
      <c r="C81" s="180"/>
      <c r="D81" t="s">
        <v>2954</v>
      </c>
    </row>
    <row r="82" spans="1:4">
      <c r="A82" t="s">
        <v>2592</v>
      </c>
      <c r="B82" s="20" t="s">
        <v>2588</v>
      </c>
      <c r="C82" s="185"/>
      <c r="D82" t="s">
        <v>2955</v>
      </c>
    </row>
    <row r="83" spans="1:4">
      <c r="A83" t="s">
        <v>2591</v>
      </c>
      <c r="B83" s="20" t="s">
        <v>2608</v>
      </c>
      <c r="C83" s="186"/>
      <c r="D83" t="s">
        <v>2956</v>
      </c>
    </row>
    <row r="84" spans="1:4">
      <c r="A84" t="s">
        <v>2578</v>
      </c>
      <c r="B84" s="177" t="s">
        <v>2579</v>
      </c>
      <c r="C84" s="173"/>
      <c r="D84" t="s">
        <v>2633</v>
      </c>
    </row>
    <row r="86" spans="1:4">
      <c r="A86" s="42" t="s">
        <v>3429</v>
      </c>
      <c r="B86" s="175"/>
      <c r="C86" s="161"/>
      <c r="D86" s="161"/>
    </row>
    <row r="87" spans="1:4">
      <c r="A87" s="9" t="s">
        <v>2566</v>
      </c>
      <c r="B87" s="176" t="s">
        <v>2567</v>
      </c>
      <c r="C87" s="9" t="s">
        <v>2568</v>
      </c>
      <c r="D87" s="9" t="s">
        <v>2569</v>
      </c>
    </row>
    <row r="88" spans="1:4">
      <c r="A88" t="s">
        <v>2613</v>
      </c>
      <c r="B88" s="20" t="s">
        <v>2607</v>
      </c>
      <c r="C88" s="191"/>
      <c r="D88" t="s">
        <v>3275</v>
      </c>
    </row>
    <row r="89" spans="1:4">
      <c r="A89" t="s">
        <v>2584</v>
      </c>
      <c r="B89" s="177" t="s">
        <v>2585</v>
      </c>
      <c r="C89" s="181"/>
      <c r="D89" t="s">
        <v>3276</v>
      </c>
    </row>
    <row r="91" spans="1:4">
      <c r="A91" s="42" t="s">
        <v>3277</v>
      </c>
      <c r="B91" s="175"/>
      <c r="C91" s="161"/>
      <c r="D91" s="161"/>
    </row>
    <row r="92" spans="1:4">
      <c r="A92" s="9" t="s">
        <v>2566</v>
      </c>
      <c r="B92" s="176" t="s">
        <v>2567</v>
      </c>
      <c r="C92" s="9" t="s">
        <v>2568</v>
      </c>
      <c r="D92" s="9" t="s">
        <v>2569</v>
      </c>
    </row>
    <row r="93" spans="1:4">
      <c r="A93" t="s">
        <v>2577</v>
      </c>
      <c r="B93" s="177" t="s">
        <v>2582</v>
      </c>
      <c r="C93" s="180"/>
      <c r="D93" t="s">
        <v>3278</v>
      </c>
    </row>
    <row r="94" spans="1:4">
      <c r="A94" t="s">
        <v>2591</v>
      </c>
      <c r="B94" s="20" t="s">
        <v>2608</v>
      </c>
      <c r="C94" s="186"/>
      <c r="D94" t="s">
        <v>3279</v>
      </c>
    </row>
    <row r="95" spans="1:4">
      <c r="A95" t="s">
        <v>2584</v>
      </c>
      <c r="B95" s="177" t="s">
        <v>2585</v>
      </c>
      <c r="C95" s="181"/>
      <c r="D95" t="s">
        <v>3280</v>
      </c>
    </row>
    <row r="96" spans="1:4">
      <c r="A96" t="s">
        <v>2592</v>
      </c>
      <c r="B96" s="20" t="s">
        <v>2588</v>
      </c>
      <c r="C96" s="185"/>
      <c r="D96" t="s">
        <v>3281</v>
      </c>
    </row>
    <row r="98" spans="1:4">
      <c r="A98" s="42" t="s">
        <v>3282</v>
      </c>
      <c r="B98" s="175"/>
      <c r="C98" s="161"/>
      <c r="D98" s="161"/>
    </row>
    <row r="99" spans="1:4">
      <c r="A99" s="9" t="s">
        <v>2566</v>
      </c>
      <c r="B99" s="176" t="s">
        <v>2567</v>
      </c>
      <c r="C99" s="9" t="s">
        <v>2568</v>
      </c>
      <c r="D99" s="9" t="s">
        <v>2569</v>
      </c>
    </row>
    <row r="100" spans="1:4">
      <c r="A100" t="s">
        <v>2617</v>
      </c>
      <c r="B100" s="20" t="s">
        <v>2611</v>
      </c>
      <c r="C100" s="194"/>
      <c r="D100" t="s">
        <v>3283</v>
      </c>
    </row>
    <row r="101" spans="1:4">
      <c r="A101" t="s">
        <v>2593</v>
      </c>
      <c r="B101" s="20" t="s">
        <v>2589</v>
      </c>
      <c r="C101" s="187"/>
      <c r="D101" t="s">
        <v>3284</v>
      </c>
    </row>
    <row r="103" spans="1:4">
      <c r="A103" s="42" t="s">
        <v>3285</v>
      </c>
      <c r="B103" s="175"/>
      <c r="C103" s="161"/>
      <c r="D103" s="161"/>
    </row>
    <row r="104" spans="1:4">
      <c r="A104" s="9" t="s">
        <v>2566</v>
      </c>
      <c r="B104" s="176" t="s">
        <v>2567</v>
      </c>
      <c r="C104" s="9" t="s">
        <v>2568</v>
      </c>
      <c r="D104" s="9" t="s">
        <v>2569</v>
      </c>
    </row>
    <row r="105" spans="1:4">
      <c r="A105" t="s">
        <v>2613</v>
      </c>
      <c r="B105" s="20" t="s">
        <v>2607</v>
      </c>
      <c r="C105" s="191"/>
      <c r="D105" t="s">
        <v>3286</v>
      </c>
    </row>
    <row r="106" spans="1:4">
      <c r="A106" t="s">
        <v>2592</v>
      </c>
      <c r="B106" s="20" t="s">
        <v>2588</v>
      </c>
      <c r="C106" s="185"/>
      <c r="D106" t="s">
        <v>3287</v>
      </c>
    </row>
    <row r="107" spans="1:4">
      <c r="A107" t="s">
        <v>2594</v>
      </c>
      <c r="B107" s="20" t="s">
        <v>2590</v>
      </c>
      <c r="C107" s="188"/>
      <c r="D107" t="s">
        <v>3288</v>
      </c>
    </row>
    <row r="108" spans="1:4">
      <c r="A108" t="s">
        <v>2584</v>
      </c>
      <c r="B108" s="177" t="s">
        <v>2585</v>
      </c>
      <c r="C108" s="181"/>
      <c r="D108" t="s">
        <v>3289</v>
      </c>
    </row>
    <row r="109" spans="1:4">
      <c r="A109" t="s">
        <v>2591</v>
      </c>
      <c r="B109" s="20" t="s">
        <v>2608</v>
      </c>
      <c r="C109" s="186"/>
      <c r="D109" t="s">
        <v>3290</v>
      </c>
    </row>
    <row r="110" spans="1:4">
      <c r="A110" t="s">
        <v>2571</v>
      </c>
      <c r="B110" s="177" t="s">
        <v>2581</v>
      </c>
      <c r="C110" s="179"/>
      <c r="D110" t="s">
        <v>3291</v>
      </c>
    </row>
    <row r="111" spans="1:4">
      <c r="A111" t="s">
        <v>2577</v>
      </c>
      <c r="B111" s="177" t="s">
        <v>2582</v>
      </c>
      <c r="C111" s="180"/>
      <c r="D111" t="s">
        <v>3292</v>
      </c>
    </row>
    <row r="113" spans="1:4">
      <c r="A113" s="42" t="s">
        <v>2968</v>
      </c>
      <c r="B113" s="175"/>
      <c r="C113" s="161"/>
      <c r="D113" s="161"/>
    </row>
    <row r="114" spans="1:4">
      <c r="A114" s="9" t="s">
        <v>2566</v>
      </c>
      <c r="B114" s="176" t="s">
        <v>2567</v>
      </c>
      <c r="C114" s="9" t="s">
        <v>2568</v>
      </c>
      <c r="D114" s="9" t="s">
        <v>2569</v>
      </c>
    </row>
    <row r="115" spans="1:4">
      <c r="A115" t="s">
        <v>2592</v>
      </c>
      <c r="B115" s="20" t="s">
        <v>2588</v>
      </c>
      <c r="C115" s="185"/>
      <c r="D115" t="s">
        <v>2969</v>
      </c>
    </row>
    <row r="116" spans="1:4">
      <c r="A116" t="s">
        <v>2584</v>
      </c>
      <c r="B116" s="177" t="s">
        <v>2585</v>
      </c>
      <c r="C116" s="181"/>
      <c r="D116" t="s">
        <v>2970</v>
      </c>
    </row>
    <row r="117" spans="1:4">
      <c r="A117" t="s">
        <v>2578</v>
      </c>
      <c r="B117" s="177" t="s">
        <v>2579</v>
      </c>
      <c r="C117" s="173"/>
      <c r="D117" t="s">
        <v>2633</v>
      </c>
    </row>
    <row r="118" spans="1:4">
      <c r="B118" s="177"/>
    </row>
    <row r="119" spans="1:4">
      <c r="A119" s="42" t="s">
        <v>3019</v>
      </c>
      <c r="B119" s="175"/>
      <c r="C119" s="161"/>
      <c r="D119" s="161"/>
    </row>
    <row r="120" spans="1:4">
      <c r="A120" s="9" t="s">
        <v>2566</v>
      </c>
      <c r="B120" s="176" t="s">
        <v>2567</v>
      </c>
      <c r="C120" s="9" t="s">
        <v>2568</v>
      </c>
      <c r="D120" s="9" t="s">
        <v>2569</v>
      </c>
    </row>
    <row r="121" spans="1:4">
      <c r="A121" t="s">
        <v>2577</v>
      </c>
      <c r="B121" s="177" t="s">
        <v>2582</v>
      </c>
      <c r="C121" s="180"/>
      <c r="D121" t="s">
        <v>3020</v>
      </c>
    </row>
    <row r="122" spans="1:4">
      <c r="A122" t="s">
        <v>2617</v>
      </c>
      <c r="B122" s="20" t="s">
        <v>2611</v>
      </c>
      <c r="C122" s="194"/>
      <c r="D122" t="s">
        <v>3021</v>
      </c>
    </row>
    <row r="123" spans="1:4">
      <c r="A123" t="s">
        <v>2594</v>
      </c>
      <c r="B123" s="20" t="s">
        <v>2590</v>
      </c>
      <c r="C123" s="188"/>
      <c r="D123" t="s">
        <v>3022</v>
      </c>
    </row>
    <row r="124" spans="1:4">
      <c r="A124" t="s">
        <v>2578</v>
      </c>
      <c r="B124" s="177" t="s">
        <v>2579</v>
      </c>
      <c r="C124" s="173"/>
      <c r="D124" t="s">
        <v>2633</v>
      </c>
    </row>
    <row r="126" spans="1:4">
      <c r="A126" s="42" t="s">
        <v>2635</v>
      </c>
      <c r="B126" s="175"/>
      <c r="C126" s="161"/>
      <c r="D126" s="161"/>
    </row>
    <row r="127" spans="1:4">
      <c r="A127" s="9" t="s">
        <v>2566</v>
      </c>
      <c r="B127" s="176" t="s">
        <v>2567</v>
      </c>
      <c r="C127" s="9" t="s">
        <v>2568</v>
      </c>
      <c r="D127" s="9" t="s">
        <v>2569</v>
      </c>
    </row>
    <row r="128" spans="1:4">
      <c r="A128" t="s">
        <v>2578</v>
      </c>
      <c r="B128" s="177" t="s">
        <v>2579</v>
      </c>
      <c r="C128" s="173"/>
      <c r="D128" t="s">
        <v>2636</v>
      </c>
    </row>
    <row r="129" spans="1:4">
      <c r="A129" t="s">
        <v>2592</v>
      </c>
      <c r="B129" s="20" t="s">
        <v>2588</v>
      </c>
      <c r="C129" s="185"/>
      <c r="D129" t="s">
        <v>2637</v>
      </c>
    </row>
    <row r="130" spans="1:4">
      <c r="A130" t="s">
        <v>2594</v>
      </c>
      <c r="B130" s="20" t="s">
        <v>2590</v>
      </c>
      <c r="C130" s="188"/>
      <c r="D130" t="s">
        <v>2740</v>
      </c>
    </row>
    <row r="131" spans="1:4">
      <c r="A131" t="s">
        <v>2593</v>
      </c>
      <c r="B131" s="20" t="s">
        <v>2589</v>
      </c>
      <c r="C131" s="187"/>
      <c r="D131" t="s">
        <v>2638</v>
      </c>
    </row>
    <row r="132" spans="1:4">
      <c r="A132" t="s">
        <v>2591</v>
      </c>
      <c r="B132" s="20" t="s">
        <v>2608</v>
      </c>
      <c r="C132" s="186"/>
      <c r="D132" t="s">
        <v>2639</v>
      </c>
    </row>
    <row r="133" spans="1:4">
      <c r="A133" t="s">
        <v>2571</v>
      </c>
      <c r="B133" s="177" t="s">
        <v>2581</v>
      </c>
      <c r="C133" s="179"/>
      <c r="D133" t="s">
        <v>2640</v>
      </c>
    </row>
    <row r="134" spans="1:4">
      <c r="A134" t="s">
        <v>2577</v>
      </c>
      <c r="B134" s="177" t="s">
        <v>2582</v>
      </c>
      <c r="C134" s="180"/>
      <c r="D134" t="s">
        <v>2641</v>
      </c>
    </row>
    <row r="135" spans="1:4">
      <c r="A135" t="s">
        <v>2584</v>
      </c>
      <c r="B135" s="177" t="s">
        <v>2585</v>
      </c>
      <c r="C135" s="181"/>
      <c r="D135" t="s">
        <v>2642</v>
      </c>
    </row>
    <row r="136" spans="1:4">
      <c r="A136" t="s">
        <v>2576</v>
      </c>
      <c r="B136" s="20" t="s">
        <v>2587</v>
      </c>
      <c r="C136" s="184"/>
      <c r="D136" t="s">
        <v>2643</v>
      </c>
    </row>
    <row r="138" spans="1:4">
      <c r="A138" s="42" t="s">
        <v>2634</v>
      </c>
      <c r="B138" s="175"/>
      <c r="C138" s="161"/>
      <c r="D138" s="161"/>
    </row>
    <row r="139" spans="1:4">
      <c r="A139" s="9" t="s">
        <v>2566</v>
      </c>
      <c r="B139" s="176" t="s">
        <v>2567</v>
      </c>
      <c r="C139" s="9" t="s">
        <v>2568</v>
      </c>
      <c r="D139" s="9" t="s">
        <v>2569</v>
      </c>
    </row>
    <row r="140" spans="1:4">
      <c r="A140" t="s">
        <v>2584</v>
      </c>
      <c r="B140" s="177" t="s">
        <v>2585</v>
      </c>
      <c r="C140" s="181"/>
      <c r="D140" t="s">
        <v>2758</v>
      </c>
    </row>
    <row r="141" spans="1:4">
      <c r="A141" t="s">
        <v>2591</v>
      </c>
      <c r="B141" s="20" t="s">
        <v>2608</v>
      </c>
      <c r="C141" s="186"/>
      <c r="D141" t="s">
        <v>2759</v>
      </c>
    </row>
    <row r="142" spans="1:4">
      <c r="A142" t="s">
        <v>2577</v>
      </c>
      <c r="B142" s="177" t="s">
        <v>2582</v>
      </c>
      <c r="C142" s="180"/>
      <c r="D142" t="s">
        <v>2749</v>
      </c>
    </row>
    <row r="143" spans="1:4">
      <c r="A143" t="s">
        <v>2592</v>
      </c>
      <c r="B143" s="20" t="s">
        <v>2588</v>
      </c>
      <c r="C143" s="185"/>
      <c r="D143" t="s">
        <v>2750</v>
      </c>
    </row>
    <row r="144" spans="1:4">
      <c r="A144" t="s">
        <v>2578</v>
      </c>
      <c r="B144" s="177" t="s">
        <v>2579</v>
      </c>
      <c r="C144" s="173"/>
      <c r="D144" t="s">
        <v>2633</v>
      </c>
    </row>
    <row r="146" spans="1:4">
      <c r="A146" s="42" t="s">
        <v>2570</v>
      </c>
      <c r="B146" s="175"/>
      <c r="C146" s="161"/>
      <c r="D146" s="161"/>
    </row>
    <row r="147" spans="1:4">
      <c r="A147" s="9" t="s">
        <v>2566</v>
      </c>
      <c r="B147" s="176" t="s">
        <v>2567</v>
      </c>
      <c r="C147" s="9" t="s">
        <v>2568</v>
      </c>
      <c r="D147" s="9" t="s">
        <v>2569</v>
      </c>
    </row>
    <row r="148" spans="1:4">
      <c r="A148" t="s">
        <v>2591</v>
      </c>
      <c r="B148" s="20" t="s">
        <v>2608</v>
      </c>
      <c r="C148" s="186"/>
      <c r="D148" t="s">
        <v>2272</v>
      </c>
    </row>
    <row r="149" spans="1:4">
      <c r="A149" t="s">
        <v>2571</v>
      </c>
      <c r="B149" s="177" t="s">
        <v>2581</v>
      </c>
      <c r="C149" s="179"/>
      <c r="D149" t="s">
        <v>2274</v>
      </c>
    </row>
    <row r="150" spans="1:4">
      <c r="A150" t="s">
        <v>2577</v>
      </c>
      <c r="B150" s="177" t="s">
        <v>2582</v>
      </c>
      <c r="C150" s="180"/>
      <c r="D150" t="s">
        <v>2273</v>
      </c>
    </row>
    <row r="151" spans="1:4">
      <c r="A151" t="s">
        <v>2576</v>
      </c>
      <c r="B151" s="20" t="s">
        <v>2587</v>
      </c>
      <c r="C151" s="182"/>
      <c r="D151" t="s">
        <v>2573</v>
      </c>
    </row>
    <row r="152" spans="1:4">
      <c r="A152" t="s">
        <v>2592</v>
      </c>
      <c r="B152" s="20" t="s">
        <v>2588</v>
      </c>
      <c r="C152" s="185"/>
      <c r="D152" t="s">
        <v>2574</v>
      </c>
    </row>
    <row r="153" spans="1:4">
      <c r="A153" t="s">
        <v>2578</v>
      </c>
      <c r="B153" s="177" t="s">
        <v>2579</v>
      </c>
      <c r="C153" s="173"/>
      <c r="D153" t="s">
        <v>2275</v>
      </c>
    </row>
    <row r="154" spans="1:4">
      <c r="A154" t="s">
        <v>2584</v>
      </c>
      <c r="B154" s="177" t="s">
        <v>2585</v>
      </c>
      <c r="C154" s="181"/>
      <c r="D154" t="s">
        <v>2583</v>
      </c>
    </row>
    <row r="156" spans="1:4">
      <c r="A156" s="42" t="s">
        <v>2618</v>
      </c>
      <c r="B156" s="175"/>
      <c r="C156" s="161"/>
      <c r="D156" s="161"/>
    </row>
    <row r="157" spans="1:4">
      <c r="A157" s="9" t="s">
        <v>2566</v>
      </c>
      <c r="B157" s="176" t="s">
        <v>2567</v>
      </c>
      <c r="C157" s="9" t="s">
        <v>2568</v>
      </c>
      <c r="D157" s="9" t="s">
        <v>2569</v>
      </c>
    </row>
    <row r="158" spans="1:4">
      <c r="A158" t="s">
        <v>2577</v>
      </c>
      <c r="B158" s="177" t="s">
        <v>2582</v>
      </c>
      <c r="C158" s="180"/>
      <c r="D158" t="s">
        <v>148</v>
      </c>
    </row>
    <row r="159" spans="1:4">
      <c r="A159" t="s">
        <v>2565</v>
      </c>
      <c r="B159" s="178" t="s">
        <v>2572</v>
      </c>
      <c r="C159" s="174"/>
      <c r="D159" t="s">
        <v>2620</v>
      </c>
    </row>
    <row r="160" spans="1:4">
      <c r="A160" t="s">
        <v>2617</v>
      </c>
      <c r="B160" s="20" t="s">
        <v>2611</v>
      </c>
      <c r="C160" s="194"/>
      <c r="D160" t="s">
        <v>2627</v>
      </c>
    </row>
    <row r="161" spans="1:4">
      <c r="A161" t="s">
        <v>2584</v>
      </c>
      <c r="B161" s="177" t="s">
        <v>2585</v>
      </c>
      <c r="C161" s="181"/>
      <c r="D161" t="s">
        <v>2621</v>
      </c>
    </row>
    <row r="162" spans="1:4">
      <c r="A162" t="s">
        <v>2593</v>
      </c>
      <c r="B162" s="20" t="s">
        <v>2589</v>
      </c>
      <c r="C162" s="187"/>
      <c r="D162" t="s">
        <v>2622</v>
      </c>
    </row>
    <row r="163" spans="1:4">
      <c r="A163" t="s">
        <v>2592</v>
      </c>
      <c r="B163" s="20" t="s">
        <v>2588</v>
      </c>
      <c r="C163" s="185"/>
      <c r="D163" t="s">
        <v>2623</v>
      </c>
    </row>
    <row r="164" spans="1:4">
      <c r="A164" t="s">
        <v>2612</v>
      </c>
      <c r="B164" s="20" t="s">
        <v>2609</v>
      </c>
      <c r="C164" s="193"/>
      <c r="D164" t="s">
        <v>2624</v>
      </c>
    </row>
    <row r="165" spans="1:4">
      <c r="A165" t="s">
        <v>2578</v>
      </c>
      <c r="B165" s="177" t="s">
        <v>2579</v>
      </c>
      <c r="C165" s="173"/>
      <c r="D165" t="s">
        <v>2628</v>
      </c>
    </row>
    <row r="166" spans="1:4">
      <c r="A166" t="s">
        <v>2591</v>
      </c>
      <c r="B166" s="20" t="s">
        <v>2608</v>
      </c>
      <c r="C166" s="186"/>
      <c r="D166" t="s">
        <v>2387</v>
      </c>
    </row>
    <row r="167" spans="1:4">
      <c r="A167" t="s">
        <v>2594</v>
      </c>
      <c r="B167" s="20" t="s">
        <v>2590</v>
      </c>
      <c r="C167" s="188"/>
      <c r="D167" t="s">
        <v>3253</v>
      </c>
    </row>
    <row r="168" spans="1:4">
      <c r="A168" t="s">
        <v>2571</v>
      </c>
      <c r="B168" s="177" t="s">
        <v>2581</v>
      </c>
      <c r="C168" s="179"/>
      <c r="D168" t="s">
        <v>2619</v>
      </c>
    </row>
    <row r="170" spans="1:4">
      <c r="A170" s="42" t="s">
        <v>2644</v>
      </c>
      <c r="B170" s="175"/>
      <c r="C170" s="161"/>
      <c r="D170" s="161"/>
    </row>
    <row r="171" spans="1:4">
      <c r="A171" s="9" t="s">
        <v>2566</v>
      </c>
      <c r="B171" s="176" t="s">
        <v>2567</v>
      </c>
      <c r="C171" s="9" t="s">
        <v>2568</v>
      </c>
      <c r="D171" s="9" t="s">
        <v>2569</v>
      </c>
    </row>
    <row r="172" spans="1:4">
      <c r="A172" t="s">
        <v>2571</v>
      </c>
      <c r="B172" s="177" t="s">
        <v>2581</v>
      </c>
      <c r="C172" s="179"/>
      <c r="D172" t="s">
        <v>2844</v>
      </c>
    </row>
    <row r="173" spans="1:4">
      <c r="A173" t="s">
        <v>2577</v>
      </c>
      <c r="B173" s="177" t="s">
        <v>2582</v>
      </c>
      <c r="C173" s="180"/>
      <c r="D173" t="s">
        <v>3160</v>
      </c>
    </row>
    <row r="174" spans="1:4">
      <c r="A174" t="s">
        <v>2576</v>
      </c>
      <c r="B174" s="20" t="s">
        <v>2587</v>
      </c>
      <c r="C174" s="182"/>
      <c r="D174" t="s">
        <v>3161</v>
      </c>
    </row>
    <row r="175" spans="1:4">
      <c r="A175" t="s">
        <v>2613</v>
      </c>
      <c r="B175" s="20" t="s">
        <v>2607</v>
      </c>
      <c r="C175" s="191"/>
      <c r="D175" t="s">
        <v>3162</v>
      </c>
    </row>
    <row r="176" spans="1:4">
      <c r="A176" t="s">
        <v>2614</v>
      </c>
      <c r="B176" s="20" t="s">
        <v>2414</v>
      </c>
      <c r="C176" s="190"/>
      <c r="D176" t="s">
        <v>3163</v>
      </c>
    </row>
    <row r="177" spans="1:4">
      <c r="A177" t="s">
        <v>2584</v>
      </c>
      <c r="B177" s="177" t="s">
        <v>2585</v>
      </c>
      <c r="C177" s="181"/>
      <c r="D177" t="s">
        <v>3164</v>
      </c>
    </row>
    <row r="178" spans="1:4">
      <c r="A178" t="s">
        <v>2593</v>
      </c>
      <c r="B178" s="20" t="s">
        <v>2589</v>
      </c>
      <c r="C178" s="187"/>
      <c r="D178" t="s">
        <v>3165</v>
      </c>
    </row>
    <row r="179" spans="1:4">
      <c r="A179" t="s">
        <v>2578</v>
      </c>
      <c r="B179" s="177" t="s">
        <v>2579</v>
      </c>
      <c r="C179" s="173"/>
      <c r="D179" t="s">
        <v>3166</v>
      </c>
    </row>
    <row r="180" spans="1:4">
      <c r="A180" t="s">
        <v>2591</v>
      </c>
      <c r="B180" s="20" t="s">
        <v>2608</v>
      </c>
      <c r="C180" s="186"/>
      <c r="D180" t="s">
        <v>2645</v>
      </c>
    </row>
    <row r="181" spans="1:4">
      <c r="A181" t="s">
        <v>2616</v>
      </c>
      <c r="B181" s="20" t="s">
        <v>2610</v>
      </c>
      <c r="C181" s="192"/>
      <c r="D181" t="s">
        <v>3167</v>
      </c>
    </row>
    <row r="182" spans="1:4">
      <c r="A182" t="s">
        <v>2659</v>
      </c>
      <c r="B182" s="177" t="s">
        <v>2661</v>
      </c>
      <c r="C182" s="195"/>
      <c r="D182" t="s">
        <v>3168</v>
      </c>
    </row>
    <row r="183" spans="1:4">
      <c r="A183" t="s">
        <v>2612</v>
      </c>
      <c r="B183" s="20" t="s">
        <v>2609</v>
      </c>
      <c r="C183" s="193"/>
      <c r="D183" t="s">
        <v>3169</v>
      </c>
    </row>
    <row r="184" spans="1:4">
      <c r="A184" t="s">
        <v>2565</v>
      </c>
      <c r="B184" s="178" t="s">
        <v>2572</v>
      </c>
      <c r="C184" s="174"/>
      <c r="D184" t="s">
        <v>2646</v>
      </c>
    </row>
    <row r="185" spans="1:4">
      <c r="A185" t="s">
        <v>2592</v>
      </c>
      <c r="B185" s="20" t="s">
        <v>2588</v>
      </c>
      <c r="C185" s="185"/>
      <c r="D185" t="s">
        <v>3170</v>
      </c>
    </row>
    <row r="186" spans="1:4">
      <c r="A186" t="s">
        <v>2660</v>
      </c>
      <c r="B186" s="177">
        <v>740000</v>
      </c>
      <c r="C186" s="196"/>
      <c r="D186" t="s">
        <v>3171</v>
      </c>
    </row>
    <row r="187" spans="1:4">
      <c r="A187" t="s">
        <v>2594</v>
      </c>
      <c r="B187" s="20" t="s">
        <v>2590</v>
      </c>
      <c r="C187" s="188"/>
      <c r="D187" t="s">
        <v>3172</v>
      </c>
    </row>
    <row r="188" spans="1:4">
      <c r="A188" t="s">
        <v>2601</v>
      </c>
      <c r="B188" s="20" t="s">
        <v>2600</v>
      </c>
      <c r="C188" s="189"/>
      <c r="D188" t="s">
        <v>3173</v>
      </c>
    </row>
    <row r="189" spans="1:4">
      <c r="A189" t="s">
        <v>2617</v>
      </c>
      <c r="B189" s="20" t="s">
        <v>2611</v>
      </c>
      <c r="C189" s="194"/>
      <c r="D189" t="s">
        <v>3174</v>
      </c>
    </row>
    <row r="190" spans="1:4">
      <c r="A190" t="s">
        <v>2575</v>
      </c>
      <c r="B190" s="177" t="s">
        <v>2580</v>
      </c>
      <c r="C190" s="183"/>
      <c r="D190" t="s">
        <v>3175</v>
      </c>
    </row>
    <row r="191" spans="1:4">
      <c r="A191" t="s">
        <v>3187</v>
      </c>
      <c r="B191" s="217" t="s">
        <v>3180</v>
      </c>
      <c r="C191" s="216"/>
      <c r="D191" t="s">
        <v>3176</v>
      </c>
    </row>
    <row r="192" spans="1:4">
      <c r="A192" t="s">
        <v>3184</v>
      </c>
      <c r="B192" s="177" t="s">
        <v>3181</v>
      </c>
      <c r="C192" s="218"/>
      <c r="D192" t="s">
        <v>3177</v>
      </c>
    </row>
    <row r="193" spans="1:4">
      <c r="A193" t="s">
        <v>3185</v>
      </c>
      <c r="B193" t="s">
        <v>3182</v>
      </c>
      <c r="C193" s="219"/>
      <c r="D193" t="s">
        <v>3178</v>
      </c>
    </row>
    <row r="194" spans="1:4">
      <c r="A194" t="s">
        <v>3186</v>
      </c>
      <c r="B194" s="17" t="s">
        <v>3183</v>
      </c>
      <c r="C194" s="220"/>
      <c r="D194" t="s">
        <v>3179</v>
      </c>
    </row>
    <row r="196" spans="1:4">
      <c r="A196" s="42" t="s">
        <v>2647</v>
      </c>
      <c r="B196" s="175"/>
      <c r="C196" s="161"/>
      <c r="D196" s="161"/>
    </row>
    <row r="197" spans="1:4">
      <c r="A197" s="9" t="s">
        <v>2566</v>
      </c>
      <c r="B197" s="176" t="s">
        <v>2567</v>
      </c>
      <c r="C197" s="9" t="s">
        <v>2568</v>
      </c>
      <c r="D197" s="9" t="s">
        <v>2569</v>
      </c>
    </row>
    <row r="198" spans="1:4">
      <c r="A198" t="s">
        <v>2578</v>
      </c>
      <c r="B198" s="177" t="s">
        <v>2579</v>
      </c>
      <c r="C198" s="173"/>
      <c r="D198" t="s">
        <v>129</v>
      </c>
    </row>
    <row r="199" spans="1:4">
      <c r="A199" t="s">
        <v>2584</v>
      </c>
      <c r="B199" s="177" t="s">
        <v>2585</v>
      </c>
      <c r="C199" s="181"/>
      <c r="D199" t="s">
        <v>128</v>
      </c>
    </row>
    <row r="200" spans="1:4">
      <c r="A200" t="s">
        <v>2591</v>
      </c>
      <c r="B200" s="20" t="s">
        <v>2608</v>
      </c>
      <c r="C200" s="186"/>
      <c r="D200" t="s">
        <v>127</v>
      </c>
    </row>
    <row r="201" spans="1:4">
      <c r="A201" t="s">
        <v>2592</v>
      </c>
      <c r="B201" s="20" t="s">
        <v>2588</v>
      </c>
      <c r="C201" s="185"/>
      <c r="D201" t="s">
        <v>125</v>
      </c>
    </row>
    <row r="202" spans="1:4">
      <c r="A202" t="s">
        <v>2577</v>
      </c>
      <c r="B202" s="177" t="s">
        <v>2582</v>
      </c>
      <c r="C202" s="180"/>
      <c r="D202" t="s">
        <v>124</v>
      </c>
    </row>
    <row r="204" spans="1:4">
      <c r="A204" s="42" t="s">
        <v>2648</v>
      </c>
      <c r="B204" s="175"/>
      <c r="C204" s="161"/>
      <c r="D204" s="161"/>
    </row>
    <row r="205" spans="1:4">
      <c r="A205" s="9" t="s">
        <v>2566</v>
      </c>
      <c r="B205" s="176" t="s">
        <v>2567</v>
      </c>
      <c r="C205" s="9" t="s">
        <v>2568</v>
      </c>
      <c r="D205" s="9" t="s">
        <v>2569</v>
      </c>
    </row>
    <row r="206" spans="1:4">
      <c r="A206" t="s">
        <v>2565</v>
      </c>
      <c r="B206" s="178" t="s">
        <v>2572</v>
      </c>
      <c r="C206" s="174"/>
      <c r="D206" t="s">
        <v>171</v>
      </c>
    </row>
    <row r="207" spans="1:4">
      <c r="A207" t="s">
        <v>2584</v>
      </c>
      <c r="B207" s="177" t="s">
        <v>2585</v>
      </c>
      <c r="C207" s="181"/>
      <c r="D207" t="s">
        <v>295</v>
      </c>
    </row>
    <row r="208" spans="1:4">
      <c r="A208" t="s">
        <v>2571</v>
      </c>
      <c r="B208" s="177" t="s">
        <v>2581</v>
      </c>
      <c r="C208" s="179"/>
      <c r="D208" t="s">
        <v>296</v>
      </c>
    </row>
    <row r="210" spans="1:4">
      <c r="A210" s="42" t="s">
        <v>2689</v>
      </c>
      <c r="B210" s="175"/>
      <c r="C210" s="161"/>
      <c r="D210" s="161"/>
    </row>
    <row r="211" spans="1:4">
      <c r="A211" s="9" t="s">
        <v>2566</v>
      </c>
      <c r="B211" s="176" t="s">
        <v>2567</v>
      </c>
      <c r="C211" s="9" t="s">
        <v>2568</v>
      </c>
      <c r="D211" s="9" t="s">
        <v>2569</v>
      </c>
    </row>
    <row r="212" spans="1:4">
      <c r="A212" t="s">
        <v>2576</v>
      </c>
      <c r="B212" s="20" t="s">
        <v>2587</v>
      </c>
      <c r="C212" s="182"/>
      <c r="D212" t="s">
        <v>2527</v>
      </c>
    </row>
    <row r="213" spans="1:4">
      <c r="A213" t="s">
        <v>2591</v>
      </c>
      <c r="B213" s="20" t="s">
        <v>2608</v>
      </c>
      <c r="C213" s="186"/>
      <c r="D213" t="s">
        <v>96</v>
      </c>
    </row>
    <row r="214" spans="1:4">
      <c r="A214" t="s">
        <v>2577</v>
      </c>
      <c r="B214" s="177" t="s">
        <v>2582</v>
      </c>
      <c r="C214" s="180"/>
      <c r="D214" t="s">
        <v>90</v>
      </c>
    </row>
    <row r="215" spans="1:4">
      <c r="A215" t="s">
        <v>2612</v>
      </c>
      <c r="B215" s="20" t="s">
        <v>2609</v>
      </c>
      <c r="C215" s="193"/>
      <c r="D215" t="s">
        <v>2690</v>
      </c>
    </row>
    <row r="216" spans="1:4">
      <c r="A216" t="s">
        <v>2592</v>
      </c>
      <c r="B216" s="20" t="s">
        <v>2588</v>
      </c>
      <c r="C216" s="185"/>
      <c r="D216" t="s">
        <v>2691</v>
      </c>
    </row>
    <row r="217" spans="1:4">
      <c r="A217" t="s">
        <v>2584</v>
      </c>
      <c r="B217" s="177" t="s">
        <v>2585</v>
      </c>
      <c r="C217" s="181"/>
      <c r="D217" t="s">
        <v>101</v>
      </c>
    </row>
    <row r="218" spans="1:4">
      <c r="A218" t="s">
        <v>2593</v>
      </c>
      <c r="B218" s="20" t="s">
        <v>2589</v>
      </c>
      <c r="C218" s="187"/>
      <c r="D218" t="s">
        <v>100</v>
      </c>
    </row>
    <row r="219" spans="1:4">
      <c r="A219" t="s">
        <v>2578</v>
      </c>
      <c r="B219" s="177" t="s">
        <v>2579</v>
      </c>
      <c r="C219" s="173"/>
      <c r="D219" t="s">
        <v>99</v>
      </c>
    </row>
    <row r="220" spans="1:4">
      <c r="A220" t="s">
        <v>2571</v>
      </c>
      <c r="B220" s="177" t="s">
        <v>2581</v>
      </c>
      <c r="C220" s="179"/>
      <c r="D220" t="s">
        <v>98</v>
      </c>
    </row>
    <row r="222" spans="1:4">
      <c r="A222" s="42" t="s">
        <v>2694</v>
      </c>
      <c r="B222" s="175"/>
      <c r="C222" s="161"/>
      <c r="D222" s="161"/>
    </row>
    <row r="223" spans="1:4">
      <c r="A223" s="9" t="s">
        <v>2566</v>
      </c>
      <c r="B223" s="176" t="s">
        <v>2567</v>
      </c>
      <c r="C223" s="9" t="s">
        <v>2568</v>
      </c>
      <c r="D223" s="9" t="s">
        <v>2569</v>
      </c>
    </row>
    <row r="224" spans="1:4">
      <c r="A224" t="s">
        <v>2576</v>
      </c>
      <c r="B224" s="20" t="s">
        <v>2587</v>
      </c>
      <c r="C224" s="182"/>
      <c r="D224" t="s">
        <v>2527</v>
      </c>
    </row>
    <row r="225" spans="1:4">
      <c r="A225" t="s">
        <v>2594</v>
      </c>
      <c r="B225" s="20" t="s">
        <v>2590</v>
      </c>
      <c r="C225" s="188"/>
      <c r="D225" t="s">
        <v>2650</v>
      </c>
    </row>
    <row r="226" spans="1:4">
      <c r="A226" t="s">
        <v>2584</v>
      </c>
      <c r="B226" s="177" t="s">
        <v>2585</v>
      </c>
      <c r="C226" s="181"/>
      <c r="D226" t="s">
        <v>95</v>
      </c>
    </row>
    <row r="227" spans="1:4">
      <c r="A227" t="s">
        <v>2591</v>
      </c>
      <c r="B227" s="20" t="s">
        <v>2608</v>
      </c>
      <c r="C227" s="186"/>
      <c r="D227" t="s">
        <v>96</v>
      </c>
    </row>
    <row r="228" spans="1:4">
      <c r="A228" t="s">
        <v>2577</v>
      </c>
      <c r="B228" s="177" t="s">
        <v>2582</v>
      </c>
      <c r="C228" s="180"/>
      <c r="D228" t="s">
        <v>90</v>
      </c>
    </row>
    <row r="229" spans="1:4">
      <c r="A229" t="s">
        <v>2592</v>
      </c>
      <c r="B229" s="20" t="s">
        <v>2588</v>
      </c>
      <c r="C229" s="185"/>
      <c r="D229" t="s">
        <v>2692</v>
      </c>
    </row>
    <row r="230" spans="1:4">
      <c r="A230" t="s">
        <v>2571</v>
      </c>
      <c r="B230" s="177" t="s">
        <v>2581</v>
      </c>
      <c r="C230" s="179"/>
      <c r="D230" t="s">
        <v>469</v>
      </c>
    </row>
    <row r="231" spans="1:4">
      <c r="A231" t="s">
        <v>2659</v>
      </c>
      <c r="B231" s="177" t="s">
        <v>2661</v>
      </c>
      <c r="C231" s="195"/>
      <c r="D231" t="s">
        <v>2658</v>
      </c>
    </row>
    <row r="232" spans="1:4">
      <c r="A232" t="s">
        <v>2660</v>
      </c>
      <c r="B232" s="177">
        <v>740000</v>
      </c>
      <c r="C232" s="196"/>
      <c r="D232" t="s">
        <v>2524</v>
      </c>
    </row>
    <row r="233" spans="1:4">
      <c r="A233" t="s">
        <v>2578</v>
      </c>
      <c r="B233" s="177" t="s">
        <v>2579</v>
      </c>
      <c r="C233" s="173"/>
      <c r="D233" t="s">
        <v>2693</v>
      </c>
    </row>
    <row r="235" spans="1:4">
      <c r="A235" s="42" t="s">
        <v>2695</v>
      </c>
      <c r="B235" s="175"/>
      <c r="C235" s="161"/>
      <c r="D235" s="161"/>
    </row>
    <row r="236" spans="1:4">
      <c r="A236" s="9" t="s">
        <v>2566</v>
      </c>
      <c r="B236" s="176" t="s">
        <v>2567</v>
      </c>
      <c r="C236" s="9" t="s">
        <v>2568</v>
      </c>
      <c r="D236" s="9" t="s">
        <v>2569</v>
      </c>
    </row>
    <row r="237" spans="1:4">
      <c r="A237" t="s">
        <v>2576</v>
      </c>
      <c r="B237" s="20" t="s">
        <v>2587</v>
      </c>
      <c r="C237" s="182"/>
      <c r="D237" t="s">
        <v>2527</v>
      </c>
    </row>
    <row r="238" spans="1:4">
      <c r="A238" t="s">
        <v>2571</v>
      </c>
      <c r="B238" s="177" t="s">
        <v>2581</v>
      </c>
      <c r="C238" s="179"/>
      <c r="D238" t="s">
        <v>469</v>
      </c>
    </row>
    <row r="239" spans="1:4">
      <c r="A239" t="s">
        <v>2594</v>
      </c>
      <c r="B239" s="20" t="s">
        <v>2590</v>
      </c>
      <c r="C239" s="188"/>
      <c r="D239" t="s">
        <v>2650</v>
      </c>
    </row>
    <row r="240" spans="1:4">
      <c r="A240" t="s">
        <v>2584</v>
      </c>
      <c r="B240" s="177" t="s">
        <v>2585</v>
      </c>
      <c r="C240" s="181"/>
      <c r="D240" t="s">
        <v>95</v>
      </c>
    </row>
    <row r="241" spans="1:4">
      <c r="A241" t="s">
        <v>2612</v>
      </c>
      <c r="B241" s="20" t="s">
        <v>2609</v>
      </c>
      <c r="C241" s="193"/>
      <c r="D241" t="s">
        <v>2688</v>
      </c>
    </row>
    <row r="242" spans="1:4">
      <c r="A242" t="s">
        <v>2659</v>
      </c>
      <c r="B242" s="177" t="s">
        <v>2661</v>
      </c>
      <c r="C242" s="195"/>
      <c r="D242" t="s">
        <v>2658</v>
      </c>
    </row>
    <row r="243" spans="1:4">
      <c r="A243" t="s">
        <v>2578</v>
      </c>
      <c r="B243" s="177" t="s">
        <v>2579</v>
      </c>
      <c r="C243" s="173"/>
      <c r="D243" t="s">
        <v>2693</v>
      </c>
    </row>
    <row r="244" spans="1:4">
      <c r="A244" t="s">
        <v>2592</v>
      </c>
      <c r="B244" s="20" t="s">
        <v>2588</v>
      </c>
      <c r="C244" s="185"/>
      <c r="D244" t="s">
        <v>2692</v>
      </c>
    </row>
    <row r="245" spans="1:4">
      <c r="A245" t="s">
        <v>2577</v>
      </c>
      <c r="B245" s="177" t="s">
        <v>2582</v>
      </c>
      <c r="C245" s="180"/>
      <c r="D245" t="s">
        <v>90</v>
      </c>
    </row>
    <row r="246" spans="1:4">
      <c r="A246" t="s">
        <v>2591</v>
      </c>
      <c r="B246" s="20" t="s">
        <v>2608</v>
      </c>
      <c r="C246" s="186"/>
      <c r="D246" t="s">
        <v>96</v>
      </c>
    </row>
    <row r="248" spans="1:4">
      <c r="A248" s="42" t="s">
        <v>2669</v>
      </c>
      <c r="B248" s="175"/>
      <c r="C248" s="161"/>
      <c r="D248" s="161"/>
    </row>
    <row r="249" spans="1:4">
      <c r="A249" s="9" t="s">
        <v>2566</v>
      </c>
      <c r="B249" s="176" t="s">
        <v>2567</v>
      </c>
      <c r="C249" s="9" t="s">
        <v>2568</v>
      </c>
      <c r="D249" s="9" t="s">
        <v>2569</v>
      </c>
    </row>
    <row r="250" spans="1:4">
      <c r="A250" t="s">
        <v>2576</v>
      </c>
      <c r="B250" s="20" t="s">
        <v>2587</v>
      </c>
      <c r="C250" s="182"/>
      <c r="D250" t="s">
        <v>459</v>
      </c>
    </row>
    <row r="251" spans="1:4">
      <c r="A251" t="s">
        <v>2617</v>
      </c>
      <c r="B251" s="20" t="s">
        <v>2611</v>
      </c>
      <c r="C251" s="194"/>
      <c r="D251" t="s">
        <v>2649</v>
      </c>
    </row>
    <row r="252" spans="1:4">
      <c r="A252" t="s">
        <v>2616</v>
      </c>
      <c r="B252" s="20" t="s">
        <v>2610</v>
      </c>
      <c r="C252" s="192"/>
      <c r="D252" t="s">
        <v>2526</v>
      </c>
    </row>
    <row r="253" spans="1:4">
      <c r="A253" t="s">
        <v>2584</v>
      </c>
      <c r="B253" s="177" t="s">
        <v>2585</v>
      </c>
      <c r="C253" s="181"/>
      <c r="D253" t="s">
        <v>95</v>
      </c>
    </row>
    <row r="254" spans="1:4">
      <c r="A254" t="s">
        <v>2591</v>
      </c>
      <c r="B254" s="20" t="s">
        <v>2608</v>
      </c>
      <c r="C254" s="186"/>
      <c r="D254" t="s">
        <v>2656</v>
      </c>
    </row>
    <row r="255" spans="1:4">
      <c r="A255" t="s">
        <v>2612</v>
      </c>
      <c r="B255" s="20" t="s">
        <v>2609</v>
      </c>
      <c r="C255" s="193"/>
      <c r="D255" t="s">
        <v>2657</v>
      </c>
    </row>
    <row r="256" spans="1:4">
      <c r="A256" t="s">
        <v>2565</v>
      </c>
      <c r="B256" s="178" t="s">
        <v>2572</v>
      </c>
      <c r="C256" s="174"/>
      <c r="D256" t="s">
        <v>92</v>
      </c>
    </row>
    <row r="257" spans="1:4">
      <c r="A257" t="s">
        <v>2593</v>
      </c>
      <c r="B257" s="20" t="s">
        <v>2589</v>
      </c>
      <c r="C257" s="187"/>
      <c r="D257" t="s">
        <v>91</v>
      </c>
    </row>
    <row r="258" spans="1:4">
      <c r="A258" t="s">
        <v>2578</v>
      </c>
      <c r="B258" s="177" t="s">
        <v>2579</v>
      </c>
      <c r="C258" s="173"/>
      <c r="D258" t="s">
        <v>2705</v>
      </c>
    </row>
    <row r="259" spans="1:4">
      <c r="A259" t="s">
        <v>2577</v>
      </c>
      <c r="B259" s="177" t="s">
        <v>2582</v>
      </c>
      <c r="C259" s="180"/>
      <c r="D259" t="s">
        <v>90</v>
      </c>
    </row>
    <row r="260" spans="1:4">
      <c r="A260" t="s">
        <v>2601</v>
      </c>
      <c r="B260" s="20" t="s">
        <v>2600</v>
      </c>
      <c r="C260" s="189"/>
      <c r="D260" t="s">
        <v>466</v>
      </c>
    </row>
    <row r="261" spans="1:4">
      <c r="A261" t="s">
        <v>2571</v>
      </c>
      <c r="B261" s="177" t="s">
        <v>2581</v>
      </c>
      <c r="C261" s="179"/>
      <c r="D261" t="s">
        <v>469</v>
      </c>
    </row>
    <row r="262" spans="1:4">
      <c r="A262" t="s">
        <v>2660</v>
      </c>
      <c r="B262" s="177">
        <v>740000</v>
      </c>
      <c r="C262" s="196"/>
      <c r="D262" t="s">
        <v>2524</v>
      </c>
    </row>
    <row r="263" spans="1:4">
      <c r="B263"/>
    </row>
    <row r="264" spans="1:4">
      <c r="A264" s="42" t="s">
        <v>2833</v>
      </c>
      <c r="B264" s="175"/>
      <c r="C264" s="161"/>
      <c r="D264" s="161"/>
    </row>
    <row r="265" spans="1:4">
      <c r="A265" s="9" t="s">
        <v>2566</v>
      </c>
      <c r="B265" s="176" t="s">
        <v>2567</v>
      </c>
      <c r="C265" s="9" t="s">
        <v>2568</v>
      </c>
      <c r="D265" s="9" t="s">
        <v>2569</v>
      </c>
    </row>
    <row r="266" spans="1:4">
      <c r="A266" t="s">
        <v>2576</v>
      </c>
      <c r="B266" s="20" t="s">
        <v>2587</v>
      </c>
      <c r="C266" s="182"/>
      <c r="D266" t="s">
        <v>2527</v>
      </c>
    </row>
    <row r="267" spans="1:4">
      <c r="A267" t="s">
        <v>2591</v>
      </c>
      <c r="B267" s="20" t="s">
        <v>2608</v>
      </c>
      <c r="C267" s="186"/>
      <c r="D267" t="s">
        <v>96</v>
      </c>
    </row>
    <row r="268" spans="1:4">
      <c r="A268" t="s">
        <v>2594</v>
      </c>
      <c r="B268" s="20" t="s">
        <v>2590</v>
      </c>
      <c r="C268" s="188"/>
      <c r="D268" t="s">
        <v>2650</v>
      </c>
    </row>
    <row r="269" spans="1:4">
      <c r="A269" t="s">
        <v>2616</v>
      </c>
      <c r="B269" s="20" t="s">
        <v>2610</v>
      </c>
      <c r="C269" s="192"/>
      <c r="D269" t="s">
        <v>2526</v>
      </c>
    </row>
    <row r="270" spans="1:4">
      <c r="A270" t="s">
        <v>2617</v>
      </c>
      <c r="B270" s="20" t="s">
        <v>2611</v>
      </c>
      <c r="C270" s="194"/>
      <c r="D270" t="s">
        <v>2649</v>
      </c>
    </row>
    <row r="271" spans="1:4">
      <c r="A271" t="s">
        <v>2584</v>
      </c>
      <c r="B271" s="177" t="s">
        <v>2585</v>
      </c>
      <c r="C271" s="181"/>
      <c r="D271" t="s">
        <v>95</v>
      </c>
    </row>
    <row r="272" spans="1:4">
      <c r="A272" t="s">
        <v>2593</v>
      </c>
      <c r="B272" s="20" t="s">
        <v>2589</v>
      </c>
      <c r="C272" s="187"/>
      <c r="D272" t="s">
        <v>2707</v>
      </c>
    </row>
    <row r="273" spans="1:4">
      <c r="A273" t="s">
        <v>2571</v>
      </c>
      <c r="B273" s="177" t="s">
        <v>2581</v>
      </c>
      <c r="C273" s="179"/>
      <c r="D273" t="s">
        <v>2706</v>
      </c>
    </row>
    <row r="274" spans="1:4">
      <c r="A274" t="s">
        <v>2577</v>
      </c>
      <c r="B274" s="177" t="s">
        <v>2582</v>
      </c>
      <c r="C274" s="180"/>
      <c r="D274" t="s">
        <v>90</v>
      </c>
    </row>
    <row r="275" spans="1:4">
      <c r="A275" t="s">
        <v>2578</v>
      </c>
      <c r="B275" s="177" t="s">
        <v>2579</v>
      </c>
      <c r="C275" s="173"/>
      <c r="D275" t="s">
        <v>2705</v>
      </c>
    </row>
    <row r="276" spans="1:4">
      <c r="A276" t="s">
        <v>2660</v>
      </c>
      <c r="B276" s="177">
        <v>740000</v>
      </c>
      <c r="C276" s="196"/>
      <c r="D276" t="s">
        <v>2524</v>
      </c>
    </row>
  </sheetData>
  <pageMargins left="0.7" right="0.7" top="0.75" bottom="0.75" header="0.3" footer="0.3"/>
  <pageSetup orientation="portrait" r:id="rId1"/>
  <ignoredErrors>
    <ignoredError sqref="B149:B150 B153 B56 B128:B133 B10:B30 B48 B159:B169 B248:B250 B46 B196:B209 B253:B261 B35:B38 B84 B172 B179:B182 B184:B19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tabSelected="1" workbookViewId="0">
      <selection activeCell="B4" sqref="B4"/>
    </sheetView>
  </sheetViews>
  <sheetFormatPr baseColWidth="10" defaultColWidth="8.83203125" defaultRowHeight="15"/>
  <cols>
    <col min="1" max="1" width="31.5" customWidth="1"/>
    <col min="2" max="2" width="28.1640625" customWidth="1"/>
    <col min="3" max="3" width="68" customWidth="1"/>
  </cols>
  <sheetData>
    <row r="1" spans="1:3">
      <c r="A1" s="42" t="s">
        <v>73</v>
      </c>
      <c r="B1" s="42" t="s">
        <v>74</v>
      </c>
    </row>
    <row r="2" spans="1:3" ht="64">
      <c r="A2" t="s">
        <v>143</v>
      </c>
      <c r="B2" t="s">
        <v>3032</v>
      </c>
      <c r="C2" s="208" t="s">
        <v>3043</v>
      </c>
    </row>
    <row r="3" spans="1:3">
      <c r="A3" t="s">
        <v>3552</v>
      </c>
      <c r="B3" t="s">
        <v>3553</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33"/>
  <sheetViews>
    <sheetView topLeftCell="A885" zoomScale="90" zoomScaleNormal="90" workbookViewId="0">
      <selection activeCell="G27" sqref="G27"/>
    </sheetView>
  </sheetViews>
  <sheetFormatPr baseColWidth="10" defaultColWidth="8.83203125" defaultRowHeight="15"/>
  <cols>
    <col min="1" max="1" width="49.5" style="1" customWidth="1"/>
    <col min="2" max="2" width="10.5" style="1" customWidth="1"/>
    <col min="3" max="3" width="12.83203125" style="1" customWidth="1"/>
    <col min="4" max="4" width="13.5" style="1" customWidth="1"/>
    <col min="5" max="5" width="20.5" style="1" customWidth="1"/>
    <col min="7" max="7" width="14" customWidth="1"/>
    <col min="10" max="10" width="9.5" bestFit="1" customWidth="1"/>
    <col min="14" max="15" width="12.1640625" bestFit="1" customWidth="1"/>
    <col min="16" max="16" width="12.5" bestFit="1" customWidth="1"/>
  </cols>
  <sheetData>
    <row r="1" spans="1:8" s="1" customFormat="1">
      <c r="A1" s="3"/>
      <c r="B1" s="210"/>
      <c r="C1" s="210"/>
      <c r="D1" s="210"/>
      <c r="E1" s="3"/>
    </row>
    <row r="2" spans="1:8" ht="16">
      <c r="A2" s="375" t="s">
        <v>503</v>
      </c>
      <c r="B2" s="375"/>
      <c r="C2" s="227"/>
      <c r="D2" s="227"/>
      <c r="E2" s="227"/>
      <c r="F2" s="227"/>
      <c r="G2" s="227"/>
      <c r="H2" s="49" t="s">
        <v>504</v>
      </c>
    </row>
    <row r="3" spans="1:8" ht="16">
      <c r="A3" s="227" t="s">
        <v>749</v>
      </c>
      <c r="B3" s="227"/>
      <c r="C3" s="227"/>
      <c r="D3" s="227"/>
      <c r="E3" s="227"/>
      <c r="F3" s="227"/>
      <c r="G3" s="227"/>
      <c r="H3" s="49" t="s">
        <v>3421</v>
      </c>
    </row>
    <row r="4" spans="1:8">
      <c r="A4" s="228"/>
      <c r="B4" s="228"/>
      <c r="C4" s="228"/>
      <c r="D4" s="228"/>
      <c r="E4" s="228"/>
      <c r="F4" s="228"/>
      <c r="G4" s="49"/>
      <c r="H4" s="49" t="s">
        <v>505</v>
      </c>
    </row>
    <row r="5" spans="1:8">
      <c r="A5" s="228"/>
      <c r="B5" s="228"/>
      <c r="C5" s="228"/>
      <c r="D5" s="228"/>
      <c r="E5" s="228"/>
      <c r="F5" s="228"/>
      <c r="G5" s="228"/>
      <c r="H5" s="228"/>
    </row>
    <row r="6" spans="1:8">
      <c r="A6" s="376" t="s">
        <v>506</v>
      </c>
      <c r="B6" s="292" t="s">
        <v>507</v>
      </c>
      <c r="C6" s="292" t="s">
        <v>508</v>
      </c>
      <c r="D6" s="292" t="s">
        <v>509</v>
      </c>
      <c r="E6" s="292" t="s">
        <v>510</v>
      </c>
      <c r="F6" s="292" t="s">
        <v>511</v>
      </c>
      <c r="G6" s="292" t="s">
        <v>512</v>
      </c>
      <c r="H6" s="292" t="s">
        <v>513</v>
      </c>
    </row>
    <row r="7" spans="1:8" ht="16" thickBot="1">
      <c r="A7" s="377"/>
      <c r="B7" s="378" t="s">
        <v>514</v>
      </c>
      <c r="C7" s="379"/>
      <c r="D7" s="379"/>
      <c r="E7" s="379"/>
      <c r="F7" s="379"/>
      <c r="G7" s="379"/>
      <c r="H7" s="380"/>
    </row>
    <row r="8" spans="1:8" ht="16" thickTop="1">
      <c r="A8" s="293" t="s">
        <v>515</v>
      </c>
      <c r="B8" s="294">
        <v>5932599.6289760331</v>
      </c>
      <c r="C8" s="294">
        <v>11733.375501038239</v>
      </c>
      <c r="D8" s="294">
        <v>256.12078517135075</v>
      </c>
      <c r="E8" s="294">
        <v>16601.736021301014</v>
      </c>
      <c r="F8" s="294">
        <v>64984.511311122282</v>
      </c>
      <c r="G8" s="294">
        <v>7190.5073165207414</v>
      </c>
      <c r="H8" s="294">
        <v>12364.091048770906</v>
      </c>
    </row>
    <row r="9" spans="1:8">
      <c r="A9" s="295" t="s">
        <v>516</v>
      </c>
      <c r="B9" s="294">
        <v>5895355.24157112</v>
      </c>
      <c r="C9" s="294">
        <v>471.45668024581687</v>
      </c>
      <c r="D9" s="294">
        <v>256.02211621946361</v>
      </c>
      <c r="E9" s="294">
        <v>16392.841699559172</v>
      </c>
      <c r="F9" s="294">
        <v>64879.039506516223</v>
      </c>
      <c r="G9" s="294">
        <v>6834.5332094970663</v>
      </c>
      <c r="H9" s="294">
        <v>12298.979757295287</v>
      </c>
    </row>
    <row r="10" spans="1:8">
      <c r="A10" s="296" t="s">
        <v>517</v>
      </c>
      <c r="B10" s="294">
        <v>2536779.2265180089</v>
      </c>
      <c r="C10" s="294">
        <v>38.041270916860228</v>
      </c>
      <c r="D10" s="294">
        <v>101.32393509195673</v>
      </c>
      <c r="E10" s="294">
        <v>3546.3367720364731</v>
      </c>
      <c r="F10" s="294">
        <v>794.66570664443441</v>
      </c>
      <c r="G10" s="294">
        <v>197.74109991391563</v>
      </c>
      <c r="H10" s="294">
        <v>9554.1507363760447</v>
      </c>
    </row>
    <row r="11" spans="1:8">
      <c r="A11" s="297" t="s">
        <v>518</v>
      </c>
      <c r="B11" s="294">
        <v>2400057.4856406469</v>
      </c>
      <c r="C11" s="294">
        <v>34.823479419570468</v>
      </c>
      <c r="D11" s="294">
        <v>100.86538569159121</v>
      </c>
      <c r="E11" s="298">
        <v>3434.4290996747714</v>
      </c>
      <c r="F11" s="298">
        <v>581.83867235005948</v>
      </c>
      <c r="G11" s="298">
        <v>43.701395420034459</v>
      </c>
      <c r="H11" s="298">
        <v>9439.0432746602182</v>
      </c>
    </row>
    <row r="12" spans="1:8">
      <c r="A12" s="297" t="s">
        <v>519</v>
      </c>
      <c r="B12" s="294">
        <v>89593.949221728457</v>
      </c>
      <c r="C12" s="294">
        <v>1.65477355037977</v>
      </c>
      <c r="D12" s="294">
        <v>0.25058877413691999</v>
      </c>
      <c r="E12" s="298">
        <v>111.9076723617019</v>
      </c>
      <c r="F12" s="298">
        <v>212.82703429437495</v>
      </c>
      <c r="G12" s="298">
        <v>154.03970449388117</v>
      </c>
      <c r="H12" s="298">
        <v>115.10746171582606</v>
      </c>
    </row>
    <row r="13" spans="1:8">
      <c r="A13" s="297" t="s">
        <v>521</v>
      </c>
      <c r="B13" s="294">
        <v>47127.791655633242</v>
      </c>
      <c r="C13" s="294">
        <v>1.5630179469099901</v>
      </c>
      <c r="D13" s="294">
        <v>0.20796062622860001</v>
      </c>
      <c r="E13" s="298" t="s">
        <v>522</v>
      </c>
      <c r="F13" s="298" t="s">
        <v>522</v>
      </c>
      <c r="G13" s="298" t="s">
        <v>522</v>
      </c>
      <c r="H13" s="298" t="s">
        <v>522</v>
      </c>
    </row>
    <row r="14" spans="1:8">
      <c r="A14" s="299" t="s">
        <v>523</v>
      </c>
      <c r="B14" s="294">
        <v>715881.23822130868</v>
      </c>
      <c r="C14" s="294">
        <v>66.332427151355944</v>
      </c>
      <c r="D14" s="294">
        <v>9.3750160318137894</v>
      </c>
      <c r="E14" s="294">
        <v>1515.3616266750041</v>
      </c>
      <c r="F14" s="294">
        <v>1044.8381666781022</v>
      </c>
      <c r="G14" s="294">
        <v>120.23413844415886</v>
      </c>
      <c r="H14" s="294">
        <v>1574.0871153371656</v>
      </c>
    </row>
    <row r="15" spans="1:8">
      <c r="A15" s="297" t="s">
        <v>524</v>
      </c>
      <c r="B15" s="294">
        <v>14558.872168514019</v>
      </c>
      <c r="C15" s="294">
        <v>0.26506107425178999</v>
      </c>
      <c r="D15" s="294">
        <v>3.4431093875209998E-2</v>
      </c>
      <c r="E15" s="298" t="s">
        <v>522</v>
      </c>
      <c r="F15" s="298" t="s">
        <v>522</v>
      </c>
      <c r="G15" s="298" t="s">
        <v>522</v>
      </c>
      <c r="H15" s="298" t="s">
        <v>522</v>
      </c>
    </row>
    <row r="16" spans="1:8">
      <c r="A16" s="297" t="s">
        <v>525</v>
      </c>
      <c r="B16" s="294">
        <v>4324.0266958123129</v>
      </c>
      <c r="C16" s="294">
        <v>0.21993490848121999</v>
      </c>
      <c r="D16" s="294">
        <v>3.1755858181610003E-2</v>
      </c>
      <c r="E16" s="298" t="s">
        <v>522</v>
      </c>
      <c r="F16" s="298" t="s">
        <v>522</v>
      </c>
      <c r="G16" s="298" t="s">
        <v>522</v>
      </c>
      <c r="H16" s="298" t="s">
        <v>522</v>
      </c>
    </row>
    <row r="17" spans="1:8">
      <c r="A17" s="297" t="s">
        <v>526</v>
      </c>
      <c r="B17" s="294">
        <v>68062.59585493186</v>
      </c>
      <c r="C17" s="294">
        <v>2.1634295884067098</v>
      </c>
      <c r="D17" s="294">
        <v>0.32207738930322999</v>
      </c>
      <c r="E17" s="298" t="s">
        <v>522</v>
      </c>
      <c r="F17" s="298" t="s">
        <v>522</v>
      </c>
      <c r="G17" s="298" t="s">
        <v>522</v>
      </c>
      <c r="H17" s="298" t="s">
        <v>522</v>
      </c>
    </row>
    <row r="18" spans="1:8">
      <c r="A18" s="297" t="s">
        <v>527</v>
      </c>
      <c r="B18" s="294">
        <v>42643.232056364206</v>
      </c>
      <c r="C18" s="294">
        <v>2.9129032519703002</v>
      </c>
      <c r="D18" s="294">
        <v>0.49111046929190999</v>
      </c>
      <c r="E18" s="298" t="s">
        <v>522</v>
      </c>
      <c r="F18" s="298" t="s">
        <v>522</v>
      </c>
      <c r="G18" s="298" t="s">
        <v>522</v>
      </c>
      <c r="H18" s="298" t="s">
        <v>522</v>
      </c>
    </row>
    <row r="19" spans="1:8">
      <c r="A19" s="297" t="s">
        <v>528</v>
      </c>
      <c r="B19" s="294">
        <v>32687.652624332597</v>
      </c>
      <c r="C19" s="294">
        <v>2.1724960612470801</v>
      </c>
      <c r="D19" s="294">
        <v>0.32965613051379999</v>
      </c>
      <c r="E19" s="298" t="s">
        <v>522</v>
      </c>
      <c r="F19" s="298" t="s">
        <v>522</v>
      </c>
      <c r="G19" s="298" t="s">
        <v>522</v>
      </c>
      <c r="H19" s="298" t="s">
        <v>522</v>
      </c>
    </row>
    <row r="20" spans="1:8">
      <c r="A20" s="297" t="s">
        <v>529</v>
      </c>
      <c r="B20" s="294">
        <v>38327.06069611937</v>
      </c>
      <c r="C20" s="294">
        <v>2.7616536525147199</v>
      </c>
      <c r="D20" s="294">
        <v>0.41262766327205003</v>
      </c>
      <c r="E20" s="298" t="s">
        <v>522</v>
      </c>
      <c r="F20" s="298" t="s">
        <v>522</v>
      </c>
      <c r="G20" s="298" t="s">
        <v>522</v>
      </c>
      <c r="H20" s="298" t="s">
        <v>522</v>
      </c>
    </row>
    <row r="21" spans="1:8">
      <c r="A21" s="300" t="s">
        <v>3379</v>
      </c>
      <c r="B21" s="294">
        <v>515277.79812523432</v>
      </c>
      <c r="C21" s="294">
        <v>55.836948614484129</v>
      </c>
      <c r="D21" s="294">
        <v>7.7533574273759802</v>
      </c>
      <c r="E21" s="298">
        <v>1515.3616266750041</v>
      </c>
      <c r="F21" s="298">
        <v>1044.8381666781022</v>
      </c>
      <c r="G21" s="298">
        <v>120.23413844415886</v>
      </c>
      <c r="H21" s="298">
        <v>1574.0871153371656</v>
      </c>
    </row>
    <row r="22" spans="1:8">
      <c r="A22" s="299" t="s">
        <v>530</v>
      </c>
      <c r="B22" s="294">
        <v>1831014.9512207536</v>
      </c>
      <c r="C22" s="294">
        <v>157.60957929075553</v>
      </c>
      <c r="D22" s="294">
        <v>138.66194983315438</v>
      </c>
      <c r="E22" s="294">
        <v>10294.630529494003</v>
      </c>
      <c r="F22" s="294">
        <v>58614.797849139453</v>
      </c>
      <c r="G22" s="294">
        <v>5723.5980346497408</v>
      </c>
      <c r="H22" s="294">
        <v>618.63077203361581</v>
      </c>
    </row>
    <row r="23" spans="1:8">
      <c r="A23" s="297" t="s">
        <v>531</v>
      </c>
      <c r="B23" s="294">
        <v>171223.03700227189</v>
      </c>
      <c r="C23" s="294">
        <v>2.0771880881664</v>
      </c>
      <c r="D23" s="294">
        <v>5.2994341437007098</v>
      </c>
      <c r="E23" s="298">
        <v>40.811932568812999</v>
      </c>
      <c r="F23" s="298">
        <v>207.24271059858924</v>
      </c>
      <c r="G23" s="298">
        <v>20.972782413204179</v>
      </c>
      <c r="H23" s="298">
        <v>7.9863698191035404</v>
      </c>
    </row>
    <row r="24" spans="1:8">
      <c r="A24" s="297" t="s">
        <v>532</v>
      </c>
      <c r="B24" s="294">
        <v>1543321.2357623461</v>
      </c>
      <c r="C24" s="294">
        <v>96.244370350390938</v>
      </c>
      <c r="D24" s="294">
        <v>107.93538834374699</v>
      </c>
      <c r="E24" s="298">
        <v>7564.0039070770663</v>
      </c>
      <c r="F24" s="298">
        <v>38851.488066997837</v>
      </c>
      <c r="G24" s="298">
        <v>3123.5335919534832</v>
      </c>
      <c r="H24" s="298">
        <v>155.69594484037685</v>
      </c>
    </row>
    <row r="25" spans="1:8">
      <c r="A25" s="297" t="s">
        <v>533</v>
      </c>
      <c r="B25" s="294">
        <v>46055.912865416663</v>
      </c>
      <c r="C25" s="294">
        <v>3.5201759225</v>
      </c>
      <c r="D25" s="294">
        <v>1.1264562951999999</v>
      </c>
      <c r="E25" s="298">
        <v>504.06504986911966</v>
      </c>
      <c r="F25" s="298">
        <v>79.731529299018959</v>
      </c>
      <c r="G25" s="298">
        <v>38.628071801561717</v>
      </c>
      <c r="H25" s="298">
        <v>59.549191471448658</v>
      </c>
    </row>
    <row r="26" spans="1:8">
      <c r="A26" s="297" t="s">
        <v>534</v>
      </c>
      <c r="B26" s="294">
        <v>38024.133926124283</v>
      </c>
      <c r="C26" s="294">
        <v>16.188389581899191</v>
      </c>
      <c r="D26" s="294">
        <v>0.73365765457023002</v>
      </c>
      <c r="E26" s="298">
        <v>564.78322714808633</v>
      </c>
      <c r="F26" s="298">
        <v>1625.6330147817607</v>
      </c>
      <c r="G26" s="298">
        <v>797.79002364334588</v>
      </c>
      <c r="H26" s="298">
        <v>168.62503652225149</v>
      </c>
    </row>
    <row r="27" spans="1:8" ht="16" thickBot="1">
      <c r="A27" s="297" t="s">
        <v>535</v>
      </c>
      <c r="B27" s="294">
        <v>32390.631664594664</v>
      </c>
      <c r="C27" s="294">
        <v>39.579455347798998</v>
      </c>
      <c r="D27" s="294">
        <v>23.567013395936449</v>
      </c>
      <c r="E27" s="298">
        <v>1620.9664128309175</v>
      </c>
      <c r="F27" s="298">
        <v>17850.702527462247</v>
      </c>
      <c r="G27" s="298">
        <v>1742.6735648381459</v>
      </c>
      <c r="H27" s="298">
        <v>226.77422938043526</v>
      </c>
    </row>
    <row r="28" spans="1:8" ht="16" thickTop="1">
      <c r="A28" s="301" t="s">
        <v>536</v>
      </c>
      <c r="B28" s="294">
        <v>586319.50932829198</v>
      </c>
      <c r="C28" s="294">
        <v>205.35377590972996</v>
      </c>
      <c r="D28" s="294">
        <v>4.1010308449579398</v>
      </c>
      <c r="E28" s="294">
        <v>908.26373148672474</v>
      </c>
      <c r="F28" s="294">
        <v>3021.6454373622296</v>
      </c>
      <c r="G28" s="294">
        <v>551.67725417600798</v>
      </c>
      <c r="H28" s="294">
        <v>527.57585355553215</v>
      </c>
    </row>
    <row r="29" spans="1:8">
      <c r="A29" s="297" t="s">
        <v>537</v>
      </c>
      <c r="B29" s="294">
        <v>227130.37102570775</v>
      </c>
      <c r="C29" s="294">
        <v>43.127101050750518</v>
      </c>
      <c r="D29" s="294">
        <v>1.16099880972741</v>
      </c>
      <c r="E29" s="298">
        <v>490.17465541376572</v>
      </c>
      <c r="F29" s="298">
        <v>165.62633435353089</v>
      </c>
      <c r="G29" s="298">
        <v>33.353786412534873</v>
      </c>
      <c r="H29" s="298">
        <v>369.97578072655716</v>
      </c>
    </row>
    <row r="30" spans="1:8">
      <c r="A30" s="297" t="s">
        <v>538</v>
      </c>
      <c r="B30" s="294">
        <v>358897.51072027022</v>
      </c>
      <c r="C30" s="294">
        <v>162.20807697148538</v>
      </c>
      <c r="D30" s="294">
        <v>2.9373316220328798</v>
      </c>
      <c r="E30" s="298">
        <v>418.08907607295907</v>
      </c>
      <c r="F30" s="298">
        <v>2856.0191030086989</v>
      </c>
      <c r="G30" s="298">
        <v>518.3234677634731</v>
      </c>
      <c r="H30" s="298">
        <v>157.60007282897502</v>
      </c>
    </row>
    <row r="31" spans="1:8">
      <c r="A31" s="297" t="s">
        <v>539</v>
      </c>
      <c r="B31" s="294">
        <v>291.62758231404649</v>
      </c>
      <c r="C31" s="294">
        <v>1.8597887494070001E-2</v>
      </c>
      <c r="D31" s="294">
        <v>2.7004131976500001E-3</v>
      </c>
      <c r="E31" s="298" t="s">
        <v>522</v>
      </c>
      <c r="F31" s="298" t="s">
        <v>522</v>
      </c>
      <c r="G31" s="298" t="s">
        <v>522</v>
      </c>
      <c r="H31" s="298" t="s">
        <v>522</v>
      </c>
    </row>
    <row r="32" spans="1:8">
      <c r="A32" s="299" t="s">
        <v>3380</v>
      </c>
      <c r="B32" s="294">
        <v>225360.31628275706</v>
      </c>
      <c r="C32" s="294">
        <v>4.1196269771152103</v>
      </c>
      <c r="D32" s="294">
        <v>2.5601844175807398</v>
      </c>
      <c r="E32" s="294">
        <v>128.24903986696705</v>
      </c>
      <c r="F32" s="294">
        <v>1403.092346692003</v>
      </c>
      <c r="G32" s="294">
        <v>241.28268231324299</v>
      </c>
      <c r="H32" s="294">
        <v>24.535279992929539</v>
      </c>
    </row>
    <row r="33" spans="1:8">
      <c r="A33" s="297" t="s">
        <v>540</v>
      </c>
      <c r="B33" s="294">
        <v>197727.56395066719</v>
      </c>
      <c r="C33" s="294">
        <v>3.63136019854521</v>
      </c>
      <c r="D33" s="294">
        <v>1.7785747835824199</v>
      </c>
      <c r="E33" s="298">
        <v>128.24903986696705</v>
      </c>
      <c r="F33" s="298">
        <v>1403.092346692003</v>
      </c>
      <c r="G33" s="298">
        <v>241.28268231324299</v>
      </c>
      <c r="H33" s="298">
        <v>24.535279992929539</v>
      </c>
    </row>
    <row r="34" spans="1:8">
      <c r="A34" s="297" t="s">
        <v>541</v>
      </c>
      <c r="B34" s="294">
        <v>27632.752332089869</v>
      </c>
      <c r="C34" s="294">
        <v>0.48826677857</v>
      </c>
      <c r="D34" s="294">
        <v>0.78160963399831995</v>
      </c>
      <c r="E34" s="298" t="s">
        <v>520</v>
      </c>
      <c r="F34" s="298" t="s">
        <v>520</v>
      </c>
      <c r="G34" s="298" t="s">
        <v>520</v>
      </c>
      <c r="H34" s="298" t="s">
        <v>520</v>
      </c>
    </row>
    <row r="35" spans="1:8">
      <c r="A35" s="302" t="s">
        <v>542</v>
      </c>
      <c r="B35" s="294">
        <v>37244.387404913439</v>
      </c>
      <c r="C35" s="294">
        <v>11261.918820792424</v>
      </c>
      <c r="D35" s="294">
        <v>9.8668951887160003E-2</v>
      </c>
      <c r="E35" s="294">
        <v>208.89432174184356</v>
      </c>
      <c r="F35" s="294">
        <v>105.47180460606191</v>
      </c>
      <c r="G35" s="294">
        <v>355.97410702367489</v>
      </c>
      <c r="H35" s="294">
        <v>65.111291475618813</v>
      </c>
    </row>
    <row r="36" spans="1:8">
      <c r="A36" s="299" t="s">
        <v>544</v>
      </c>
      <c r="B36" s="294" t="s">
        <v>3264</v>
      </c>
      <c r="C36" s="294">
        <v>2828.7193306107342</v>
      </c>
      <c r="D36" s="294" t="s">
        <v>520</v>
      </c>
      <c r="E36" s="294" t="s">
        <v>520</v>
      </c>
      <c r="F36" s="294" t="s">
        <v>520</v>
      </c>
      <c r="G36" s="294" t="s">
        <v>520</v>
      </c>
      <c r="H36" s="294" t="s">
        <v>520</v>
      </c>
    </row>
    <row r="37" spans="1:8">
      <c r="A37" s="297" t="s">
        <v>546</v>
      </c>
      <c r="B37" s="294" t="s">
        <v>547</v>
      </c>
      <c r="C37" s="294">
        <v>2828.7193306107342</v>
      </c>
      <c r="D37" s="298" t="s">
        <v>520</v>
      </c>
      <c r="E37" s="298" t="s">
        <v>520</v>
      </c>
      <c r="F37" s="298" t="s">
        <v>520</v>
      </c>
      <c r="G37" s="298" t="s">
        <v>520</v>
      </c>
      <c r="H37" s="303" t="s">
        <v>195</v>
      </c>
    </row>
    <row r="38" spans="1:8">
      <c r="A38" s="297" t="s">
        <v>548</v>
      </c>
      <c r="B38" s="294" t="s">
        <v>522</v>
      </c>
      <c r="C38" s="294" t="s">
        <v>522</v>
      </c>
      <c r="D38" s="298" t="s">
        <v>520</v>
      </c>
      <c r="E38" s="298" t="s">
        <v>520</v>
      </c>
      <c r="F38" s="298" t="s">
        <v>520</v>
      </c>
      <c r="G38" s="298" t="s">
        <v>520</v>
      </c>
      <c r="H38" s="298" t="s">
        <v>520</v>
      </c>
    </row>
    <row r="39" spans="1:8">
      <c r="A39" s="297" t="s">
        <v>3381</v>
      </c>
      <c r="B39" s="294" t="s">
        <v>549</v>
      </c>
      <c r="C39" s="294" t="s">
        <v>549</v>
      </c>
      <c r="D39" s="298" t="s">
        <v>520</v>
      </c>
      <c r="E39" s="294" t="s">
        <v>520</v>
      </c>
      <c r="F39" s="294" t="s">
        <v>520</v>
      </c>
      <c r="G39" s="294" t="s">
        <v>520</v>
      </c>
      <c r="H39" s="294" t="s">
        <v>520</v>
      </c>
    </row>
    <row r="40" spans="1:8">
      <c r="A40" s="299" t="s">
        <v>550</v>
      </c>
      <c r="B40" s="294">
        <v>37244.387404913439</v>
      </c>
      <c r="C40" s="294">
        <v>8433.1994901816888</v>
      </c>
      <c r="D40" s="294">
        <v>9.8668951887160003E-2</v>
      </c>
      <c r="E40" s="294">
        <v>208.89432174184356</v>
      </c>
      <c r="F40" s="294">
        <v>105.47180460606191</v>
      </c>
      <c r="G40" s="294">
        <v>355.97410702367489</v>
      </c>
      <c r="H40" s="294">
        <v>65.111291475618813</v>
      </c>
    </row>
    <row r="41" spans="1:8">
      <c r="A41" s="297" t="s">
        <v>551</v>
      </c>
      <c r="B41" s="294">
        <v>12063.700405245312</v>
      </c>
      <c r="C41" s="294">
        <v>1817.0207526802458</v>
      </c>
      <c r="D41" s="294">
        <v>3.5386466609699997E-2</v>
      </c>
      <c r="E41" s="298" t="s">
        <v>522</v>
      </c>
      <c r="F41" s="298" t="s">
        <v>522</v>
      </c>
      <c r="G41" s="298" t="s">
        <v>522</v>
      </c>
      <c r="H41" s="298" t="s">
        <v>522</v>
      </c>
    </row>
    <row r="42" spans="1:8">
      <c r="A42" s="297" t="s">
        <v>552</v>
      </c>
      <c r="B42" s="294">
        <v>25180.686999668131</v>
      </c>
      <c r="C42" s="294">
        <v>6616.1787375014428</v>
      </c>
      <c r="D42" s="303" t="s">
        <v>195</v>
      </c>
      <c r="E42" s="303" t="s">
        <v>195</v>
      </c>
      <c r="F42" s="303" t="s">
        <v>195</v>
      </c>
      <c r="G42" s="298" t="s">
        <v>522</v>
      </c>
      <c r="H42" s="298" t="s">
        <v>522</v>
      </c>
    </row>
    <row r="43" spans="1:8">
      <c r="A43" s="297" t="s">
        <v>553</v>
      </c>
      <c r="B43" s="294" t="s">
        <v>522</v>
      </c>
      <c r="C43" s="294" t="s">
        <v>522</v>
      </c>
      <c r="D43" s="294">
        <v>6.3282485277459999E-2</v>
      </c>
      <c r="E43" s="298" t="s">
        <v>522</v>
      </c>
      <c r="F43" s="298" t="s">
        <v>522</v>
      </c>
      <c r="G43" s="298" t="s">
        <v>522</v>
      </c>
      <c r="H43" s="298" t="s">
        <v>522</v>
      </c>
    </row>
    <row r="44" spans="1:8">
      <c r="A44" s="297" t="s">
        <v>3382</v>
      </c>
      <c r="B44" s="294" t="s">
        <v>549</v>
      </c>
      <c r="C44" s="294" t="s">
        <v>549</v>
      </c>
      <c r="D44" s="294" t="s">
        <v>549</v>
      </c>
      <c r="E44" s="294">
        <v>208.89432174184356</v>
      </c>
      <c r="F44" s="294">
        <v>105.47180460606191</v>
      </c>
      <c r="G44" s="294">
        <v>355.97410702367489</v>
      </c>
      <c r="H44" s="294">
        <v>65.111291475618813</v>
      </c>
    </row>
    <row r="45" spans="1:8">
      <c r="A45" s="304" t="s">
        <v>3265</v>
      </c>
      <c r="B45" s="294" t="s">
        <v>554</v>
      </c>
      <c r="C45" s="303" t="s">
        <v>195</v>
      </c>
      <c r="D45" s="303" t="s">
        <v>195</v>
      </c>
      <c r="E45" s="303" t="s">
        <v>195</v>
      </c>
      <c r="F45" s="303" t="s">
        <v>195</v>
      </c>
      <c r="G45" s="303" t="s">
        <v>195</v>
      </c>
      <c r="H45" s="303" t="s">
        <v>195</v>
      </c>
    </row>
    <row r="46" spans="1:8">
      <c r="A46" s="299" t="s">
        <v>3383</v>
      </c>
      <c r="B46" s="294" t="s">
        <v>522</v>
      </c>
      <c r="C46" s="303" t="s">
        <v>195</v>
      </c>
      <c r="D46" s="303" t="s">
        <v>195</v>
      </c>
      <c r="E46" s="303" t="s">
        <v>195</v>
      </c>
      <c r="F46" s="303" t="s">
        <v>195</v>
      </c>
      <c r="G46" s="303" t="s">
        <v>195</v>
      </c>
      <c r="H46" s="303" t="s">
        <v>195</v>
      </c>
    </row>
    <row r="47" spans="1:8">
      <c r="A47" s="299" t="s">
        <v>555</v>
      </c>
      <c r="B47" s="294" t="s">
        <v>522</v>
      </c>
      <c r="C47" s="303" t="s">
        <v>195</v>
      </c>
      <c r="D47" s="303" t="s">
        <v>195</v>
      </c>
      <c r="E47" s="303" t="s">
        <v>195</v>
      </c>
      <c r="F47" s="303" t="s">
        <v>195</v>
      </c>
      <c r="G47" s="303" t="s">
        <v>195</v>
      </c>
      <c r="H47" s="303" t="s">
        <v>195</v>
      </c>
    </row>
    <row r="48" spans="1:8">
      <c r="A48" s="296" t="s">
        <v>556</v>
      </c>
      <c r="B48" s="294" t="s">
        <v>554</v>
      </c>
      <c r="C48" s="303" t="s">
        <v>195</v>
      </c>
      <c r="D48" s="303" t="s">
        <v>195</v>
      </c>
      <c r="E48" s="303" t="s">
        <v>195</v>
      </c>
      <c r="F48" s="303" t="s">
        <v>195</v>
      </c>
      <c r="G48" s="303" t="s">
        <v>195</v>
      </c>
      <c r="H48" s="303" t="s">
        <v>195</v>
      </c>
    </row>
    <row r="49" spans="1:8">
      <c r="A49" s="304" t="s">
        <v>3266</v>
      </c>
      <c r="B49" s="303" t="s">
        <v>195</v>
      </c>
      <c r="C49" s="303" t="s">
        <v>195</v>
      </c>
      <c r="D49" s="303" t="s">
        <v>195</v>
      </c>
      <c r="E49" s="303" t="s">
        <v>195</v>
      </c>
      <c r="F49" s="303" t="s">
        <v>195</v>
      </c>
      <c r="G49" s="303" t="s">
        <v>195</v>
      </c>
      <c r="H49" s="303" t="s">
        <v>195</v>
      </c>
    </row>
    <row r="50" spans="1:8">
      <c r="A50" s="296" t="s">
        <v>557</v>
      </c>
      <c r="B50" s="294">
        <v>113232.30135064154</v>
      </c>
      <c r="C50" s="294">
        <v>5.2928930187330101</v>
      </c>
      <c r="D50" s="294">
        <v>3.2815608782569399</v>
      </c>
      <c r="E50" s="294">
        <v>1704.0134032501867</v>
      </c>
      <c r="F50" s="294">
        <v>132.66675861432418</v>
      </c>
      <c r="G50" s="294">
        <v>53.948263992089871</v>
      </c>
      <c r="H50" s="294" t="s">
        <v>547</v>
      </c>
    </row>
    <row r="51" spans="1:8">
      <c r="A51" s="305" t="s">
        <v>558</v>
      </c>
      <c r="B51" s="294">
        <v>60125.445140869939</v>
      </c>
      <c r="C51" s="294" t="s">
        <v>582</v>
      </c>
      <c r="D51" s="294">
        <v>1.9373340798485601</v>
      </c>
      <c r="E51" s="298">
        <v>242.16675998106996</v>
      </c>
      <c r="F51" s="298">
        <v>100.74137215212509</v>
      </c>
      <c r="G51" s="298">
        <v>15.11120582281877</v>
      </c>
      <c r="H51" s="298" t="s">
        <v>547</v>
      </c>
    </row>
    <row r="52" spans="1:8">
      <c r="A52" s="305" t="s">
        <v>559</v>
      </c>
      <c r="B52" s="294">
        <v>53106.856209771599</v>
      </c>
      <c r="C52" s="294">
        <v>5.2928930187330101</v>
      </c>
      <c r="D52" s="294">
        <v>1.34422679840838</v>
      </c>
      <c r="E52" s="298">
        <v>1461.8466432691168</v>
      </c>
      <c r="F52" s="298">
        <v>31.9253864621991</v>
      </c>
      <c r="G52" s="298">
        <v>38.837058169271103</v>
      </c>
      <c r="H52" s="298" t="s">
        <v>547</v>
      </c>
    </row>
    <row r="53" spans="1:8">
      <c r="A53" s="296" t="s">
        <v>560</v>
      </c>
      <c r="B53" s="294" t="s">
        <v>522</v>
      </c>
      <c r="C53" s="294" t="s">
        <v>522</v>
      </c>
      <c r="D53" s="294" t="s">
        <v>522</v>
      </c>
      <c r="E53" s="298" t="s">
        <v>522</v>
      </c>
      <c r="F53" s="298" t="s">
        <v>522</v>
      </c>
      <c r="G53" s="298" t="s">
        <v>522</v>
      </c>
      <c r="H53" s="298" t="s">
        <v>547</v>
      </c>
    </row>
    <row r="54" spans="1:8">
      <c r="A54" s="306" t="s">
        <v>3267</v>
      </c>
      <c r="B54" s="294">
        <v>230699.51036740557</v>
      </c>
      <c r="C54" s="303" t="s">
        <v>195</v>
      </c>
      <c r="D54" s="303" t="s">
        <v>195</v>
      </c>
      <c r="E54" s="303" t="s">
        <v>195</v>
      </c>
      <c r="F54" s="303" t="s">
        <v>195</v>
      </c>
      <c r="G54" s="303" t="s">
        <v>195</v>
      </c>
      <c r="H54" s="303" t="s">
        <v>195</v>
      </c>
    </row>
    <row r="55" spans="1:8">
      <c r="A55" s="229" t="s">
        <v>3268</v>
      </c>
      <c r="B55" s="294" t="s">
        <v>582</v>
      </c>
      <c r="C55" s="303" t="s">
        <v>195</v>
      </c>
      <c r="D55" s="303" t="s">
        <v>195</v>
      </c>
      <c r="E55" s="303" t="s">
        <v>195</v>
      </c>
      <c r="F55" s="303" t="s">
        <v>195</v>
      </c>
      <c r="G55" s="303" t="s">
        <v>195</v>
      </c>
      <c r="H55" s="303" t="s">
        <v>195</v>
      </c>
    </row>
    <row r="56" spans="1:8">
      <c r="A56" s="307" t="s">
        <v>561</v>
      </c>
      <c r="B56" s="298" t="s">
        <v>520</v>
      </c>
      <c r="C56" s="303" t="s">
        <v>195</v>
      </c>
      <c r="D56" s="303" t="s">
        <v>195</v>
      </c>
      <c r="E56" s="303" t="s">
        <v>195</v>
      </c>
      <c r="F56" s="303" t="s">
        <v>195</v>
      </c>
      <c r="G56" s="303" t="s">
        <v>195</v>
      </c>
      <c r="H56" s="303" t="s">
        <v>195</v>
      </c>
    </row>
    <row r="57" spans="1:8">
      <c r="A57" s="307" t="s">
        <v>562</v>
      </c>
      <c r="B57" s="298" t="s">
        <v>520</v>
      </c>
      <c r="C57" s="303" t="s">
        <v>195</v>
      </c>
      <c r="D57" s="303" t="s">
        <v>195</v>
      </c>
      <c r="E57" s="303" t="s">
        <v>195</v>
      </c>
      <c r="F57" s="303" t="s">
        <v>195</v>
      </c>
      <c r="G57" s="303" t="s">
        <v>195</v>
      </c>
      <c r="H57" s="303" t="s">
        <v>195</v>
      </c>
    </row>
    <row r="58" spans="1:8">
      <c r="C58" s="5"/>
      <c r="D58" s="5"/>
    </row>
    <row r="59" spans="1:8" ht="16">
      <c r="A59" s="50" t="s">
        <v>563</v>
      </c>
      <c r="B59" s="51">
        <f>B8+B50</f>
        <v>6045831.9303266751</v>
      </c>
      <c r="C59" s="51">
        <f t="shared" ref="C59:G59" si="0">C8+C50</f>
        <v>11738.668394056973</v>
      </c>
      <c r="D59" s="51">
        <f t="shared" si="0"/>
        <v>259.40234604960767</v>
      </c>
      <c r="E59" s="51">
        <f t="shared" si="0"/>
        <v>18305.749424551203</v>
      </c>
      <c r="F59" s="51">
        <f t="shared" si="0"/>
        <v>65117.178069736605</v>
      </c>
      <c r="G59" s="51">
        <f t="shared" si="0"/>
        <v>7244.4555805128311</v>
      </c>
      <c r="H59" s="51">
        <f>H8</f>
        <v>12364.091048770906</v>
      </c>
    </row>
    <row r="60" spans="1:8" ht="16">
      <c r="A60" s="50" t="s">
        <v>96</v>
      </c>
      <c r="B60" s="51">
        <f>B11</f>
        <v>2400057.4856406469</v>
      </c>
      <c r="C60" s="51">
        <f t="shared" ref="C60:H60" si="1">C11</f>
        <v>34.823479419570468</v>
      </c>
      <c r="D60" s="51">
        <f t="shared" si="1"/>
        <v>100.86538569159121</v>
      </c>
      <c r="E60" s="51">
        <f t="shared" si="1"/>
        <v>3434.4290996747714</v>
      </c>
      <c r="F60" s="51">
        <f t="shared" si="1"/>
        <v>581.83867235005948</v>
      </c>
      <c r="G60" s="51">
        <f t="shared" si="1"/>
        <v>43.701395420034459</v>
      </c>
      <c r="H60" s="51">
        <f t="shared" si="1"/>
        <v>9439.0432746602182</v>
      </c>
    </row>
    <row r="61" spans="1:8" ht="16">
      <c r="A61" s="50" t="s">
        <v>4</v>
      </c>
      <c r="B61" s="51">
        <f>SUM(B22,B50)-G293</f>
        <v>1911856.6209068005</v>
      </c>
      <c r="C61" s="51">
        <f t="shared" ref="C61:H61" si="2">SUM(C22,C50)</f>
        <v>162.90247230948853</v>
      </c>
      <c r="D61" s="51">
        <f t="shared" si="2"/>
        <v>141.94351071141131</v>
      </c>
      <c r="E61" s="51">
        <f t="shared" si="2"/>
        <v>11998.643932744189</v>
      </c>
      <c r="F61" s="51">
        <f t="shared" si="2"/>
        <v>58747.464607753776</v>
      </c>
      <c r="G61" s="51">
        <f t="shared" si="2"/>
        <v>5777.5462986418306</v>
      </c>
      <c r="H61" s="51">
        <f t="shared" si="2"/>
        <v>618.63077203361581</v>
      </c>
    </row>
    <row r="62" spans="1:8" ht="16">
      <c r="A62" s="50" t="s">
        <v>2474</v>
      </c>
      <c r="B62" s="51">
        <f>SUM(B29:B30)</f>
        <v>586027.88174597803</v>
      </c>
      <c r="C62" s="51">
        <f t="shared" ref="C62:H62" si="3">SUM(C29:C30)</f>
        <v>205.33517802223591</v>
      </c>
      <c r="D62" s="51">
        <f t="shared" si="3"/>
        <v>4.0983304317602895</v>
      </c>
      <c r="E62" s="51">
        <f t="shared" si="3"/>
        <v>908.26373148672474</v>
      </c>
      <c r="F62" s="51">
        <f t="shared" si="3"/>
        <v>3021.64543736223</v>
      </c>
      <c r="G62" s="51">
        <f t="shared" si="3"/>
        <v>551.67725417600798</v>
      </c>
      <c r="H62" s="51">
        <f t="shared" si="3"/>
        <v>527.57585355553215</v>
      </c>
    </row>
    <row r="63" spans="1:8" ht="16">
      <c r="A63" s="50" t="s">
        <v>9</v>
      </c>
      <c r="B63" s="51">
        <f>SUM(B12:B14,B35,B45,B32)+G293-G374</f>
        <v>1134885.2223943246</v>
      </c>
      <c r="C63" s="51">
        <f>SUM(C12:C14,C35,C45,C32)-H374</f>
        <v>11335.583471714261</v>
      </c>
      <c r="D63" s="51">
        <f>SUM(D12:D14,D35,D45,D32)-I374</f>
        <v>11.193742820309819</v>
      </c>
      <c r="E63" s="51">
        <f t="shared" ref="E63:H63" si="4">SUM(E12:E14,E35,E45,E32)</f>
        <v>1964.4126606455166</v>
      </c>
      <c r="F63" s="51">
        <f t="shared" si="4"/>
        <v>2766.2293522705422</v>
      </c>
      <c r="G63" s="51">
        <f t="shared" si="4"/>
        <v>871.53063227495795</v>
      </c>
      <c r="H63" s="51">
        <f t="shared" si="4"/>
        <v>1778.8411485215402</v>
      </c>
    </row>
    <row r="64" spans="1:8" ht="16">
      <c r="A64" s="50" t="s">
        <v>138</v>
      </c>
      <c r="B64" s="51">
        <f>B31</f>
        <v>291.62758231404649</v>
      </c>
      <c r="C64" s="51">
        <f t="shared" ref="C64:H64" si="5">C31</f>
        <v>1.8597887494070001E-2</v>
      </c>
      <c r="D64" s="51">
        <f t="shared" si="5"/>
        <v>2.7004131976500001E-3</v>
      </c>
      <c r="E64" s="51" t="str">
        <f t="shared" si="5"/>
        <v>IE</v>
      </c>
      <c r="F64" s="51" t="str">
        <f t="shared" si="5"/>
        <v>IE</v>
      </c>
      <c r="G64" s="51" t="str">
        <f t="shared" si="5"/>
        <v>IE</v>
      </c>
      <c r="H64" s="51" t="str">
        <f t="shared" si="5"/>
        <v>IE</v>
      </c>
    </row>
    <row r="65" spans="1:10" ht="16">
      <c r="A65" s="50" t="s">
        <v>3257</v>
      </c>
      <c r="B65" s="51">
        <f>G374</f>
        <v>12713.092056610814</v>
      </c>
      <c r="C65" s="51">
        <f t="shared" ref="C65:D65" si="6">H374</f>
        <v>5.1947039253499999E-3</v>
      </c>
      <c r="D65" s="51">
        <f t="shared" si="6"/>
        <v>1.29867598133739</v>
      </c>
      <c r="E65" s="51"/>
      <c r="F65" s="51"/>
      <c r="G65" s="51"/>
      <c r="H65" s="51"/>
    </row>
    <row r="66" spans="1:10" ht="48">
      <c r="A66" s="1" t="s">
        <v>3258</v>
      </c>
      <c r="B66" s="5"/>
      <c r="C66" s="5"/>
      <c r="D66" s="5"/>
      <c r="E66" s="5"/>
      <c r="F66" s="5"/>
      <c r="G66" s="5"/>
      <c r="H66" s="5"/>
    </row>
    <row r="67" spans="1:10" ht="16" thickBot="1">
      <c r="B67" s="83"/>
      <c r="C67" s="83"/>
      <c r="D67" s="83"/>
      <c r="E67" s="83"/>
      <c r="F67" s="83"/>
      <c r="G67" s="83"/>
      <c r="H67" s="83"/>
    </row>
    <row r="68" spans="1:10" ht="16">
      <c r="A68" s="381" t="s">
        <v>564</v>
      </c>
      <c r="B68" s="382"/>
      <c r="C68" s="230"/>
      <c r="D68" s="230"/>
      <c r="E68" s="230"/>
      <c r="F68" s="230"/>
      <c r="G68" s="230"/>
      <c r="H68" s="230"/>
      <c r="I68" s="54"/>
      <c r="J68" s="49" t="s">
        <v>504</v>
      </c>
    </row>
    <row r="69" spans="1:10" ht="16">
      <c r="A69" s="48" t="s">
        <v>565</v>
      </c>
      <c r="B69" s="52"/>
      <c r="C69" s="53"/>
      <c r="D69" s="53"/>
      <c r="E69" s="53"/>
      <c r="F69" s="53"/>
      <c r="G69" s="53"/>
      <c r="H69" s="53"/>
      <c r="I69" s="54"/>
      <c r="J69" s="49" t="s">
        <v>3421</v>
      </c>
    </row>
    <row r="70" spans="1:10" ht="16">
      <c r="A70" s="48"/>
      <c r="B70" s="52"/>
      <c r="C70" s="53"/>
      <c r="D70" s="53"/>
      <c r="E70" s="53"/>
      <c r="F70" s="53"/>
      <c r="G70" s="53"/>
      <c r="H70" s="49"/>
      <c r="I70" s="54"/>
      <c r="J70" s="49" t="s">
        <v>505</v>
      </c>
    </row>
    <row r="71" spans="1:10">
      <c r="A71" s="383" t="s">
        <v>506</v>
      </c>
      <c r="B71" s="386" t="s">
        <v>566</v>
      </c>
      <c r="C71" s="387"/>
      <c r="D71" s="386" t="s">
        <v>567</v>
      </c>
      <c r="E71" s="388"/>
      <c r="F71" s="389"/>
      <c r="G71" s="386" t="s">
        <v>568</v>
      </c>
      <c r="H71" s="390"/>
      <c r="I71" s="390"/>
      <c r="J71" s="387"/>
    </row>
    <row r="72" spans="1:10">
      <c r="A72" s="384"/>
      <c r="B72" s="391" t="s">
        <v>569</v>
      </c>
      <c r="C72" s="392"/>
      <c r="D72" s="395" t="s">
        <v>570</v>
      </c>
      <c r="E72" s="391" t="s">
        <v>508</v>
      </c>
      <c r="F72" s="392" t="s">
        <v>509</v>
      </c>
      <c r="G72" s="395" t="s">
        <v>571</v>
      </c>
      <c r="H72" s="395" t="s">
        <v>508</v>
      </c>
      <c r="I72" s="395" t="s">
        <v>509</v>
      </c>
      <c r="J72" s="288" t="s">
        <v>507</v>
      </c>
    </row>
    <row r="73" spans="1:10">
      <c r="A73" s="384"/>
      <c r="B73" s="393"/>
      <c r="C73" s="394"/>
      <c r="D73" s="396"/>
      <c r="E73" s="393"/>
      <c r="F73" s="394"/>
      <c r="G73" s="397"/>
      <c r="H73" s="396"/>
      <c r="I73" s="396"/>
      <c r="J73" s="288" t="s">
        <v>572</v>
      </c>
    </row>
    <row r="74" spans="1:10" ht="16" thickBot="1">
      <c r="A74" s="385"/>
      <c r="B74" s="291" t="s">
        <v>573</v>
      </c>
      <c r="C74" s="55" t="s">
        <v>574</v>
      </c>
      <c r="D74" s="55" t="s">
        <v>575</v>
      </c>
      <c r="E74" s="403" t="s">
        <v>576</v>
      </c>
      <c r="F74" s="404"/>
      <c r="G74" s="403" t="s">
        <v>514</v>
      </c>
      <c r="H74" s="401"/>
      <c r="I74" s="401"/>
      <c r="J74" s="402"/>
    </row>
    <row r="75" spans="1:10" ht="16" thickTop="1">
      <c r="A75" s="56" t="s">
        <v>577</v>
      </c>
      <c r="B75" s="308">
        <v>91137862.196821675</v>
      </c>
      <c r="C75" s="308" t="s">
        <v>578</v>
      </c>
      <c r="D75" s="303" t="s">
        <v>195</v>
      </c>
      <c r="E75" s="303" t="s">
        <v>195</v>
      </c>
      <c r="F75" s="303" t="s">
        <v>195</v>
      </c>
      <c r="G75" s="308">
        <v>5895355.24157112</v>
      </c>
      <c r="H75" s="308">
        <v>471.45668024581687</v>
      </c>
      <c r="I75" s="308">
        <v>256.02211621946361</v>
      </c>
      <c r="J75" s="308" t="s">
        <v>582</v>
      </c>
    </row>
    <row r="76" spans="1:10">
      <c r="A76" s="309" t="s">
        <v>579</v>
      </c>
      <c r="B76" s="308">
        <v>41043265.44914683</v>
      </c>
      <c r="C76" s="308" t="s">
        <v>578</v>
      </c>
      <c r="D76" s="308">
        <v>62.84904662471471</v>
      </c>
      <c r="E76" s="308">
        <v>4.4582659657373203</v>
      </c>
      <c r="F76" s="308">
        <v>3.4887046842559699</v>
      </c>
      <c r="G76" s="308">
        <v>2579530.1038439716</v>
      </c>
      <c r="H76" s="308">
        <v>182.9817934746539</v>
      </c>
      <c r="I76" s="308">
        <v>143.18783242959987</v>
      </c>
      <c r="J76" s="308" t="s">
        <v>520</v>
      </c>
    </row>
    <row r="77" spans="1:10">
      <c r="A77" s="309" t="s">
        <v>580</v>
      </c>
      <c r="B77" s="308">
        <v>23547856.46013758</v>
      </c>
      <c r="C77" s="308" t="s">
        <v>578</v>
      </c>
      <c r="D77" s="308">
        <v>90.390222007608685</v>
      </c>
      <c r="E77" s="308">
        <v>1.3293847084140999</v>
      </c>
      <c r="F77" s="308">
        <v>4.0838943275543604</v>
      </c>
      <c r="G77" s="308">
        <v>2128495.9732351382</v>
      </c>
      <c r="H77" s="308">
        <v>31.304160294037182</v>
      </c>
      <c r="I77" s="308">
        <v>96.166957423620119</v>
      </c>
      <c r="J77" s="308" t="s">
        <v>520</v>
      </c>
    </row>
    <row r="78" spans="1:10">
      <c r="A78" s="309" t="s">
        <v>581</v>
      </c>
      <c r="B78" s="308">
        <v>23571618.577340122</v>
      </c>
      <c r="C78" s="308" t="s">
        <v>578</v>
      </c>
      <c r="D78" s="308">
        <v>49.812237156145379</v>
      </c>
      <c r="E78" s="308">
        <v>3.11233754212514</v>
      </c>
      <c r="F78" s="308">
        <v>0.33678108860792</v>
      </c>
      <c r="G78" s="308">
        <v>1174155.0547286684</v>
      </c>
      <c r="H78" s="308">
        <v>73.362833426910115</v>
      </c>
      <c r="I78" s="308">
        <v>7.9384753647272399</v>
      </c>
      <c r="J78" s="308" t="s">
        <v>520</v>
      </c>
    </row>
    <row r="79" spans="1:10">
      <c r="A79" s="309" t="s">
        <v>3384</v>
      </c>
      <c r="B79" s="308">
        <v>354960.13390164654</v>
      </c>
      <c r="C79" s="308" t="s">
        <v>578</v>
      </c>
      <c r="D79" s="308">
        <v>37.1143362454117</v>
      </c>
      <c r="E79" s="308">
        <v>1.46346122542E-2</v>
      </c>
      <c r="F79" s="308">
        <v>3.6586530635500401</v>
      </c>
      <c r="G79" s="308">
        <v>13174.10976334207</v>
      </c>
      <c r="H79" s="308">
        <v>5.1947039253499999E-3</v>
      </c>
      <c r="I79" s="308">
        <v>1.29867598133739</v>
      </c>
      <c r="J79" s="308" t="s">
        <v>582</v>
      </c>
    </row>
    <row r="80" spans="1:10">
      <c r="A80" s="309" t="s">
        <v>3385</v>
      </c>
      <c r="B80" s="308" t="s">
        <v>549</v>
      </c>
      <c r="C80" s="308" t="s">
        <v>578</v>
      </c>
      <c r="D80" s="308" t="s">
        <v>549</v>
      </c>
      <c r="E80" s="308" t="s">
        <v>549</v>
      </c>
      <c r="F80" s="308" t="s">
        <v>549</v>
      </c>
      <c r="G80" s="308" t="s">
        <v>549</v>
      </c>
      <c r="H80" s="308" t="s">
        <v>549</v>
      </c>
      <c r="I80" s="308" t="s">
        <v>549</v>
      </c>
      <c r="J80" s="308" t="s">
        <v>549</v>
      </c>
    </row>
    <row r="81" spans="1:10">
      <c r="A81" s="309" t="s">
        <v>3386</v>
      </c>
      <c r="B81" s="308">
        <v>2620161.5762954974</v>
      </c>
      <c r="C81" s="308" t="s">
        <v>578</v>
      </c>
      <c r="D81" s="308">
        <v>88.047818292785962</v>
      </c>
      <c r="E81" s="308">
        <v>70.149375522924387</v>
      </c>
      <c r="F81" s="308">
        <v>2.8357697812987901</v>
      </c>
      <c r="G81" s="303" t="s">
        <v>195</v>
      </c>
      <c r="H81" s="308">
        <v>183.80269834629033</v>
      </c>
      <c r="I81" s="308">
        <v>7.4301750201789796</v>
      </c>
      <c r="J81" s="308" t="s">
        <v>520</v>
      </c>
    </row>
    <row r="82" spans="1:10">
      <c r="A82" s="310" t="s">
        <v>583</v>
      </c>
      <c r="B82" s="308">
        <v>32389766.968968615</v>
      </c>
      <c r="C82" s="308" t="s">
        <v>578</v>
      </c>
      <c r="D82" s="303" t="s">
        <v>195</v>
      </c>
      <c r="E82" s="303" t="s">
        <v>195</v>
      </c>
      <c r="F82" s="303" t="s">
        <v>195</v>
      </c>
      <c r="G82" s="308">
        <v>2536779.2265180089</v>
      </c>
      <c r="H82" s="308">
        <v>38.041270916860228</v>
      </c>
      <c r="I82" s="308">
        <v>101.32393509195673</v>
      </c>
      <c r="J82" s="308" t="s">
        <v>582</v>
      </c>
    </row>
    <row r="83" spans="1:10">
      <c r="A83" s="311" t="s">
        <v>579</v>
      </c>
      <c r="B83" s="308">
        <v>1341824.3940511984</v>
      </c>
      <c r="C83" s="308" t="s">
        <v>578</v>
      </c>
      <c r="D83" s="308">
        <v>75.791010443823595</v>
      </c>
      <c r="E83" s="308">
        <v>0.72442924400886</v>
      </c>
      <c r="F83" s="308">
        <v>0.32133945451558998</v>
      </c>
      <c r="G83" s="308">
        <v>101698.22666331165</v>
      </c>
      <c r="H83" s="308">
        <v>0.97205683137514998</v>
      </c>
      <c r="I83" s="308">
        <v>0.43118111884012</v>
      </c>
      <c r="J83" s="308" t="s">
        <v>520</v>
      </c>
    </row>
    <row r="84" spans="1:10">
      <c r="A84" s="311" t="s">
        <v>580</v>
      </c>
      <c r="B84" s="308">
        <v>21970021.331539605</v>
      </c>
      <c r="C84" s="308" t="s">
        <v>578</v>
      </c>
      <c r="D84" s="308">
        <v>90.620563081369596</v>
      </c>
      <c r="E84" s="308">
        <v>0.73461217854264005</v>
      </c>
      <c r="F84" s="308">
        <v>4.2883790815637504</v>
      </c>
      <c r="G84" s="308">
        <v>1990935.7039738202</v>
      </c>
      <c r="H84" s="308">
        <v>16.139445232990571</v>
      </c>
      <c r="I84" s="308">
        <v>94.215779899683724</v>
      </c>
      <c r="J84" s="308" t="s">
        <v>520</v>
      </c>
    </row>
    <row r="85" spans="1:10">
      <c r="A85" s="311" t="s">
        <v>581</v>
      </c>
      <c r="B85" s="308">
        <v>8829876.3098276611</v>
      </c>
      <c r="C85" s="308" t="s">
        <v>578</v>
      </c>
      <c r="D85" s="308">
        <v>50.248073994006518</v>
      </c>
      <c r="E85" s="308">
        <v>2.3689668073318502</v>
      </c>
      <c r="F85" s="308">
        <v>0.75481115226358997</v>
      </c>
      <c r="G85" s="308">
        <v>443684.27817414561</v>
      </c>
      <c r="H85" s="308">
        <v>20.9176838908276</v>
      </c>
      <c r="I85" s="308">
        <v>6.6648891117659703</v>
      </c>
      <c r="J85" s="308" t="s">
        <v>520</v>
      </c>
    </row>
    <row r="86" spans="1:10">
      <c r="A86" s="311" t="s">
        <v>3384</v>
      </c>
      <c r="B86" s="308">
        <v>52888.087323471489</v>
      </c>
      <c r="C86" s="308" t="s">
        <v>578</v>
      </c>
      <c r="D86" s="308">
        <v>8.7168534553273496</v>
      </c>
      <c r="E86" s="308" t="s">
        <v>3269</v>
      </c>
      <c r="F86" s="308" t="s">
        <v>3269</v>
      </c>
      <c r="G86" s="308">
        <v>461.01770673125719</v>
      </c>
      <c r="H86" s="308" t="s">
        <v>3269</v>
      </c>
      <c r="I86" s="308" t="s">
        <v>3269</v>
      </c>
      <c r="J86" s="308" t="s">
        <v>582</v>
      </c>
    </row>
    <row r="87" spans="1:10">
      <c r="A87" s="311" t="s">
        <v>3385</v>
      </c>
      <c r="B87" s="308" t="s">
        <v>549</v>
      </c>
      <c r="C87" s="308" t="s">
        <v>578</v>
      </c>
      <c r="D87" s="308" t="s">
        <v>549</v>
      </c>
      <c r="E87" s="308" t="s">
        <v>549</v>
      </c>
      <c r="F87" s="308" t="s">
        <v>549</v>
      </c>
      <c r="G87" s="308" t="s">
        <v>549</v>
      </c>
      <c r="H87" s="308" t="s">
        <v>549</v>
      </c>
      <c r="I87" s="308" t="s">
        <v>549</v>
      </c>
      <c r="J87" s="308" t="s">
        <v>549</v>
      </c>
    </row>
    <row r="88" spans="1:10">
      <c r="A88" s="311" t="s">
        <v>3386</v>
      </c>
      <c r="B88" s="308">
        <v>195156.84622667928</v>
      </c>
      <c r="C88" s="308" t="s">
        <v>578</v>
      </c>
      <c r="D88" s="308">
        <v>97.735736802039924</v>
      </c>
      <c r="E88" s="308">
        <v>6.192435418265E-2</v>
      </c>
      <c r="F88" s="308">
        <v>6.192435418265E-2</v>
      </c>
      <c r="G88" s="308">
        <v>19073.798157926904</v>
      </c>
      <c r="H88" s="308">
        <v>1.2084961666909999E-2</v>
      </c>
      <c r="I88" s="308">
        <v>1.2084961666909999E-2</v>
      </c>
      <c r="J88" s="308" t="s">
        <v>520</v>
      </c>
    </row>
    <row r="89" spans="1:10">
      <c r="A89" s="312" t="s">
        <v>3387</v>
      </c>
      <c r="B89" s="308">
        <v>29762022.261531696</v>
      </c>
      <c r="C89" s="308" t="s">
        <v>578</v>
      </c>
      <c r="D89" s="303" t="s">
        <v>195</v>
      </c>
      <c r="E89" s="303" t="s">
        <v>195</v>
      </c>
      <c r="F89" s="303" t="s">
        <v>195</v>
      </c>
      <c r="G89" s="308">
        <v>2400057.4856406469</v>
      </c>
      <c r="H89" s="308">
        <v>34.823479419570468</v>
      </c>
      <c r="I89" s="308">
        <v>100.86538569159121</v>
      </c>
      <c r="J89" s="308" t="s">
        <v>582</v>
      </c>
    </row>
    <row r="90" spans="1:10">
      <c r="A90" s="311" t="s">
        <v>579</v>
      </c>
      <c r="B90" s="308">
        <v>1289345.7754762077</v>
      </c>
      <c r="C90" s="308" t="s">
        <v>578</v>
      </c>
      <c r="D90" s="308">
        <v>75.981710695644367</v>
      </c>
      <c r="E90" s="308">
        <v>0.66331306705496995</v>
      </c>
      <c r="F90" s="308">
        <v>0.25283307148143003</v>
      </c>
      <c r="G90" s="308">
        <v>97966.697698884454</v>
      </c>
      <c r="H90" s="308">
        <v>0.85523990082548995</v>
      </c>
      <c r="I90" s="308">
        <v>0.32598925261525002</v>
      </c>
      <c r="J90" s="308" t="s">
        <v>520</v>
      </c>
    </row>
    <row r="91" spans="1:10">
      <c r="A91" s="311" t="s">
        <v>580</v>
      </c>
      <c r="B91" s="308">
        <v>21878947.484241422</v>
      </c>
      <c r="C91" s="308" t="s">
        <v>578</v>
      </c>
      <c r="D91" s="308">
        <v>90.624623010701626</v>
      </c>
      <c r="E91" s="308">
        <v>0.69812515865578995</v>
      </c>
      <c r="F91" s="308">
        <v>4.3002982540659396</v>
      </c>
      <c r="G91" s="308">
        <v>1982771.3676303178</v>
      </c>
      <c r="H91" s="308">
        <v>15.27424368365784</v>
      </c>
      <c r="I91" s="308">
        <v>94.085999667283815</v>
      </c>
      <c r="J91" s="308" t="s">
        <v>520</v>
      </c>
    </row>
    <row r="92" spans="1:10">
      <c r="A92" s="311" t="s">
        <v>581</v>
      </c>
      <c r="B92" s="308">
        <v>6345684.0682639154</v>
      </c>
      <c r="C92" s="308" t="s">
        <v>578</v>
      </c>
      <c r="D92" s="308">
        <v>50.248073994006518</v>
      </c>
      <c r="E92" s="308">
        <v>2.9440341927598199</v>
      </c>
      <c r="F92" s="308">
        <v>1.01506972939916</v>
      </c>
      <c r="G92" s="308">
        <v>318858.40260471357</v>
      </c>
      <c r="H92" s="308">
        <v>18.681910873420229</v>
      </c>
      <c r="I92" s="308">
        <v>6.4413118100252298</v>
      </c>
      <c r="J92" s="308" t="s">
        <v>520</v>
      </c>
    </row>
    <row r="93" spans="1:10">
      <c r="A93" s="311" t="s">
        <v>3384</v>
      </c>
      <c r="B93" s="308">
        <v>52888.087323471489</v>
      </c>
      <c r="C93" s="308" t="s">
        <v>578</v>
      </c>
      <c r="D93" s="308">
        <v>8.7168534553273496</v>
      </c>
      <c r="E93" s="308" t="s">
        <v>554</v>
      </c>
      <c r="F93" s="308" t="s">
        <v>554</v>
      </c>
      <c r="G93" s="308">
        <v>461.01770673125719</v>
      </c>
      <c r="H93" s="308" t="s">
        <v>554</v>
      </c>
      <c r="I93" s="308" t="s">
        <v>554</v>
      </c>
      <c r="J93" s="308" t="s">
        <v>520</v>
      </c>
    </row>
    <row r="94" spans="1:10">
      <c r="A94" s="311" t="s">
        <v>3385</v>
      </c>
      <c r="B94" s="308" t="s">
        <v>549</v>
      </c>
      <c r="C94" s="308" t="s">
        <v>578</v>
      </c>
      <c r="D94" s="308" t="s">
        <v>549</v>
      </c>
      <c r="E94" s="308" t="s">
        <v>549</v>
      </c>
      <c r="F94" s="308" t="s">
        <v>549</v>
      </c>
      <c r="G94" s="308" t="s">
        <v>549</v>
      </c>
      <c r="H94" s="308" t="s">
        <v>549</v>
      </c>
      <c r="I94" s="308" t="s">
        <v>549</v>
      </c>
      <c r="J94" s="308" t="s">
        <v>549</v>
      </c>
    </row>
    <row r="95" spans="1:10">
      <c r="A95" s="311" t="s">
        <v>3386</v>
      </c>
      <c r="B95" s="308">
        <v>195156.84622667928</v>
      </c>
      <c r="C95" s="308" t="s">
        <v>578</v>
      </c>
      <c r="D95" s="308">
        <v>97.735736802039924</v>
      </c>
      <c r="E95" s="308">
        <v>6.192435418265E-2</v>
      </c>
      <c r="F95" s="308">
        <v>6.192435418265E-2</v>
      </c>
      <c r="G95" s="308">
        <v>19073.798157926904</v>
      </c>
      <c r="H95" s="308">
        <v>1.2084961666909999E-2</v>
      </c>
      <c r="I95" s="308">
        <v>1.2084961666909999E-2</v>
      </c>
      <c r="J95" s="308" t="s">
        <v>520</v>
      </c>
    </row>
    <row r="96" spans="1:10">
      <c r="A96" s="313" t="s">
        <v>584</v>
      </c>
      <c r="B96" s="308">
        <v>29762022.261531696</v>
      </c>
      <c r="C96" s="308" t="s">
        <v>578</v>
      </c>
      <c r="D96" s="303" t="s">
        <v>195</v>
      </c>
      <c r="E96" s="303" t="s">
        <v>195</v>
      </c>
      <c r="F96" s="303" t="s">
        <v>195</v>
      </c>
      <c r="G96" s="308">
        <v>2400057.4856406469</v>
      </c>
      <c r="H96" s="308">
        <v>34.823479419570468</v>
      </c>
      <c r="I96" s="308">
        <v>100.86538569159121</v>
      </c>
      <c r="J96" s="308" t="s">
        <v>582</v>
      </c>
    </row>
    <row r="97" spans="1:10">
      <c r="A97" s="314" t="s">
        <v>585</v>
      </c>
      <c r="B97" s="298">
        <v>1289345.7754762077</v>
      </c>
      <c r="C97" s="308" t="s">
        <v>578</v>
      </c>
      <c r="D97" s="308">
        <v>75.981710695644367</v>
      </c>
      <c r="E97" s="308">
        <v>0.66331306705496995</v>
      </c>
      <c r="F97" s="308">
        <v>0.25283307148143003</v>
      </c>
      <c r="G97" s="298">
        <v>97966.697698884454</v>
      </c>
      <c r="H97" s="298">
        <v>0.85523990082548995</v>
      </c>
      <c r="I97" s="298">
        <v>0.32598925261525002</v>
      </c>
      <c r="J97" s="298" t="s">
        <v>520</v>
      </c>
    </row>
    <row r="98" spans="1:10">
      <c r="A98" s="314" t="s">
        <v>586</v>
      </c>
      <c r="B98" s="298">
        <v>21878947.484241422</v>
      </c>
      <c r="C98" s="308" t="s">
        <v>578</v>
      </c>
      <c r="D98" s="308">
        <v>90.624623010701626</v>
      </c>
      <c r="E98" s="308">
        <v>0.69812515865578995</v>
      </c>
      <c r="F98" s="308">
        <v>4.3002982540659396</v>
      </c>
      <c r="G98" s="298">
        <v>1982771.3676303178</v>
      </c>
      <c r="H98" s="298">
        <v>15.27424368365784</v>
      </c>
      <c r="I98" s="298">
        <v>94.085999667283815</v>
      </c>
      <c r="J98" s="298" t="s">
        <v>520</v>
      </c>
    </row>
    <row r="99" spans="1:10">
      <c r="A99" s="314" t="s">
        <v>587</v>
      </c>
      <c r="B99" s="298">
        <v>6345684.0682639154</v>
      </c>
      <c r="C99" s="308" t="s">
        <v>578</v>
      </c>
      <c r="D99" s="308">
        <v>50.248073994006518</v>
      </c>
      <c r="E99" s="308">
        <v>2.9440341927598199</v>
      </c>
      <c r="F99" s="308">
        <v>1.01506972939916</v>
      </c>
      <c r="G99" s="298">
        <v>318858.40260471357</v>
      </c>
      <c r="H99" s="298">
        <v>18.681910873420229</v>
      </c>
      <c r="I99" s="298">
        <v>6.4413118100252298</v>
      </c>
      <c r="J99" s="298" t="s">
        <v>520</v>
      </c>
    </row>
    <row r="100" spans="1:10">
      <c r="A100" s="314" t="s">
        <v>588</v>
      </c>
      <c r="B100" s="298">
        <v>52888.087323471489</v>
      </c>
      <c r="C100" s="308" t="s">
        <v>578</v>
      </c>
      <c r="D100" s="308">
        <v>8.7168534553273496</v>
      </c>
      <c r="E100" s="308" t="s">
        <v>520</v>
      </c>
      <c r="F100" s="308" t="s">
        <v>520</v>
      </c>
      <c r="G100" s="298">
        <v>461.01770673125719</v>
      </c>
      <c r="H100" s="298" t="s">
        <v>520</v>
      </c>
      <c r="I100" s="298" t="s">
        <v>520</v>
      </c>
      <c r="J100" s="298" t="s">
        <v>520</v>
      </c>
    </row>
    <row r="101" spans="1:10">
      <c r="A101" s="314" t="s">
        <v>589</v>
      </c>
      <c r="B101" s="298" t="s">
        <v>549</v>
      </c>
      <c r="C101" s="308" t="s">
        <v>578</v>
      </c>
      <c r="D101" s="308" t="s">
        <v>549</v>
      </c>
      <c r="E101" s="308" t="s">
        <v>549</v>
      </c>
      <c r="F101" s="308" t="s">
        <v>549</v>
      </c>
      <c r="G101" s="298" t="s">
        <v>549</v>
      </c>
      <c r="H101" s="298" t="s">
        <v>549</v>
      </c>
      <c r="I101" s="298" t="s">
        <v>549</v>
      </c>
      <c r="J101" s="298" t="s">
        <v>549</v>
      </c>
    </row>
    <row r="102" spans="1:10">
      <c r="A102" s="314" t="s">
        <v>95</v>
      </c>
      <c r="B102" s="298">
        <v>195156.84622667928</v>
      </c>
      <c r="C102" s="308" t="s">
        <v>578</v>
      </c>
      <c r="D102" s="308">
        <v>97.735736802039924</v>
      </c>
      <c r="E102" s="308">
        <v>6.192435418265E-2</v>
      </c>
      <c r="F102" s="308">
        <v>6.192435418265E-2</v>
      </c>
      <c r="G102" s="298">
        <v>19073.798157926904</v>
      </c>
      <c r="H102" s="298">
        <v>1.2084961666909999E-2</v>
      </c>
      <c r="I102" s="298">
        <v>1.2084961666909999E-2</v>
      </c>
      <c r="J102" s="298" t="s">
        <v>520</v>
      </c>
    </row>
    <row r="103" spans="1:10">
      <c r="A103" s="313" t="s">
        <v>590</v>
      </c>
      <c r="B103" s="308" t="s">
        <v>3270</v>
      </c>
      <c r="C103" s="308" t="s">
        <v>578</v>
      </c>
      <c r="D103" s="303" t="s">
        <v>195</v>
      </c>
      <c r="E103" s="303" t="s">
        <v>195</v>
      </c>
      <c r="F103" s="303" t="s">
        <v>195</v>
      </c>
      <c r="G103" s="308" t="s">
        <v>3270</v>
      </c>
      <c r="H103" s="308" t="s">
        <v>594</v>
      </c>
      <c r="I103" s="308" t="s">
        <v>594</v>
      </c>
      <c r="J103" s="308" t="s">
        <v>582</v>
      </c>
    </row>
    <row r="104" spans="1:10">
      <c r="A104" s="314" t="s">
        <v>585</v>
      </c>
      <c r="B104" s="298" t="s">
        <v>522</v>
      </c>
      <c r="C104" s="308" t="s">
        <v>578</v>
      </c>
      <c r="D104" s="308" t="s">
        <v>554</v>
      </c>
      <c r="E104" s="308" t="s">
        <v>522</v>
      </c>
      <c r="F104" s="308" t="s">
        <v>522</v>
      </c>
      <c r="G104" s="298" t="s">
        <v>522</v>
      </c>
      <c r="H104" s="298" t="s">
        <v>522</v>
      </c>
      <c r="I104" s="298" t="s">
        <v>522</v>
      </c>
      <c r="J104" s="298" t="s">
        <v>520</v>
      </c>
    </row>
    <row r="105" spans="1:10">
      <c r="A105" s="314" t="s">
        <v>586</v>
      </c>
      <c r="B105" s="298" t="s">
        <v>522</v>
      </c>
      <c r="C105" s="308" t="s">
        <v>578</v>
      </c>
      <c r="D105" s="308" t="s">
        <v>554</v>
      </c>
      <c r="E105" s="308" t="s">
        <v>522</v>
      </c>
      <c r="F105" s="308" t="s">
        <v>522</v>
      </c>
      <c r="G105" s="298" t="s">
        <v>522</v>
      </c>
      <c r="H105" s="298" t="s">
        <v>522</v>
      </c>
      <c r="I105" s="298" t="s">
        <v>522</v>
      </c>
      <c r="J105" s="298" t="s">
        <v>520</v>
      </c>
    </row>
    <row r="106" spans="1:10">
      <c r="A106" s="314" t="s">
        <v>587</v>
      </c>
      <c r="B106" s="298" t="s">
        <v>522</v>
      </c>
      <c r="C106" s="308" t="s">
        <v>578</v>
      </c>
      <c r="D106" s="308" t="s">
        <v>554</v>
      </c>
      <c r="E106" s="308" t="s">
        <v>522</v>
      </c>
      <c r="F106" s="308" t="s">
        <v>522</v>
      </c>
      <c r="G106" s="298" t="s">
        <v>522</v>
      </c>
      <c r="H106" s="298" t="s">
        <v>522</v>
      </c>
      <c r="I106" s="298" t="s">
        <v>522</v>
      </c>
      <c r="J106" s="298" t="s">
        <v>520</v>
      </c>
    </row>
    <row r="107" spans="1:10">
      <c r="A107" s="314" t="s">
        <v>588</v>
      </c>
      <c r="B107" s="298" t="s">
        <v>522</v>
      </c>
      <c r="C107" s="308" t="s">
        <v>578</v>
      </c>
      <c r="D107" s="308" t="s">
        <v>554</v>
      </c>
      <c r="E107" s="308" t="s">
        <v>522</v>
      </c>
      <c r="F107" s="308" t="s">
        <v>522</v>
      </c>
      <c r="G107" s="298" t="s">
        <v>522</v>
      </c>
      <c r="H107" s="298" t="s">
        <v>522</v>
      </c>
      <c r="I107" s="298" t="s">
        <v>522</v>
      </c>
      <c r="J107" s="298" t="s">
        <v>520</v>
      </c>
    </row>
    <row r="108" spans="1:10">
      <c r="A108" s="314" t="s">
        <v>589</v>
      </c>
      <c r="B108" s="298" t="s">
        <v>549</v>
      </c>
      <c r="C108" s="308" t="s">
        <v>578</v>
      </c>
      <c r="D108" s="308" t="s">
        <v>549</v>
      </c>
      <c r="E108" s="308" t="s">
        <v>549</v>
      </c>
      <c r="F108" s="308" t="s">
        <v>549</v>
      </c>
      <c r="G108" s="298" t="s">
        <v>549</v>
      </c>
      <c r="H108" s="298" t="s">
        <v>549</v>
      </c>
      <c r="I108" s="298" t="s">
        <v>549</v>
      </c>
      <c r="J108" s="298" t="s">
        <v>549</v>
      </c>
    </row>
    <row r="109" spans="1:10">
      <c r="A109" s="314" t="s">
        <v>95</v>
      </c>
      <c r="B109" s="298" t="s">
        <v>522</v>
      </c>
      <c r="C109" s="308" t="s">
        <v>578</v>
      </c>
      <c r="D109" s="308" t="s">
        <v>554</v>
      </c>
      <c r="E109" s="308" t="s">
        <v>522</v>
      </c>
      <c r="F109" s="308" t="s">
        <v>522</v>
      </c>
      <c r="G109" s="298" t="s">
        <v>522</v>
      </c>
      <c r="H109" s="298" t="s">
        <v>522</v>
      </c>
      <c r="I109" s="298" t="s">
        <v>522</v>
      </c>
      <c r="J109" s="298" t="s">
        <v>520</v>
      </c>
    </row>
    <row r="110" spans="1:10">
      <c r="A110" s="313" t="s">
        <v>591</v>
      </c>
      <c r="B110" s="308" t="s">
        <v>3270</v>
      </c>
      <c r="C110" s="308" t="s">
        <v>578</v>
      </c>
      <c r="D110" s="303" t="s">
        <v>195</v>
      </c>
      <c r="E110" s="303" t="s">
        <v>195</v>
      </c>
      <c r="F110" s="303" t="s">
        <v>195</v>
      </c>
      <c r="G110" s="308" t="s">
        <v>594</v>
      </c>
      <c r="H110" s="308" t="s">
        <v>3270</v>
      </c>
      <c r="I110" s="308" t="s">
        <v>594</v>
      </c>
      <c r="J110" s="308" t="s">
        <v>582</v>
      </c>
    </row>
    <row r="111" spans="1:10">
      <c r="A111" s="314" t="s">
        <v>585</v>
      </c>
      <c r="B111" s="298" t="s">
        <v>522</v>
      </c>
      <c r="C111" s="308" t="s">
        <v>578</v>
      </c>
      <c r="D111" s="308" t="s">
        <v>554</v>
      </c>
      <c r="E111" s="308" t="s">
        <v>522</v>
      </c>
      <c r="F111" s="308" t="s">
        <v>522</v>
      </c>
      <c r="G111" s="298" t="s">
        <v>522</v>
      </c>
      <c r="H111" s="298" t="s">
        <v>522</v>
      </c>
      <c r="I111" s="298" t="s">
        <v>522</v>
      </c>
      <c r="J111" s="298" t="s">
        <v>520</v>
      </c>
    </row>
    <row r="112" spans="1:10">
      <c r="A112" s="314" t="s">
        <v>586</v>
      </c>
      <c r="B112" s="298" t="s">
        <v>522</v>
      </c>
      <c r="C112" s="308" t="s">
        <v>578</v>
      </c>
      <c r="D112" s="308" t="s">
        <v>554</v>
      </c>
      <c r="E112" s="308" t="s">
        <v>522</v>
      </c>
      <c r="F112" s="308" t="s">
        <v>522</v>
      </c>
      <c r="G112" s="298" t="s">
        <v>522</v>
      </c>
      <c r="H112" s="298" t="s">
        <v>522</v>
      </c>
      <c r="I112" s="298" t="s">
        <v>522</v>
      </c>
      <c r="J112" s="298" t="s">
        <v>520</v>
      </c>
    </row>
    <row r="113" spans="1:10">
      <c r="A113" s="314" t="s">
        <v>587</v>
      </c>
      <c r="B113" s="298" t="s">
        <v>522</v>
      </c>
      <c r="C113" s="308" t="s">
        <v>578</v>
      </c>
      <c r="D113" s="308" t="s">
        <v>554</v>
      </c>
      <c r="E113" s="308" t="s">
        <v>522</v>
      </c>
      <c r="F113" s="308" t="s">
        <v>522</v>
      </c>
      <c r="G113" s="298" t="s">
        <v>522</v>
      </c>
      <c r="H113" s="298" t="s">
        <v>522</v>
      </c>
      <c r="I113" s="298" t="s">
        <v>522</v>
      </c>
      <c r="J113" s="298" t="s">
        <v>520</v>
      </c>
    </row>
    <row r="114" spans="1:10">
      <c r="A114" s="314" t="s">
        <v>588</v>
      </c>
      <c r="B114" s="298" t="s">
        <v>522</v>
      </c>
      <c r="C114" s="308" t="s">
        <v>578</v>
      </c>
      <c r="D114" s="308" t="s">
        <v>554</v>
      </c>
      <c r="E114" s="308" t="s">
        <v>522</v>
      </c>
      <c r="F114" s="308" t="s">
        <v>522</v>
      </c>
      <c r="G114" s="298" t="s">
        <v>522</v>
      </c>
      <c r="H114" s="298" t="s">
        <v>522</v>
      </c>
      <c r="I114" s="298" t="s">
        <v>522</v>
      </c>
      <c r="J114" s="298" t="s">
        <v>520</v>
      </c>
    </row>
    <row r="115" spans="1:10">
      <c r="A115" s="314" t="s">
        <v>589</v>
      </c>
      <c r="B115" s="298" t="s">
        <v>549</v>
      </c>
      <c r="C115" s="308" t="s">
        <v>578</v>
      </c>
      <c r="D115" s="308" t="s">
        <v>549</v>
      </c>
      <c r="E115" s="308" t="s">
        <v>549</v>
      </c>
      <c r="F115" s="308" t="s">
        <v>549</v>
      </c>
      <c r="G115" s="298" t="s">
        <v>549</v>
      </c>
      <c r="H115" s="298" t="s">
        <v>549</v>
      </c>
      <c r="I115" s="298" t="s">
        <v>549</v>
      </c>
      <c r="J115" s="298" t="s">
        <v>549</v>
      </c>
    </row>
    <row r="116" spans="1:10">
      <c r="A116" s="314" t="s">
        <v>95</v>
      </c>
      <c r="B116" s="298" t="s">
        <v>522</v>
      </c>
      <c r="C116" s="308" t="s">
        <v>578</v>
      </c>
      <c r="D116" s="308" t="s">
        <v>554</v>
      </c>
      <c r="E116" s="308" t="s">
        <v>522</v>
      </c>
      <c r="F116" s="308" t="s">
        <v>522</v>
      </c>
      <c r="G116" s="298" t="s">
        <v>522</v>
      </c>
      <c r="H116" s="298" t="s">
        <v>522</v>
      </c>
      <c r="I116" s="298" t="s">
        <v>522</v>
      </c>
      <c r="J116" s="298" t="s">
        <v>520</v>
      </c>
    </row>
    <row r="117" spans="1:10">
      <c r="A117" s="315" t="s">
        <v>519</v>
      </c>
      <c r="B117" s="308">
        <v>1762804.2815129245</v>
      </c>
      <c r="C117" s="308" t="s">
        <v>578</v>
      </c>
      <c r="D117" s="303" t="s">
        <v>195</v>
      </c>
      <c r="E117" s="303" t="s">
        <v>195</v>
      </c>
      <c r="F117" s="303" t="s">
        <v>195</v>
      </c>
      <c r="G117" s="308">
        <v>89593.949221728457</v>
      </c>
      <c r="H117" s="308">
        <v>1.65477355037977</v>
      </c>
      <c r="I117" s="308">
        <v>0.25058877413691999</v>
      </c>
      <c r="J117" s="308" t="s">
        <v>582</v>
      </c>
    </row>
    <row r="118" spans="1:10">
      <c r="A118" s="311" t="s">
        <v>579</v>
      </c>
      <c r="B118" s="298">
        <v>47606.342155162827</v>
      </c>
      <c r="C118" s="308" t="s">
        <v>578</v>
      </c>
      <c r="D118" s="308">
        <v>71.105701059850205</v>
      </c>
      <c r="E118" s="308">
        <v>2.22599096016092</v>
      </c>
      <c r="F118" s="308">
        <v>2.0044709460968599</v>
      </c>
      <c r="G118" s="298">
        <v>3385.0823338379528</v>
      </c>
      <c r="H118" s="298">
        <v>0.10597128728372</v>
      </c>
      <c r="I118" s="298">
        <v>9.5425529699969994E-2</v>
      </c>
      <c r="J118" s="298" t="s">
        <v>520</v>
      </c>
    </row>
    <row r="119" spans="1:10">
      <c r="A119" s="311" t="s">
        <v>580</v>
      </c>
      <c r="B119" s="298">
        <v>595.8276365188334</v>
      </c>
      <c r="C119" s="308" t="s">
        <v>578</v>
      </c>
      <c r="D119" s="308">
        <v>89.645233903118736</v>
      </c>
      <c r="E119" s="308">
        <v>9.5000000000018208</v>
      </c>
      <c r="F119" s="308">
        <v>1.42500000000111</v>
      </c>
      <c r="G119" s="298">
        <v>53.413107841673231</v>
      </c>
      <c r="H119" s="298">
        <v>5.6603625469299999E-3</v>
      </c>
      <c r="I119" s="298">
        <v>8.4905438204000002E-4</v>
      </c>
      <c r="J119" s="298" t="s">
        <v>520</v>
      </c>
    </row>
    <row r="120" spans="1:10">
      <c r="A120" s="311" t="s">
        <v>581</v>
      </c>
      <c r="B120" s="298">
        <v>1714602.1117212428</v>
      </c>
      <c r="C120" s="308" t="s">
        <v>578</v>
      </c>
      <c r="D120" s="308">
        <v>50.248073994006511</v>
      </c>
      <c r="E120" s="308">
        <v>0.9</v>
      </c>
      <c r="F120" s="308">
        <v>0.09</v>
      </c>
      <c r="G120" s="298">
        <v>86155.453780048832</v>
      </c>
      <c r="H120" s="298">
        <v>1.54314190054912</v>
      </c>
      <c r="I120" s="298">
        <v>0.15431419005491001</v>
      </c>
      <c r="J120" s="298" t="s">
        <v>520</v>
      </c>
    </row>
    <row r="121" spans="1:10">
      <c r="A121" s="311" t="s">
        <v>3384</v>
      </c>
      <c r="B121" s="298" t="s">
        <v>549</v>
      </c>
      <c r="C121" s="308" t="s">
        <v>578</v>
      </c>
      <c r="D121" s="308" t="s">
        <v>549</v>
      </c>
      <c r="E121" s="308" t="s">
        <v>549</v>
      </c>
      <c r="F121" s="308" t="s">
        <v>549</v>
      </c>
      <c r="G121" s="298" t="s">
        <v>549</v>
      </c>
      <c r="H121" s="298" t="s">
        <v>549</v>
      </c>
      <c r="I121" s="298" t="s">
        <v>549</v>
      </c>
      <c r="J121" s="298" t="s">
        <v>549</v>
      </c>
    </row>
    <row r="122" spans="1:10">
      <c r="A122" s="311" t="s">
        <v>3385</v>
      </c>
      <c r="B122" s="298" t="s">
        <v>549</v>
      </c>
      <c r="C122" s="308" t="s">
        <v>578</v>
      </c>
      <c r="D122" s="308" t="s">
        <v>549</v>
      </c>
      <c r="E122" s="308" t="s">
        <v>549</v>
      </c>
      <c r="F122" s="308" t="s">
        <v>549</v>
      </c>
      <c r="G122" s="298" t="s">
        <v>549</v>
      </c>
      <c r="H122" s="298" t="s">
        <v>549</v>
      </c>
      <c r="I122" s="298" t="s">
        <v>549</v>
      </c>
      <c r="J122" s="298" t="s">
        <v>549</v>
      </c>
    </row>
    <row r="123" spans="1:10">
      <c r="A123" s="311" t="s">
        <v>3386</v>
      </c>
      <c r="B123" s="298" t="s">
        <v>522</v>
      </c>
      <c r="C123" s="308" t="s">
        <v>578</v>
      </c>
      <c r="D123" s="308" t="s">
        <v>554</v>
      </c>
      <c r="E123" s="308" t="s">
        <v>522</v>
      </c>
      <c r="F123" s="308" t="s">
        <v>522</v>
      </c>
      <c r="G123" s="298" t="s">
        <v>522</v>
      </c>
      <c r="H123" s="298" t="s">
        <v>522</v>
      </c>
      <c r="I123" s="298" t="s">
        <v>522</v>
      </c>
      <c r="J123" s="298" t="s">
        <v>520</v>
      </c>
    </row>
    <row r="124" spans="1:10">
      <c r="A124" s="316" t="s">
        <v>3388</v>
      </c>
      <c r="B124" s="308">
        <v>864940.42592399509</v>
      </c>
      <c r="C124" s="308" t="s">
        <v>578</v>
      </c>
      <c r="D124" s="303" t="s">
        <v>195</v>
      </c>
      <c r="E124" s="303" t="s">
        <v>195</v>
      </c>
      <c r="F124" s="303" t="s">
        <v>195</v>
      </c>
      <c r="G124" s="308">
        <v>47127.791655633242</v>
      </c>
      <c r="H124" s="308">
        <v>1.5630179469099901</v>
      </c>
      <c r="I124" s="308">
        <v>0.20796062622860001</v>
      </c>
      <c r="J124" s="308" t="s">
        <v>582</v>
      </c>
    </row>
    <row r="125" spans="1:10">
      <c r="A125" s="309" t="s">
        <v>579</v>
      </c>
      <c r="B125" s="308">
        <v>4872.2764198279274</v>
      </c>
      <c r="C125" s="308" t="s">
        <v>578</v>
      </c>
      <c r="D125" s="308">
        <v>71.105701059850205</v>
      </c>
      <c r="E125" s="308">
        <v>2.2259909601604702</v>
      </c>
      <c r="F125" s="308">
        <v>2.0044709460972898</v>
      </c>
      <c r="G125" s="308">
        <v>346.44663058924181</v>
      </c>
      <c r="H125" s="308">
        <v>1.0845643265939999E-2</v>
      </c>
      <c r="I125" s="308">
        <v>9.7663365249000007E-3</v>
      </c>
      <c r="J125" s="308" t="s">
        <v>520</v>
      </c>
    </row>
    <row r="126" spans="1:10">
      <c r="A126" s="309" t="s">
        <v>580</v>
      </c>
      <c r="B126" s="308">
        <v>90478.019661663464</v>
      </c>
      <c r="C126" s="308" t="s">
        <v>578</v>
      </c>
      <c r="D126" s="308">
        <v>89.645233903118736</v>
      </c>
      <c r="E126" s="308">
        <v>9.4999999999999698</v>
      </c>
      <c r="F126" s="308">
        <v>1.425</v>
      </c>
      <c r="G126" s="308">
        <v>8110.9232356607972</v>
      </c>
      <c r="H126" s="308">
        <v>0.85954118678580005</v>
      </c>
      <c r="I126" s="308">
        <v>0.12893117801786999</v>
      </c>
      <c r="J126" s="308" t="s">
        <v>520</v>
      </c>
    </row>
    <row r="127" spans="1:10">
      <c r="A127" s="309" t="s">
        <v>581</v>
      </c>
      <c r="B127" s="308">
        <v>769590.12984250369</v>
      </c>
      <c r="C127" s="308" t="s">
        <v>578</v>
      </c>
      <c r="D127" s="308">
        <v>50.248073994006511</v>
      </c>
      <c r="E127" s="308">
        <v>0.9</v>
      </c>
      <c r="F127" s="308">
        <v>9.0000000000010003E-2</v>
      </c>
      <c r="G127" s="308">
        <v>38670.421789383203</v>
      </c>
      <c r="H127" s="308">
        <v>0.69263111685824996</v>
      </c>
      <c r="I127" s="308">
        <v>6.9263111685830006E-2</v>
      </c>
      <c r="J127" s="308" t="s">
        <v>520</v>
      </c>
    </row>
    <row r="128" spans="1:10">
      <c r="A128" s="309" t="s">
        <v>3384</v>
      </c>
      <c r="B128" s="308" t="s">
        <v>549</v>
      </c>
      <c r="C128" s="308" t="s">
        <v>578</v>
      </c>
      <c r="D128" s="308" t="s">
        <v>549</v>
      </c>
      <c r="E128" s="308" t="s">
        <v>549</v>
      </c>
      <c r="F128" s="308" t="s">
        <v>549</v>
      </c>
      <c r="G128" s="308" t="s">
        <v>549</v>
      </c>
      <c r="H128" s="308" t="s">
        <v>549</v>
      </c>
      <c r="I128" s="308" t="s">
        <v>549</v>
      </c>
      <c r="J128" s="308" t="s">
        <v>549</v>
      </c>
    </row>
    <row r="129" spans="1:10">
      <c r="A129" s="309" t="s">
        <v>3385</v>
      </c>
      <c r="B129" s="308" t="s">
        <v>549</v>
      </c>
      <c r="C129" s="308" t="s">
        <v>578</v>
      </c>
      <c r="D129" s="308" t="s">
        <v>549</v>
      </c>
      <c r="E129" s="308" t="s">
        <v>549</v>
      </c>
      <c r="F129" s="308" t="s">
        <v>549</v>
      </c>
      <c r="G129" s="308" t="s">
        <v>549</v>
      </c>
      <c r="H129" s="308" t="s">
        <v>549</v>
      </c>
      <c r="I129" s="308" t="s">
        <v>549</v>
      </c>
      <c r="J129" s="308" t="s">
        <v>549</v>
      </c>
    </row>
    <row r="130" spans="1:10">
      <c r="A130" s="309" t="s">
        <v>3386</v>
      </c>
      <c r="B130" s="308" t="s">
        <v>522</v>
      </c>
      <c r="C130" s="308" t="s">
        <v>578</v>
      </c>
      <c r="D130" s="308" t="s">
        <v>554</v>
      </c>
      <c r="E130" s="308" t="s">
        <v>522</v>
      </c>
      <c r="F130" s="308" t="s">
        <v>522</v>
      </c>
      <c r="G130" s="308" t="s">
        <v>522</v>
      </c>
      <c r="H130" s="308" t="s">
        <v>522</v>
      </c>
      <c r="I130" s="308" t="s">
        <v>522</v>
      </c>
      <c r="J130" s="308" t="s">
        <v>520</v>
      </c>
    </row>
    <row r="131" spans="1:10">
      <c r="A131" s="313" t="s">
        <v>592</v>
      </c>
      <c r="B131" s="308">
        <v>864940.42592399509</v>
      </c>
      <c r="C131" s="308" t="s">
        <v>578</v>
      </c>
      <c r="D131" s="303" t="s">
        <v>195</v>
      </c>
      <c r="E131" s="303" t="s">
        <v>195</v>
      </c>
      <c r="F131" s="303" t="s">
        <v>195</v>
      </c>
      <c r="G131" s="308">
        <v>47127.791655633242</v>
      </c>
      <c r="H131" s="308">
        <v>1.5630179469099901</v>
      </c>
      <c r="I131" s="308">
        <v>0.20796062622860001</v>
      </c>
      <c r="J131" s="308" t="s">
        <v>582</v>
      </c>
    </row>
    <row r="132" spans="1:10">
      <c r="A132" s="314" t="s">
        <v>585</v>
      </c>
      <c r="B132" s="298">
        <v>4872.2764198279274</v>
      </c>
      <c r="C132" s="308" t="s">
        <v>578</v>
      </c>
      <c r="D132" s="308">
        <v>71.105701059850205</v>
      </c>
      <c r="E132" s="308">
        <v>2.2259909601604702</v>
      </c>
      <c r="F132" s="308">
        <v>2.0044709460972898</v>
      </c>
      <c r="G132" s="298">
        <v>346.44663058924181</v>
      </c>
      <c r="H132" s="298">
        <v>1.0845643265939999E-2</v>
      </c>
      <c r="I132" s="298">
        <v>9.7663365249000007E-3</v>
      </c>
      <c r="J132" s="298" t="s">
        <v>520</v>
      </c>
    </row>
    <row r="133" spans="1:10">
      <c r="A133" s="314" t="s">
        <v>586</v>
      </c>
      <c r="B133" s="298">
        <v>90478.019661663464</v>
      </c>
      <c r="C133" s="308" t="s">
        <v>578</v>
      </c>
      <c r="D133" s="308">
        <v>89.645233903118736</v>
      </c>
      <c r="E133" s="308">
        <v>9.4999999999999698</v>
      </c>
      <c r="F133" s="308">
        <v>1.425</v>
      </c>
      <c r="G133" s="298">
        <v>8110.9232356607972</v>
      </c>
      <c r="H133" s="298">
        <v>0.85954118678580005</v>
      </c>
      <c r="I133" s="298">
        <v>0.12893117801786999</v>
      </c>
      <c r="J133" s="298" t="s">
        <v>520</v>
      </c>
    </row>
    <row r="134" spans="1:10">
      <c r="A134" s="314" t="s">
        <v>587</v>
      </c>
      <c r="B134" s="298">
        <v>769590.12984250369</v>
      </c>
      <c r="C134" s="308" t="s">
        <v>578</v>
      </c>
      <c r="D134" s="308">
        <v>50.248073994006511</v>
      </c>
      <c r="E134" s="308">
        <v>0.9</v>
      </c>
      <c r="F134" s="308">
        <v>9.0000000000010003E-2</v>
      </c>
      <c r="G134" s="298">
        <v>38670.421789383203</v>
      </c>
      <c r="H134" s="298">
        <v>0.69263111685824996</v>
      </c>
      <c r="I134" s="298">
        <v>6.9263111685830006E-2</v>
      </c>
      <c r="J134" s="298" t="s">
        <v>520</v>
      </c>
    </row>
    <row r="135" spans="1:10">
      <c r="A135" s="314" t="s">
        <v>588</v>
      </c>
      <c r="B135" s="298" t="s">
        <v>549</v>
      </c>
      <c r="C135" s="308" t="s">
        <v>578</v>
      </c>
      <c r="D135" s="308" t="s">
        <v>549</v>
      </c>
      <c r="E135" s="308" t="s">
        <v>549</v>
      </c>
      <c r="F135" s="308" t="s">
        <v>549</v>
      </c>
      <c r="G135" s="298" t="s">
        <v>549</v>
      </c>
      <c r="H135" s="298" t="s">
        <v>549</v>
      </c>
      <c r="I135" s="298" t="s">
        <v>549</v>
      </c>
      <c r="J135" s="298" t="s">
        <v>549</v>
      </c>
    </row>
    <row r="136" spans="1:10">
      <c r="A136" s="314" t="s">
        <v>589</v>
      </c>
      <c r="B136" s="298" t="s">
        <v>549</v>
      </c>
      <c r="C136" s="308" t="s">
        <v>578</v>
      </c>
      <c r="D136" s="308" t="s">
        <v>549</v>
      </c>
      <c r="E136" s="308" t="s">
        <v>549</v>
      </c>
      <c r="F136" s="308" t="s">
        <v>549</v>
      </c>
      <c r="G136" s="298" t="s">
        <v>549</v>
      </c>
      <c r="H136" s="298" t="s">
        <v>549</v>
      </c>
      <c r="I136" s="298" t="s">
        <v>549</v>
      </c>
      <c r="J136" s="298" t="s">
        <v>549</v>
      </c>
    </row>
    <row r="137" spans="1:10">
      <c r="A137" s="314" t="s">
        <v>95</v>
      </c>
      <c r="B137" s="298" t="s">
        <v>522</v>
      </c>
      <c r="C137" s="308" t="s">
        <v>578</v>
      </c>
      <c r="D137" s="308" t="s">
        <v>554</v>
      </c>
      <c r="E137" s="308" t="s">
        <v>522</v>
      </c>
      <c r="F137" s="308" t="s">
        <v>522</v>
      </c>
      <c r="G137" s="298" t="s">
        <v>522</v>
      </c>
      <c r="H137" s="298" t="s">
        <v>522</v>
      </c>
      <c r="I137" s="298" t="s">
        <v>522</v>
      </c>
      <c r="J137" s="298" t="s">
        <v>520</v>
      </c>
    </row>
    <row r="138" spans="1:10">
      <c r="A138" s="313" t="s">
        <v>593</v>
      </c>
      <c r="B138" s="308" t="s">
        <v>594</v>
      </c>
      <c r="C138" s="308" t="s">
        <v>578</v>
      </c>
      <c r="D138" s="303" t="s">
        <v>195</v>
      </c>
      <c r="E138" s="303" t="s">
        <v>195</v>
      </c>
      <c r="F138" s="303" t="s">
        <v>195</v>
      </c>
      <c r="G138" s="308" t="s">
        <v>594</v>
      </c>
      <c r="H138" s="308" t="s">
        <v>594</v>
      </c>
      <c r="I138" s="308" t="s">
        <v>594</v>
      </c>
      <c r="J138" s="308" t="s">
        <v>582</v>
      </c>
    </row>
    <row r="139" spans="1:10">
      <c r="A139" s="314" t="s">
        <v>585</v>
      </c>
      <c r="B139" s="298" t="s">
        <v>522</v>
      </c>
      <c r="C139" s="308" t="s">
        <v>578</v>
      </c>
      <c r="D139" s="308" t="s">
        <v>554</v>
      </c>
      <c r="E139" s="308" t="s">
        <v>522</v>
      </c>
      <c r="F139" s="308" t="s">
        <v>522</v>
      </c>
      <c r="G139" s="298" t="s">
        <v>522</v>
      </c>
      <c r="H139" s="298" t="s">
        <v>522</v>
      </c>
      <c r="I139" s="298" t="s">
        <v>522</v>
      </c>
      <c r="J139" s="298" t="s">
        <v>520</v>
      </c>
    </row>
    <row r="140" spans="1:10">
      <c r="A140" s="314" t="s">
        <v>586</v>
      </c>
      <c r="B140" s="298" t="s">
        <v>522</v>
      </c>
      <c r="C140" s="308" t="s">
        <v>578</v>
      </c>
      <c r="D140" s="308" t="s">
        <v>554</v>
      </c>
      <c r="E140" s="308" t="s">
        <v>522</v>
      </c>
      <c r="F140" s="308" t="s">
        <v>522</v>
      </c>
      <c r="G140" s="298" t="s">
        <v>522</v>
      </c>
      <c r="H140" s="298" t="s">
        <v>522</v>
      </c>
      <c r="I140" s="298" t="s">
        <v>522</v>
      </c>
      <c r="J140" s="298" t="s">
        <v>520</v>
      </c>
    </row>
    <row r="141" spans="1:10">
      <c r="A141" s="314" t="s">
        <v>587</v>
      </c>
      <c r="B141" s="298" t="s">
        <v>522</v>
      </c>
      <c r="C141" s="308" t="s">
        <v>578</v>
      </c>
      <c r="D141" s="308" t="s">
        <v>554</v>
      </c>
      <c r="E141" s="308" t="s">
        <v>522</v>
      </c>
      <c r="F141" s="308" t="s">
        <v>522</v>
      </c>
      <c r="G141" s="298" t="s">
        <v>522</v>
      </c>
      <c r="H141" s="298" t="s">
        <v>522</v>
      </c>
      <c r="I141" s="298" t="s">
        <v>522</v>
      </c>
      <c r="J141" s="298" t="s">
        <v>520</v>
      </c>
    </row>
    <row r="142" spans="1:10">
      <c r="A142" s="314" t="s">
        <v>588</v>
      </c>
      <c r="B142" s="298" t="s">
        <v>549</v>
      </c>
      <c r="C142" s="308" t="s">
        <v>578</v>
      </c>
      <c r="D142" s="308" t="s">
        <v>549</v>
      </c>
      <c r="E142" s="308" t="s">
        <v>549</v>
      </c>
      <c r="F142" s="308" t="s">
        <v>549</v>
      </c>
      <c r="G142" s="298" t="s">
        <v>549</v>
      </c>
      <c r="H142" s="298" t="s">
        <v>549</v>
      </c>
      <c r="I142" s="298" t="s">
        <v>549</v>
      </c>
      <c r="J142" s="298" t="s">
        <v>549</v>
      </c>
    </row>
    <row r="143" spans="1:10">
      <c r="A143" s="314" t="s">
        <v>589</v>
      </c>
      <c r="B143" s="298" t="s">
        <v>549</v>
      </c>
      <c r="C143" s="308" t="s">
        <v>578</v>
      </c>
      <c r="D143" s="308" t="s">
        <v>549</v>
      </c>
      <c r="E143" s="308" t="s">
        <v>549</v>
      </c>
      <c r="F143" s="308" t="s">
        <v>549</v>
      </c>
      <c r="G143" s="298" t="s">
        <v>549</v>
      </c>
      <c r="H143" s="298" t="s">
        <v>549</v>
      </c>
      <c r="I143" s="298" t="s">
        <v>549</v>
      </c>
      <c r="J143" s="298" t="s">
        <v>549</v>
      </c>
    </row>
    <row r="144" spans="1:10">
      <c r="A144" s="314" t="s">
        <v>95</v>
      </c>
      <c r="B144" s="298" t="s">
        <v>522</v>
      </c>
      <c r="C144" s="308" t="s">
        <v>578</v>
      </c>
      <c r="D144" s="308" t="s">
        <v>554</v>
      </c>
      <c r="E144" s="308" t="s">
        <v>522</v>
      </c>
      <c r="F144" s="308" t="s">
        <v>522</v>
      </c>
      <c r="G144" s="298" t="s">
        <v>522</v>
      </c>
      <c r="H144" s="298" t="s">
        <v>522</v>
      </c>
      <c r="I144" s="298" t="s">
        <v>522</v>
      </c>
      <c r="J144" s="298" t="s">
        <v>520</v>
      </c>
    </row>
    <row r="145" spans="1:10">
      <c r="A145" s="313" t="s">
        <v>595</v>
      </c>
      <c r="B145" s="308" t="s">
        <v>594</v>
      </c>
      <c r="C145" s="308" t="s">
        <v>578</v>
      </c>
      <c r="D145" s="303" t="s">
        <v>195</v>
      </c>
      <c r="E145" s="303" t="s">
        <v>195</v>
      </c>
      <c r="F145" s="303" t="s">
        <v>195</v>
      </c>
      <c r="G145" s="308" t="s">
        <v>594</v>
      </c>
      <c r="H145" s="308" t="s">
        <v>594</v>
      </c>
      <c r="I145" s="308" t="s">
        <v>594</v>
      </c>
      <c r="J145" s="308" t="s">
        <v>582</v>
      </c>
    </row>
    <row r="146" spans="1:10">
      <c r="A146" s="314" t="s">
        <v>585</v>
      </c>
      <c r="B146" s="298" t="s">
        <v>522</v>
      </c>
      <c r="C146" s="308" t="s">
        <v>578</v>
      </c>
      <c r="D146" s="308" t="s">
        <v>554</v>
      </c>
      <c r="E146" s="308" t="s">
        <v>522</v>
      </c>
      <c r="F146" s="308" t="s">
        <v>522</v>
      </c>
      <c r="G146" s="298" t="s">
        <v>522</v>
      </c>
      <c r="H146" s="298" t="s">
        <v>522</v>
      </c>
      <c r="I146" s="298" t="s">
        <v>522</v>
      </c>
      <c r="J146" s="298" t="s">
        <v>520</v>
      </c>
    </row>
    <row r="147" spans="1:10">
      <c r="A147" s="314" t="s">
        <v>586</v>
      </c>
      <c r="B147" s="298" t="s">
        <v>522</v>
      </c>
      <c r="C147" s="308" t="s">
        <v>578</v>
      </c>
      <c r="D147" s="308" t="s">
        <v>554</v>
      </c>
      <c r="E147" s="308" t="s">
        <v>522</v>
      </c>
      <c r="F147" s="308" t="s">
        <v>522</v>
      </c>
      <c r="G147" s="298" t="s">
        <v>522</v>
      </c>
      <c r="H147" s="298" t="s">
        <v>522</v>
      </c>
      <c r="I147" s="298" t="s">
        <v>522</v>
      </c>
      <c r="J147" s="298" t="s">
        <v>520</v>
      </c>
    </row>
    <row r="148" spans="1:10">
      <c r="A148" s="314" t="s">
        <v>587</v>
      </c>
      <c r="B148" s="298" t="s">
        <v>522</v>
      </c>
      <c r="C148" s="308" t="s">
        <v>578</v>
      </c>
      <c r="D148" s="308" t="s">
        <v>554</v>
      </c>
      <c r="E148" s="308" t="s">
        <v>522</v>
      </c>
      <c r="F148" s="308" t="s">
        <v>522</v>
      </c>
      <c r="G148" s="298" t="s">
        <v>522</v>
      </c>
      <c r="H148" s="298" t="s">
        <v>522</v>
      </c>
      <c r="I148" s="298" t="s">
        <v>522</v>
      </c>
      <c r="J148" s="298" t="s">
        <v>520</v>
      </c>
    </row>
    <row r="149" spans="1:10">
      <c r="A149" s="314" t="s">
        <v>588</v>
      </c>
      <c r="B149" s="298" t="s">
        <v>549</v>
      </c>
      <c r="C149" s="308" t="s">
        <v>578</v>
      </c>
      <c r="D149" s="308" t="s">
        <v>549</v>
      </c>
      <c r="E149" s="308" t="s">
        <v>549</v>
      </c>
      <c r="F149" s="308" t="s">
        <v>549</v>
      </c>
      <c r="G149" s="298" t="s">
        <v>549</v>
      </c>
      <c r="H149" s="298" t="s">
        <v>549</v>
      </c>
      <c r="I149" s="298" t="s">
        <v>549</v>
      </c>
      <c r="J149" s="298" t="s">
        <v>549</v>
      </c>
    </row>
    <row r="150" spans="1:10">
      <c r="A150" s="314" t="s">
        <v>589</v>
      </c>
      <c r="B150" s="298" t="s">
        <v>549</v>
      </c>
      <c r="C150" s="308" t="s">
        <v>578</v>
      </c>
      <c r="D150" s="308" t="s">
        <v>549</v>
      </c>
      <c r="E150" s="308" t="s">
        <v>549</v>
      </c>
      <c r="F150" s="308" t="s">
        <v>549</v>
      </c>
      <c r="G150" s="298" t="s">
        <v>549</v>
      </c>
      <c r="H150" s="298" t="s">
        <v>549</v>
      </c>
      <c r="I150" s="298" t="s">
        <v>549</v>
      </c>
      <c r="J150" s="298" t="s">
        <v>549</v>
      </c>
    </row>
    <row r="151" spans="1:10">
      <c r="A151" s="314" t="s">
        <v>95</v>
      </c>
      <c r="B151" s="298" t="s">
        <v>522</v>
      </c>
      <c r="C151" s="308" t="s">
        <v>578</v>
      </c>
      <c r="D151" s="308" t="s">
        <v>554</v>
      </c>
      <c r="E151" s="308" t="s">
        <v>522</v>
      </c>
      <c r="F151" s="308" t="s">
        <v>522</v>
      </c>
      <c r="G151" s="298" t="s">
        <v>522</v>
      </c>
      <c r="H151" s="298" t="s">
        <v>522</v>
      </c>
      <c r="I151" s="298" t="s">
        <v>522</v>
      </c>
      <c r="J151" s="298" t="s">
        <v>520</v>
      </c>
    </row>
    <row r="152" spans="1:10">
      <c r="A152" s="231" t="s">
        <v>596</v>
      </c>
      <c r="B152" s="308">
        <v>12838276.758914616</v>
      </c>
      <c r="C152" s="308" t="s">
        <v>578</v>
      </c>
      <c r="D152" s="303" t="s">
        <v>195</v>
      </c>
      <c r="E152" s="303" t="s">
        <v>195</v>
      </c>
      <c r="F152" s="303" t="s">
        <v>195</v>
      </c>
      <c r="G152" s="308">
        <v>715881.23822130868</v>
      </c>
      <c r="H152" s="308">
        <v>66.332427151355944</v>
      </c>
      <c r="I152" s="308">
        <v>9.3750160318137894</v>
      </c>
      <c r="J152" s="308" t="s">
        <v>582</v>
      </c>
    </row>
    <row r="153" spans="1:10">
      <c r="A153" s="317" t="s">
        <v>579</v>
      </c>
      <c r="B153" s="308">
        <v>4819311.5680946754</v>
      </c>
      <c r="C153" s="308" t="s">
        <v>578</v>
      </c>
      <c r="D153" s="308">
        <v>71.105701059850205</v>
      </c>
      <c r="E153" s="308">
        <v>1.79440236063714</v>
      </c>
      <c r="F153" s="308">
        <v>0.34189445136586999</v>
      </c>
      <c r="G153" s="308">
        <v>342680.52767521783</v>
      </c>
      <c r="H153" s="308">
        <v>8.6477840544349505</v>
      </c>
      <c r="I153" s="308">
        <v>1.6476958845349201</v>
      </c>
      <c r="J153" s="308" t="s">
        <v>520</v>
      </c>
    </row>
    <row r="154" spans="1:10">
      <c r="A154" s="317" t="s">
        <v>580</v>
      </c>
      <c r="B154" s="308">
        <v>1221823.531590312</v>
      </c>
      <c r="C154" s="308" t="s">
        <v>578</v>
      </c>
      <c r="D154" s="308">
        <v>89.645233903118736</v>
      </c>
      <c r="E154" s="308">
        <v>9.5000000000000107</v>
      </c>
      <c r="F154" s="308">
        <v>1.425</v>
      </c>
      <c r="G154" s="308">
        <v>109530.6562777481</v>
      </c>
      <c r="H154" s="308">
        <v>11.607323550107971</v>
      </c>
      <c r="I154" s="308">
        <v>1.7410985325162001</v>
      </c>
      <c r="J154" s="308" t="s">
        <v>520</v>
      </c>
    </row>
    <row r="155" spans="1:10">
      <c r="A155" s="317" t="s">
        <v>581</v>
      </c>
      <c r="B155" s="308">
        <v>5247366.382635735</v>
      </c>
      <c r="C155" s="308" t="s">
        <v>578</v>
      </c>
      <c r="D155" s="308">
        <v>50.248073994006518</v>
      </c>
      <c r="E155" s="308">
        <v>0.9</v>
      </c>
      <c r="F155" s="308">
        <v>0.09</v>
      </c>
      <c r="G155" s="308">
        <v>263670.05426834273</v>
      </c>
      <c r="H155" s="308">
        <v>4.7226297443721696</v>
      </c>
      <c r="I155" s="308">
        <v>0.47226297443721998</v>
      </c>
      <c r="J155" s="308" t="s">
        <v>520</v>
      </c>
    </row>
    <row r="156" spans="1:10">
      <c r="A156" s="317" t="s">
        <v>3389</v>
      </c>
      <c r="B156" s="308" t="s">
        <v>549</v>
      </c>
      <c r="C156" s="308" t="s">
        <v>578</v>
      </c>
      <c r="D156" s="308" t="s">
        <v>549</v>
      </c>
      <c r="E156" s="308" t="s">
        <v>549</v>
      </c>
      <c r="F156" s="308" t="s">
        <v>549</v>
      </c>
      <c r="G156" s="308" t="s">
        <v>549</v>
      </c>
      <c r="H156" s="308" t="s">
        <v>549</v>
      </c>
      <c r="I156" s="308" t="s">
        <v>549</v>
      </c>
      <c r="J156" s="308" t="s">
        <v>549</v>
      </c>
    </row>
    <row r="157" spans="1:10">
      <c r="A157" s="317" t="s">
        <v>3390</v>
      </c>
      <c r="B157" s="308" t="s">
        <v>549</v>
      </c>
      <c r="C157" s="308" t="s">
        <v>578</v>
      </c>
      <c r="D157" s="308" t="s">
        <v>549</v>
      </c>
      <c r="E157" s="308" t="s">
        <v>549</v>
      </c>
      <c r="F157" s="308" t="s">
        <v>549</v>
      </c>
      <c r="G157" s="308" t="s">
        <v>549</v>
      </c>
      <c r="H157" s="308" t="s">
        <v>549</v>
      </c>
      <c r="I157" s="308" t="s">
        <v>549</v>
      </c>
      <c r="J157" s="308" t="s">
        <v>549</v>
      </c>
    </row>
    <row r="158" spans="1:10">
      <c r="A158" s="317" t="s">
        <v>3391</v>
      </c>
      <c r="B158" s="308">
        <v>1549775.2765938945</v>
      </c>
      <c r="C158" s="308" t="s">
        <v>578</v>
      </c>
      <c r="D158" s="308">
        <v>88.686898270265601</v>
      </c>
      <c r="E158" s="308">
        <v>26.684313801501879</v>
      </c>
      <c r="F158" s="308">
        <v>3.5579085068669198</v>
      </c>
      <c r="G158" s="308">
        <v>137444.76229705545</v>
      </c>
      <c r="H158" s="308">
        <v>41.354689802440859</v>
      </c>
      <c r="I158" s="308">
        <v>5.5139586403254501</v>
      </c>
      <c r="J158" s="308" t="s">
        <v>520</v>
      </c>
    </row>
    <row r="159" spans="1:10">
      <c r="A159" s="318" t="s">
        <v>524</v>
      </c>
      <c r="B159" s="308">
        <v>287888.52852704696</v>
      </c>
      <c r="C159" s="308" t="s">
        <v>578</v>
      </c>
      <c r="D159" s="303" t="s">
        <v>195</v>
      </c>
      <c r="E159" s="303" t="s">
        <v>195</v>
      </c>
      <c r="F159" s="303" t="s">
        <v>195</v>
      </c>
      <c r="G159" s="308">
        <v>14558.872168514019</v>
      </c>
      <c r="H159" s="308">
        <v>0.26506107425178999</v>
      </c>
      <c r="I159" s="308">
        <v>3.4431093875209998E-2</v>
      </c>
      <c r="J159" s="308" t="s">
        <v>582</v>
      </c>
    </row>
    <row r="160" spans="1:10">
      <c r="A160" s="317" t="s">
        <v>579</v>
      </c>
      <c r="B160" s="298">
        <v>4445.4946217248898</v>
      </c>
      <c r="C160" s="308" t="s">
        <v>578</v>
      </c>
      <c r="D160" s="308">
        <v>71.105701059850205</v>
      </c>
      <c r="E160" s="308">
        <v>2.22599096016011</v>
      </c>
      <c r="F160" s="308">
        <v>2.0044709460974501</v>
      </c>
      <c r="G160" s="298">
        <v>316.10001163554188</v>
      </c>
      <c r="H160" s="298">
        <v>9.8956308414000008E-3</v>
      </c>
      <c r="I160" s="298">
        <v>8.9108648102800003E-3</v>
      </c>
      <c r="J160" s="298" t="s">
        <v>520</v>
      </c>
    </row>
    <row r="161" spans="1:10">
      <c r="A161" s="317" t="s">
        <v>580</v>
      </c>
      <c r="B161" s="298">
        <v>7.7573134424458603</v>
      </c>
      <c r="C161" s="308" t="s">
        <v>578</v>
      </c>
      <c r="D161" s="308">
        <v>89.645233903119205</v>
      </c>
      <c r="E161" s="308">
        <v>9.4999999995828901</v>
      </c>
      <c r="F161" s="308">
        <v>1.4250000005819901</v>
      </c>
      <c r="G161" s="298">
        <v>0.69540617800786997</v>
      </c>
      <c r="H161" s="298">
        <v>7.3694477700000002E-5</v>
      </c>
      <c r="I161" s="298">
        <v>1.1054171659999999E-5</v>
      </c>
      <c r="J161" s="298" t="s">
        <v>520</v>
      </c>
    </row>
    <row r="162" spans="1:10">
      <c r="A162" s="317" t="s">
        <v>581</v>
      </c>
      <c r="B162" s="298">
        <v>283435.27659187961</v>
      </c>
      <c r="C162" s="308" t="s">
        <v>578</v>
      </c>
      <c r="D162" s="308">
        <v>50.248073994006511</v>
      </c>
      <c r="E162" s="308">
        <v>0.89999999999999003</v>
      </c>
      <c r="F162" s="308">
        <v>0.09</v>
      </c>
      <c r="G162" s="298">
        <v>14242.076750700469</v>
      </c>
      <c r="H162" s="298">
        <v>0.25509174893268999</v>
      </c>
      <c r="I162" s="298">
        <v>2.5509174893269999E-2</v>
      </c>
      <c r="J162" s="298" t="s">
        <v>520</v>
      </c>
    </row>
    <row r="163" spans="1:10">
      <c r="A163" s="317" t="s">
        <v>3389</v>
      </c>
      <c r="B163" s="298" t="s">
        <v>549</v>
      </c>
      <c r="C163" s="308" t="s">
        <v>578</v>
      </c>
      <c r="D163" s="308" t="s">
        <v>549</v>
      </c>
      <c r="E163" s="308" t="s">
        <v>549</v>
      </c>
      <c r="F163" s="308" t="s">
        <v>549</v>
      </c>
      <c r="G163" s="298" t="s">
        <v>549</v>
      </c>
      <c r="H163" s="298" t="s">
        <v>549</v>
      </c>
      <c r="I163" s="298" t="s">
        <v>549</v>
      </c>
      <c r="J163" s="298" t="s">
        <v>549</v>
      </c>
    </row>
    <row r="164" spans="1:10">
      <c r="A164" s="317" t="s">
        <v>3390</v>
      </c>
      <c r="B164" s="298" t="s">
        <v>549</v>
      </c>
      <c r="C164" s="308" t="s">
        <v>578</v>
      </c>
      <c r="D164" s="308" t="s">
        <v>549</v>
      </c>
      <c r="E164" s="308" t="s">
        <v>549</v>
      </c>
      <c r="F164" s="308" t="s">
        <v>549</v>
      </c>
      <c r="G164" s="298" t="s">
        <v>549</v>
      </c>
      <c r="H164" s="298" t="s">
        <v>549</v>
      </c>
      <c r="I164" s="298" t="s">
        <v>549</v>
      </c>
      <c r="J164" s="298" t="s">
        <v>549</v>
      </c>
    </row>
    <row r="165" spans="1:10">
      <c r="A165" s="317" t="s">
        <v>3391</v>
      </c>
      <c r="B165" s="298" t="s">
        <v>522</v>
      </c>
      <c r="C165" s="308" t="s">
        <v>578</v>
      </c>
      <c r="D165" s="308" t="s">
        <v>554</v>
      </c>
      <c r="E165" s="308" t="s">
        <v>522</v>
      </c>
      <c r="F165" s="308" t="s">
        <v>522</v>
      </c>
      <c r="G165" s="298" t="s">
        <v>522</v>
      </c>
      <c r="H165" s="298" t="s">
        <v>522</v>
      </c>
      <c r="I165" s="298" t="s">
        <v>522</v>
      </c>
      <c r="J165" s="298" t="s">
        <v>520</v>
      </c>
    </row>
    <row r="166" spans="1:10">
      <c r="A166" s="318" t="s">
        <v>525</v>
      </c>
      <c r="B166" s="308">
        <v>71681.084862017902</v>
      </c>
      <c r="C166" s="308" t="s">
        <v>578</v>
      </c>
      <c r="D166" s="303" t="s">
        <v>195</v>
      </c>
      <c r="E166" s="303" t="s">
        <v>195</v>
      </c>
      <c r="F166" s="303" t="s">
        <v>195</v>
      </c>
      <c r="G166" s="308">
        <v>4324.0266958123129</v>
      </c>
      <c r="H166" s="308">
        <v>0.21993490848121999</v>
      </c>
      <c r="I166" s="308">
        <v>3.1755858181610003E-2</v>
      </c>
      <c r="J166" s="308" t="s">
        <v>582</v>
      </c>
    </row>
    <row r="167" spans="1:10">
      <c r="A167" s="317" t="s">
        <v>579</v>
      </c>
      <c r="B167" s="298">
        <v>689.44926062650995</v>
      </c>
      <c r="C167" s="308" t="s">
        <v>578</v>
      </c>
      <c r="D167" s="308">
        <v>71.10570105985019</v>
      </c>
      <c r="E167" s="308">
        <v>2.2259909601547698</v>
      </c>
      <c r="F167" s="308">
        <v>2.0044709460913501</v>
      </c>
      <c r="G167" s="298">
        <v>49.023773022043358</v>
      </c>
      <c r="H167" s="298">
        <v>1.5347078216399999E-3</v>
      </c>
      <c r="I167" s="298">
        <v>1.38198101173E-3</v>
      </c>
      <c r="J167" s="298" t="s">
        <v>520</v>
      </c>
    </row>
    <row r="168" spans="1:10">
      <c r="A168" s="317" t="s">
        <v>580</v>
      </c>
      <c r="B168" s="298">
        <v>17966.014955618604</v>
      </c>
      <c r="C168" s="308" t="s">
        <v>578</v>
      </c>
      <c r="D168" s="308">
        <v>89.645233903118736</v>
      </c>
      <c r="E168" s="308">
        <v>9.5000000000001794</v>
      </c>
      <c r="F168" s="308">
        <v>1.4250000000001899</v>
      </c>
      <c r="G168" s="298">
        <v>1610.5676130033592</v>
      </c>
      <c r="H168" s="298">
        <v>0.17067714207838</v>
      </c>
      <c r="I168" s="298">
        <v>2.560157131176E-2</v>
      </c>
      <c r="J168" s="298" t="s">
        <v>520</v>
      </c>
    </row>
    <row r="169" spans="1:10">
      <c r="A169" s="317" t="s">
        <v>581</v>
      </c>
      <c r="B169" s="298">
        <v>53025.620645772789</v>
      </c>
      <c r="C169" s="308" t="s">
        <v>578</v>
      </c>
      <c r="D169" s="308">
        <v>50.248073994006518</v>
      </c>
      <c r="E169" s="308">
        <v>0.90000000000007996</v>
      </c>
      <c r="F169" s="308">
        <v>9.0000000000010003E-2</v>
      </c>
      <c r="G169" s="298">
        <v>2664.4353097869107</v>
      </c>
      <c r="H169" s="298">
        <v>4.7723058581199997E-2</v>
      </c>
      <c r="I169" s="298">
        <v>4.7723058581199997E-3</v>
      </c>
      <c r="J169" s="298" t="s">
        <v>520</v>
      </c>
    </row>
    <row r="170" spans="1:10">
      <c r="A170" s="317" t="s">
        <v>3389</v>
      </c>
      <c r="B170" s="298" t="s">
        <v>549</v>
      </c>
      <c r="C170" s="308" t="s">
        <v>578</v>
      </c>
      <c r="D170" s="308" t="s">
        <v>549</v>
      </c>
      <c r="E170" s="308" t="s">
        <v>549</v>
      </c>
      <c r="F170" s="308" t="s">
        <v>549</v>
      </c>
      <c r="G170" s="298" t="s">
        <v>549</v>
      </c>
      <c r="H170" s="298" t="s">
        <v>549</v>
      </c>
      <c r="I170" s="298" t="s">
        <v>549</v>
      </c>
      <c r="J170" s="298" t="s">
        <v>549</v>
      </c>
    </row>
    <row r="171" spans="1:10">
      <c r="A171" s="317" t="s">
        <v>3390</v>
      </c>
      <c r="B171" s="298" t="s">
        <v>549</v>
      </c>
      <c r="C171" s="308" t="s">
        <v>578</v>
      </c>
      <c r="D171" s="308" t="s">
        <v>549</v>
      </c>
      <c r="E171" s="308" t="s">
        <v>549</v>
      </c>
      <c r="F171" s="308" t="s">
        <v>549</v>
      </c>
      <c r="G171" s="298" t="s">
        <v>549</v>
      </c>
      <c r="H171" s="298" t="s">
        <v>549</v>
      </c>
      <c r="I171" s="298" t="s">
        <v>549</v>
      </c>
      <c r="J171" s="298" t="s">
        <v>549</v>
      </c>
    </row>
    <row r="172" spans="1:10">
      <c r="A172" s="317" t="s">
        <v>3391</v>
      </c>
      <c r="B172" s="298" t="s">
        <v>522</v>
      </c>
      <c r="C172" s="308" t="s">
        <v>578</v>
      </c>
      <c r="D172" s="308" t="s">
        <v>554</v>
      </c>
      <c r="E172" s="308" t="s">
        <v>522</v>
      </c>
      <c r="F172" s="308" t="s">
        <v>522</v>
      </c>
      <c r="G172" s="298" t="s">
        <v>522</v>
      </c>
      <c r="H172" s="298" t="s">
        <v>522</v>
      </c>
      <c r="I172" s="298" t="s">
        <v>522</v>
      </c>
      <c r="J172" s="298" t="s">
        <v>520</v>
      </c>
    </row>
    <row r="173" spans="1:10">
      <c r="A173" s="318" t="s">
        <v>526</v>
      </c>
      <c r="B173" s="308">
        <v>1251649.8675068016</v>
      </c>
      <c r="C173" s="308" t="s">
        <v>578</v>
      </c>
      <c r="D173" s="303" t="s">
        <v>195</v>
      </c>
      <c r="E173" s="303" t="s">
        <v>195</v>
      </c>
      <c r="F173" s="303" t="s">
        <v>195</v>
      </c>
      <c r="G173" s="308">
        <v>68062.59585493186</v>
      </c>
      <c r="H173" s="308">
        <v>2.1634295884067098</v>
      </c>
      <c r="I173" s="308">
        <v>0.32207738930322999</v>
      </c>
      <c r="J173" s="308" t="s">
        <v>582</v>
      </c>
    </row>
    <row r="174" spans="1:10">
      <c r="A174" s="317" t="s">
        <v>579</v>
      </c>
      <c r="B174" s="298">
        <v>28362.611451098659</v>
      </c>
      <c r="C174" s="308" t="s">
        <v>578</v>
      </c>
      <c r="D174" s="308">
        <v>71.105701059850205</v>
      </c>
      <c r="E174" s="308">
        <v>2.2259909601608401</v>
      </c>
      <c r="F174" s="308">
        <v>2.0044709460968102</v>
      </c>
      <c r="G174" s="298">
        <v>2016.7433711185054</v>
      </c>
      <c r="H174" s="298">
        <v>6.3134916696700003E-2</v>
      </c>
      <c r="I174" s="298">
        <v>5.6852030609159998E-2</v>
      </c>
      <c r="J174" s="298" t="s">
        <v>520</v>
      </c>
    </row>
    <row r="175" spans="1:10">
      <c r="A175" s="317" t="s">
        <v>580</v>
      </c>
      <c r="B175" s="298">
        <v>116201.87689068276</v>
      </c>
      <c r="C175" s="308" t="s">
        <v>578</v>
      </c>
      <c r="D175" s="308">
        <v>89.645233903118736</v>
      </c>
      <c r="E175" s="308">
        <v>9.5000000000000302</v>
      </c>
      <c r="F175" s="308">
        <v>1.4249999999999701</v>
      </c>
      <c r="G175" s="298">
        <v>10416.944433846664</v>
      </c>
      <c r="H175" s="298">
        <v>1.1039178304614901</v>
      </c>
      <c r="I175" s="298">
        <v>0.16558767456921999</v>
      </c>
      <c r="J175" s="298" t="s">
        <v>520</v>
      </c>
    </row>
    <row r="176" spans="1:10">
      <c r="A176" s="317" t="s">
        <v>581</v>
      </c>
      <c r="B176" s="298">
        <v>1107085.3791650203</v>
      </c>
      <c r="C176" s="308" t="s">
        <v>578</v>
      </c>
      <c r="D176" s="308">
        <v>50.248073994006511</v>
      </c>
      <c r="E176" s="308">
        <v>0.9</v>
      </c>
      <c r="F176" s="308">
        <v>0.09</v>
      </c>
      <c r="G176" s="298">
        <v>55628.908049966696</v>
      </c>
      <c r="H176" s="298">
        <v>0.99637684124852</v>
      </c>
      <c r="I176" s="298">
        <v>9.9637684124849996E-2</v>
      </c>
      <c r="J176" s="298" t="s">
        <v>520</v>
      </c>
    </row>
    <row r="177" spans="1:10">
      <c r="A177" s="317" t="s">
        <v>3389</v>
      </c>
      <c r="B177" s="298" t="s">
        <v>549</v>
      </c>
      <c r="C177" s="308" t="s">
        <v>578</v>
      </c>
      <c r="D177" s="308" t="s">
        <v>549</v>
      </c>
      <c r="E177" s="308" t="s">
        <v>549</v>
      </c>
      <c r="F177" s="308" t="s">
        <v>549</v>
      </c>
      <c r="G177" s="298" t="s">
        <v>549</v>
      </c>
      <c r="H177" s="298" t="s">
        <v>549</v>
      </c>
      <c r="I177" s="298" t="s">
        <v>549</v>
      </c>
      <c r="J177" s="298" t="s">
        <v>549</v>
      </c>
    </row>
    <row r="178" spans="1:10">
      <c r="A178" s="317" t="s">
        <v>3390</v>
      </c>
      <c r="B178" s="298" t="s">
        <v>549</v>
      </c>
      <c r="C178" s="308" t="s">
        <v>578</v>
      </c>
      <c r="D178" s="308" t="s">
        <v>549</v>
      </c>
      <c r="E178" s="308" t="s">
        <v>549</v>
      </c>
      <c r="F178" s="308" t="s">
        <v>549</v>
      </c>
      <c r="G178" s="298" t="s">
        <v>549</v>
      </c>
      <c r="H178" s="298" t="s">
        <v>549</v>
      </c>
      <c r="I178" s="298" t="s">
        <v>549</v>
      </c>
      <c r="J178" s="298" t="s">
        <v>549</v>
      </c>
    </row>
    <row r="179" spans="1:10">
      <c r="A179" s="317" t="s">
        <v>3391</v>
      </c>
      <c r="B179" s="298" t="s">
        <v>522</v>
      </c>
      <c r="C179" s="308" t="s">
        <v>578</v>
      </c>
      <c r="D179" s="308" t="s">
        <v>554</v>
      </c>
      <c r="E179" s="308" t="s">
        <v>522</v>
      </c>
      <c r="F179" s="308" t="s">
        <v>522</v>
      </c>
      <c r="G179" s="298" t="s">
        <v>522</v>
      </c>
      <c r="H179" s="298" t="s">
        <v>522</v>
      </c>
      <c r="I179" s="298" t="s">
        <v>522</v>
      </c>
      <c r="J179" s="298" t="s">
        <v>520</v>
      </c>
    </row>
    <row r="180" spans="1:10">
      <c r="A180" s="318" t="s">
        <v>527</v>
      </c>
      <c r="B180" s="308">
        <v>622104.09703608055</v>
      </c>
      <c r="C180" s="308" t="s">
        <v>578</v>
      </c>
      <c r="D180" s="303" t="s">
        <v>195</v>
      </c>
      <c r="E180" s="303" t="s">
        <v>195</v>
      </c>
      <c r="F180" s="303" t="s">
        <v>195</v>
      </c>
      <c r="G180" s="308">
        <v>42643.232056364206</v>
      </c>
      <c r="H180" s="308">
        <v>2.9129032519703002</v>
      </c>
      <c r="I180" s="308">
        <v>0.49111046929190999</v>
      </c>
      <c r="J180" s="308" t="s">
        <v>582</v>
      </c>
    </row>
    <row r="181" spans="1:10">
      <c r="A181" s="317" t="s">
        <v>579</v>
      </c>
      <c r="B181" s="298">
        <v>40884.945191305182</v>
      </c>
      <c r="C181" s="308" t="s">
        <v>578</v>
      </c>
      <c r="D181" s="308">
        <v>71.105701059850205</v>
      </c>
      <c r="E181" s="308">
        <v>2.22599096016092</v>
      </c>
      <c r="F181" s="308">
        <v>2.0044709460967698</v>
      </c>
      <c r="G181" s="298">
        <v>2907.1526906213062</v>
      </c>
      <c r="H181" s="298">
        <v>9.1009518402520001E-2</v>
      </c>
      <c r="I181" s="298">
        <v>8.1952684768729994E-2</v>
      </c>
      <c r="J181" s="298" t="s">
        <v>520</v>
      </c>
    </row>
    <row r="182" spans="1:10">
      <c r="A182" s="317" t="s">
        <v>580</v>
      </c>
      <c r="B182" s="298">
        <v>267301.91824505618</v>
      </c>
      <c r="C182" s="308" t="s">
        <v>578</v>
      </c>
      <c r="D182" s="308">
        <v>89.645233903118736</v>
      </c>
      <c r="E182" s="308">
        <v>9.4999999999999893</v>
      </c>
      <c r="F182" s="308">
        <v>1.42500000000002</v>
      </c>
      <c r="G182" s="298">
        <v>23962.342983830382</v>
      </c>
      <c r="H182" s="298">
        <v>2.5393682233280299</v>
      </c>
      <c r="I182" s="298">
        <v>0.38090523349921002</v>
      </c>
      <c r="J182" s="298" t="s">
        <v>520</v>
      </c>
    </row>
    <row r="183" spans="1:10">
      <c r="A183" s="317" t="s">
        <v>581</v>
      </c>
      <c r="B183" s="298">
        <v>313917.23359971918</v>
      </c>
      <c r="C183" s="308" t="s">
        <v>578</v>
      </c>
      <c r="D183" s="308">
        <v>50.248073994006511</v>
      </c>
      <c r="E183" s="308">
        <v>0.90000000000001001</v>
      </c>
      <c r="F183" s="308">
        <v>8.9999999999979999E-2</v>
      </c>
      <c r="G183" s="298">
        <v>15773.736381912517</v>
      </c>
      <c r="H183" s="298">
        <v>0.28252551023974998</v>
      </c>
      <c r="I183" s="298">
        <v>2.825255102397E-2</v>
      </c>
      <c r="J183" s="298" t="s">
        <v>520</v>
      </c>
    </row>
    <row r="184" spans="1:10">
      <c r="A184" s="317" t="s">
        <v>3389</v>
      </c>
      <c r="B184" s="298" t="s">
        <v>549</v>
      </c>
      <c r="C184" s="308" t="s">
        <v>578</v>
      </c>
      <c r="D184" s="308" t="s">
        <v>549</v>
      </c>
      <c r="E184" s="308" t="s">
        <v>549</v>
      </c>
      <c r="F184" s="308" t="s">
        <v>549</v>
      </c>
      <c r="G184" s="298" t="s">
        <v>549</v>
      </c>
      <c r="H184" s="298" t="s">
        <v>549</v>
      </c>
      <c r="I184" s="298" t="s">
        <v>549</v>
      </c>
      <c r="J184" s="298" t="s">
        <v>549</v>
      </c>
    </row>
    <row r="185" spans="1:10">
      <c r="A185" s="317" t="s">
        <v>3390</v>
      </c>
      <c r="B185" s="298" t="s">
        <v>549</v>
      </c>
      <c r="C185" s="308" t="s">
        <v>578</v>
      </c>
      <c r="D185" s="308" t="s">
        <v>549</v>
      </c>
      <c r="E185" s="308" t="s">
        <v>549</v>
      </c>
      <c r="F185" s="308" t="s">
        <v>549</v>
      </c>
      <c r="G185" s="298" t="s">
        <v>549</v>
      </c>
      <c r="H185" s="298" t="s">
        <v>549</v>
      </c>
      <c r="I185" s="298" t="s">
        <v>549</v>
      </c>
      <c r="J185" s="298" t="s">
        <v>549</v>
      </c>
    </row>
    <row r="186" spans="1:10">
      <c r="A186" s="317" t="s">
        <v>3391</v>
      </c>
      <c r="B186" s="298" t="s">
        <v>522</v>
      </c>
      <c r="C186" s="308" t="s">
        <v>578</v>
      </c>
      <c r="D186" s="308" t="s">
        <v>554</v>
      </c>
      <c r="E186" s="308" t="s">
        <v>522</v>
      </c>
      <c r="F186" s="308" t="s">
        <v>522</v>
      </c>
      <c r="G186" s="298" t="s">
        <v>522</v>
      </c>
      <c r="H186" s="298" t="s">
        <v>522</v>
      </c>
      <c r="I186" s="298" t="s">
        <v>522</v>
      </c>
      <c r="J186" s="298" t="s">
        <v>520</v>
      </c>
    </row>
    <row r="187" spans="1:10">
      <c r="A187" s="318" t="s">
        <v>528</v>
      </c>
      <c r="B187" s="308">
        <v>489761.39814429276</v>
      </c>
      <c r="C187" s="308" t="s">
        <v>578</v>
      </c>
      <c r="D187" s="303" t="s">
        <v>195</v>
      </c>
      <c r="E187" s="303" t="s">
        <v>195</v>
      </c>
      <c r="F187" s="303" t="s">
        <v>195</v>
      </c>
      <c r="G187" s="308">
        <v>32687.652624332597</v>
      </c>
      <c r="H187" s="308">
        <v>2.1724960612470801</v>
      </c>
      <c r="I187" s="308">
        <v>0.32965613051379999</v>
      </c>
      <c r="J187" s="308" t="s">
        <v>582</v>
      </c>
    </row>
    <row r="188" spans="1:10">
      <c r="A188" s="317" t="s">
        <v>579</v>
      </c>
      <c r="B188" s="298">
        <v>9808.8338456088695</v>
      </c>
      <c r="C188" s="308" t="s">
        <v>578</v>
      </c>
      <c r="D188" s="308">
        <v>71.105701059850205</v>
      </c>
      <c r="E188" s="308">
        <v>2.2259909601613499</v>
      </c>
      <c r="F188" s="308">
        <v>2.0044709460963999</v>
      </c>
      <c r="G188" s="298">
        <v>697.46400717160509</v>
      </c>
      <c r="H188" s="298">
        <v>2.1834375470049999E-2</v>
      </c>
      <c r="I188" s="298">
        <v>1.9661522458610001E-2</v>
      </c>
      <c r="J188" s="298" t="s">
        <v>520</v>
      </c>
    </row>
    <row r="189" spans="1:10">
      <c r="A189" s="317" t="s">
        <v>580</v>
      </c>
      <c r="B189" s="298">
        <v>199849.34626839636</v>
      </c>
      <c r="C189" s="308" t="s">
        <v>578</v>
      </c>
      <c r="D189" s="308">
        <v>89.645233903118736</v>
      </c>
      <c r="E189" s="308">
        <v>9.5000000000000195</v>
      </c>
      <c r="F189" s="308">
        <v>1.4249999999999801</v>
      </c>
      <c r="G189" s="298">
        <v>17915.541391615763</v>
      </c>
      <c r="H189" s="298">
        <v>1.89856878954977</v>
      </c>
      <c r="I189" s="298">
        <v>0.28478531843246002</v>
      </c>
      <c r="J189" s="298" t="s">
        <v>520</v>
      </c>
    </row>
    <row r="190" spans="1:10">
      <c r="A190" s="317" t="s">
        <v>581</v>
      </c>
      <c r="B190" s="298">
        <v>280103.21803028753</v>
      </c>
      <c r="C190" s="308" t="s">
        <v>578</v>
      </c>
      <c r="D190" s="308">
        <v>50.248073994006518</v>
      </c>
      <c r="E190" s="308">
        <v>0.9</v>
      </c>
      <c r="F190" s="308">
        <v>9.0000000000010003E-2</v>
      </c>
      <c r="G190" s="298">
        <v>14074.647225545228</v>
      </c>
      <c r="H190" s="298">
        <v>0.25209289622726</v>
      </c>
      <c r="I190" s="298">
        <v>2.5209289622729999E-2</v>
      </c>
      <c r="J190" s="298" t="s">
        <v>520</v>
      </c>
    </row>
    <row r="191" spans="1:10">
      <c r="A191" s="317" t="s">
        <v>3389</v>
      </c>
      <c r="B191" s="298" t="s">
        <v>549</v>
      </c>
      <c r="C191" s="308" t="s">
        <v>578</v>
      </c>
      <c r="D191" s="308" t="s">
        <v>549</v>
      </c>
      <c r="E191" s="308" t="s">
        <v>549</v>
      </c>
      <c r="F191" s="308" t="s">
        <v>549</v>
      </c>
      <c r="G191" s="298" t="s">
        <v>549</v>
      </c>
      <c r="H191" s="298" t="s">
        <v>549</v>
      </c>
      <c r="I191" s="298" t="s">
        <v>549</v>
      </c>
      <c r="J191" s="298" t="s">
        <v>549</v>
      </c>
    </row>
    <row r="192" spans="1:10">
      <c r="A192" s="317" t="s">
        <v>3390</v>
      </c>
      <c r="B192" s="298" t="s">
        <v>549</v>
      </c>
      <c r="C192" s="308" t="s">
        <v>578</v>
      </c>
      <c r="D192" s="308" t="s">
        <v>549</v>
      </c>
      <c r="E192" s="308" t="s">
        <v>549</v>
      </c>
      <c r="F192" s="308" t="s">
        <v>549</v>
      </c>
      <c r="G192" s="298" t="s">
        <v>549</v>
      </c>
      <c r="H192" s="298" t="s">
        <v>549</v>
      </c>
      <c r="I192" s="298" t="s">
        <v>549</v>
      </c>
      <c r="J192" s="298" t="s">
        <v>549</v>
      </c>
    </row>
    <row r="193" spans="1:10">
      <c r="A193" s="317" t="s">
        <v>3391</v>
      </c>
      <c r="B193" s="298" t="s">
        <v>522</v>
      </c>
      <c r="C193" s="308" t="s">
        <v>578</v>
      </c>
      <c r="D193" s="308" t="s">
        <v>554</v>
      </c>
      <c r="E193" s="308" t="s">
        <v>522</v>
      </c>
      <c r="F193" s="308" t="s">
        <v>522</v>
      </c>
      <c r="G193" s="298" t="s">
        <v>522</v>
      </c>
      <c r="H193" s="298" t="s">
        <v>522</v>
      </c>
      <c r="I193" s="298" t="s">
        <v>522</v>
      </c>
      <c r="J193" s="298" t="s">
        <v>520</v>
      </c>
    </row>
    <row r="194" spans="1:10">
      <c r="A194" s="318" t="s">
        <v>529</v>
      </c>
      <c r="B194" s="308">
        <v>554498.53640783543</v>
      </c>
      <c r="C194" s="308" t="s">
        <v>578</v>
      </c>
      <c r="D194" s="303" t="s">
        <v>195</v>
      </c>
      <c r="E194" s="303" t="s">
        <v>195</v>
      </c>
      <c r="F194" s="303" t="s">
        <v>195</v>
      </c>
      <c r="G194" s="308">
        <v>38327.06069611937</v>
      </c>
      <c r="H194" s="308">
        <v>2.7616536525147199</v>
      </c>
      <c r="I194" s="308">
        <v>0.41262766327205003</v>
      </c>
      <c r="J194" s="308" t="s">
        <v>582</v>
      </c>
    </row>
    <row r="195" spans="1:10">
      <c r="A195" s="317" t="s">
        <v>579</v>
      </c>
      <c r="B195" s="298">
        <v>6726.3308789338053</v>
      </c>
      <c r="C195" s="308" t="s">
        <v>578</v>
      </c>
      <c r="D195" s="308">
        <v>71.105701059850205</v>
      </c>
      <c r="E195" s="308">
        <v>2.22599096016123</v>
      </c>
      <c r="F195" s="308">
        <v>2.0044709460973098</v>
      </c>
      <c r="G195" s="298">
        <v>478.28047270710664</v>
      </c>
      <c r="H195" s="298">
        <v>1.4972751731559999E-2</v>
      </c>
      <c r="I195" s="298">
        <v>1.348273482066E-2</v>
      </c>
      <c r="J195" s="298" t="s">
        <v>520</v>
      </c>
    </row>
    <row r="196" spans="1:10">
      <c r="A196" s="317" t="s">
        <v>580</v>
      </c>
      <c r="B196" s="298">
        <v>262056.50183804112</v>
      </c>
      <c r="C196" s="308" t="s">
        <v>578</v>
      </c>
      <c r="D196" s="308">
        <v>89.645233903118736</v>
      </c>
      <c r="E196" s="308">
        <v>9.5</v>
      </c>
      <c r="F196" s="308">
        <v>1.42500000000001</v>
      </c>
      <c r="G196" s="298">
        <v>23492.116403104261</v>
      </c>
      <c r="H196" s="298">
        <v>2.4895367674613902</v>
      </c>
      <c r="I196" s="298">
        <v>0.37343051511920999</v>
      </c>
      <c r="J196" s="298" t="s">
        <v>520</v>
      </c>
    </row>
    <row r="197" spans="1:10">
      <c r="A197" s="317" t="s">
        <v>581</v>
      </c>
      <c r="B197" s="298">
        <v>285715.70369086054</v>
      </c>
      <c r="C197" s="308" t="s">
        <v>578</v>
      </c>
      <c r="D197" s="308">
        <v>50.248073994006511</v>
      </c>
      <c r="E197" s="308">
        <v>0.89999999999998004</v>
      </c>
      <c r="F197" s="308">
        <v>9.0000000000010003E-2</v>
      </c>
      <c r="G197" s="298">
        <v>14356.663820308</v>
      </c>
      <c r="H197" s="298">
        <v>0.25714413332177</v>
      </c>
      <c r="I197" s="298">
        <v>2.5714413332180001E-2</v>
      </c>
      <c r="J197" s="298" t="s">
        <v>520</v>
      </c>
    </row>
    <row r="198" spans="1:10">
      <c r="A198" s="317" t="s">
        <v>3389</v>
      </c>
      <c r="B198" s="298" t="s">
        <v>549</v>
      </c>
      <c r="C198" s="308" t="s">
        <v>578</v>
      </c>
      <c r="D198" s="308" t="s">
        <v>549</v>
      </c>
      <c r="E198" s="308" t="s">
        <v>549</v>
      </c>
      <c r="F198" s="308" t="s">
        <v>549</v>
      </c>
      <c r="G198" s="298" t="s">
        <v>549</v>
      </c>
      <c r="H198" s="298" t="s">
        <v>549</v>
      </c>
      <c r="I198" s="298" t="s">
        <v>549</v>
      </c>
      <c r="J198" s="298" t="s">
        <v>549</v>
      </c>
    </row>
    <row r="199" spans="1:10">
      <c r="A199" s="319" t="s">
        <v>3390</v>
      </c>
      <c r="B199" s="298" t="s">
        <v>549</v>
      </c>
      <c r="C199" s="308" t="s">
        <v>578</v>
      </c>
      <c r="D199" s="308" t="s">
        <v>549</v>
      </c>
      <c r="E199" s="308" t="s">
        <v>549</v>
      </c>
      <c r="F199" s="308" t="s">
        <v>549</v>
      </c>
      <c r="G199" s="298" t="s">
        <v>549</v>
      </c>
      <c r="H199" s="298" t="s">
        <v>549</v>
      </c>
      <c r="I199" s="298" t="s">
        <v>549</v>
      </c>
      <c r="J199" s="298" t="s">
        <v>549</v>
      </c>
    </row>
    <row r="200" spans="1:10">
      <c r="A200" s="317" t="s">
        <v>3391</v>
      </c>
      <c r="B200" s="298" t="s">
        <v>522</v>
      </c>
      <c r="C200" s="308" t="s">
        <v>578</v>
      </c>
      <c r="D200" s="308" t="s">
        <v>554</v>
      </c>
      <c r="E200" s="308" t="s">
        <v>522</v>
      </c>
      <c r="F200" s="308" t="s">
        <v>522</v>
      </c>
      <c r="G200" s="298" t="s">
        <v>522</v>
      </c>
      <c r="H200" s="298" t="s">
        <v>522</v>
      </c>
      <c r="I200" s="298" t="s">
        <v>522</v>
      </c>
      <c r="J200" s="298" t="s">
        <v>520</v>
      </c>
    </row>
    <row r="201" spans="1:10">
      <c r="A201" s="318" t="s">
        <v>3392</v>
      </c>
      <c r="B201" s="308">
        <v>9560693.2464305405</v>
      </c>
      <c r="C201" s="308" t="s">
        <v>578</v>
      </c>
      <c r="D201" s="303" t="s">
        <v>195</v>
      </c>
      <c r="E201" s="303" t="s">
        <v>195</v>
      </c>
      <c r="F201" s="303" t="s">
        <v>195</v>
      </c>
      <c r="G201" s="308">
        <v>515277.79812523432</v>
      </c>
      <c r="H201" s="308">
        <v>55.836948614484129</v>
      </c>
      <c r="I201" s="308">
        <v>7.7533574273759802</v>
      </c>
      <c r="J201" s="308" t="s">
        <v>582</v>
      </c>
    </row>
    <row r="202" spans="1:10">
      <c r="A202" s="313" t="s">
        <v>597</v>
      </c>
      <c r="B202" s="308">
        <v>9560693.2464305405</v>
      </c>
      <c r="C202" s="308" t="s">
        <v>578</v>
      </c>
      <c r="D202" s="303" t="s">
        <v>195</v>
      </c>
      <c r="E202" s="303" t="s">
        <v>195</v>
      </c>
      <c r="F202" s="303" t="s">
        <v>195</v>
      </c>
      <c r="G202" s="308">
        <v>515277.79812523432</v>
      </c>
      <c r="H202" s="308">
        <v>55.836948614484129</v>
      </c>
      <c r="I202" s="308">
        <v>7.7533574273759802</v>
      </c>
      <c r="J202" s="308" t="s">
        <v>582</v>
      </c>
    </row>
    <row r="203" spans="1:10">
      <c r="A203" s="314" t="s">
        <v>598</v>
      </c>
      <c r="B203" s="308">
        <v>9560693.2464305405</v>
      </c>
      <c r="C203" s="308" t="s">
        <v>578</v>
      </c>
      <c r="D203" s="303" t="s">
        <v>195</v>
      </c>
      <c r="E203" s="303" t="s">
        <v>195</v>
      </c>
      <c r="F203" s="303" t="s">
        <v>195</v>
      </c>
      <c r="G203" s="308">
        <v>515277.79812523432</v>
      </c>
      <c r="H203" s="308">
        <v>55.836948614484129</v>
      </c>
      <c r="I203" s="308">
        <v>7.7533574273759802</v>
      </c>
      <c r="J203" s="308" t="s">
        <v>582</v>
      </c>
    </row>
    <row r="204" spans="1:10">
      <c r="A204" s="320" t="s">
        <v>585</v>
      </c>
      <c r="B204" s="298">
        <v>4728393.9028453771</v>
      </c>
      <c r="C204" s="308" t="s">
        <v>578</v>
      </c>
      <c r="D204" s="308">
        <v>71.105701059850205</v>
      </c>
      <c r="E204" s="308">
        <v>1.7861037652529199</v>
      </c>
      <c r="F204" s="308">
        <v>0.30992639280197998</v>
      </c>
      <c r="G204" s="298">
        <v>336215.76334894175</v>
      </c>
      <c r="H204" s="298">
        <v>8.4454021534710808</v>
      </c>
      <c r="I204" s="298">
        <v>1.46545406605575</v>
      </c>
      <c r="J204" s="298" t="s">
        <v>520</v>
      </c>
    </row>
    <row r="205" spans="1:10">
      <c r="A205" s="320" t="s">
        <v>586</v>
      </c>
      <c r="B205" s="298">
        <v>358440.11607907445</v>
      </c>
      <c r="C205" s="308" t="s">
        <v>578</v>
      </c>
      <c r="D205" s="308">
        <v>89.645233903118751</v>
      </c>
      <c r="E205" s="308">
        <v>9.5000000000000107</v>
      </c>
      <c r="F205" s="308">
        <v>1.425</v>
      </c>
      <c r="G205" s="298">
        <v>32132.448046169666</v>
      </c>
      <c r="H205" s="298">
        <v>3.40518110275121</v>
      </c>
      <c r="I205" s="298">
        <v>0.51077716541268003</v>
      </c>
      <c r="J205" s="298" t="s">
        <v>520</v>
      </c>
    </row>
    <row r="206" spans="1:10">
      <c r="A206" s="320" t="s">
        <v>587</v>
      </c>
      <c r="B206" s="298">
        <v>2924083.9509121953</v>
      </c>
      <c r="C206" s="308" t="s">
        <v>578</v>
      </c>
      <c r="D206" s="308">
        <v>50.248073994006518</v>
      </c>
      <c r="E206" s="308">
        <v>0.9</v>
      </c>
      <c r="F206" s="308">
        <v>0.09</v>
      </c>
      <c r="G206" s="298">
        <v>146929.58673012292</v>
      </c>
      <c r="H206" s="298">
        <v>2.6316755558209799</v>
      </c>
      <c r="I206" s="298">
        <v>0.26316755558209998</v>
      </c>
      <c r="J206" s="298" t="s">
        <v>520</v>
      </c>
    </row>
    <row r="207" spans="1:10">
      <c r="A207" s="320" t="s">
        <v>588</v>
      </c>
      <c r="B207" s="298" t="s">
        <v>549</v>
      </c>
      <c r="C207" s="308" t="s">
        <v>578</v>
      </c>
      <c r="D207" s="308" t="s">
        <v>549</v>
      </c>
      <c r="E207" s="308" t="s">
        <v>549</v>
      </c>
      <c r="F207" s="308" t="s">
        <v>549</v>
      </c>
      <c r="G207" s="298" t="s">
        <v>549</v>
      </c>
      <c r="H207" s="298" t="s">
        <v>549</v>
      </c>
      <c r="I207" s="298" t="s">
        <v>549</v>
      </c>
      <c r="J207" s="298" t="s">
        <v>549</v>
      </c>
    </row>
    <row r="208" spans="1:10">
      <c r="A208" s="320" t="s">
        <v>589</v>
      </c>
      <c r="B208" s="298" t="s">
        <v>549</v>
      </c>
      <c r="C208" s="308" t="s">
        <v>578</v>
      </c>
      <c r="D208" s="308" t="s">
        <v>549</v>
      </c>
      <c r="E208" s="308" t="s">
        <v>549</v>
      </c>
      <c r="F208" s="308" t="s">
        <v>549</v>
      </c>
      <c r="G208" s="298" t="s">
        <v>549</v>
      </c>
      <c r="H208" s="298" t="s">
        <v>549</v>
      </c>
      <c r="I208" s="298" t="s">
        <v>549</v>
      </c>
      <c r="J208" s="298" t="s">
        <v>549</v>
      </c>
    </row>
    <row r="209" spans="1:10">
      <c r="A209" s="320" t="s">
        <v>95</v>
      </c>
      <c r="B209" s="298">
        <v>1549775.2765938945</v>
      </c>
      <c r="C209" s="308" t="s">
        <v>578</v>
      </c>
      <c r="D209" s="308">
        <v>88.686898270265601</v>
      </c>
      <c r="E209" s="308">
        <v>26.684313801501879</v>
      </c>
      <c r="F209" s="308">
        <v>3.5579085068669198</v>
      </c>
      <c r="G209" s="298">
        <v>137444.76229705545</v>
      </c>
      <c r="H209" s="298">
        <v>41.354689802440859</v>
      </c>
      <c r="I209" s="298">
        <v>5.5139586403254501</v>
      </c>
      <c r="J209" s="298" t="s">
        <v>520</v>
      </c>
    </row>
    <row r="210" spans="1:10">
      <c r="A210" s="321" t="s">
        <v>599</v>
      </c>
      <c r="B210" s="308">
        <v>27388942.948538449</v>
      </c>
      <c r="C210" s="308" t="s">
        <v>578</v>
      </c>
      <c r="D210" s="303" t="s">
        <v>195</v>
      </c>
      <c r="E210" s="303" t="s">
        <v>195</v>
      </c>
      <c r="F210" s="303" t="s">
        <v>195</v>
      </c>
      <c r="G210" s="308">
        <v>1831014.9512207536</v>
      </c>
      <c r="H210" s="308">
        <v>157.60957929075553</v>
      </c>
      <c r="I210" s="308">
        <v>138.66194983315438</v>
      </c>
    </row>
    <row r="211" spans="1:10">
      <c r="A211" s="309" t="s">
        <v>579</v>
      </c>
      <c r="B211" s="308">
        <v>26385311.519974492</v>
      </c>
      <c r="C211" s="308" t="s">
        <v>578</v>
      </c>
      <c r="D211" s="308">
        <v>68.141663931054126</v>
      </c>
      <c r="E211" s="308">
        <v>5.6085277923062797</v>
      </c>
      <c r="F211" s="308">
        <v>5.2536667140543001</v>
      </c>
      <c r="G211" s="308">
        <v>1797939.0303102729</v>
      </c>
      <c r="H211" s="308">
        <v>147.98275296843602</v>
      </c>
      <c r="I211" s="308">
        <v>138.61963287244333</v>
      </c>
    </row>
    <row r="212" spans="1:10">
      <c r="A212" s="309" t="s">
        <v>580</v>
      </c>
      <c r="B212" s="308" t="s">
        <v>549</v>
      </c>
      <c r="C212" s="308" t="s">
        <v>578</v>
      </c>
      <c r="D212" s="308" t="s">
        <v>549</v>
      </c>
      <c r="E212" s="308" t="s">
        <v>549</v>
      </c>
      <c r="F212" s="308" t="s">
        <v>549</v>
      </c>
      <c r="G212" s="308" t="s">
        <v>549</v>
      </c>
      <c r="H212" s="308" t="s">
        <v>549</v>
      </c>
      <c r="I212" s="308" t="s">
        <v>549</v>
      </c>
    </row>
    <row r="213" spans="1:10">
      <c r="A213" s="309" t="s">
        <v>581</v>
      </c>
      <c r="B213" s="308">
        <v>658252.51161717589</v>
      </c>
      <c r="C213" s="308" t="s">
        <v>578</v>
      </c>
      <c r="D213" s="308">
        <v>50.248073994006511</v>
      </c>
      <c r="E213" s="308">
        <v>14.617518883136251</v>
      </c>
      <c r="F213" s="308">
        <v>5.6615182741230001E-2</v>
      </c>
      <c r="G213" s="308">
        <v>33075.920910480483</v>
      </c>
      <c r="H213" s="308">
        <v>9.6220185184359295</v>
      </c>
      <c r="I213" s="308">
        <v>3.7267086235080002E-2</v>
      </c>
    </row>
    <row r="214" spans="1:10">
      <c r="A214" s="309" t="s">
        <v>3384</v>
      </c>
      <c r="B214" s="308" t="s">
        <v>594</v>
      </c>
      <c r="C214" s="308" t="s">
        <v>578</v>
      </c>
      <c r="D214" s="308" t="s">
        <v>594</v>
      </c>
      <c r="E214" s="308" t="s">
        <v>3269</v>
      </c>
      <c r="F214" s="308" t="s">
        <v>3269</v>
      </c>
      <c r="G214" s="308" t="s">
        <v>594</v>
      </c>
      <c r="H214" s="308" t="s">
        <v>3269</v>
      </c>
      <c r="I214" s="308" t="s">
        <v>3269</v>
      </c>
    </row>
    <row r="215" spans="1:10">
      <c r="A215" s="309" t="s">
        <v>3386</v>
      </c>
      <c r="B215" s="308">
        <v>345378.91694677953</v>
      </c>
      <c r="C215" s="308" t="s">
        <v>578</v>
      </c>
      <c r="D215" s="308">
        <v>65.065035461653977</v>
      </c>
      <c r="E215" s="308">
        <v>1.39203745442E-2</v>
      </c>
      <c r="F215" s="308">
        <v>1.46212586472E-2</v>
      </c>
      <c r="G215" s="308">
        <v>22472.091478849856</v>
      </c>
      <c r="H215" s="308">
        <v>4.8078038835700004E-3</v>
      </c>
      <c r="I215" s="308">
        <v>5.0498744759699997E-3</v>
      </c>
    </row>
    <row r="216" spans="1:10">
      <c r="A216" s="59" t="s">
        <v>3393</v>
      </c>
      <c r="B216" s="308">
        <v>2520593.7655260009</v>
      </c>
      <c r="C216" s="308" t="s">
        <v>578</v>
      </c>
      <c r="D216" s="303" t="s">
        <v>195</v>
      </c>
      <c r="E216" s="303" t="s">
        <v>195</v>
      </c>
      <c r="F216" s="303" t="s">
        <v>195</v>
      </c>
      <c r="G216" s="308">
        <v>171223.03700227189</v>
      </c>
      <c r="H216" s="308">
        <v>2.0771880881664</v>
      </c>
      <c r="I216" s="308">
        <v>5.2994341437007098</v>
      </c>
    </row>
    <row r="217" spans="1:10">
      <c r="A217" s="309" t="s">
        <v>600</v>
      </c>
      <c r="B217" s="298">
        <v>37296.193325856322</v>
      </c>
      <c r="C217" s="308" t="s">
        <v>578</v>
      </c>
      <c r="D217" s="308">
        <v>65.528560814054615</v>
      </c>
      <c r="E217" s="308">
        <v>55.694372613795643</v>
      </c>
      <c r="F217" s="308">
        <v>0.84385413051206004</v>
      </c>
      <c r="G217" s="298">
        <v>2443.9658724861142</v>
      </c>
      <c r="H217" s="298">
        <v>2.0771880881664</v>
      </c>
      <c r="I217" s="298">
        <v>3.1472546790399999E-2</v>
      </c>
    </row>
    <row r="218" spans="1:10">
      <c r="A218" s="309" t="s">
        <v>601</v>
      </c>
      <c r="B218" s="298">
        <v>2483297.5722001446</v>
      </c>
      <c r="C218" s="308" t="s">
        <v>578</v>
      </c>
      <c r="D218" s="308">
        <v>67.965705366615154</v>
      </c>
      <c r="E218" s="308" t="s">
        <v>549</v>
      </c>
      <c r="F218" s="308">
        <v>2.1213573660618601</v>
      </c>
      <c r="G218" s="298">
        <v>168779.07112978576</v>
      </c>
      <c r="H218" s="298" t="s">
        <v>549</v>
      </c>
      <c r="I218" s="298">
        <v>5.2679615969103102</v>
      </c>
    </row>
    <row r="219" spans="1:10">
      <c r="A219" s="309" t="s">
        <v>95</v>
      </c>
      <c r="B219" s="298" t="s">
        <v>549</v>
      </c>
      <c r="C219" s="308" t="s">
        <v>578</v>
      </c>
      <c r="D219" s="308" t="s">
        <v>549</v>
      </c>
      <c r="E219" s="308" t="s">
        <v>549</v>
      </c>
      <c r="F219" s="308" t="s">
        <v>549</v>
      </c>
      <c r="G219" s="298" t="s">
        <v>549</v>
      </c>
      <c r="H219" s="298" t="s">
        <v>549</v>
      </c>
      <c r="I219" s="298" t="s">
        <v>549</v>
      </c>
    </row>
    <row r="220" spans="1:10">
      <c r="A220" s="322" t="s">
        <v>3394</v>
      </c>
      <c r="B220" s="308">
        <v>23026953.430004109</v>
      </c>
      <c r="C220" s="308" t="s">
        <v>578</v>
      </c>
      <c r="D220" s="303" t="s">
        <v>195</v>
      </c>
      <c r="E220" s="303" t="s">
        <v>195</v>
      </c>
      <c r="F220" s="303" t="s">
        <v>195</v>
      </c>
      <c r="G220" s="308">
        <v>1543321.2357623461</v>
      </c>
      <c r="H220" s="308">
        <v>96.244370350390938</v>
      </c>
      <c r="I220" s="308">
        <v>107.93538834374699</v>
      </c>
    </row>
    <row r="221" spans="1:10">
      <c r="A221" s="309" t="s">
        <v>602</v>
      </c>
      <c r="B221" s="308">
        <v>16921811.292189937</v>
      </c>
      <c r="C221" s="308" t="s">
        <v>578</v>
      </c>
      <c r="D221" s="308">
        <v>67.143364802995393</v>
      </c>
      <c r="E221" s="308">
        <v>5.1069523959529004</v>
      </c>
      <c r="F221" s="308">
        <v>6.3151378284608697</v>
      </c>
      <c r="G221" s="308">
        <v>1136187.3487189556</v>
      </c>
      <c r="H221" s="308">
        <v>86.418884722512175</v>
      </c>
      <c r="I221" s="308">
        <v>106.86357061738499</v>
      </c>
    </row>
    <row r="222" spans="1:10">
      <c r="A222" s="309" t="s">
        <v>603</v>
      </c>
      <c r="B222" s="308">
        <v>5716335.5992072523</v>
      </c>
      <c r="C222" s="308" t="s">
        <v>578</v>
      </c>
      <c r="D222" s="308">
        <v>70.79246071620166</v>
      </c>
      <c r="E222" s="308">
        <v>0.18466053735919999</v>
      </c>
      <c r="F222" s="308">
        <v>0.18153493625417999</v>
      </c>
      <c r="G222" s="308">
        <v>404673.4633475045</v>
      </c>
      <c r="H222" s="308">
        <v>1.05558160347511</v>
      </c>
      <c r="I222" s="308">
        <v>1.0377146186096</v>
      </c>
    </row>
    <row r="223" spans="1:10">
      <c r="A223" s="309" t="s">
        <v>604</v>
      </c>
      <c r="B223" s="308">
        <v>29789.5019987257</v>
      </c>
      <c r="C223" s="308" t="s">
        <v>578</v>
      </c>
      <c r="D223" s="308">
        <v>59.589262354098238</v>
      </c>
      <c r="E223" s="308">
        <v>0.36099554498696002</v>
      </c>
      <c r="F223" s="308">
        <v>0.75475590689572003</v>
      </c>
      <c r="G223" s="308">
        <v>1775.1344499999996</v>
      </c>
      <c r="H223" s="308">
        <v>1.075387750892E-2</v>
      </c>
      <c r="I223" s="308">
        <v>2.248380259702E-2</v>
      </c>
    </row>
    <row r="224" spans="1:10">
      <c r="A224" s="309" t="s">
        <v>3395</v>
      </c>
      <c r="B224" s="308" t="s">
        <v>594</v>
      </c>
      <c r="C224" s="308" t="s">
        <v>578</v>
      </c>
      <c r="D224" s="303" t="s">
        <v>195</v>
      </c>
      <c r="E224" s="303" t="s">
        <v>195</v>
      </c>
      <c r="F224" s="303" t="s">
        <v>195</v>
      </c>
      <c r="G224" s="308" t="s">
        <v>594</v>
      </c>
      <c r="H224" s="308">
        <v>1.1155517503383201</v>
      </c>
      <c r="I224" s="308">
        <v>1.5879024829000001E-4</v>
      </c>
    </row>
    <row r="225" spans="1:9">
      <c r="A225" s="309" t="s">
        <v>581</v>
      </c>
      <c r="B225" s="308">
        <v>13638.11966141349</v>
      </c>
      <c r="C225" s="308" t="s">
        <v>578</v>
      </c>
      <c r="D225" s="308">
        <v>50.248073994006518</v>
      </c>
      <c r="E225" s="308">
        <v>560.10584906989629</v>
      </c>
      <c r="F225" s="308">
        <v>0.47005310044812998</v>
      </c>
      <c r="G225" s="308">
        <v>685.28924588582026</v>
      </c>
      <c r="H225" s="308">
        <v>7.6387905926728497</v>
      </c>
      <c r="I225" s="308">
        <v>6.4106404311300002E-3</v>
      </c>
    </row>
    <row r="226" spans="1:9">
      <c r="A226" s="309" t="s">
        <v>3386</v>
      </c>
      <c r="B226" s="308">
        <v>345378.91694677953</v>
      </c>
      <c r="C226" s="308" t="s">
        <v>578</v>
      </c>
      <c r="D226" s="308">
        <v>65.065035461653977</v>
      </c>
      <c r="E226" s="308">
        <v>1.39203745442E-2</v>
      </c>
      <c r="F226" s="308">
        <v>1.46212586472E-2</v>
      </c>
      <c r="G226" s="308">
        <v>22472.091478849856</v>
      </c>
      <c r="H226" s="308">
        <v>4.8078038835700004E-3</v>
      </c>
      <c r="I226" s="308">
        <v>5.0498744759699997E-3</v>
      </c>
    </row>
    <row r="227" spans="1:9">
      <c r="A227" s="309" t="s">
        <v>3396</v>
      </c>
      <c r="B227" s="308" t="s">
        <v>594</v>
      </c>
      <c r="C227" s="308" t="s">
        <v>578</v>
      </c>
      <c r="D227" s="303" t="s">
        <v>195</v>
      </c>
      <c r="E227" s="303" t="s">
        <v>195</v>
      </c>
      <c r="F227" s="303" t="s">
        <v>195</v>
      </c>
      <c r="G227" s="308" t="s">
        <v>594</v>
      </c>
      <c r="H227" s="308" t="s">
        <v>3269</v>
      </c>
      <c r="I227" s="308" t="s">
        <v>3269</v>
      </c>
    </row>
    <row r="228" spans="1:9">
      <c r="A228" s="323" t="s">
        <v>605</v>
      </c>
      <c r="B228" s="308">
        <v>9895321.6583771892</v>
      </c>
      <c r="C228" s="308" t="s">
        <v>578</v>
      </c>
      <c r="D228" s="303" t="s">
        <v>195</v>
      </c>
      <c r="E228" s="303" t="s">
        <v>195</v>
      </c>
      <c r="F228" s="303" t="s">
        <v>195</v>
      </c>
      <c r="G228" s="308">
        <v>641430.12094185001</v>
      </c>
      <c r="H228" s="308">
        <v>50.343844340307363</v>
      </c>
      <c r="I228" s="308">
        <v>58.025883674848693</v>
      </c>
    </row>
    <row r="229" spans="1:9">
      <c r="A229" s="309" t="s">
        <v>602</v>
      </c>
      <c r="B229" s="298">
        <v>9488919.231847588</v>
      </c>
      <c r="C229" s="308" t="s">
        <v>578</v>
      </c>
      <c r="D229" s="308">
        <v>67.143364802995393</v>
      </c>
      <c r="E229" s="308">
        <v>5.3042690950980402</v>
      </c>
      <c r="F229" s="308">
        <v>6.1142015504458396</v>
      </c>
      <c r="G229" s="298">
        <v>637117.9655701014</v>
      </c>
      <c r="H229" s="298">
        <v>50.331781027370582</v>
      </c>
      <c r="I229" s="298">
        <v>58.01716467941791</v>
      </c>
    </row>
    <row r="230" spans="1:9">
      <c r="A230" s="309" t="s">
        <v>603</v>
      </c>
      <c r="B230" s="298">
        <v>60577.355202458217</v>
      </c>
      <c r="C230" s="308" t="s">
        <v>578</v>
      </c>
      <c r="D230" s="308">
        <v>70.79246071620166</v>
      </c>
      <c r="E230" s="308">
        <v>5.053587044051E-2</v>
      </c>
      <c r="F230" s="308">
        <v>0.11107895568716999</v>
      </c>
      <c r="G230" s="298">
        <v>4288.4200384614178</v>
      </c>
      <c r="H230" s="298">
        <v>3.06132937414E-3</v>
      </c>
      <c r="I230" s="298">
        <v>6.7288693541799997E-3</v>
      </c>
    </row>
    <row r="231" spans="1:9">
      <c r="A231" s="309" t="s">
        <v>604</v>
      </c>
      <c r="B231" s="298">
        <v>140.98152388821543</v>
      </c>
      <c r="C231" s="308" t="s">
        <v>578</v>
      </c>
      <c r="D231" s="308">
        <v>59.58926235409826</v>
      </c>
      <c r="E231" s="308">
        <v>0.35312565588008998</v>
      </c>
      <c r="F231" s="308">
        <v>0.42764119791897998</v>
      </c>
      <c r="G231" s="298">
        <v>8.4009850140554398</v>
      </c>
      <c r="H231" s="298">
        <v>4.9784193089999999E-5</v>
      </c>
      <c r="I231" s="298">
        <v>6.0289507759999999E-5</v>
      </c>
    </row>
    <row r="232" spans="1:9">
      <c r="A232" s="309" t="s">
        <v>3395</v>
      </c>
      <c r="B232" s="308" t="s">
        <v>522</v>
      </c>
      <c r="C232" s="308" t="s">
        <v>578</v>
      </c>
      <c r="D232" s="303" t="s">
        <v>195</v>
      </c>
      <c r="E232" s="303" t="s">
        <v>195</v>
      </c>
      <c r="F232" s="303" t="s">
        <v>195</v>
      </c>
      <c r="G232" s="308" t="s">
        <v>522</v>
      </c>
      <c r="H232" s="308" t="s">
        <v>549</v>
      </c>
      <c r="I232" s="308" t="s">
        <v>549</v>
      </c>
    </row>
    <row r="233" spans="1:9">
      <c r="A233" s="320" t="s">
        <v>606</v>
      </c>
      <c r="B233" s="298" t="s">
        <v>522</v>
      </c>
      <c r="C233" s="308" t="s">
        <v>578</v>
      </c>
      <c r="D233" s="308" t="s">
        <v>522</v>
      </c>
      <c r="E233" s="308" t="s">
        <v>549</v>
      </c>
      <c r="F233" s="308" t="s">
        <v>549</v>
      </c>
      <c r="G233" s="298" t="s">
        <v>522</v>
      </c>
      <c r="H233" s="298" t="s">
        <v>549</v>
      </c>
      <c r="I233" s="298" t="s">
        <v>549</v>
      </c>
    </row>
    <row r="234" spans="1:9">
      <c r="A234" s="309" t="s">
        <v>581</v>
      </c>
      <c r="B234" s="298">
        <v>305.17285647552848</v>
      </c>
      <c r="C234" s="308" t="s">
        <v>578</v>
      </c>
      <c r="D234" s="308">
        <v>50.248073994006504</v>
      </c>
      <c r="E234" s="308">
        <v>27.307030076668191</v>
      </c>
      <c r="F234" s="308">
        <v>3.3069279612714402</v>
      </c>
      <c r="G234" s="298">
        <v>15.334348273144681</v>
      </c>
      <c r="H234" s="298">
        <v>8.3333643703600007E-3</v>
      </c>
      <c r="I234" s="298">
        <v>1.0091846521000001E-3</v>
      </c>
    </row>
    <row r="235" spans="1:9">
      <c r="A235" s="309" t="s">
        <v>3386</v>
      </c>
      <c r="B235" s="298">
        <v>345378.91694677953</v>
      </c>
      <c r="C235" s="308" t="s">
        <v>578</v>
      </c>
      <c r="D235" s="308">
        <v>65.065035461653977</v>
      </c>
      <c r="E235" s="308">
        <v>1.79175673101E-3</v>
      </c>
      <c r="F235" s="308">
        <v>2.6656285938899999E-3</v>
      </c>
      <c r="G235" s="298">
        <v>22472.091478849856</v>
      </c>
      <c r="H235" s="298">
        <v>6.1883499919000002E-4</v>
      </c>
      <c r="I235" s="298">
        <v>9.2065191673999997E-4</v>
      </c>
    </row>
    <row r="236" spans="1:9">
      <c r="A236" s="309" t="s">
        <v>3396</v>
      </c>
      <c r="B236" s="308" t="s">
        <v>522</v>
      </c>
      <c r="C236" s="308" t="s">
        <v>578</v>
      </c>
      <c r="D236" s="303" t="s">
        <v>195</v>
      </c>
      <c r="E236" s="303" t="s">
        <v>195</v>
      </c>
      <c r="F236" s="303" t="s">
        <v>195</v>
      </c>
      <c r="G236" s="308" t="s">
        <v>522</v>
      </c>
      <c r="H236" s="308" t="s">
        <v>522</v>
      </c>
      <c r="I236" s="308" t="s">
        <v>522</v>
      </c>
    </row>
    <row r="237" spans="1:9">
      <c r="A237" s="320" t="s">
        <v>90</v>
      </c>
      <c r="B237" s="298" t="s">
        <v>522</v>
      </c>
      <c r="C237" s="308" t="s">
        <v>578</v>
      </c>
      <c r="D237" s="308" t="s">
        <v>522</v>
      </c>
      <c r="E237" s="308" t="s">
        <v>522</v>
      </c>
      <c r="F237" s="308" t="s">
        <v>522</v>
      </c>
      <c r="G237" s="298" t="s">
        <v>522</v>
      </c>
      <c r="H237" s="298" t="s">
        <v>522</v>
      </c>
      <c r="I237" s="298" t="s">
        <v>522</v>
      </c>
    </row>
    <row r="238" spans="1:9">
      <c r="A238" s="323" t="s">
        <v>607</v>
      </c>
      <c r="B238" s="308">
        <v>7275346.9473260604</v>
      </c>
      <c r="C238" s="308" t="s">
        <v>578</v>
      </c>
      <c r="D238" s="303" t="s">
        <v>195</v>
      </c>
      <c r="E238" s="303" t="s">
        <v>195</v>
      </c>
      <c r="F238" s="303" t="s">
        <v>195</v>
      </c>
      <c r="G238" s="308">
        <v>489781.06541885645</v>
      </c>
      <c r="H238" s="308">
        <v>32.091451581375168</v>
      </c>
      <c r="I238" s="308">
        <v>45.787790295064212</v>
      </c>
    </row>
    <row r="239" spans="1:9">
      <c r="A239" s="309" t="s">
        <v>602</v>
      </c>
      <c r="B239" s="298">
        <v>6900391.8089475194</v>
      </c>
      <c r="C239" s="308" t="s">
        <v>578</v>
      </c>
      <c r="D239" s="308">
        <v>67.143364802995379</v>
      </c>
      <c r="E239" s="308">
        <v>4.6393020403151901</v>
      </c>
      <c r="F239" s="308">
        <v>6.6250689680711297</v>
      </c>
      <c r="G239" s="298">
        <v>463315.52451176452</v>
      </c>
      <c r="H239" s="298">
        <v>32.013001798224458</v>
      </c>
      <c r="I239" s="298">
        <v>45.715571640990433</v>
      </c>
    </row>
    <row r="240" spans="1:9">
      <c r="A240" s="309" t="s">
        <v>603</v>
      </c>
      <c r="B240" s="298">
        <v>368504.73200550402</v>
      </c>
      <c r="C240" s="308" t="s">
        <v>578</v>
      </c>
      <c r="D240" s="308">
        <v>70.79246071620166</v>
      </c>
      <c r="E240" s="308">
        <v>0.10451713900717</v>
      </c>
      <c r="F240" s="308">
        <v>0.16265524758309999</v>
      </c>
      <c r="G240" s="298">
        <v>26087.356764234064</v>
      </c>
      <c r="H240" s="298">
        <v>3.8515060299819999E-2</v>
      </c>
      <c r="I240" s="298">
        <v>5.9939228419900001E-2</v>
      </c>
    </row>
    <row r="241" spans="1:9">
      <c r="A241" s="309" t="s">
        <v>604</v>
      </c>
      <c r="B241" s="298">
        <v>5787.6625596214753</v>
      </c>
      <c r="C241" s="308" t="s">
        <v>578</v>
      </c>
      <c r="D241" s="308">
        <v>59.589262354098253</v>
      </c>
      <c r="E241" s="308">
        <v>0.67636171756462005</v>
      </c>
      <c r="F241" s="308">
        <v>0.87181754613039997</v>
      </c>
      <c r="G241" s="298">
        <v>344.88254268227587</v>
      </c>
      <c r="H241" s="298">
        <v>3.9145533895100001E-3</v>
      </c>
      <c r="I241" s="298">
        <v>5.04578577056E-3</v>
      </c>
    </row>
    <row r="242" spans="1:9">
      <c r="A242" s="309" t="s">
        <v>3395</v>
      </c>
      <c r="B242" s="308" t="s">
        <v>522</v>
      </c>
      <c r="C242" s="308" t="s">
        <v>578</v>
      </c>
      <c r="D242" s="303" t="s">
        <v>195</v>
      </c>
      <c r="E242" s="303" t="s">
        <v>195</v>
      </c>
      <c r="F242" s="303" t="s">
        <v>195</v>
      </c>
      <c r="G242" s="308" t="s">
        <v>522</v>
      </c>
      <c r="H242" s="308">
        <v>1.0519629843E-4</v>
      </c>
      <c r="I242" s="308">
        <v>1.355960522E-5</v>
      </c>
    </row>
    <row r="243" spans="1:9">
      <c r="A243" s="320" t="s">
        <v>606</v>
      </c>
      <c r="B243" s="298" t="s">
        <v>522</v>
      </c>
      <c r="C243" s="308" t="s">
        <v>578</v>
      </c>
      <c r="D243" s="308" t="s">
        <v>522</v>
      </c>
      <c r="E243" s="308" t="s">
        <v>522</v>
      </c>
      <c r="F243" s="308" t="s">
        <v>522</v>
      </c>
      <c r="G243" s="298" t="s">
        <v>522</v>
      </c>
      <c r="H243" s="298">
        <v>1.0519629843E-4</v>
      </c>
      <c r="I243" s="298">
        <v>1.355960522E-5</v>
      </c>
    </row>
    <row r="244" spans="1:9">
      <c r="A244" s="309" t="s">
        <v>581</v>
      </c>
      <c r="B244" s="298">
        <v>662.74381341579385</v>
      </c>
      <c r="C244" s="308" t="s">
        <v>578</v>
      </c>
      <c r="D244" s="308">
        <v>50.248073994006518</v>
      </c>
      <c r="E244" s="308">
        <v>51.386358629942983</v>
      </c>
      <c r="F244" s="308">
        <v>6.6236050802272004</v>
      </c>
      <c r="G244" s="298">
        <v>33.301600175586863</v>
      </c>
      <c r="H244" s="298">
        <v>3.4055991275959999E-2</v>
      </c>
      <c r="I244" s="298">
        <v>4.3897532894299996E-3</v>
      </c>
    </row>
    <row r="245" spans="1:9">
      <c r="A245" s="309" t="s">
        <v>3386</v>
      </c>
      <c r="B245" s="298" t="s">
        <v>522</v>
      </c>
      <c r="C245" s="308" t="s">
        <v>578</v>
      </c>
      <c r="D245" s="308" t="s">
        <v>522</v>
      </c>
      <c r="E245" s="308" t="s">
        <v>522</v>
      </c>
      <c r="F245" s="308" t="s">
        <v>522</v>
      </c>
      <c r="G245" s="298" t="s">
        <v>522</v>
      </c>
      <c r="H245" s="298">
        <v>1.8589818869899999E-3</v>
      </c>
      <c r="I245" s="298">
        <v>2.8303269886699998E-3</v>
      </c>
    </row>
    <row r="246" spans="1:9">
      <c r="A246" s="309" t="s">
        <v>3396</v>
      </c>
      <c r="B246" s="308" t="s">
        <v>549</v>
      </c>
      <c r="C246" s="308" t="s">
        <v>578</v>
      </c>
      <c r="D246" s="303" t="s">
        <v>195</v>
      </c>
      <c r="E246" s="303" t="s">
        <v>195</v>
      </c>
      <c r="F246" s="303" t="s">
        <v>195</v>
      </c>
      <c r="G246" s="308" t="s">
        <v>549</v>
      </c>
      <c r="H246" s="308" t="s">
        <v>549</v>
      </c>
      <c r="I246" s="308" t="s">
        <v>549</v>
      </c>
    </row>
    <row r="247" spans="1:9">
      <c r="A247" s="323" t="s">
        <v>608</v>
      </c>
      <c r="B247" s="308">
        <v>5832942.3488303553</v>
      </c>
      <c r="C247" s="308" t="s">
        <v>578</v>
      </c>
      <c r="D247" s="303" t="s">
        <v>195</v>
      </c>
      <c r="E247" s="303" t="s">
        <v>195</v>
      </c>
      <c r="F247" s="303" t="s">
        <v>195</v>
      </c>
      <c r="G247" s="308">
        <v>410542.75705571863</v>
      </c>
      <c r="H247" s="308">
        <v>13.07563880529997</v>
      </c>
      <c r="I247" s="308">
        <v>4.0475349041306403</v>
      </c>
    </row>
    <row r="248" spans="1:9">
      <c r="A248" s="309" t="s">
        <v>602</v>
      </c>
      <c r="B248" s="298">
        <v>509157.77592432662</v>
      </c>
      <c r="C248" s="308" t="s">
        <v>578</v>
      </c>
      <c r="D248" s="308">
        <v>67.143364802995364</v>
      </c>
      <c r="E248" s="308">
        <v>6.5611612578125396</v>
      </c>
      <c r="F248" s="308">
        <v>6.0033548966705403</v>
      </c>
      <c r="G248" s="298">
        <v>34186.566291168834</v>
      </c>
      <c r="H248" s="298">
        <v>3.3406662735086901</v>
      </c>
      <c r="I248" s="298">
        <v>3.0566548272731899</v>
      </c>
    </row>
    <row r="249" spans="1:9">
      <c r="A249" s="309" t="s">
        <v>603</v>
      </c>
      <c r="B249" s="298">
        <v>5287253.5119992904</v>
      </c>
      <c r="C249" s="308" t="s">
        <v>578</v>
      </c>
      <c r="D249" s="308">
        <v>70.79246071620166</v>
      </c>
      <c r="E249" s="308">
        <v>0.19178297607631001</v>
      </c>
      <c r="F249" s="308">
        <v>0.18365802181259999</v>
      </c>
      <c r="G249" s="298">
        <v>374297.68654480902</v>
      </c>
      <c r="H249" s="298">
        <v>1.0140052138011499</v>
      </c>
      <c r="I249" s="298">
        <v>0.97104652083552001</v>
      </c>
    </row>
    <row r="250" spans="1:9">
      <c r="A250" s="309" t="s">
        <v>604</v>
      </c>
      <c r="B250" s="298">
        <v>23860.857915216009</v>
      </c>
      <c r="C250" s="308" t="s">
        <v>578</v>
      </c>
      <c r="D250" s="308">
        <v>59.589262354098238</v>
      </c>
      <c r="E250" s="308">
        <v>0.2845471839464</v>
      </c>
      <c r="F250" s="308">
        <v>0.72829432120368998</v>
      </c>
      <c r="G250" s="298">
        <v>1421.8509223036683</v>
      </c>
      <c r="H250" s="298">
        <v>6.7895399263199997E-3</v>
      </c>
      <c r="I250" s="298">
        <v>1.7377727318699999E-2</v>
      </c>
    </row>
    <row r="251" spans="1:9">
      <c r="A251" s="309" t="s">
        <v>3397</v>
      </c>
      <c r="B251" s="308" t="s">
        <v>522</v>
      </c>
      <c r="C251" s="308" t="s">
        <v>578</v>
      </c>
      <c r="D251" s="303" t="s">
        <v>195</v>
      </c>
      <c r="E251" s="303" t="s">
        <v>195</v>
      </c>
      <c r="F251" s="303" t="s">
        <v>195</v>
      </c>
      <c r="G251" s="308" t="s">
        <v>522</v>
      </c>
      <c r="H251" s="308">
        <v>1.1154465540398899</v>
      </c>
      <c r="I251" s="308">
        <v>1.4523064306999999E-4</v>
      </c>
    </row>
    <row r="252" spans="1:9">
      <c r="A252" s="320" t="s">
        <v>606</v>
      </c>
      <c r="B252" s="298" t="s">
        <v>522</v>
      </c>
      <c r="C252" s="308" t="s">
        <v>578</v>
      </c>
      <c r="D252" s="308" t="s">
        <v>522</v>
      </c>
      <c r="E252" s="308" t="s">
        <v>522</v>
      </c>
      <c r="F252" s="308" t="s">
        <v>522</v>
      </c>
      <c r="G252" s="298" t="s">
        <v>522</v>
      </c>
      <c r="H252" s="298">
        <v>1.1154465540398899</v>
      </c>
      <c r="I252" s="298">
        <v>1.4523064306999999E-4</v>
      </c>
    </row>
    <row r="253" spans="1:9">
      <c r="A253" s="309" t="s">
        <v>581</v>
      </c>
      <c r="B253" s="298">
        <v>12670.202991522168</v>
      </c>
      <c r="C253" s="308" t="s">
        <v>578</v>
      </c>
      <c r="D253" s="308">
        <v>50.248073994006518</v>
      </c>
      <c r="E253" s="308">
        <v>599.54850305945388</v>
      </c>
      <c r="F253" s="308">
        <v>7.984895666446E-2</v>
      </c>
      <c r="G253" s="298">
        <v>636.65329743708867</v>
      </c>
      <c r="H253" s="298">
        <v>7.5964012370265301</v>
      </c>
      <c r="I253" s="298">
        <v>1.0117024896E-3</v>
      </c>
    </row>
    <row r="254" spans="1:9">
      <c r="A254" s="309" t="s">
        <v>3386</v>
      </c>
      <c r="B254" s="298" t="s">
        <v>522</v>
      </c>
      <c r="C254" s="308" t="s">
        <v>578</v>
      </c>
      <c r="D254" s="308" t="s">
        <v>522</v>
      </c>
      <c r="E254" s="308" t="s">
        <v>522</v>
      </c>
      <c r="F254" s="308" t="s">
        <v>522</v>
      </c>
      <c r="G254" s="298" t="s">
        <v>522</v>
      </c>
      <c r="H254" s="298">
        <v>2.3299869973900001E-3</v>
      </c>
      <c r="I254" s="298">
        <v>1.2988955705600001E-3</v>
      </c>
    </row>
    <row r="255" spans="1:9">
      <c r="A255" s="309" t="s">
        <v>3396</v>
      </c>
      <c r="B255" s="308" t="s">
        <v>549</v>
      </c>
      <c r="C255" s="308" t="s">
        <v>578</v>
      </c>
      <c r="D255" s="303" t="s">
        <v>195</v>
      </c>
      <c r="E255" s="303" t="s">
        <v>195</v>
      </c>
      <c r="F255" s="303" t="s">
        <v>195</v>
      </c>
      <c r="G255" s="308" t="s">
        <v>549</v>
      </c>
      <c r="H255" s="308" t="s">
        <v>549</v>
      </c>
      <c r="I255" s="308" t="s">
        <v>549</v>
      </c>
    </row>
    <row r="256" spans="1:9">
      <c r="A256" s="323" t="s">
        <v>609</v>
      </c>
      <c r="B256" s="308">
        <v>23342.475470502937</v>
      </c>
      <c r="C256" s="308" t="s">
        <v>578</v>
      </c>
      <c r="D256" s="303" t="s">
        <v>195</v>
      </c>
      <c r="E256" s="303" t="s">
        <v>195</v>
      </c>
      <c r="F256" s="303" t="s">
        <v>195</v>
      </c>
      <c r="G256" s="308">
        <v>1567.2923459209501</v>
      </c>
      <c r="H256" s="308">
        <v>0.73343562340844004</v>
      </c>
      <c r="I256" s="308">
        <v>7.4179469703459996E-2</v>
      </c>
    </row>
    <row r="257" spans="1:9">
      <c r="A257" s="309" t="s">
        <v>602</v>
      </c>
      <c r="B257" s="298">
        <v>23342.475470502937</v>
      </c>
      <c r="C257" s="308" t="s">
        <v>578</v>
      </c>
      <c r="D257" s="308">
        <v>67.143364802995393</v>
      </c>
      <c r="E257" s="308">
        <v>31.420644495707268</v>
      </c>
      <c r="F257" s="308">
        <v>3.1778750200336701</v>
      </c>
      <c r="G257" s="298">
        <v>1567.2923459209501</v>
      </c>
      <c r="H257" s="298">
        <v>0.73343562340844004</v>
      </c>
      <c r="I257" s="298">
        <v>7.4179469703459996E-2</v>
      </c>
    </row>
    <row r="258" spans="1:9">
      <c r="A258" s="309" t="s">
        <v>603</v>
      </c>
      <c r="B258" s="298" t="s">
        <v>549</v>
      </c>
      <c r="C258" s="308" t="s">
        <v>578</v>
      </c>
      <c r="D258" s="308" t="s">
        <v>549</v>
      </c>
      <c r="E258" s="308" t="s">
        <v>549</v>
      </c>
      <c r="F258" s="308" t="s">
        <v>549</v>
      </c>
      <c r="G258" s="298" t="s">
        <v>549</v>
      </c>
      <c r="H258" s="298" t="s">
        <v>549</v>
      </c>
      <c r="I258" s="298" t="s">
        <v>549</v>
      </c>
    </row>
    <row r="259" spans="1:9">
      <c r="A259" s="309" t="s">
        <v>604</v>
      </c>
      <c r="B259" s="298" t="s">
        <v>549</v>
      </c>
      <c r="C259" s="308" t="s">
        <v>578</v>
      </c>
      <c r="D259" s="308" t="s">
        <v>549</v>
      </c>
      <c r="E259" s="308" t="s">
        <v>549</v>
      </c>
      <c r="F259" s="308" t="s">
        <v>549</v>
      </c>
      <c r="G259" s="298" t="s">
        <v>549</v>
      </c>
      <c r="H259" s="298" t="s">
        <v>549</v>
      </c>
      <c r="I259" s="298" t="s">
        <v>549</v>
      </c>
    </row>
    <row r="260" spans="1:9">
      <c r="A260" s="309" t="s">
        <v>3395</v>
      </c>
      <c r="B260" s="308" t="s">
        <v>549</v>
      </c>
      <c r="C260" s="308" t="s">
        <v>578</v>
      </c>
      <c r="D260" s="303" t="s">
        <v>195</v>
      </c>
      <c r="E260" s="303" t="s">
        <v>195</v>
      </c>
      <c r="F260" s="303" t="s">
        <v>195</v>
      </c>
      <c r="G260" s="308" t="s">
        <v>549</v>
      </c>
      <c r="H260" s="308" t="s">
        <v>549</v>
      </c>
      <c r="I260" s="308" t="s">
        <v>549</v>
      </c>
    </row>
    <row r="261" spans="1:9">
      <c r="A261" s="309" t="s">
        <v>581</v>
      </c>
      <c r="B261" s="298" t="s">
        <v>549</v>
      </c>
      <c r="C261" s="308" t="s">
        <v>578</v>
      </c>
      <c r="D261" s="308" t="s">
        <v>549</v>
      </c>
      <c r="E261" s="308" t="s">
        <v>549</v>
      </c>
      <c r="F261" s="308" t="s">
        <v>549</v>
      </c>
      <c r="G261" s="298" t="s">
        <v>549</v>
      </c>
      <c r="H261" s="298" t="s">
        <v>549</v>
      </c>
      <c r="I261" s="298" t="s">
        <v>549</v>
      </c>
    </row>
    <row r="262" spans="1:9">
      <c r="A262" s="309" t="s">
        <v>3386</v>
      </c>
      <c r="B262" s="298" t="s">
        <v>522</v>
      </c>
      <c r="C262" s="308" t="s">
        <v>578</v>
      </c>
      <c r="D262" s="308" t="s">
        <v>522</v>
      </c>
      <c r="E262" s="308" t="s">
        <v>547</v>
      </c>
      <c r="F262" s="308" t="s">
        <v>547</v>
      </c>
      <c r="G262" s="298" t="s">
        <v>522</v>
      </c>
      <c r="H262" s="298" t="s">
        <v>547</v>
      </c>
      <c r="I262" s="298" t="s">
        <v>547</v>
      </c>
    </row>
    <row r="263" spans="1:9">
      <c r="A263" s="309" t="s">
        <v>3396</v>
      </c>
      <c r="B263" s="308" t="s">
        <v>549</v>
      </c>
      <c r="C263" s="308" t="s">
        <v>578</v>
      </c>
      <c r="D263" s="303" t="s">
        <v>195</v>
      </c>
      <c r="E263" s="303" t="s">
        <v>195</v>
      </c>
      <c r="F263" s="303" t="s">
        <v>195</v>
      </c>
      <c r="G263" s="308" t="s">
        <v>549</v>
      </c>
      <c r="H263" s="308" t="s">
        <v>549</v>
      </c>
      <c r="I263" s="308" t="s">
        <v>549</v>
      </c>
    </row>
    <row r="264" spans="1:9">
      <c r="A264" s="323" t="s">
        <v>610</v>
      </c>
      <c r="B264" s="308" t="s">
        <v>549</v>
      </c>
      <c r="C264" s="308" t="s">
        <v>578</v>
      </c>
      <c r="D264" s="303" t="s">
        <v>195</v>
      </c>
      <c r="E264" s="303" t="s">
        <v>195</v>
      </c>
      <c r="F264" s="303" t="s">
        <v>195</v>
      </c>
      <c r="G264" s="308" t="s">
        <v>549</v>
      </c>
      <c r="H264" s="308" t="s">
        <v>554</v>
      </c>
      <c r="I264" s="308" t="s">
        <v>554</v>
      </c>
    </row>
    <row r="265" spans="1:9">
      <c r="A265" s="314" t="s">
        <v>611</v>
      </c>
      <c r="B265" s="308" t="s">
        <v>549</v>
      </c>
      <c r="C265" s="308" t="s">
        <v>578</v>
      </c>
      <c r="D265" s="303" t="s">
        <v>195</v>
      </c>
      <c r="E265" s="303" t="s">
        <v>195</v>
      </c>
      <c r="F265" s="303" t="s">
        <v>195</v>
      </c>
      <c r="G265" s="308" t="s">
        <v>549</v>
      </c>
      <c r="H265" s="308" t="s">
        <v>554</v>
      </c>
      <c r="I265" s="308" t="s">
        <v>554</v>
      </c>
    </row>
    <row r="266" spans="1:9">
      <c r="A266" s="320" t="s">
        <v>602</v>
      </c>
      <c r="B266" s="298" t="s">
        <v>549</v>
      </c>
      <c r="C266" s="308" t="s">
        <v>578</v>
      </c>
      <c r="D266" s="308" t="s">
        <v>549</v>
      </c>
      <c r="E266" s="308" t="s">
        <v>522</v>
      </c>
      <c r="F266" s="308" t="s">
        <v>522</v>
      </c>
      <c r="G266" s="298" t="s">
        <v>549</v>
      </c>
      <c r="H266" s="298" t="s">
        <v>522</v>
      </c>
      <c r="I266" s="298" t="s">
        <v>522</v>
      </c>
    </row>
    <row r="267" spans="1:9">
      <c r="A267" s="320" t="s">
        <v>612</v>
      </c>
      <c r="B267" s="298" t="s">
        <v>549</v>
      </c>
      <c r="C267" s="308" t="s">
        <v>578</v>
      </c>
      <c r="D267" s="308" t="s">
        <v>549</v>
      </c>
      <c r="E267" s="308" t="s">
        <v>522</v>
      </c>
      <c r="F267" s="308" t="s">
        <v>522</v>
      </c>
      <c r="G267" s="298" t="s">
        <v>549</v>
      </c>
      <c r="H267" s="298" t="s">
        <v>522</v>
      </c>
      <c r="I267" s="298" t="s">
        <v>522</v>
      </c>
    </row>
    <row r="268" spans="1:9">
      <c r="A268" s="320" t="s">
        <v>613</v>
      </c>
      <c r="B268" s="298" t="s">
        <v>549</v>
      </c>
      <c r="C268" s="308" t="s">
        <v>578</v>
      </c>
      <c r="D268" s="308" t="s">
        <v>549</v>
      </c>
      <c r="E268" s="308" t="s">
        <v>522</v>
      </c>
      <c r="F268" s="308" t="s">
        <v>522</v>
      </c>
      <c r="G268" s="298" t="s">
        <v>549</v>
      </c>
      <c r="H268" s="298" t="s">
        <v>522</v>
      </c>
      <c r="I268" s="298" t="s">
        <v>522</v>
      </c>
    </row>
    <row r="269" spans="1:9">
      <c r="A269" s="320" t="s">
        <v>614</v>
      </c>
      <c r="B269" s="308" t="s">
        <v>549</v>
      </c>
      <c r="C269" s="308" t="s">
        <v>578</v>
      </c>
      <c r="D269" s="303" t="s">
        <v>195</v>
      </c>
      <c r="E269" s="303" t="s">
        <v>195</v>
      </c>
      <c r="F269" s="303" t="s">
        <v>195</v>
      </c>
      <c r="G269" s="308" t="s">
        <v>549</v>
      </c>
      <c r="H269" s="308" t="s">
        <v>522</v>
      </c>
      <c r="I269" s="308" t="s">
        <v>522</v>
      </c>
    </row>
    <row r="270" spans="1:9">
      <c r="A270" s="320" t="s">
        <v>587</v>
      </c>
      <c r="B270" s="298" t="s">
        <v>549</v>
      </c>
      <c r="C270" s="308" t="s">
        <v>578</v>
      </c>
      <c r="D270" s="308" t="s">
        <v>549</v>
      </c>
      <c r="E270" s="308" t="s">
        <v>522</v>
      </c>
      <c r="F270" s="308" t="s">
        <v>522</v>
      </c>
      <c r="G270" s="298" t="s">
        <v>549</v>
      </c>
      <c r="H270" s="298" t="s">
        <v>522</v>
      </c>
      <c r="I270" s="298" t="s">
        <v>522</v>
      </c>
    </row>
    <row r="271" spans="1:9">
      <c r="A271" s="320" t="s">
        <v>95</v>
      </c>
      <c r="B271" s="298" t="s">
        <v>549</v>
      </c>
      <c r="C271" s="308" t="s">
        <v>578</v>
      </c>
      <c r="D271" s="308" t="s">
        <v>549</v>
      </c>
      <c r="E271" s="308" t="s">
        <v>522</v>
      </c>
      <c r="F271" s="308" t="s">
        <v>522</v>
      </c>
      <c r="G271" s="298" t="s">
        <v>549</v>
      </c>
      <c r="H271" s="298" t="s">
        <v>522</v>
      </c>
      <c r="I271" s="298" t="s">
        <v>522</v>
      </c>
    </row>
    <row r="272" spans="1:9">
      <c r="A272" s="320" t="s">
        <v>615</v>
      </c>
      <c r="B272" s="308" t="s">
        <v>549</v>
      </c>
      <c r="C272" s="308" t="s">
        <v>578</v>
      </c>
      <c r="D272" s="303" t="s">
        <v>195</v>
      </c>
      <c r="E272" s="303" t="s">
        <v>195</v>
      </c>
      <c r="F272" s="303" t="s">
        <v>195</v>
      </c>
      <c r="G272" s="308" t="s">
        <v>549</v>
      </c>
      <c r="H272" s="308" t="s">
        <v>520</v>
      </c>
      <c r="I272" s="308" t="s">
        <v>520</v>
      </c>
    </row>
    <row r="273" spans="1:10">
      <c r="A273" s="59" t="s">
        <v>533</v>
      </c>
      <c r="B273" s="308">
        <v>650576.52184247703</v>
      </c>
      <c r="C273" s="308" t="s">
        <v>578</v>
      </c>
      <c r="D273" s="303" t="s">
        <v>195</v>
      </c>
      <c r="E273" s="303" t="s">
        <v>195</v>
      </c>
      <c r="F273" s="303" t="s">
        <v>195</v>
      </c>
      <c r="G273" s="308">
        <v>46055.912865416663</v>
      </c>
      <c r="H273" s="308">
        <v>3.5201759225</v>
      </c>
      <c r="I273" s="308">
        <v>1.1264562951999999</v>
      </c>
    </row>
    <row r="274" spans="1:10">
      <c r="A274" s="309" t="s">
        <v>579</v>
      </c>
      <c r="B274" s="298">
        <v>650576.52184247703</v>
      </c>
      <c r="C274" s="308" t="s">
        <v>578</v>
      </c>
      <c r="D274" s="308">
        <v>70.792460716201646</v>
      </c>
      <c r="E274" s="308">
        <v>5.4108560704444502</v>
      </c>
      <c r="F274" s="308">
        <v>1.7314739425422201</v>
      </c>
      <c r="G274" s="298">
        <v>46055.912865416663</v>
      </c>
      <c r="H274" s="298">
        <v>3.5201759225</v>
      </c>
      <c r="I274" s="298">
        <v>1.1264562951999999</v>
      </c>
    </row>
    <row r="275" spans="1:10">
      <c r="A275" s="309" t="s">
        <v>580</v>
      </c>
      <c r="B275" s="298" t="s">
        <v>549</v>
      </c>
      <c r="C275" s="308" t="s">
        <v>578</v>
      </c>
      <c r="D275" s="308" t="s">
        <v>549</v>
      </c>
      <c r="E275" s="308" t="s">
        <v>549</v>
      </c>
      <c r="F275" s="308" t="s">
        <v>549</v>
      </c>
      <c r="G275" s="298" t="s">
        <v>549</v>
      </c>
      <c r="H275" s="298" t="s">
        <v>549</v>
      </c>
      <c r="I275" s="298" t="s">
        <v>549</v>
      </c>
    </row>
    <row r="276" spans="1:10">
      <c r="A276" s="309" t="s">
        <v>581</v>
      </c>
      <c r="B276" s="298" t="s">
        <v>522</v>
      </c>
      <c r="C276" s="308" t="s">
        <v>578</v>
      </c>
      <c r="D276" s="308" t="s">
        <v>522</v>
      </c>
      <c r="E276" s="308" t="s">
        <v>522</v>
      </c>
      <c r="F276" s="308" t="s">
        <v>522</v>
      </c>
      <c r="G276" s="298" t="s">
        <v>522</v>
      </c>
      <c r="H276" s="298" t="s">
        <v>522</v>
      </c>
      <c r="I276" s="298" t="s">
        <v>522</v>
      </c>
    </row>
    <row r="277" spans="1:10">
      <c r="A277" s="309" t="s">
        <v>3386</v>
      </c>
      <c r="B277" s="298" t="s">
        <v>522</v>
      </c>
      <c r="C277" s="308" t="s">
        <v>578</v>
      </c>
      <c r="D277" s="308" t="s">
        <v>522</v>
      </c>
      <c r="E277" s="308" t="s">
        <v>547</v>
      </c>
      <c r="F277" s="308" t="s">
        <v>547</v>
      </c>
      <c r="G277" s="298" t="s">
        <v>522</v>
      </c>
      <c r="H277" s="298" t="s">
        <v>547</v>
      </c>
      <c r="I277" s="298" t="s">
        <v>547</v>
      </c>
    </row>
    <row r="278" spans="1:10">
      <c r="A278" s="309" t="s">
        <v>3398</v>
      </c>
      <c r="B278" s="308" t="s">
        <v>522</v>
      </c>
      <c r="C278" s="308" t="s">
        <v>578</v>
      </c>
      <c r="D278" s="303" t="s">
        <v>195</v>
      </c>
      <c r="E278" s="303" t="s">
        <v>195</v>
      </c>
      <c r="F278" s="303" t="s">
        <v>195</v>
      </c>
      <c r="G278" s="308" t="s">
        <v>522</v>
      </c>
      <c r="H278" s="308" t="s">
        <v>520</v>
      </c>
      <c r="I278" s="308" t="s">
        <v>520</v>
      </c>
    </row>
    <row r="279" spans="1:10">
      <c r="A279" s="59" t="s">
        <v>3399</v>
      </c>
      <c r="B279" s="308">
        <v>546204.83921010012</v>
      </c>
      <c r="C279" s="308" t="s">
        <v>578</v>
      </c>
      <c r="D279" s="303" t="s">
        <v>195</v>
      </c>
      <c r="E279" s="303" t="s">
        <v>195</v>
      </c>
      <c r="F279" s="303" t="s">
        <v>195</v>
      </c>
      <c r="G279" s="308">
        <v>38024.133926124283</v>
      </c>
      <c r="H279" s="308">
        <v>16.188389581899191</v>
      </c>
      <c r="I279" s="308">
        <v>0.73365765457023002</v>
      </c>
    </row>
    <row r="280" spans="1:10">
      <c r="A280" s="309" t="s">
        <v>616</v>
      </c>
      <c r="B280" s="298">
        <v>270555.52902466076</v>
      </c>
      <c r="C280" s="308" t="s">
        <v>578</v>
      </c>
      <c r="D280" s="308">
        <v>71.174746954728036</v>
      </c>
      <c r="E280" s="308">
        <v>7.2747437896637797</v>
      </c>
      <c r="F280" s="308">
        <v>2.07984266172793</v>
      </c>
      <c r="G280" s="298">
        <v>19256.721315532806</v>
      </c>
      <c r="H280" s="298">
        <v>1.9682221545313501</v>
      </c>
      <c r="I280" s="298">
        <v>0.56271293163185998</v>
      </c>
    </row>
    <row r="281" spans="1:10">
      <c r="A281" s="309" t="s">
        <v>617</v>
      </c>
      <c r="B281" s="298">
        <v>275649.31018543936</v>
      </c>
      <c r="C281" s="308" t="s">
        <v>578</v>
      </c>
      <c r="D281" s="308">
        <v>68.084380831448314</v>
      </c>
      <c r="E281" s="308">
        <v>51.587894117353002</v>
      </c>
      <c r="F281" s="308">
        <v>0.62015291394478</v>
      </c>
      <c r="G281" s="298">
        <v>18767.412610591477</v>
      </c>
      <c r="H281" s="298">
        <v>14.220167427367841</v>
      </c>
      <c r="I281" s="298">
        <v>0.17094472293836999</v>
      </c>
    </row>
    <row r="282" spans="1:10">
      <c r="A282" s="309" t="s">
        <v>602</v>
      </c>
      <c r="B282" s="298" t="s">
        <v>522</v>
      </c>
      <c r="C282" s="308" t="s">
        <v>578</v>
      </c>
      <c r="D282" s="308" t="s">
        <v>522</v>
      </c>
      <c r="E282" s="308" t="s">
        <v>522</v>
      </c>
      <c r="F282" s="308" t="s">
        <v>522</v>
      </c>
      <c r="G282" s="298" t="s">
        <v>522</v>
      </c>
      <c r="H282" s="298" t="s">
        <v>522</v>
      </c>
      <c r="I282" s="298" t="s">
        <v>522</v>
      </c>
    </row>
    <row r="283" spans="1:10">
      <c r="A283" s="309" t="s">
        <v>3400</v>
      </c>
      <c r="B283" s="308" t="s">
        <v>549</v>
      </c>
      <c r="C283" s="308" t="s">
        <v>578</v>
      </c>
      <c r="D283" s="303" t="s">
        <v>195</v>
      </c>
      <c r="E283" s="303" t="s">
        <v>195</v>
      </c>
      <c r="F283" s="303" t="s">
        <v>195</v>
      </c>
      <c r="G283" s="308" t="s">
        <v>549</v>
      </c>
      <c r="H283" s="308" t="s">
        <v>520</v>
      </c>
      <c r="I283" s="308" t="s">
        <v>520</v>
      </c>
    </row>
    <row r="284" spans="1:10">
      <c r="A284" s="309" t="s">
        <v>581</v>
      </c>
      <c r="B284" s="298" t="s">
        <v>547</v>
      </c>
      <c r="C284" s="308" t="s">
        <v>578</v>
      </c>
      <c r="D284" s="308" t="s">
        <v>547</v>
      </c>
      <c r="E284" s="308" t="s">
        <v>522</v>
      </c>
      <c r="F284" s="308" t="s">
        <v>522</v>
      </c>
      <c r="G284" s="298" t="s">
        <v>547</v>
      </c>
      <c r="H284" s="298" t="s">
        <v>522</v>
      </c>
      <c r="I284" s="298" t="s">
        <v>522</v>
      </c>
      <c r="J284" s="57" t="s">
        <v>520</v>
      </c>
    </row>
    <row r="285" spans="1:10">
      <c r="A285" s="309" t="s">
        <v>3386</v>
      </c>
      <c r="B285" s="298" t="s">
        <v>522</v>
      </c>
      <c r="C285" s="308" t="s">
        <v>578</v>
      </c>
      <c r="D285" s="308" t="s">
        <v>522</v>
      </c>
      <c r="E285" s="308" t="s">
        <v>547</v>
      </c>
      <c r="F285" s="308" t="s">
        <v>547</v>
      </c>
      <c r="G285" s="298" t="s">
        <v>522</v>
      </c>
      <c r="H285" s="298" t="s">
        <v>547</v>
      </c>
      <c r="I285" s="298" t="s">
        <v>547</v>
      </c>
      <c r="J285" s="57" t="s">
        <v>520</v>
      </c>
    </row>
    <row r="286" spans="1:10">
      <c r="A286" s="309" t="s">
        <v>3401</v>
      </c>
      <c r="B286" s="308" t="s">
        <v>549</v>
      </c>
      <c r="C286" s="308" t="s">
        <v>578</v>
      </c>
      <c r="D286" s="303" t="s">
        <v>195</v>
      </c>
      <c r="E286" s="303" t="s">
        <v>195</v>
      </c>
      <c r="F286" s="303" t="s">
        <v>195</v>
      </c>
      <c r="G286" s="308" t="s">
        <v>549</v>
      </c>
      <c r="H286" s="308" t="s">
        <v>520</v>
      </c>
      <c r="I286" s="308" t="s">
        <v>520</v>
      </c>
      <c r="J286" s="57" t="s">
        <v>520</v>
      </c>
    </row>
    <row r="287" spans="1:10">
      <c r="A287" s="59" t="s">
        <v>3402</v>
      </c>
      <c r="B287" s="308">
        <v>644614.3919557624</v>
      </c>
      <c r="C287" s="308" t="s">
        <v>578</v>
      </c>
      <c r="D287" s="303" t="s">
        <v>195</v>
      </c>
      <c r="E287" s="303" t="s">
        <v>195</v>
      </c>
      <c r="F287" s="303" t="s">
        <v>195</v>
      </c>
      <c r="G287" s="308">
        <v>32390.631664594664</v>
      </c>
      <c r="H287" s="308">
        <v>39.579455347798998</v>
      </c>
      <c r="I287" s="308">
        <v>23.567013395936449</v>
      </c>
      <c r="J287" s="57" t="s">
        <v>520</v>
      </c>
    </row>
    <row r="288" spans="1:10">
      <c r="A288" s="317" t="s">
        <v>579</v>
      </c>
      <c r="B288" s="308" t="s">
        <v>618</v>
      </c>
      <c r="C288" s="308" t="s">
        <v>578</v>
      </c>
      <c r="D288" s="308" t="s">
        <v>618</v>
      </c>
      <c r="E288" s="308" t="s">
        <v>618</v>
      </c>
      <c r="F288" s="308" t="s">
        <v>618</v>
      </c>
      <c r="G288" s="308" t="s">
        <v>618</v>
      </c>
      <c r="H288" s="308">
        <v>37.596227422035923</v>
      </c>
      <c r="I288" s="308">
        <v>23.536156950132501</v>
      </c>
      <c r="J288" s="57" t="s">
        <v>520</v>
      </c>
    </row>
    <row r="289" spans="1:10">
      <c r="A289" s="317" t="s">
        <v>580</v>
      </c>
      <c r="B289" s="308" t="s">
        <v>549</v>
      </c>
      <c r="C289" s="308" t="s">
        <v>578</v>
      </c>
      <c r="D289" s="308" t="s">
        <v>549</v>
      </c>
      <c r="E289" s="308" t="s">
        <v>549</v>
      </c>
      <c r="F289" s="308" t="s">
        <v>549</v>
      </c>
      <c r="G289" s="308" t="s">
        <v>549</v>
      </c>
      <c r="H289" s="308" t="s">
        <v>549</v>
      </c>
      <c r="I289" s="308" t="s">
        <v>549</v>
      </c>
      <c r="J289" s="57" t="s">
        <v>520</v>
      </c>
    </row>
    <row r="290" spans="1:10">
      <c r="A290" s="317" t="s">
        <v>581</v>
      </c>
      <c r="B290" s="308">
        <v>644614.3919557624</v>
      </c>
      <c r="C290" s="308" t="s">
        <v>578</v>
      </c>
      <c r="D290" s="308">
        <v>50.248073994006511</v>
      </c>
      <c r="E290" s="308">
        <v>3.07661130516487</v>
      </c>
      <c r="F290" s="308">
        <v>4.7868068397190003E-2</v>
      </c>
      <c r="G290" s="308">
        <v>32390.631664594664</v>
      </c>
      <c r="H290" s="308">
        <v>1.98322792576308</v>
      </c>
      <c r="I290" s="308">
        <v>3.085644580395E-2</v>
      </c>
      <c r="J290" s="57" t="s">
        <v>520</v>
      </c>
    </row>
    <row r="291" spans="1:10">
      <c r="A291" s="317" t="s">
        <v>3389</v>
      </c>
      <c r="B291" s="308" t="s">
        <v>594</v>
      </c>
      <c r="C291" s="308" t="s">
        <v>578</v>
      </c>
      <c r="D291" s="308" t="s">
        <v>594</v>
      </c>
      <c r="E291" s="308" t="s">
        <v>549</v>
      </c>
      <c r="F291" s="308" t="s">
        <v>549</v>
      </c>
      <c r="G291" s="308" t="s">
        <v>594</v>
      </c>
      <c r="H291" s="308" t="s">
        <v>549</v>
      </c>
      <c r="I291" s="308" t="s">
        <v>549</v>
      </c>
      <c r="J291" s="57" t="s">
        <v>520</v>
      </c>
    </row>
    <row r="292" spans="1:10">
      <c r="A292" s="317" t="s">
        <v>3391</v>
      </c>
      <c r="B292" s="308" t="s">
        <v>522</v>
      </c>
      <c r="C292" s="308" t="s">
        <v>578</v>
      </c>
      <c r="D292" s="308" t="s">
        <v>522</v>
      </c>
      <c r="E292" s="308" t="s">
        <v>619</v>
      </c>
      <c r="F292" s="308" t="s">
        <v>619</v>
      </c>
      <c r="G292" s="308" t="s">
        <v>522</v>
      </c>
      <c r="H292" s="308" t="s">
        <v>619</v>
      </c>
      <c r="I292" s="308" t="s">
        <v>619</v>
      </c>
      <c r="J292" s="57" t="s">
        <v>520</v>
      </c>
    </row>
    <row r="293" spans="1:10">
      <c r="A293" s="324" t="s">
        <v>620</v>
      </c>
      <c r="B293" s="308">
        <v>644614.3919557624</v>
      </c>
      <c r="C293" s="308" t="s">
        <v>578</v>
      </c>
      <c r="D293" s="303" t="s">
        <v>195</v>
      </c>
      <c r="E293" s="303" t="s">
        <v>195</v>
      </c>
      <c r="F293" s="303" t="s">
        <v>195</v>
      </c>
      <c r="G293" s="308">
        <v>32390.631664594664</v>
      </c>
      <c r="H293" s="308" t="s">
        <v>619</v>
      </c>
      <c r="I293" s="308" t="s">
        <v>619</v>
      </c>
      <c r="J293" s="57" t="s">
        <v>520</v>
      </c>
    </row>
    <row r="294" spans="1:10">
      <c r="A294" s="317" t="s">
        <v>579</v>
      </c>
      <c r="B294" s="298" t="s">
        <v>547</v>
      </c>
      <c r="C294" s="308" t="s">
        <v>578</v>
      </c>
      <c r="D294" s="308" t="s">
        <v>547</v>
      </c>
      <c r="E294" s="308" t="s">
        <v>547</v>
      </c>
      <c r="F294" s="308" t="s">
        <v>547</v>
      </c>
      <c r="G294" s="298" t="s">
        <v>547</v>
      </c>
      <c r="H294" s="298" t="s">
        <v>547</v>
      </c>
      <c r="I294" s="298" t="s">
        <v>547</v>
      </c>
      <c r="J294" s="57" t="s">
        <v>520</v>
      </c>
    </row>
    <row r="295" spans="1:10">
      <c r="A295" s="317" t="s">
        <v>580</v>
      </c>
      <c r="B295" s="298" t="s">
        <v>549</v>
      </c>
      <c r="C295" s="308" t="s">
        <v>578</v>
      </c>
      <c r="D295" s="308" t="s">
        <v>549</v>
      </c>
      <c r="E295" s="308" t="s">
        <v>549</v>
      </c>
      <c r="F295" s="308" t="s">
        <v>549</v>
      </c>
      <c r="G295" s="298" t="s">
        <v>549</v>
      </c>
      <c r="H295" s="298" t="s">
        <v>549</v>
      </c>
      <c r="I295" s="298" t="s">
        <v>549</v>
      </c>
      <c r="J295" s="57" t="s">
        <v>520</v>
      </c>
    </row>
    <row r="296" spans="1:10">
      <c r="A296" s="317" t="s">
        <v>581</v>
      </c>
      <c r="B296" s="298">
        <v>644614.3919557624</v>
      </c>
      <c r="C296" s="308" t="s">
        <v>578</v>
      </c>
      <c r="D296" s="308">
        <v>50.248073994006511</v>
      </c>
      <c r="E296" s="308" t="s">
        <v>547</v>
      </c>
      <c r="F296" s="308" t="s">
        <v>547</v>
      </c>
      <c r="G296" s="298">
        <v>32390.631664594664</v>
      </c>
      <c r="H296" s="298" t="s">
        <v>547</v>
      </c>
      <c r="I296" s="298" t="s">
        <v>547</v>
      </c>
      <c r="J296" s="57" t="s">
        <v>520</v>
      </c>
    </row>
    <row r="297" spans="1:10">
      <c r="A297" s="317" t="s">
        <v>3389</v>
      </c>
      <c r="B297" s="298" t="s">
        <v>522</v>
      </c>
      <c r="C297" s="308" t="s">
        <v>578</v>
      </c>
      <c r="D297" s="308" t="s">
        <v>522</v>
      </c>
      <c r="E297" s="308" t="s">
        <v>549</v>
      </c>
      <c r="F297" s="308" t="s">
        <v>549</v>
      </c>
      <c r="G297" s="298" t="s">
        <v>522</v>
      </c>
      <c r="H297" s="298" t="s">
        <v>549</v>
      </c>
      <c r="I297" s="298" t="s">
        <v>549</v>
      </c>
      <c r="J297" s="57" t="s">
        <v>520</v>
      </c>
    </row>
    <row r="298" spans="1:10">
      <c r="A298" s="317" t="s">
        <v>3391</v>
      </c>
      <c r="B298" s="298" t="s">
        <v>522</v>
      </c>
      <c r="C298" s="308" t="s">
        <v>578</v>
      </c>
      <c r="D298" s="308" t="s">
        <v>522</v>
      </c>
      <c r="E298" s="308" t="s">
        <v>549</v>
      </c>
      <c r="F298" s="308" t="s">
        <v>549</v>
      </c>
      <c r="G298" s="298" t="s">
        <v>522</v>
      </c>
      <c r="H298" s="298" t="s">
        <v>549</v>
      </c>
      <c r="I298" s="298" t="s">
        <v>549</v>
      </c>
      <c r="J298" s="57" t="s">
        <v>520</v>
      </c>
    </row>
    <row r="299" spans="1:10">
      <c r="A299" s="324" t="s">
        <v>3403</v>
      </c>
      <c r="B299" s="308" t="s">
        <v>594</v>
      </c>
      <c r="C299" s="308" t="s">
        <v>578</v>
      </c>
      <c r="D299" s="303" t="s">
        <v>195</v>
      </c>
      <c r="E299" s="303" t="s">
        <v>195</v>
      </c>
      <c r="F299" s="303" t="s">
        <v>195</v>
      </c>
      <c r="G299" s="308" t="s">
        <v>594</v>
      </c>
      <c r="H299" s="308">
        <v>39.579455347798998</v>
      </c>
      <c r="I299" s="308">
        <v>23.567013395936449</v>
      </c>
      <c r="J299" s="57" t="s">
        <v>520</v>
      </c>
    </row>
    <row r="300" spans="1:10">
      <c r="A300" s="313" t="s">
        <v>621</v>
      </c>
      <c r="B300" s="308" t="s">
        <v>594</v>
      </c>
      <c r="C300" s="308" t="s">
        <v>578</v>
      </c>
      <c r="D300" s="303" t="s">
        <v>195</v>
      </c>
      <c r="E300" s="303" t="s">
        <v>195</v>
      </c>
      <c r="F300" s="303" t="s">
        <v>195</v>
      </c>
      <c r="G300" s="308" t="s">
        <v>594</v>
      </c>
      <c r="H300" s="308">
        <v>39.579455347798998</v>
      </c>
      <c r="I300" s="308">
        <v>23.567013395936449</v>
      </c>
      <c r="J300" s="57" t="s">
        <v>520</v>
      </c>
    </row>
    <row r="301" spans="1:10">
      <c r="A301" s="314" t="s">
        <v>585</v>
      </c>
      <c r="B301" s="298" t="s">
        <v>522</v>
      </c>
      <c r="C301" s="308" t="s">
        <v>578</v>
      </c>
      <c r="D301" s="308" t="s">
        <v>522</v>
      </c>
      <c r="E301" s="308" t="s">
        <v>522</v>
      </c>
      <c r="F301" s="308" t="s">
        <v>522</v>
      </c>
      <c r="G301" s="298" t="s">
        <v>522</v>
      </c>
      <c r="H301" s="298">
        <v>37.596227422035923</v>
      </c>
      <c r="I301" s="298">
        <v>23.536156950132501</v>
      </c>
      <c r="J301" s="57" t="s">
        <v>520</v>
      </c>
    </row>
    <row r="302" spans="1:10">
      <c r="A302" s="314" t="s">
        <v>586</v>
      </c>
      <c r="B302" s="298" t="s">
        <v>549</v>
      </c>
      <c r="C302" s="308" t="s">
        <v>578</v>
      </c>
      <c r="D302" s="308" t="s">
        <v>549</v>
      </c>
      <c r="E302" s="308" t="s">
        <v>549</v>
      </c>
      <c r="F302" s="308" t="s">
        <v>549</v>
      </c>
      <c r="G302" s="298" t="s">
        <v>549</v>
      </c>
      <c r="H302" s="298" t="s">
        <v>549</v>
      </c>
      <c r="I302" s="298" t="s">
        <v>549</v>
      </c>
      <c r="J302" s="57" t="s">
        <v>520</v>
      </c>
    </row>
    <row r="303" spans="1:10">
      <c r="A303" s="314" t="s">
        <v>587</v>
      </c>
      <c r="B303" s="298" t="s">
        <v>522</v>
      </c>
      <c r="C303" s="308" t="s">
        <v>578</v>
      </c>
      <c r="D303" s="308" t="s">
        <v>522</v>
      </c>
      <c r="E303" s="308" t="s">
        <v>522</v>
      </c>
      <c r="F303" s="308" t="s">
        <v>522</v>
      </c>
      <c r="G303" s="298" t="s">
        <v>522</v>
      </c>
      <c r="H303" s="298">
        <v>1.98322792576308</v>
      </c>
      <c r="I303" s="298">
        <v>3.085644580395E-2</v>
      </c>
      <c r="J303" s="57" t="s">
        <v>520</v>
      </c>
    </row>
    <row r="304" spans="1:10">
      <c r="A304" s="314" t="s">
        <v>588</v>
      </c>
      <c r="B304" s="298" t="s">
        <v>549</v>
      </c>
      <c r="C304" s="308" t="s">
        <v>578</v>
      </c>
      <c r="D304" s="308" t="s">
        <v>549</v>
      </c>
      <c r="E304" s="308" t="s">
        <v>549</v>
      </c>
      <c r="F304" s="308" t="s">
        <v>549</v>
      </c>
      <c r="G304" s="298" t="s">
        <v>549</v>
      </c>
      <c r="H304" s="298" t="s">
        <v>549</v>
      </c>
      <c r="I304" s="298" t="s">
        <v>549</v>
      </c>
      <c r="J304" s="57" t="s">
        <v>520</v>
      </c>
    </row>
    <row r="305" spans="1:10">
      <c r="A305" s="314" t="s">
        <v>95</v>
      </c>
      <c r="B305" s="298" t="s">
        <v>522</v>
      </c>
      <c r="C305" s="308" t="s">
        <v>578</v>
      </c>
      <c r="D305" s="308" t="s">
        <v>522</v>
      </c>
      <c r="E305" s="308" t="s">
        <v>547</v>
      </c>
      <c r="F305" s="308" t="s">
        <v>547</v>
      </c>
      <c r="G305" s="298" t="s">
        <v>522</v>
      </c>
      <c r="H305" s="298" t="s">
        <v>547</v>
      </c>
      <c r="I305" s="298" t="s">
        <v>547</v>
      </c>
      <c r="J305" s="57" t="s">
        <v>520</v>
      </c>
    </row>
    <row r="306" spans="1:10">
      <c r="A306" s="310" t="s">
        <v>622</v>
      </c>
      <c r="B306" s="308">
        <v>11350924.547537155</v>
      </c>
      <c r="C306" s="308" t="s">
        <v>578</v>
      </c>
      <c r="D306" s="303" t="s">
        <v>195</v>
      </c>
      <c r="E306" s="303" t="s">
        <v>195</v>
      </c>
      <c r="F306" s="303" t="s">
        <v>195</v>
      </c>
      <c r="G306" s="308">
        <v>586319.50932829198</v>
      </c>
      <c r="H306" s="308">
        <v>205.35377590972996</v>
      </c>
      <c r="I306" s="308">
        <v>4.1010308449579398</v>
      </c>
      <c r="J306" s="308" t="s">
        <v>582</v>
      </c>
    </row>
    <row r="307" spans="1:10">
      <c r="A307" s="309" t="s">
        <v>579</v>
      </c>
      <c r="B307" s="308">
        <v>2244293.0419910937</v>
      </c>
      <c r="C307" s="308" t="s">
        <v>578</v>
      </c>
      <c r="D307" s="308">
        <v>67.197246675647136</v>
      </c>
      <c r="E307" s="308">
        <v>9.4999325570558</v>
      </c>
      <c r="F307" s="308">
        <v>0.57001330008575002</v>
      </c>
      <c r="G307" s="308">
        <v>150810.31315511401</v>
      </c>
      <c r="H307" s="308">
        <v>21.320632537184999</v>
      </c>
      <c r="I307" s="308">
        <v>1.27927688322483</v>
      </c>
      <c r="J307" s="308" t="s">
        <v>520</v>
      </c>
    </row>
    <row r="308" spans="1:10">
      <c r="A308" s="309" t="s">
        <v>580</v>
      </c>
      <c r="B308" s="308">
        <v>112930.43506429865</v>
      </c>
      <c r="C308" s="308" t="s">
        <v>578</v>
      </c>
      <c r="D308" s="308">
        <v>90.471698466828201</v>
      </c>
      <c r="E308" s="308">
        <v>31.210565701762619</v>
      </c>
      <c r="F308" s="308">
        <v>1.42500000000004</v>
      </c>
      <c r="G308" s="308">
        <v>10217.008268864951</v>
      </c>
      <c r="H308" s="308">
        <v>3.5246227633029301</v>
      </c>
      <c r="I308" s="308">
        <v>0.16092586996663</v>
      </c>
      <c r="J308" s="308" t="s">
        <v>520</v>
      </c>
    </row>
    <row r="309" spans="1:10">
      <c r="A309" s="309" t="s">
        <v>581</v>
      </c>
      <c r="B309" s="308">
        <v>8463850.5339536201</v>
      </c>
      <c r="C309" s="308" t="s">
        <v>578</v>
      </c>
      <c r="D309" s="308">
        <v>50.248073994006518</v>
      </c>
      <c r="E309" s="308">
        <v>4.4988276527558702</v>
      </c>
      <c r="F309" s="308">
        <v>0.09</v>
      </c>
      <c r="G309" s="308">
        <v>425292.18790431303</v>
      </c>
      <c r="H309" s="308">
        <v>38.077404830943053</v>
      </c>
      <c r="I309" s="308">
        <v>0.76174654805582998</v>
      </c>
      <c r="J309" s="308" t="s">
        <v>520</v>
      </c>
    </row>
    <row r="310" spans="1:10">
      <c r="A310" s="309" t="s">
        <v>3384</v>
      </c>
      <c r="B310" s="308" t="s">
        <v>549</v>
      </c>
      <c r="C310" s="308" t="s">
        <v>578</v>
      </c>
      <c r="D310" s="308" t="s">
        <v>549</v>
      </c>
      <c r="E310" s="308" t="s">
        <v>549</v>
      </c>
      <c r="F310" s="308" t="s">
        <v>549</v>
      </c>
      <c r="G310" s="308" t="s">
        <v>549</v>
      </c>
      <c r="H310" s="308" t="s">
        <v>549</v>
      </c>
      <c r="I310" s="308" t="s">
        <v>549</v>
      </c>
      <c r="J310" s="308" t="s">
        <v>549</v>
      </c>
    </row>
    <row r="311" spans="1:10">
      <c r="A311" s="309" t="s">
        <v>3385</v>
      </c>
      <c r="B311" s="308" t="s">
        <v>549</v>
      </c>
      <c r="C311" s="308" t="s">
        <v>578</v>
      </c>
      <c r="D311" s="308" t="s">
        <v>549</v>
      </c>
      <c r="E311" s="308" t="s">
        <v>549</v>
      </c>
      <c r="F311" s="308" t="s">
        <v>549</v>
      </c>
      <c r="G311" s="308" t="s">
        <v>549</v>
      </c>
      <c r="H311" s="308" t="s">
        <v>549</v>
      </c>
      <c r="I311" s="308" t="s">
        <v>549</v>
      </c>
      <c r="J311" s="308" t="s">
        <v>549</v>
      </c>
    </row>
    <row r="312" spans="1:10">
      <c r="A312" s="309" t="s">
        <v>3386</v>
      </c>
      <c r="B312" s="308">
        <v>529850.53652814392</v>
      </c>
      <c r="C312" s="308" t="s">
        <v>578</v>
      </c>
      <c r="D312" s="308">
        <v>97.591405252501346</v>
      </c>
      <c r="E312" s="308">
        <v>268.81376154034245</v>
      </c>
      <c r="F312" s="308">
        <v>3.5841834872045601</v>
      </c>
      <c r="G312" s="308">
        <v>51708.858433573361</v>
      </c>
      <c r="H312" s="308">
        <v>142.43111577829899</v>
      </c>
      <c r="I312" s="308">
        <v>1.8990815437106501</v>
      </c>
      <c r="J312" s="308" t="s">
        <v>520</v>
      </c>
    </row>
    <row r="313" spans="1:10">
      <c r="A313" s="322" t="s">
        <v>3404</v>
      </c>
      <c r="B313" s="308">
        <v>4223549.4038447728</v>
      </c>
      <c r="C313" s="308" t="s">
        <v>578</v>
      </c>
      <c r="D313" s="303" t="s">
        <v>195</v>
      </c>
      <c r="E313" s="303" t="s">
        <v>195</v>
      </c>
      <c r="F313" s="303" t="s">
        <v>195</v>
      </c>
      <c r="G313" s="308">
        <v>227130.37102570775</v>
      </c>
      <c r="H313" s="308">
        <v>43.127101050750518</v>
      </c>
      <c r="I313" s="308">
        <v>1.16099880972741</v>
      </c>
      <c r="J313" s="308" t="s">
        <v>582</v>
      </c>
    </row>
    <row r="314" spans="1:10">
      <c r="A314" s="309" t="s">
        <v>579</v>
      </c>
      <c r="B314" s="308">
        <v>802618.99412951584</v>
      </c>
      <c r="C314" s="308" t="s">
        <v>578</v>
      </c>
      <c r="D314" s="308">
        <v>68.457367855199067</v>
      </c>
      <c r="E314" s="308">
        <v>9.5</v>
      </c>
      <c r="F314" s="308">
        <v>0.56999999999998996</v>
      </c>
      <c r="G314" s="308">
        <v>54945.183728694123</v>
      </c>
      <c r="H314" s="308">
        <v>7.6248804442304001</v>
      </c>
      <c r="I314" s="308">
        <v>0.45749282665382002</v>
      </c>
      <c r="J314" s="308" t="s">
        <v>520</v>
      </c>
    </row>
    <row r="315" spans="1:10">
      <c r="A315" s="309" t="s">
        <v>580</v>
      </c>
      <c r="B315" s="308">
        <v>102339.36264828738</v>
      </c>
      <c r="C315" s="308" t="s">
        <v>578</v>
      </c>
      <c r="D315" s="308">
        <v>90.484267022339296</v>
      </c>
      <c r="E315" s="308">
        <v>9.5</v>
      </c>
      <c r="F315" s="308">
        <v>1.425</v>
      </c>
      <c r="G315" s="308">
        <v>9260.1022167636511</v>
      </c>
      <c r="H315" s="308">
        <v>0.97222394515873001</v>
      </c>
      <c r="I315" s="308">
        <v>0.14583359177381</v>
      </c>
      <c r="J315" s="308" t="s">
        <v>520</v>
      </c>
    </row>
    <row r="316" spans="1:10">
      <c r="A316" s="309" t="s">
        <v>581</v>
      </c>
      <c r="B316" s="308">
        <v>3242414.5271654259</v>
      </c>
      <c r="C316" s="308" t="s">
        <v>578</v>
      </c>
      <c r="D316" s="308">
        <v>50.248073994006511</v>
      </c>
      <c r="E316" s="308">
        <v>4.5</v>
      </c>
      <c r="F316" s="308">
        <v>0.09</v>
      </c>
      <c r="G316" s="308">
        <v>162925.08508024996</v>
      </c>
      <c r="H316" s="308">
        <v>14.590865372244419</v>
      </c>
      <c r="I316" s="308">
        <v>0.29181730744488998</v>
      </c>
      <c r="J316" s="308" t="s">
        <v>520</v>
      </c>
    </row>
    <row r="317" spans="1:10">
      <c r="A317" s="309" t="s">
        <v>3384</v>
      </c>
      <c r="B317" s="308" t="s">
        <v>549</v>
      </c>
      <c r="C317" s="308" t="s">
        <v>578</v>
      </c>
      <c r="D317" s="308" t="s">
        <v>549</v>
      </c>
      <c r="E317" s="308" t="s">
        <v>549</v>
      </c>
      <c r="F317" s="308" t="s">
        <v>549</v>
      </c>
      <c r="G317" s="308" t="s">
        <v>549</v>
      </c>
      <c r="H317" s="308" t="s">
        <v>549</v>
      </c>
      <c r="I317" s="308" t="s">
        <v>549</v>
      </c>
      <c r="J317" s="308" t="s">
        <v>549</v>
      </c>
    </row>
    <row r="318" spans="1:10">
      <c r="A318" s="309" t="s">
        <v>3385</v>
      </c>
      <c r="B318" s="308" t="s">
        <v>549</v>
      </c>
      <c r="C318" s="308" t="s">
        <v>578</v>
      </c>
      <c r="D318" s="308" t="s">
        <v>549</v>
      </c>
      <c r="E318" s="308" t="s">
        <v>549</v>
      </c>
      <c r="F318" s="308" t="s">
        <v>549</v>
      </c>
      <c r="G318" s="308" t="s">
        <v>549</v>
      </c>
      <c r="H318" s="308" t="s">
        <v>549</v>
      </c>
      <c r="I318" s="308" t="s">
        <v>549</v>
      </c>
      <c r="J318" s="308" t="s">
        <v>549</v>
      </c>
    </row>
    <row r="319" spans="1:10">
      <c r="A319" s="309" t="s">
        <v>3386</v>
      </c>
      <c r="B319" s="308">
        <v>76176.519901543914</v>
      </c>
      <c r="C319" s="308" t="s">
        <v>578</v>
      </c>
      <c r="D319" s="308">
        <v>96.731829704947643</v>
      </c>
      <c r="E319" s="308">
        <v>261.74904438910778</v>
      </c>
      <c r="F319" s="308">
        <v>3.4899872585214</v>
      </c>
      <c r="G319" s="308">
        <v>7368.6941506317007</v>
      </c>
      <c r="H319" s="308">
        <v>19.939131289116968</v>
      </c>
      <c r="I319" s="308">
        <v>0.26585508385488998</v>
      </c>
      <c r="J319" s="308" t="s">
        <v>520</v>
      </c>
    </row>
    <row r="320" spans="1:10">
      <c r="A320" s="314" t="s">
        <v>623</v>
      </c>
      <c r="B320" s="308">
        <v>4223549.4038447728</v>
      </c>
      <c r="C320" s="308" t="s">
        <v>578</v>
      </c>
      <c r="D320" s="303" t="s">
        <v>195</v>
      </c>
      <c r="E320" s="303" t="s">
        <v>195</v>
      </c>
      <c r="F320" s="303" t="s">
        <v>195</v>
      </c>
      <c r="G320" s="308">
        <v>227130.37102570775</v>
      </c>
      <c r="H320" s="308">
        <v>43.127101050750518</v>
      </c>
      <c r="I320" s="308">
        <v>1.16099880972741</v>
      </c>
      <c r="J320" s="308" t="s">
        <v>582</v>
      </c>
    </row>
    <row r="321" spans="1:10">
      <c r="A321" s="320" t="s">
        <v>585</v>
      </c>
      <c r="B321" s="298">
        <v>802618.99412951584</v>
      </c>
      <c r="C321" s="308" t="s">
        <v>578</v>
      </c>
      <c r="D321" s="308">
        <v>68.457367855199067</v>
      </c>
      <c r="E321" s="308">
        <v>9.5</v>
      </c>
      <c r="F321" s="308">
        <v>0.56999999999998996</v>
      </c>
      <c r="G321" s="298">
        <v>54945.183728694123</v>
      </c>
      <c r="H321" s="298">
        <v>7.6248804442304001</v>
      </c>
      <c r="I321" s="298">
        <v>0.45749282665382002</v>
      </c>
      <c r="J321" s="298" t="s">
        <v>520</v>
      </c>
    </row>
    <row r="322" spans="1:10">
      <c r="A322" s="320" t="s">
        <v>586</v>
      </c>
      <c r="B322" s="298">
        <v>102339.36264828738</v>
      </c>
      <c r="C322" s="308" t="s">
        <v>578</v>
      </c>
      <c r="D322" s="308">
        <v>90.484267022339296</v>
      </c>
      <c r="E322" s="308">
        <v>9.5</v>
      </c>
      <c r="F322" s="308">
        <v>1.425</v>
      </c>
      <c r="G322" s="298">
        <v>9260.1022167636511</v>
      </c>
      <c r="H322" s="298">
        <v>0.97222394515873001</v>
      </c>
      <c r="I322" s="298">
        <v>0.14583359177381</v>
      </c>
      <c r="J322" s="298" t="s">
        <v>520</v>
      </c>
    </row>
    <row r="323" spans="1:10">
      <c r="A323" s="320" t="s">
        <v>587</v>
      </c>
      <c r="B323" s="298">
        <v>3242414.5271654259</v>
      </c>
      <c r="C323" s="308" t="s">
        <v>578</v>
      </c>
      <c r="D323" s="308">
        <v>50.248073994006511</v>
      </c>
      <c r="E323" s="308">
        <v>4.5</v>
      </c>
      <c r="F323" s="308">
        <v>0.09</v>
      </c>
      <c r="G323" s="298">
        <v>162925.08508024996</v>
      </c>
      <c r="H323" s="298">
        <v>14.590865372244419</v>
      </c>
      <c r="I323" s="298">
        <v>0.29181730744488998</v>
      </c>
      <c r="J323" s="298" t="s">
        <v>520</v>
      </c>
    </row>
    <row r="324" spans="1:10">
      <c r="A324" s="320" t="s">
        <v>588</v>
      </c>
      <c r="B324" s="298" t="s">
        <v>549</v>
      </c>
      <c r="C324" s="308" t="s">
        <v>578</v>
      </c>
      <c r="D324" s="308" t="s">
        <v>549</v>
      </c>
      <c r="E324" s="308" t="s">
        <v>549</v>
      </c>
      <c r="F324" s="308" t="s">
        <v>549</v>
      </c>
      <c r="G324" s="298" t="s">
        <v>549</v>
      </c>
      <c r="H324" s="298" t="s">
        <v>549</v>
      </c>
      <c r="I324" s="298" t="s">
        <v>549</v>
      </c>
      <c r="J324" s="298" t="s">
        <v>549</v>
      </c>
    </row>
    <row r="325" spans="1:10">
      <c r="A325" s="320" t="s">
        <v>589</v>
      </c>
      <c r="B325" s="298" t="s">
        <v>549</v>
      </c>
      <c r="C325" s="308" t="s">
        <v>578</v>
      </c>
      <c r="D325" s="308" t="s">
        <v>549</v>
      </c>
      <c r="E325" s="308" t="s">
        <v>549</v>
      </c>
      <c r="F325" s="308" t="s">
        <v>549</v>
      </c>
      <c r="G325" s="298" t="s">
        <v>549</v>
      </c>
      <c r="H325" s="298" t="s">
        <v>549</v>
      </c>
      <c r="I325" s="298" t="s">
        <v>549</v>
      </c>
      <c r="J325" s="298" t="s">
        <v>549</v>
      </c>
    </row>
    <row r="326" spans="1:10">
      <c r="A326" s="320" t="s">
        <v>95</v>
      </c>
      <c r="B326" s="298">
        <v>76176.519901543914</v>
      </c>
      <c r="C326" s="308" t="s">
        <v>578</v>
      </c>
      <c r="D326" s="308">
        <v>96.731829704947643</v>
      </c>
      <c r="E326" s="308">
        <v>261.74904438910778</v>
      </c>
      <c r="F326" s="308">
        <v>3.4899872585214</v>
      </c>
      <c r="G326" s="298">
        <v>7368.6941506317007</v>
      </c>
      <c r="H326" s="298">
        <v>19.939131289116968</v>
      </c>
      <c r="I326" s="298">
        <v>0.26585508385488998</v>
      </c>
      <c r="J326" s="298" t="s">
        <v>520</v>
      </c>
    </row>
    <row r="327" spans="1:10">
      <c r="A327" s="322" t="s">
        <v>3405</v>
      </c>
      <c r="B327" s="308">
        <v>7122906.3888648106</v>
      </c>
      <c r="C327" s="308" t="s">
        <v>578</v>
      </c>
      <c r="D327" s="303" t="s">
        <v>195</v>
      </c>
      <c r="E327" s="303" t="s">
        <v>195</v>
      </c>
      <c r="F327" s="303" t="s">
        <v>195</v>
      </c>
      <c r="G327" s="308">
        <v>358897.51072027022</v>
      </c>
      <c r="H327" s="308">
        <v>162.20807697148538</v>
      </c>
      <c r="I327" s="308">
        <v>2.9373316220328798</v>
      </c>
      <c r="J327" s="308" t="s">
        <v>582</v>
      </c>
    </row>
    <row r="328" spans="1:10">
      <c r="A328" s="309" t="s">
        <v>579</v>
      </c>
      <c r="B328" s="308">
        <v>1441653.2392910132</v>
      </c>
      <c r="C328" s="308" t="s">
        <v>578</v>
      </c>
      <c r="D328" s="308">
        <v>66.495636541257568</v>
      </c>
      <c r="E328" s="308">
        <v>9.5</v>
      </c>
      <c r="F328" s="308">
        <v>0.56999999999999995</v>
      </c>
      <c r="G328" s="308">
        <v>95863.649818421836</v>
      </c>
      <c r="H328" s="308">
        <v>13.695705773264629</v>
      </c>
      <c r="I328" s="308">
        <v>0.82174234639587995</v>
      </c>
      <c r="J328" s="308" t="s">
        <v>520</v>
      </c>
    </row>
    <row r="329" spans="1:10">
      <c r="A329" s="309" t="s">
        <v>580</v>
      </c>
      <c r="B329" s="308">
        <v>8899.3961168497008</v>
      </c>
      <c r="C329" s="308" t="s">
        <v>578</v>
      </c>
      <c r="D329" s="308">
        <v>90.484267022339282</v>
      </c>
      <c r="E329" s="308">
        <v>284.99999999999949</v>
      </c>
      <c r="F329" s="308">
        <v>1.4249999999999099</v>
      </c>
      <c r="G329" s="308">
        <v>805.25533457459767</v>
      </c>
      <c r="H329" s="308">
        <v>2.5363278933021598</v>
      </c>
      <c r="I329" s="308">
        <v>1.2681639466510001E-2</v>
      </c>
      <c r="J329" s="308" t="s">
        <v>520</v>
      </c>
    </row>
    <row r="330" spans="1:10">
      <c r="A330" s="309" t="s">
        <v>581</v>
      </c>
      <c r="B330" s="308">
        <v>5218679.7368303481</v>
      </c>
      <c r="C330" s="308" t="s">
        <v>578</v>
      </c>
      <c r="D330" s="308">
        <v>50.248073994006518</v>
      </c>
      <c r="E330" s="308">
        <v>4.5</v>
      </c>
      <c r="F330" s="308">
        <v>0.09</v>
      </c>
      <c r="G330" s="308">
        <v>262228.6055672738</v>
      </c>
      <c r="H330" s="308">
        <v>23.484058815736571</v>
      </c>
      <c r="I330" s="308">
        <v>0.46968117631473</v>
      </c>
      <c r="J330" s="308" t="s">
        <v>520</v>
      </c>
    </row>
    <row r="331" spans="1:10">
      <c r="A331" s="309" t="s">
        <v>3384</v>
      </c>
      <c r="B331" s="308" t="s">
        <v>549</v>
      </c>
      <c r="C331" s="308" t="s">
        <v>578</v>
      </c>
      <c r="D331" s="308" t="s">
        <v>549</v>
      </c>
      <c r="E331" s="308" t="s">
        <v>549</v>
      </c>
      <c r="F331" s="308" t="s">
        <v>549</v>
      </c>
      <c r="G331" s="308" t="s">
        <v>549</v>
      </c>
      <c r="H331" s="308" t="s">
        <v>549</v>
      </c>
      <c r="I331" s="308" t="s">
        <v>549</v>
      </c>
      <c r="J331" s="308" t="s">
        <v>549</v>
      </c>
    </row>
    <row r="332" spans="1:10">
      <c r="A332" s="309" t="s">
        <v>3385</v>
      </c>
      <c r="B332" s="308" t="s">
        <v>549</v>
      </c>
      <c r="C332" s="308" t="s">
        <v>578</v>
      </c>
      <c r="D332" s="308" t="s">
        <v>549</v>
      </c>
      <c r="E332" s="308" t="s">
        <v>549</v>
      </c>
      <c r="F332" s="308" t="s">
        <v>549</v>
      </c>
      <c r="G332" s="308" t="s">
        <v>549</v>
      </c>
      <c r="H332" s="308" t="s">
        <v>549</v>
      </c>
      <c r="I332" s="308" t="s">
        <v>549</v>
      </c>
      <c r="J332" s="308" t="s">
        <v>549</v>
      </c>
    </row>
    <row r="333" spans="1:10">
      <c r="A333" s="309" t="s">
        <v>3386</v>
      </c>
      <c r="B333" s="308">
        <v>453674.0166266</v>
      </c>
      <c r="C333" s="308" t="s">
        <v>578</v>
      </c>
      <c r="D333" s="308">
        <v>97.735736802039924</v>
      </c>
      <c r="E333" s="308">
        <v>270.00000000000006</v>
      </c>
      <c r="F333" s="308">
        <v>3.6</v>
      </c>
      <c r="G333" s="308">
        <v>44340.16428294166</v>
      </c>
      <c r="H333" s="308">
        <v>122.49198448918202</v>
      </c>
      <c r="I333" s="308">
        <v>1.63322645985576</v>
      </c>
      <c r="J333" s="308" t="s">
        <v>520</v>
      </c>
    </row>
    <row r="334" spans="1:10">
      <c r="A334" s="313" t="s">
        <v>624</v>
      </c>
      <c r="B334" s="308">
        <v>7122906.3888648106</v>
      </c>
      <c r="C334" s="308" t="s">
        <v>578</v>
      </c>
      <c r="D334" s="303" t="s">
        <v>195</v>
      </c>
      <c r="E334" s="303" t="s">
        <v>195</v>
      </c>
      <c r="F334" s="303" t="s">
        <v>195</v>
      </c>
      <c r="G334" s="308">
        <v>358897.51072027022</v>
      </c>
      <c r="H334" s="308">
        <v>162.20807697148538</v>
      </c>
      <c r="I334" s="308">
        <v>2.9373316220328798</v>
      </c>
      <c r="J334" s="308" t="s">
        <v>582</v>
      </c>
    </row>
    <row r="335" spans="1:10">
      <c r="A335" s="314" t="s">
        <v>625</v>
      </c>
      <c r="B335" s="308">
        <v>7122906.3888648106</v>
      </c>
      <c r="C335" s="308" t="s">
        <v>578</v>
      </c>
      <c r="D335" s="303" t="s">
        <v>195</v>
      </c>
      <c r="E335" s="303" t="s">
        <v>195</v>
      </c>
      <c r="F335" s="303" t="s">
        <v>195</v>
      </c>
      <c r="G335" s="308">
        <v>358897.51072027022</v>
      </c>
      <c r="H335" s="308">
        <v>162.20807697148538</v>
      </c>
      <c r="I335" s="308">
        <v>2.9373316220328798</v>
      </c>
      <c r="J335" s="308" t="s">
        <v>582</v>
      </c>
    </row>
    <row r="336" spans="1:10">
      <c r="A336" s="320" t="s">
        <v>585</v>
      </c>
      <c r="B336" s="298">
        <v>1441653.2392910132</v>
      </c>
      <c r="C336" s="308" t="s">
        <v>578</v>
      </c>
      <c r="D336" s="308">
        <v>66.495636541257568</v>
      </c>
      <c r="E336" s="308">
        <v>9.5</v>
      </c>
      <c r="F336" s="308">
        <v>0.56999999999999995</v>
      </c>
      <c r="G336" s="298">
        <v>95863.649818421836</v>
      </c>
      <c r="H336" s="298">
        <v>13.695705773264629</v>
      </c>
      <c r="I336" s="298">
        <v>0.82174234639587995</v>
      </c>
      <c r="J336" s="298" t="s">
        <v>520</v>
      </c>
    </row>
    <row r="337" spans="1:10">
      <c r="A337" s="320" t="s">
        <v>586</v>
      </c>
      <c r="B337" s="298">
        <v>8899.3961168497008</v>
      </c>
      <c r="C337" s="308" t="s">
        <v>578</v>
      </c>
      <c r="D337" s="308">
        <v>90.484267022339282</v>
      </c>
      <c r="E337" s="308">
        <v>284.99999999999949</v>
      </c>
      <c r="F337" s="308">
        <v>1.4249999999999099</v>
      </c>
      <c r="G337" s="298">
        <v>805.25533457459767</v>
      </c>
      <c r="H337" s="298">
        <v>2.5363278933021598</v>
      </c>
      <c r="I337" s="298">
        <v>1.2681639466510001E-2</v>
      </c>
      <c r="J337" s="298" t="s">
        <v>520</v>
      </c>
    </row>
    <row r="338" spans="1:10">
      <c r="A338" s="320" t="s">
        <v>587</v>
      </c>
      <c r="B338" s="298">
        <v>5218679.7368303481</v>
      </c>
      <c r="C338" s="308" t="s">
        <v>578</v>
      </c>
      <c r="D338" s="308">
        <v>50.248073994006518</v>
      </c>
      <c r="E338" s="308">
        <v>4.5</v>
      </c>
      <c r="F338" s="308">
        <v>0.09</v>
      </c>
      <c r="G338" s="298">
        <v>262228.6055672738</v>
      </c>
      <c r="H338" s="298">
        <v>23.484058815736571</v>
      </c>
      <c r="I338" s="298">
        <v>0.46968117631473</v>
      </c>
      <c r="J338" s="298" t="s">
        <v>520</v>
      </c>
    </row>
    <row r="339" spans="1:10">
      <c r="A339" s="320" t="s">
        <v>588</v>
      </c>
      <c r="B339" s="298" t="s">
        <v>549</v>
      </c>
      <c r="C339" s="308" t="s">
        <v>578</v>
      </c>
      <c r="D339" s="308" t="s">
        <v>549</v>
      </c>
      <c r="E339" s="308" t="s">
        <v>549</v>
      </c>
      <c r="F339" s="308" t="s">
        <v>549</v>
      </c>
      <c r="G339" s="298" t="s">
        <v>549</v>
      </c>
      <c r="H339" s="298" t="s">
        <v>549</v>
      </c>
      <c r="I339" s="298" t="s">
        <v>549</v>
      </c>
      <c r="J339" s="298" t="s">
        <v>549</v>
      </c>
    </row>
    <row r="340" spans="1:10">
      <c r="A340" s="320" t="s">
        <v>589</v>
      </c>
      <c r="B340" s="298" t="s">
        <v>549</v>
      </c>
      <c r="C340" s="308" t="s">
        <v>578</v>
      </c>
      <c r="D340" s="308" t="s">
        <v>549</v>
      </c>
      <c r="E340" s="308" t="s">
        <v>549</v>
      </c>
      <c r="F340" s="308" t="s">
        <v>549</v>
      </c>
      <c r="G340" s="298" t="s">
        <v>549</v>
      </c>
      <c r="H340" s="298" t="s">
        <v>549</v>
      </c>
      <c r="I340" s="298" t="s">
        <v>549</v>
      </c>
      <c r="J340" s="298" t="s">
        <v>549</v>
      </c>
    </row>
    <row r="341" spans="1:10">
      <c r="A341" s="320" t="s">
        <v>95</v>
      </c>
      <c r="B341" s="298">
        <v>453674.0166266</v>
      </c>
      <c r="C341" s="308" t="s">
        <v>578</v>
      </c>
      <c r="D341" s="308">
        <v>97.735736802039924</v>
      </c>
      <c r="E341" s="308">
        <v>270.00000000000006</v>
      </c>
      <c r="F341" s="308">
        <v>3.6</v>
      </c>
      <c r="G341" s="298">
        <v>44340.16428294166</v>
      </c>
      <c r="H341" s="298">
        <v>122.49198448918202</v>
      </c>
      <c r="I341" s="298">
        <v>1.63322645985576</v>
      </c>
      <c r="J341" s="298" t="s">
        <v>520</v>
      </c>
    </row>
    <row r="342" spans="1:10">
      <c r="A342" s="322" t="s">
        <v>539</v>
      </c>
      <c r="B342" s="308">
        <v>4468.7548275720128</v>
      </c>
      <c r="C342" s="308" t="s">
        <v>578</v>
      </c>
      <c r="D342" s="303" t="s">
        <v>195</v>
      </c>
      <c r="E342" s="303" t="s">
        <v>195</v>
      </c>
      <c r="F342" s="303" t="s">
        <v>195</v>
      </c>
      <c r="G342" s="308">
        <v>291.62758231404649</v>
      </c>
      <c r="H342" s="308">
        <v>1.8597887494070001E-2</v>
      </c>
      <c r="I342" s="308">
        <v>2.7004131976500001E-3</v>
      </c>
      <c r="J342" s="308" t="s">
        <v>582</v>
      </c>
    </row>
    <row r="343" spans="1:10">
      <c r="A343" s="309" t="s">
        <v>579</v>
      </c>
      <c r="B343" s="308">
        <v>20.808570564626329</v>
      </c>
      <c r="C343" s="308" t="s">
        <v>578</v>
      </c>
      <c r="D343" s="308">
        <v>71.10570105985029</v>
      </c>
      <c r="E343" s="308">
        <v>2.2259909601258898</v>
      </c>
      <c r="F343" s="308">
        <v>2.0044709462602599</v>
      </c>
      <c r="G343" s="308">
        <v>1.4796079980511201</v>
      </c>
      <c r="H343" s="308">
        <v>4.631968997E-5</v>
      </c>
      <c r="I343" s="308">
        <v>4.1710175129999999E-5</v>
      </c>
      <c r="J343" s="308" t="s">
        <v>520</v>
      </c>
    </row>
    <row r="344" spans="1:10">
      <c r="A344" s="309" t="s">
        <v>580</v>
      </c>
      <c r="B344" s="308">
        <v>1691.6762991615799</v>
      </c>
      <c r="C344" s="308" t="s">
        <v>578</v>
      </c>
      <c r="D344" s="308">
        <v>89.645233903118736</v>
      </c>
      <c r="E344" s="308">
        <v>9.5000000000029505</v>
      </c>
      <c r="F344" s="308">
        <v>1.42500000000281</v>
      </c>
      <c r="G344" s="308">
        <v>151.6507175267021</v>
      </c>
      <c r="H344" s="308">
        <v>1.6070924842040001E-2</v>
      </c>
      <c r="I344" s="308">
        <v>2.4106387263100001E-3</v>
      </c>
      <c r="J344" s="308" t="s">
        <v>520</v>
      </c>
    </row>
    <row r="345" spans="1:10">
      <c r="A345" s="309" t="s">
        <v>581</v>
      </c>
      <c r="B345" s="308">
        <v>2756.2699578458064</v>
      </c>
      <c r="C345" s="308" t="s">
        <v>578</v>
      </c>
      <c r="D345" s="308">
        <v>50.248073994006511</v>
      </c>
      <c r="E345" s="308">
        <v>0.89999999999956004</v>
      </c>
      <c r="F345" s="308">
        <v>9.0000000001409994E-2</v>
      </c>
      <c r="G345" s="308">
        <v>138.49725678929329</v>
      </c>
      <c r="H345" s="308">
        <v>2.4806429620600002E-3</v>
      </c>
      <c r="I345" s="308">
        <v>2.4806429620999998E-4</v>
      </c>
      <c r="J345" s="308" t="s">
        <v>520</v>
      </c>
    </row>
    <row r="346" spans="1:10">
      <c r="A346" s="309" t="s">
        <v>3384</v>
      </c>
      <c r="B346" s="308" t="s">
        <v>549</v>
      </c>
      <c r="C346" s="308" t="s">
        <v>578</v>
      </c>
      <c r="D346" s="308" t="s">
        <v>549</v>
      </c>
      <c r="E346" s="308" t="s">
        <v>549</v>
      </c>
      <c r="F346" s="308" t="s">
        <v>549</v>
      </c>
      <c r="G346" s="308" t="s">
        <v>549</v>
      </c>
      <c r="H346" s="308" t="s">
        <v>549</v>
      </c>
      <c r="I346" s="308" t="s">
        <v>549</v>
      </c>
      <c r="J346" s="308" t="s">
        <v>549</v>
      </c>
    </row>
    <row r="347" spans="1:10">
      <c r="A347" s="309" t="s">
        <v>3385</v>
      </c>
      <c r="B347" s="308" t="s">
        <v>549</v>
      </c>
      <c r="C347" s="308" t="s">
        <v>578</v>
      </c>
      <c r="D347" s="308" t="s">
        <v>549</v>
      </c>
      <c r="E347" s="308" t="s">
        <v>549</v>
      </c>
      <c r="F347" s="308" t="s">
        <v>549</v>
      </c>
      <c r="G347" s="308" t="s">
        <v>549</v>
      </c>
      <c r="H347" s="308" t="s">
        <v>549</v>
      </c>
      <c r="I347" s="308" t="s">
        <v>549</v>
      </c>
      <c r="J347" s="308" t="s">
        <v>549</v>
      </c>
    </row>
    <row r="348" spans="1:10">
      <c r="A348" s="309" t="s">
        <v>3386</v>
      </c>
      <c r="B348" s="308" t="s">
        <v>522</v>
      </c>
      <c r="C348" s="308" t="s">
        <v>578</v>
      </c>
      <c r="D348" s="308" t="s">
        <v>554</v>
      </c>
      <c r="E348" s="308" t="s">
        <v>520</v>
      </c>
      <c r="F348" s="308" t="s">
        <v>520</v>
      </c>
      <c r="G348" s="308" t="s">
        <v>522</v>
      </c>
      <c r="H348" s="308" t="s">
        <v>520</v>
      </c>
      <c r="I348" s="308" t="s">
        <v>520</v>
      </c>
      <c r="J348" s="308" t="s">
        <v>520</v>
      </c>
    </row>
    <row r="349" spans="1:10">
      <c r="A349" s="316" t="s">
        <v>626</v>
      </c>
      <c r="B349" s="308">
        <v>4468.7548275720128</v>
      </c>
      <c r="C349" s="308" t="s">
        <v>578</v>
      </c>
      <c r="D349" s="303" t="s">
        <v>195</v>
      </c>
      <c r="E349" s="303" t="s">
        <v>195</v>
      </c>
      <c r="F349" s="303" t="s">
        <v>195</v>
      </c>
      <c r="G349" s="308">
        <v>291.62758231404649</v>
      </c>
      <c r="H349" s="308">
        <v>1.8597887494070001E-2</v>
      </c>
      <c r="I349" s="308">
        <v>2.7004131976500001E-3</v>
      </c>
      <c r="J349" s="308" t="s">
        <v>582</v>
      </c>
    </row>
    <row r="350" spans="1:10">
      <c r="A350" s="309" t="s">
        <v>579</v>
      </c>
      <c r="B350" s="298">
        <v>20.808570564626329</v>
      </c>
      <c r="C350" s="308" t="s">
        <v>578</v>
      </c>
      <c r="D350" s="308">
        <v>71.10570105985029</v>
      </c>
      <c r="E350" s="308">
        <v>2.2259909601258898</v>
      </c>
      <c r="F350" s="308">
        <v>2.0044709462602599</v>
      </c>
      <c r="G350" s="298">
        <v>1.4796079980511201</v>
      </c>
      <c r="H350" s="298">
        <v>4.631968997E-5</v>
      </c>
      <c r="I350" s="298">
        <v>4.1710175129999999E-5</v>
      </c>
      <c r="J350" s="298" t="s">
        <v>520</v>
      </c>
    </row>
    <row r="351" spans="1:10">
      <c r="A351" s="309" t="s">
        <v>580</v>
      </c>
      <c r="B351" s="298">
        <v>1691.6762991615799</v>
      </c>
      <c r="C351" s="308" t="s">
        <v>578</v>
      </c>
      <c r="D351" s="308">
        <v>89.645233903118736</v>
      </c>
      <c r="E351" s="308">
        <v>9.5000000000029505</v>
      </c>
      <c r="F351" s="308">
        <v>1.42500000000281</v>
      </c>
      <c r="G351" s="298">
        <v>151.6507175267021</v>
      </c>
      <c r="H351" s="298">
        <v>1.6070924842040001E-2</v>
      </c>
      <c r="I351" s="298">
        <v>2.4106387263100001E-3</v>
      </c>
      <c r="J351" s="298" t="s">
        <v>520</v>
      </c>
    </row>
    <row r="352" spans="1:10">
      <c r="A352" s="309" t="s">
        <v>581</v>
      </c>
      <c r="B352" s="298">
        <v>2756.2699578458064</v>
      </c>
      <c r="C352" s="308" t="s">
        <v>578</v>
      </c>
      <c r="D352" s="308">
        <v>50.248073994006511</v>
      </c>
      <c r="E352" s="308">
        <v>0.89999999999956004</v>
      </c>
      <c r="F352" s="308">
        <v>9.0000000001409994E-2</v>
      </c>
      <c r="G352" s="298">
        <v>138.49725678929329</v>
      </c>
      <c r="H352" s="298">
        <v>2.4806429620600002E-3</v>
      </c>
      <c r="I352" s="298">
        <v>2.4806429620999998E-4</v>
      </c>
      <c r="J352" s="298" t="s">
        <v>520</v>
      </c>
    </row>
    <row r="353" spans="1:10">
      <c r="A353" s="309" t="s">
        <v>3384</v>
      </c>
      <c r="B353" s="298" t="s">
        <v>549</v>
      </c>
      <c r="C353" s="308" t="s">
        <v>578</v>
      </c>
      <c r="D353" s="308" t="s">
        <v>549</v>
      </c>
      <c r="E353" s="308" t="s">
        <v>549</v>
      </c>
      <c r="F353" s="308" t="s">
        <v>549</v>
      </c>
      <c r="G353" s="298" t="s">
        <v>549</v>
      </c>
      <c r="H353" s="298" t="s">
        <v>549</v>
      </c>
      <c r="I353" s="298" t="s">
        <v>549</v>
      </c>
      <c r="J353" s="298" t="s">
        <v>549</v>
      </c>
    </row>
    <row r="354" spans="1:10">
      <c r="A354" s="309" t="s">
        <v>3385</v>
      </c>
      <c r="B354" s="298" t="s">
        <v>549</v>
      </c>
      <c r="C354" s="308" t="s">
        <v>578</v>
      </c>
      <c r="D354" s="308" t="s">
        <v>549</v>
      </c>
      <c r="E354" s="308" t="s">
        <v>549</v>
      </c>
      <c r="F354" s="308" t="s">
        <v>549</v>
      </c>
      <c r="G354" s="298" t="s">
        <v>549</v>
      </c>
      <c r="H354" s="298" t="s">
        <v>549</v>
      </c>
      <c r="I354" s="298" t="s">
        <v>549</v>
      </c>
      <c r="J354" s="298" t="s">
        <v>549</v>
      </c>
    </row>
    <row r="355" spans="1:10">
      <c r="A355" s="309" t="s">
        <v>3386</v>
      </c>
      <c r="B355" s="298" t="s">
        <v>522</v>
      </c>
      <c r="C355" s="308" t="s">
        <v>578</v>
      </c>
      <c r="D355" s="308" t="s">
        <v>554</v>
      </c>
      <c r="E355" s="308" t="s">
        <v>520</v>
      </c>
      <c r="F355" s="308" t="s">
        <v>520</v>
      </c>
      <c r="G355" s="298" t="s">
        <v>522</v>
      </c>
      <c r="H355" s="298" t="s">
        <v>520</v>
      </c>
      <c r="I355" s="298" t="s">
        <v>520</v>
      </c>
      <c r="J355" s="298" t="s">
        <v>520</v>
      </c>
    </row>
    <row r="356" spans="1:10">
      <c r="A356" s="316" t="s">
        <v>627</v>
      </c>
      <c r="B356" s="308" t="s">
        <v>594</v>
      </c>
      <c r="C356" s="308" t="s">
        <v>578</v>
      </c>
      <c r="D356" s="303" t="s">
        <v>195</v>
      </c>
      <c r="E356" s="303" t="s">
        <v>195</v>
      </c>
      <c r="F356" s="303" t="s">
        <v>195</v>
      </c>
      <c r="G356" s="308" t="s">
        <v>594</v>
      </c>
      <c r="H356" s="308" t="s">
        <v>3269</v>
      </c>
      <c r="I356" s="308" t="s">
        <v>3269</v>
      </c>
      <c r="J356" s="303" t="s">
        <v>195</v>
      </c>
    </row>
    <row r="357" spans="1:10">
      <c r="A357" s="309" t="s">
        <v>602</v>
      </c>
      <c r="B357" s="298" t="s">
        <v>522</v>
      </c>
      <c r="C357" s="308" t="s">
        <v>578</v>
      </c>
      <c r="D357" s="308" t="s">
        <v>522</v>
      </c>
      <c r="E357" s="308" t="s">
        <v>522</v>
      </c>
      <c r="F357" s="308" t="s">
        <v>522</v>
      </c>
      <c r="G357" s="298" t="s">
        <v>522</v>
      </c>
      <c r="H357" s="298" t="s">
        <v>522</v>
      </c>
      <c r="I357" s="298" t="s">
        <v>522</v>
      </c>
      <c r="J357" s="303" t="s">
        <v>195</v>
      </c>
    </row>
    <row r="358" spans="1:10">
      <c r="A358" s="309" t="s">
        <v>603</v>
      </c>
      <c r="B358" s="298" t="s">
        <v>522</v>
      </c>
      <c r="C358" s="308" t="s">
        <v>578</v>
      </c>
      <c r="D358" s="308" t="s">
        <v>522</v>
      </c>
      <c r="E358" s="308" t="s">
        <v>522</v>
      </c>
      <c r="F358" s="308" t="s">
        <v>522</v>
      </c>
      <c r="G358" s="298" t="s">
        <v>522</v>
      </c>
      <c r="H358" s="298" t="s">
        <v>522</v>
      </c>
      <c r="I358" s="298" t="s">
        <v>522</v>
      </c>
      <c r="J358" s="303" t="s">
        <v>195</v>
      </c>
    </row>
    <row r="359" spans="1:10">
      <c r="A359" s="309" t="s">
        <v>604</v>
      </c>
      <c r="B359" s="298" t="s">
        <v>522</v>
      </c>
      <c r="C359" s="308" t="s">
        <v>578</v>
      </c>
      <c r="D359" s="308" t="s">
        <v>522</v>
      </c>
      <c r="E359" s="308" t="s">
        <v>522</v>
      </c>
      <c r="F359" s="308" t="s">
        <v>522</v>
      </c>
      <c r="G359" s="298" t="s">
        <v>522</v>
      </c>
      <c r="H359" s="298" t="s">
        <v>522</v>
      </c>
      <c r="I359" s="298" t="s">
        <v>522</v>
      </c>
      <c r="J359" s="303" t="s">
        <v>195</v>
      </c>
    </row>
    <row r="360" spans="1:10">
      <c r="A360" s="309" t="s">
        <v>3395</v>
      </c>
      <c r="B360" s="308" t="s">
        <v>522</v>
      </c>
      <c r="C360" s="308" t="s">
        <v>578</v>
      </c>
      <c r="D360" s="303" t="s">
        <v>195</v>
      </c>
      <c r="E360" s="303" t="s">
        <v>195</v>
      </c>
      <c r="F360" s="303" t="s">
        <v>195</v>
      </c>
      <c r="G360" s="308" t="s">
        <v>522</v>
      </c>
      <c r="H360" s="308" t="s">
        <v>549</v>
      </c>
      <c r="I360" s="308" t="s">
        <v>549</v>
      </c>
      <c r="J360" s="303" t="s">
        <v>195</v>
      </c>
    </row>
    <row r="361" spans="1:10">
      <c r="A361" s="309" t="s">
        <v>581</v>
      </c>
      <c r="B361" s="298" t="s">
        <v>522</v>
      </c>
      <c r="C361" s="308" t="s">
        <v>578</v>
      </c>
      <c r="D361" s="308" t="s">
        <v>522</v>
      </c>
      <c r="E361" s="308" t="s">
        <v>522</v>
      </c>
      <c r="F361" s="308" t="s">
        <v>522</v>
      </c>
      <c r="G361" s="298" t="s">
        <v>522</v>
      </c>
      <c r="H361" s="298" t="s">
        <v>522</v>
      </c>
      <c r="I361" s="298" t="s">
        <v>522</v>
      </c>
      <c r="J361" s="303" t="s">
        <v>195</v>
      </c>
    </row>
    <row r="362" spans="1:10">
      <c r="A362" s="309" t="s">
        <v>3386</v>
      </c>
      <c r="B362" s="298" t="s">
        <v>522</v>
      </c>
      <c r="C362" s="308" t="s">
        <v>578</v>
      </c>
      <c r="D362" s="308" t="s">
        <v>522</v>
      </c>
      <c r="E362" s="308" t="s">
        <v>520</v>
      </c>
      <c r="F362" s="308" t="s">
        <v>520</v>
      </c>
      <c r="G362" s="298" t="s">
        <v>522</v>
      </c>
      <c r="H362" s="298" t="s">
        <v>520</v>
      </c>
      <c r="I362" s="298" t="s">
        <v>520</v>
      </c>
      <c r="J362" s="303" t="s">
        <v>195</v>
      </c>
    </row>
    <row r="363" spans="1:10">
      <c r="A363" s="309" t="s">
        <v>3396</v>
      </c>
      <c r="B363" s="308" t="s">
        <v>549</v>
      </c>
      <c r="C363" s="308" t="s">
        <v>578</v>
      </c>
      <c r="D363" s="303" t="s">
        <v>195</v>
      </c>
      <c r="E363" s="303" t="s">
        <v>195</v>
      </c>
      <c r="F363" s="303" t="s">
        <v>195</v>
      </c>
      <c r="G363" s="308" t="s">
        <v>549</v>
      </c>
      <c r="H363" s="308" t="s">
        <v>549</v>
      </c>
      <c r="I363" s="308" t="s">
        <v>549</v>
      </c>
      <c r="J363" s="303" t="s">
        <v>195</v>
      </c>
    </row>
    <row r="364" spans="1:10">
      <c r="A364" s="316" t="s">
        <v>628</v>
      </c>
      <c r="B364" s="308" t="s">
        <v>594</v>
      </c>
      <c r="C364" s="308" t="s">
        <v>578</v>
      </c>
      <c r="D364" s="303" t="s">
        <v>195</v>
      </c>
      <c r="E364" s="303" t="s">
        <v>195</v>
      </c>
      <c r="F364" s="303" t="s">
        <v>195</v>
      </c>
      <c r="G364" s="308" t="s">
        <v>594</v>
      </c>
      <c r="H364" s="308" t="s">
        <v>3269</v>
      </c>
      <c r="I364" s="308" t="s">
        <v>3269</v>
      </c>
      <c r="J364" s="303" t="s">
        <v>195</v>
      </c>
    </row>
    <row r="365" spans="1:10">
      <c r="A365" s="309" t="s">
        <v>616</v>
      </c>
      <c r="B365" s="298" t="s">
        <v>522</v>
      </c>
      <c r="C365" s="308" t="s">
        <v>578</v>
      </c>
      <c r="D365" s="308" t="s">
        <v>522</v>
      </c>
      <c r="E365" s="308" t="s">
        <v>522</v>
      </c>
      <c r="F365" s="308" t="s">
        <v>522</v>
      </c>
      <c r="G365" s="298" t="s">
        <v>522</v>
      </c>
      <c r="H365" s="298" t="s">
        <v>522</v>
      </c>
      <c r="I365" s="298" t="s">
        <v>522</v>
      </c>
      <c r="J365" s="303" t="s">
        <v>195</v>
      </c>
    </row>
    <row r="366" spans="1:10">
      <c r="A366" s="309" t="s">
        <v>617</v>
      </c>
      <c r="B366" s="298" t="s">
        <v>522</v>
      </c>
      <c r="C366" s="308" t="s">
        <v>578</v>
      </c>
      <c r="D366" s="308" t="s">
        <v>522</v>
      </c>
      <c r="E366" s="308" t="s">
        <v>522</v>
      </c>
      <c r="F366" s="308" t="s">
        <v>522</v>
      </c>
      <c r="G366" s="298" t="s">
        <v>522</v>
      </c>
      <c r="H366" s="298" t="s">
        <v>522</v>
      </c>
      <c r="I366" s="298" t="s">
        <v>522</v>
      </c>
      <c r="J366" s="303" t="s">
        <v>195</v>
      </c>
    </row>
    <row r="367" spans="1:10">
      <c r="A367" s="309" t="s">
        <v>602</v>
      </c>
      <c r="B367" s="298" t="s">
        <v>522</v>
      </c>
      <c r="C367" s="308" t="s">
        <v>578</v>
      </c>
      <c r="D367" s="308" t="s">
        <v>522</v>
      </c>
      <c r="E367" s="308" t="s">
        <v>522</v>
      </c>
      <c r="F367" s="308" t="s">
        <v>522</v>
      </c>
      <c r="G367" s="298" t="s">
        <v>522</v>
      </c>
      <c r="H367" s="298" t="s">
        <v>522</v>
      </c>
      <c r="I367" s="298" t="s">
        <v>522</v>
      </c>
      <c r="J367" s="303" t="s">
        <v>195</v>
      </c>
    </row>
    <row r="368" spans="1:10">
      <c r="A368" s="309" t="s">
        <v>3400</v>
      </c>
      <c r="B368" s="308" t="s">
        <v>522</v>
      </c>
      <c r="C368" s="308" t="s">
        <v>578</v>
      </c>
      <c r="D368" s="303" t="s">
        <v>195</v>
      </c>
      <c r="E368" s="303" t="s">
        <v>195</v>
      </c>
      <c r="F368" s="303" t="s">
        <v>195</v>
      </c>
      <c r="G368" s="308" t="s">
        <v>522</v>
      </c>
      <c r="H368" s="308" t="s">
        <v>522</v>
      </c>
      <c r="I368" s="308" t="s">
        <v>522</v>
      </c>
      <c r="J368" s="303" t="s">
        <v>195</v>
      </c>
    </row>
    <row r="369" spans="1:10">
      <c r="A369" s="309" t="s">
        <v>581</v>
      </c>
      <c r="B369" s="298" t="s">
        <v>522</v>
      </c>
      <c r="C369" s="308" t="s">
        <v>578</v>
      </c>
      <c r="D369" s="308" t="s">
        <v>522</v>
      </c>
      <c r="E369" s="308" t="s">
        <v>522</v>
      </c>
      <c r="F369" s="308" t="s">
        <v>522</v>
      </c>
      <c r="G369" s="298" t="s">
        <v>522</v>
      </c>
      <c r="H369" s="298" t="s">
        <v>522</v>
      </c>
      <c r="I369" s="298" t="s">
        <v>522</v>
      </c>
      <c r="J369" s="303" t="s">
        <v>195</v>
      </c>
    </row>
    <row r="370" spans="1:10">
      <c r="A370" s="309" t="s">
        <v>3386</v>
      </c>
      <c r="B370" s="298" t="s">
        <v>522</v>
      </c>
      <c r="C370" s="308" t="s">
        <v>578</v>
      </c>
      <c r="D370" s="308" t="s">
        <v>522</v>
      </c>
      <c r="E370" s="308" t="s">
        <v>520</v>
      </c>
      <c r="F370" s="308" t="s">
        <v>520</v>
      </c>
      <c r="G370" s="298" t="s">
        <v>522</v>
      </c>
      <c r="H370" s="298" t="s">
        <v>520</v>
      </c>
      <c r="I370" s="298" t="s">
        <v>520</v>
      </c>
      <c r="J370" s="303" t="s">
        <v>195</v>
      </c>
    </row>
    <row r="371" spans="1:10">
      <c r="A371" s="309" t="s">
        <v>3401</v>
      </c>
      <c r="B371" s="308" t="s">
        <v>549</v>
      </c>
      <c r="C371" s="308" t="s">
        <v>578</v>
      </c>
      <c r="D371" s="303" t="s">
        <v>195</v>
      </c>
      <c r="E371" s="303" t="s">
        <v>195</v>
      </c>
      <c r="F371" s="303" t="s">
        <v>195</v>
      </c>
      <c r="G371" s="308" t="s">
        <v>549</v>
      </c>
      <c r="H371" s="308" t="s">
        <v>549</v>
      </c>
      <c r="I371" s="308" t="s">
        <v>549</v>
      </c>
      <c r="J371" s="303" t="s">
        <v>195</v>
      </c>
    </row>
    <row r="372" spans="1:10">
      <c r="A372" s="58" t="s">
        <v>629</v>
      </c>
      <c r="B372" s="308">
        <v>7169950.9728628369</v>
      </c>
      <c r="C372" s="308" t="s">
        <v>578</v>
      </c>
      <c r="D372" s="303" t="s">
        <v>195</v>
      </c>
      <c r="E372" s="303" t="s">
        <v>195</v>
      </c>
      <c r="F372" s="303" t="s">
        <v>195</v>
      </c>
      <c r="G372" s="308">
        <v>225360.31628275706</v>
      </c>
      <c r="H372" s="308">
        <v>4.1196269771152103</v>
      </c>
      <c r="I372" s="308">
        <v>2.5601844175807398</v>
      </c>
      <c r="J372" s="308" t="s">
        <v>582</v>
      </c>
    </row>
    <row r="373" spans="1:10">
      <c r="A373" s="59" t="s">
        <v>630</v>
      </c>
      <c r="B373" s="308">
        <v>6787220.0370122474</v>
      </c>
      <c r="C373" s="308" t="s">
        <v>578</v>
      </c>
      <c r="D373" s="303" t="s">
        <v>195</v>
      </c>
      <c r="E373" s="303" t="s">
        <v>195</v>
      </c>
      <c r="F373" s="303" t="s">
        <v>195</v>
      </c>
      <c r="G373" s="308">
        <v>197727.56395066719</v>
      </c>
      <c r="H373" s="308">
        <v>3.63136019854521</v>
      </c>
      <c r="I373" s="308">
        <v>1.7785747835824199</v>
      </c>
      <c r="J373" s="308" t="s">
        <v>582</v>
      </c>
    </row>
    <row r="374" spans="1:10">
      <c r="A374" s="313" t="s">
        <v>631</v>
      </c>
      <c r="B374" s="308">
        <v>302072.04657817504</v>
      </c>
      <c r="C374" s="308" t="s">
        <v>578</v>
      </c>
      <c r="D374" s="303" t="s">
        <v>195</v>
      </c>
      <c r="E374" s="303" t="s">
        <v>195</v>
      </c>
      <c r="F374" s="303" t="s">
        <v>195</v>
      </c>
      <c r="G374" s="308">
        <v>12713.092056610814</v>
      </c>
      <c r="H374" s="308">
        <v>5.1947039253499999E-3</v>
      </c>
      <c r="I374" s="308">
        <v>1.29867598133739</v>
      </c>
      <c r="J374" s="308" t="s">
        <v>582</v>
      </c>
    </row>
    <row r="375" spans="1:10">
      <c r="A375" s="314" t="s">
        <v>585</v>
      </c>
      <c r="B375" s="298" t="s">
        <v>520</v>
      </c>
      <c r="C375" s="308" t="s">
        <v>578</v>
      </c>
      <c r="D375" s="308" t="s">
        <v>520</v>
      </c>
      <c r="E375" s="308" t="s">
        <v>520</v>
      </c>
      <c r="F375" s="308" t="s">
        <v>520</v>
      </c>
      <c r="G375" s="298" t="s">
        <v>520</v>
      </c>
      <c r="H375" s="298" t="s">
        <v>520</v>
      </c>
      <c r="I375" s="298" t="s">
        <v>520</v>
      </c>
      <c r="J375" s="298" t="s">
        <v>520</v>
      </c>
    </row>
    <row r="376" spans="1:10">
      <c r="A376" s="314" t="s">
        <v>586</v>
      </c>
      <c r="B376" s="298" t="s">
        <v>520</v>
      </c>
      <c r="C376" s="308" t="s">
        <v>578</v>
      </c>
      <c r="D376" s="308" t="s">
        <v>520</v>
      </c>
      <c r="E376" s="308" t="s">
        <v>520</v>
      </c>
      <c r="F376" s="308" t="s">
        <v>520</v>
      </c>
      <c r="G376" s="298" t="s">
        <v>520</v>
      </c>
      <c r="H376" s="298" t="s">
        <v>520</v>
      </c>
      <c r="I376" s="298" t="s">
        <v>520</v>
      </c>
      <c r="J376" s="298" t="s">
        <v>520</v>
      </c>
    </row>
    <row r="377" spans="1:10">
      <c r="A377" s="314" t="s">
        <v>587</v>
      </c>
      <c r="B377" s="298" t="s">
        <v>520</v>
      </c>
      <c r="C377" s="308" t="s">
        <v>578</v>
      </c>
      <c r="D377" s="308" t="s">
        <v>520</v>
      </c>
      <c r="E377" s="308" t="s">
        <v>520</v>
      </c>
      <c r="F377" s="308" t="s">
        <v>520</v>
      </c>
      <c r="G377" s="298" t="s">
        <v>520</v>
      </c>
      <c r="H377" s="298" t="s">
        <v>520</v>
      </c>
      <c r="I377" s="298" t="s">
        <v>520</v>
      </c>
      <c r="J377" s="298" t="s">
        <v>520</v>
      </c>
    </row>
    <row r="378" spans="1:10">
      <c r="A378" s="314" t="s">
        <v>588</v>
      </c>
      <c r="B378" s="298">
        <v>302072.04657817504</v>
      </c>
      <c r="C378" s="308" t="s">
        <v>578</v>
      </c>
      <c r="D378" s="308">
        <v>42.08629100448961</v>
      </c>
      <c r="E378" s="308">
        <v>1.7196903798930002E-2</v>
      </c>
      <c r="F378" s="308">
        <v>4.2992259497314897</v>
      </c>
      <c r="G378" s="298">
        <v>12713.092056610814</v>
      </c>
      <c r="H378" s="298">
        <v>5.1947039253499999E-3</v>
      </c>
      <c r="I378" s="298">
        <v>1.29867598133739</v>
      </c>
      <c r="J378" s="298" t="s">
        <v>520</v>
      </c>
    </row>
    <row r="379" spans="1:10">
      <c r="A379" s="314" t="s">
        <v>589</v>
      </c>
      <c r="B379" s="298" t="s">
        <v>549</v>
      </c>
      <c r="C379" s="308" t="s">
        <v>578</v>
      </c>
      <c r="D379" s="308" t="s">
        <v>549</v>
      </c>
      <c r="E379" s="308" t="s">
        <v>549</v>
      </c>
      <c r="F379" s="308" t="s">
        <v>549</v>
      </c>
      <c r="G379" s="298" t="s">
        <v>549</v>
      </c>
      <c r="H379" s="298" t="s">
        <v>549</v>
      </c>
      <c r="I379" s="298" t="s">
        <v>549</v>
      </c>
      <c r="J379" s="298" t="s">
        <v>549</v>
      </c>
    </row>
    <row r="380" spans="1:10">
      <c r="A380" s="314" t="s">
        <v>95</v>
      </c>
      <c r="B380" s="298" t="s">
        <v>520</v>
      </c>
      <c r="C380" s="308" t="s">
        <v>578</v>
      </c>
      <c r="D380" s="308" t="s">
        <v>520</v>
      </c>
      <c r="E380" s="308" t="s">
        <v>520</v>
      </c>
      <c r="F380" s="308" t="s">
        <v>520</v>
      </c>
      <c r="G380" s="298" t="s">
        <v>520</v>
      </c>
      <c r="H380" s="298" t="s">
        <v>520</v>
      </c>
      <c r="I380" s="298" t="s">
        <v>520</v>
      </c>
      <c r="J380" s="298" t="s">
        <v>520</v>
      </c>
    </row>
    <row r="381" spans="1:10">
      <c r="A381" s="313" t="s">
        <v>632</v>
      </c>
      <c r="B381" s="308">
        <v>811798.30166600773</v>
      </c>
      <c r="C381" s="308" t="s">
        <v>578</v>
      </c>
      <c r="D381" s="303" t="s">
        <v>195</v>
      </c>
      <c r="E381" s="303" t="s">
        <v>195</v>
      </c>
      <c r="F381" s="303" t="s">
        <v>195</v>
      </c>
      <c r="G381" s="308">
        <v>63470.2645949777</v>
      </c>
      <c r="H381" s="308">
        <v>3.62616549461986</v>
      </c>
      <c r="I381" s="308">
        <v>0.47989880224503001</v>
      </c>
      <c r="J381" s="308" t="s">
        <v>582</v>
      </c>
    </row>
    <row r="382" spans="1:10">
      <c r="A382" s="314" t="s">
        <v>585</v>
      </c>
      <c r="B382" s="298">
        <v>751642.169400585</v>
      </c>
      <c r="C382" s="308" t="s">
        <v>578</v>
      </c>
      <c r="D382" s="308">
        <v>78.717084539904633</v>
      </c>
      <c r="E382" s="308">
        <v>4.75</v>
      </c>
      <c r="F382" s="308">
        <v>0.56999999999999995</v>
      </c>
      <c r="G382" s="298">
        <v>59167.080192463167</v>
      </c>
      <c r="H382" s="298">
        <v>3.5703003046527799</v>
      </c>
      <c r="I382" s="298">
        <v>0.42843603655833001</v>
      </c>
      <c r="J382" s="298" t="s">
        <v>520</v>
      </c>
    </row>
    <row r="383" spans="1:10">
      <c r="A383" s="314" t="s">
        <v>586</v>
      </c>
      <c r="B383" s="298">
        <v>34493.418563902516</v>
      </c>
      <c r="C383" s="308" t="s">
        <v>578</v>
      </c>
      <c r="D383" s="308">
        <v>87.369782150481583</v>
      </c>
      <c r="E383" s="308">
        <v>0.95000000000008</v>
      </c>
      <c r="F383" s="308">
        <v>1.4249999999999701</v>
      </c>
      <c r="G383" s="298">
        <v>3013.6824655535402</v>
      </c>
      <c r="H383" s="298">
        <v>3.2768747635709999E-2</v>
      </c>
      <c r="I383" s="298">
        <v>4.9153121453560003E-2</v>
      </c>
      <c r="J383" s="298" t="s">
        <v>520</v>
      </c>
    </row>
    <row r="384" spans="1:10">
      <c r="A384" s="314" t="s">
        <v>587</v>
      </c>
      <c r="B384" s="298">
        <v>25662.713701520213</v>
      </c>
      <c r="C384" s="308" t="s">
        <v>578</v>
      </c>
      <c r="D384" s="308">
        <v>50.248073994006532</v>
      </c>
      <c r="E384" s="308">
        <v>0.90000000000006997</v>
      </c>
      <c r="F384" s="308">
        <v>9.0000000000119998E-2</v>
      </c>
      <c r="G384" s="298">
        <v>1289.5019369609929</v>
      </c>
      <c r="H384" s="298">
        <v>2.3096442331369999E-2</v>
      </c>
      <c r="I384" s="298">
        <v>2.3096442331399999E-3</v>
      </c>
      <c r="J384" s="298" t="s">
        <v>520</v>
      </c>
    </row>
    <row r="385" spans="1:10">
      <c r="A385" s="314" t="s">
        <v>588</v>
      </c>
      <c r="B385" s="298" t="s">
        <v>549</v>
      </c>
      <c r="C385" s="308" t="s">
        <v>578</v>
      </c>
      <c r="D385" s="308" t="s">
        <v>549</v>
      </c>
      <c r="E385" s="308" t="s">
        <v>549</v>
      </c>
      <c r="F385" s="308" t="s">
        <v>549</v>
      </c>
      <c r="G385" s="298" t="s">
        <v>549</v>
      </c>
      <c r="H385" s="298" t="s">
        <v>549</v>
      </c>
      <c r="I385" s="298" t="s">
        <v>549</v>
      </c>
      <c r="J385" s="298" t="s">
        <v>549</v>
      </c>
    </row>
    <row r="386" spans="1:10">
      <c r="A386" s="314" t="s">
        <v>589</v>
      </c>
      <c r="B386" s="298" t="s">
        <v>549</v>
      </c>
      <c r="C386" s="308" t="s">
        <v>578</v>
      </c>
      <c r="D386" s="308" t="s">
        <v>549</v>
      </c>
      <c r="E386" s="308" t="s">
        <v>549</v>
      </c>
      <c r="F386" s="308" t="s">
        <v>549</v>
      </c>
      <c r="G386" s="298" t="s">
        <v>549</v>
      </c>
      <c r="H386" s="298" t="s">
        <v>549</v>
      </c>
      <c r="I386" s="298" t="s">
        <v>549</v>
      </c>
      <c r="J386" s="298" t="s">
        <v>549</v>
      </c>
    </row>
    <row r="387" spans="1:10">
      <c r="A387" s="314" t="s">
        <v>95</v>
      </c>
      <c r="B387" s="298" t="s">
        <v>547</v>
      </c>
      <c r="C387" s="308" t="s">
        <v>578</v>
      </c>
      <c r="D387" s="308" t="s">
        <v>543</v>
      </c>
      <c r="E387" s="308" t="s">
        <v>547</v>
      </c>
      <c r="F387" s="308" t="s">
        <v>547</v>
      </c>
      <c r="G387" s="298" t="s">
        <v>547</v>
      </c>
      <c r="H387" s="298" t="s">
        <v>547</v>
      </c>
      <c r="I387" s="298" t="s">
        <v>547</v>
      </c>
      <c r="J387" s="298" t="s">
        <v>520</v>
      </c>
    </row>
    <row r="388" spans="1:10">
      <c r="A388" s="313" t="s">
        <v>633</v>
      </c>
      <c r="B388" s="308">
        <v>5673349.6887680646</v>
      </c>
      <c r="C388" s="308" t="s">
        <v>578</v>
      </c>
      <c r="D388" s="303" t="s">
        <v>195</v>
      </c>
      <c r="E388" s="303" t="s">
        <v>195</v>
      </c>
      <c r="F388" s="303" t="s">
        <v>195</v>
      </c>
      <c r="G388" s="308">
        <v>121544.20729907868</v>
      </c>
      <c r="H388" s="308" t="s">
        <v>582</v>
      </c>
      <c r="I388" s="308" t="s">
        <v>582</v>
      </c>
      <c r="J388" s="308" t="s">
        <v>582</v>
      </c>
    </row>
    <row r="389" spans="1:10">
      <c r="A389" s="314" t="s">
        <v>585</v>
      </c>
      <c r="B389" s="298">
        <v>5118151.8197841924</v>
      </c>
      <c r="C389" s="308" t="s">
        <v>578</v>
      </c>
      <c r="D389" s="308">
        <v>19.46057425074617</v>
      </c>
      <c r="E389" s="308" t="s">
        <v>520</v>
      </c>
      <c r="F389" s="308" t="s">
        <v>520</v>
      </c>
      <c r="G389" s="298">
        <v>99602.173515501912</v>
      </c>
      <c r="H389" s="298" t="s">
        <v>520</v>
      </c>
      <c r="I389" s="298" t="s">
        <v>520</v>
      </c>
      <c r="J389" s="298" t="s">
        <v>520</v>
      </c>
    </row>
    <row r="390" spans="1:10">
      <c r="A390" s="314" t="s">
        <v>586</v>
      </c>
      <c r="B390" s="298">
        <v>208587.74337946158</v>
      </c>
      <c r="C390" s="308" t="s">
        <v>578</v>
      </c>
      <c r="D390" s="308">
        <v>70.948187124442754</v>
      </c>
      <c r="E390" s="308" t="s">
        <v>520</v>
      </c>
      <c r="F390" s="308" t="s">
        <v>520</v>
      </c>
      <c r="G390" s="298">
        <v>14798.922249151285</v>
      </c>
      <c r="H390" s="298" t="s">
        <v>520</v>
      </c>
      <c r="I390" s="298" t="s">
        <v>520</v>
      </c>
      <c r="J390" s="298" t="s">
        <v>520</v>
      </c>
    </row>
    <row r="391" spans="1:10">
      <c r="A391" s="314" t="s">
        <v>587</v>
      </c>
      <c r="B391" s="298">
        <v>346610.12560441019</v>
      </c>
      <c r="C391" s="308" t="s">
        <v>578</v>
      </c>
      <c r="D391" s="308">
        <v>20.608490654938318</v>
      </c>
      <c r="E391" s="308" t="s">
        <v>520</v>
      </c>
      <c r="F391" s="308" t="s">
        <v>520</v>
      </c>
      <c r="G391" s="298">
        <v>7143.1115344254831</v>
      </c>
      <c r="H391" s="298" t="s">
        <v>520</v>
      </c>
      <c r="I391" s="298" t="s">
        <v>520</v>
      </c>
      <c r="J391" s="298" t="s">
        <v>520</v>
      </c>
    </row>
    <row r="392" spans="1:10">
      <c r="A392" s="314" t="s">
        <v>588</v>
      </c>
      <c r="B392" s="298" t="s">
        <v>549</v>
      </c>
      <c r="C392" s="308" t="s">
        <v>578</v>
      </c>
      <c r="D392" s="308" t="s">
        <v>549</v>
      </c>
      <c r="E392" s="308" t="s">
        <v>549</v>
      </c>
      <c r="F392" s="308" t="s">
        <v>549</v>
      </c>
      <c r="G392" s="298" t="s">
        <v>549</v>
      </c>
      <c r="H392" s="298" t="s">
        <v>549</v>
      </c>
      <c r="I392" s="298" t="s">
        <v>549</v>
      </c>
      <c r="J392" s="298" t="s">
        <v>549</v>
      </c>
    </row>
    <row r="393" spans="1:10">
      <c r="A393" s="314" t="s">
        <v>589</v>
      </c>
      <c r="B393" s="298" t="s">
        <v>549</v>
      </c>
      <c r="C393" s="308" t="s">
        <v>578</v>
      </c>
      <c r="D393" s="308" t="s">
        <v>549</v>
      </c>
      <c r="E393" s="308" t="s">
        <v>549</v>
      </c>
      <c r="F393" s="308" t="s">
        <v>549</v>
      </c>
      <c r="G393" s="298" t="s">
        <v>549</v>
      </c>
      <c r="H393" s="298" t="s">
        <v>549</v>
      </c>
      <c r="I393" s="298" t="s">
        <v>549</v>
      </c>
      <c r="J393" s="298" t="s">
        <v>549</v>
      </c>
    </row>
    <row r="394" spans="1:10">
      <c r="A394" s="314" t="s">
        <v>95</v>
      </c>
      <c r="B394" s="298" t="s">
        <v>520</v>
      </c>
      <c r="C394" s="308" t="s">
        <v>578</v>
      </c>
      <c r="D394" s="308" t="s">
        <v>520</v>
      </c>
      <c r="E394" s="308" t="s">
        <v>520</v>
      </c>
      <c r="F394" s="308" t="s">
        <v>520</v>
      </c>
      <c r="G394" s="298" t="s">
        <v>520</v>
      </c>
      <c r="H394" s="298" t="s">
        <v>520</v>
      </c>
      <c r="I394" s="298" t="s">
        <v>520</v>
      </c>
      <c r="J394" s="298" t="s">
        <v>520</v>
      </c>
    </row>
    <row r="395" spans="1:10">
      <c r="A395" s="59" t="s">
        <v>634</v>
      </c>
      <c r="B395" s="308">
        <v>382730.93585058965</v>
      </c>
      <c r="C395" s="308" t="s">
        <v>578</v>
      </c>
      <c r="D395" s="303" t="s">
        <v>195</v>
      </c>
      <c r="E395" s="303" t="s">
        <v>195</v>
      </c>
      <c r="F395" s="303" t="s">
        <v>195</v>
      </c>
      <c r="G395" s="308">
        <v>27632.752332089869</v>
      </c>
      <c r="H395" s="308">
        <v>0.48826677857</v>
      </c>
      <c r="I395" s="308">
        <v>0.78160963399831995</v>
      </c>
      <c r="J395" s="303" t="s">
        <v>195</v>
      </c>
    </row>
    <row r="396" spans="1:10">
      <c r="A396" s="313" t="s">
        <v>635</v>
      </c>
      <c r="B396" s="308">
        <v>382730.93585058965</v>
      </c>
      <c r="C396" s="308" t="s">
        <v>578</v>
      </c>
      <c r="D396" s="303" t="s">
        <v>195</v>
      </c>
      <c r="E396" s="303" t="s">
        <v>195</v>
      </c>
      <c r="F396" s="303" t="s">
        <v>195</v>
      </c>
      <c r="G396" s="308">
        <v>27632.752332089869</v>
      </c>
      <c r="H396" s="308">
        <v>0.48826677857</v>
      </c>
      <c r="I396" s="308">
        <v>0.78160963399831995</v>
      </c>
      <c r="J396" s="303" t="s">
        <v>195</v>
      </c>
    </row>
    <row r="397" spans="1:10">
      <c r="A397" s="314" t="s">
        <v>585</v>
      </c>
      <c r="B397" s="298">
        <v>382730.93585058965</v>
      </c>
      <c r="C397" s="308" t="s">
        <v>578</v>
      </c>
      <c r="D397" s="308">
        <v>72.198899393063783</v>
      </c>
      <c r="E397" s="308">
        <v>1.27574421828449</v>
      </c>
      <c r="F397" s="308">
        <v>2.0421908991005702</v>
      </c>
      <c r="G397" s="298">
        <v>27632.752332089869</v>
      </c>
      <c r="H397" s="298">
        <v>0.48826677857</v>
      </c>
      <c r="I397" s="298">
        <v>0.78160963399831995</v>
      </c>
      <c r="J397" s="303" t="s">
        <v>195</v>
      </c>
    </row>
    <row r="398" spans="1:10">
      <c r="A398" s="314" t="s">
        <v>586</v>
      </c>
      <c r="B398" s="298" t="s">
        <v>520</v>
      </c>
      <c r="C398" s="308" t="s">
        <v>578</v>
      </c>
      <c r="D398" s="308" t="s">
        <v>520</v>
      </c>
      <c r="E398" s="308" t="s">
        <v>520</v>
      </c>
      <c r="F398" s="308" t="s">
        <v>520</v>
      </c>
      <c r="G398" s="298" t="s">
        <v>520</v>
      </c>
      <c r="H398" s="298" t="s">
        <v>520</v>
      </c>
      <c r="I398" s="298" t="s">
        <v>520</v>
      </c>
      <c r="J398" s="303" t="s">
        <v>195</v>
      </c>
    </row>
    <row r="399" spans="1:10">
      <c r="A399" s="314" t="s">
        <v>587</v>
      </c>
      <c r="B399" s="298" t="s">
        <v>520</v>
      </c>
      <c r="C399" s="308" t="s">
        <v>578</v>
      </c>
      <c r="D399" s="308" t="s">
        <v>520</v>
      </c>
      <c r="E399" s="308" t="s">
        <v>520</v>
      </c>
      <c r="F399" s="308" t="s">
        <v>520</v>
      </c>
      <c r="G399" s="298" t="s">
        <v>520</v>
      </c>
      <c r="H399" s="298" t="s">
        <v>520</v>
      </c>
      <c r="I399" s="298" t="s">
        <v>520</v>
      </c>
      <c r="J399" s="303" t="s">
        <v>195</v>
      </c>
    </row>
    <row r="400" spans="1:10">
      <c r="A400" s="314" t="s">
        <v>588</v>
      </c>
      <c r="B400" s="298" t="s">
        <v>520</v>
      </c>
      <c r="C400" s="308" t="s">
        <v>578</v>
      </c>
      <c r="D400" s="308" t="s">
        <v>520</v>
      </c>
      <c r="E400" s="308" t="s">
        <v>520</v>
      </c>
      <c r="F400" s="308" t="s">
        <v>520</v>
      </c>
      <c r="G400" s="298" t="s">
        <v>520</v>
      </c>
      <c r="H400" s="298" t="s">
        <v>520</v>
      </c>
      <c r="I400" s="298" t="s">
        <v>520</v>
      </c>
      <c r="J400" s="303" t="s">
        <v>195</v>
      </c>
    </row>
    <row r="401" spans="1:13">
      <c r="A401" s="314" t="s">
        <v>95</v>
      </c>
      <c r="B401" s="298" t="s">
        <v>520</v>
      </c>
      <c r="C401" s="308" t="s">
        <v>578</v>
      </c>
      <c r="D401" s="308" t="s">
        <v>520</v>
      </c>
      <c r="E401" s="308" t="s">
        <v>520</v>
      </c>
      <c r="F401" s="308" t="s">
        <v>520</v>
      </c>
      <c r="G401" s="298" t="s">
        <v>520</v>
      </c>
      <c r="H401" s="298" t="s">
        <v>520</v>
      </c>
      <c r="I401" s="298" t="s">
        <v>520</v>
      </c>
      <c r="J401" s="303" t="s">
        <v>195</v>
      </c>
    </row>
    <row r="402" spans="1:13">
      <c r="A402" s="60" t="s">
        <v>636</v>
      </c>
      <c r="B402" s="325"/>
      <c r="C402" s="325"/>
      <c r="D402" s="325"/>
      <c r="E402" s="325"/>
      <c r="F402" s="325"/>
      <c r="G402" s="325"/>
      <c r="H402" s="325"/>
      <c r="I402" s="325"/>
      <c r="J402" s="325"/>
    </row>
    <row r="403" spans="1:13">
      <c r="A403" s="61" t="s">
        <v>637</v>
      </c>
      <c r="B403" s="303" t="s">
        <v>195</v>
      </c>
      <c r="C403" s="303" t="s">
        <v>195</v>
      </c>
      <c r="D403" s="303" t="s">
        <v>195</v>
      </c>
      <c r="E403" s="303" t="s">
        <v>195</v>
      </c>
      <c r="F403" s="303" t="s">
        <v>195</v>
      </c>
      <c r="G403" s="303" t="s">
        <v>195</v>
      </c>
      <c r="H403" s="303" t="s">
        <v>195</v>
      </c>
      <c r="I403" s="303" t="s">
        <v>195</v>
      </c>
      <c r="J403" s="303" t="s">
        <v>195</v>
      </c>
    </row>
    <row r="404" spans="1:13">
      <c r="A404" s="316" t="s">
        <v>3386</v>
      </c>
      <c r="B404" s="298" t="s">
        <v>520</v>
      </c>
      <c r="C404" s="308" t="s">
        <v>578</v>
      </c>
      <c r="D404" s="308" t="s">
        <v>520</v>
      </c>
      <c r="E404" s="308" t="s">
        <v>520</v>
      </c>
      <c r="F404" s="308" t="s">
        <v>520</v>
      </c>
      <c r="G404" s="298" t="s">
        <v>520</v>
      </c>
      <c r="H404" s="298" t="s">
        <v>520</v>
      </c>
      <c r="I404" s="298" t="s">
        <v>520</v>
      </c>
      <c r="J404" s="298" t="s">
        <v>520</v>
      </c>
    </row>
    <row r="405" spans="1:13">
      <c r="A405" s="316" t="s">
        <v>3406</v>
      </c>
      <c r="B405" s="298" t="s">
        <v>520</v>
      </c>
      <c r="C405" s="308" t="s">
        <v>578</v>
      </c>
      <c r="D405" s="308" t="s">
        <v>520</v>
      </c>
      <c r="E405" s="308" t="s">
        <v>520</v>
      </c>
      <c r="F405" s="308" t="s">
        <v>520</v>
      </c>
      <c r="G405" s="298" t="s">
        <v>520</v>
      </c>
      <c r="H405" s="298" t="s">
        <v>520</v>
      </c>
      <c r="I405" s="298" t="s">
        <v>520</v>
      </c>
      <c r="J405" s="298" t="s">
        <v>520</v>
      </c>
    </row>
    <row r="407" spans="1:13" ht="16">
      <c r="A407" s="50" t="s">
        <v>638</v>
      </c>
      <c r="B407" s="62">
        <f>SUM(B215,B401)</f>
        <v>345378.91694677953</v>
      </c>
      <c r="C407" s="62">
        <f t="shared" ref="C407:J407" si="7">SUM(C215,C401)</f>
        <v>0</v>
      </c>
      <c r="D407" s="62">
        <f t="shared" si="7"/>
        <v>65.065035461653977</v>
      </c>
      <c r="E407" s="62">
        <f t="shared" si="7"/>
        <v>1.39203745442E-2</v>
      </c>
      <c r="F407" s="62">
        <f t="shared" si="7"/>
        <v>1.46212586472E-2</v>
      </c>
      <c r="G407" s="62">
        <f t="shared" si="7"/>
        <v>22472.091478849856</v>
      </c>
      <c r="H407" s="62">
        <f t="shared" si="7"/>
        <v>4.8078038835700004E-3</v>
      </c>
      <c r="I407" s="62">
        <f t="shared" si="7"/>
        <v>5.0498744759699997E-3</v>
      </c>
      <c r="J407" s="62">
        <f t="shared" si="7"/>
        <v>0</v>
      </c>
    </row>
    <row r="409" spans="1:13" ht="16">
      <c r="A409" s="375" t="s">
        <v>639</v>
      </c>
      <c r="B409" s="375"/>
      <c r="C409" s="375"/>
      <c r="D409" s="375"/>
      <c r="E409" s="375"/>
      <c r="F409" s="375"/>
      <c r="G409" s="375"/>
      <c r="H409" s="232"/>
      <c r="I409" s="232"/>
      <c r="J409" s="232"/>
      <c r="K409" s="232"/>
      <c r="L409" s="232"/>
      <c r="M409" s="49" t="s">
        <v>504</v>
      </c>
    </row>
    <row r="410" spans="1:13" ht="16">
      <c r="A410" s="227" t="s">
        <v>749</v>
      </c>
      <c r="B410" s="52"/>
      <c r="C410" s="52"/>
      <c r="D410" s="52"/>
      <c r="E410" s="52"/>
      <c r="F410" s="52"/>
      <c r="G410" s="52"/>
      <c r="H410" s="232"/>
      <c r="I410" s="232"/>
      <c r="J410" s="232"/>
      <c r="K410" s="232"/>
      <c r="L410" s="232"/>
      <c r="M410" s="49" t="s">
        <v>3421</v>
      </c>
    </row>
    <row r="411" spans="1:13">
      <c r="A411" s="234"/>
      <c r="B411" s="232"/>
      <c r="C411" s="232"/>
      <c r="D411" s="232"/>
      <c r="E411" s="232"/>
      <c r="F411" s="232"/>
      <c r="G411" s="232"/>
      <c r="H411" s="232"/>
      <c r="I411" s="232"/>
      <c r="J411" s="232"/>
      <c r="K411" s="232"/>
      <c r="L411" s="233"/>
      <c r="M411" s="49" t="s">
        <v>505</v>
      </c>
    </row>
    <row r="412" spans="1:13">
      <c r="A412" s="232"/>
      <c r="B412" s="232"/>
      <c r="C412" s="232"/>
      <c r="D412" s="232"/>
      <c r="E412" s="232"/>
      <c r="F412" s="232"/>
      <c r="G412" s="232"/>
      <c r="H412" s="232"/>
      <c r="I412" s="232"/>
      <c r="J412" s="232"/>
      <c r="K412" s="232"/>
      <c r="L412" s="232"/>
      <c r="M412" s="235"/>
    </row>
    <row r="413" spans="1:13" ht="27">
      <c r="A413" s="236" t="s">
        <v>506</v>
      </c>
      <c r="B413" s="237" t="s">
        <v>507</v>
      </c>
      <c r="C413" s="238" t="s">
        <v>508</v>
      </c>
      <c r="D413" s="238" t="s">
        <v>509</v>
      </c>
      <c r="E413" s="239" t="s">
        <v>640</v>
      </c>
      <c r="F413" s="239" t="s">
        <v>641</v>
      </c>
      <c r="G413" s="240" t="s">
        <v>642</v>
      </c>
      <c r="H413" s="238" t="s">
        <v>643</v>
      </c>
      <c r="I413" s="63" t="s">
        <v>644</v>
      </c>
      <c r="J413" s="238" t="s">
        <v>645</v>
      </c>
      <c r="K413" s="239" t="s">
        <v>511</v>
      </c>
      <c r="L413" s="239" t="s">
        <v>512</v>
      </c>
      <c r="M413" s="241" t="s">
        <v>646</v>
      </c>
    </row>
    <row r="414" spans="1:13" ht="16" thickBot="1">
      <c r="A414" s="242"/>
      <c r="B414" s="398" t="s">
        <v>514</v>
      </c>
      <c r="C414" s="398"/>
      <c r="D414" s="399"/>
      <c r="E414" s="400" t="s">
        <v>647</v>
      </c>
      <c r="F414" s="398"/>
      <c r="G414" s="399"/>
      <c r="H414" s="400" t="s">
        <v>514</v>
      </c>
      <c r="I414" s="401"/>
      <c r="J414" s="401"/>
      <c r="K414" s="401"/>
      <c r="L414" s="401"/>
      <c r="M414" s="402"/>
    </row>
    <row r="415" spans="1:13" ht="16" thickTop="1">
      <c r="A415" s="243" t="s">
        <v>648</v>
      </c>
      <c r="B415" s="294">
        <v>194068.13526147662</v>
      </c>
      <c r="C415" s="294">
        <v>4.4228396639999996</v>
      </c>
      <c r="D415" s="294">
        <v>83.654409240516344</v>
      </c>
      <c r="E415" s="294">
        <v>120223.32005567812</v>
      </c>
      <c r="F415" s="294">
        <v>6707.3619791853198</v>
      </c>
      <c r="G415" s="294">
        <v>7332.5098355411983</v>
      </c>
      <c r="H415" s="294">
        <v>0.51767788417194005</v>
      </c>
      <c r="I415" s="294">
        <v>2.8530150025699998E-2</v>
      </c>
      <c r="J415" s="294">
        <v>572.16514495327442</v>
      </c>
      <c r="K415" s="294">
        <v>1557.1939910195872</v>
      </c>
      <c r="L415" s="294">
        <v>5849.2197121443369</v>
      </c>
      <c r="M415" s="294">
        <v>830.75987228203655</v>
      </c>
    </row>
    <row r="416" spans="1:13">
      <c r="A416" s="244" t="s">
        <v>649</v>
      </c>
      <c r="B416" s="294">
        <v>70318.070227320059</v>
      </c>
      <c r="C416" s="303" t="s">
        <v>195</v>
      </c>
      <c r="D416" s="303" t="s">
        <v>195</v>
      </c>
      <c r="E416" s="303" t="s">
        <v>195</v>
      </c>
      <c r="F416" s="303" t="s">
        <v>195</v>
      </c>
      <c r="G416" s="303" t="s">
        <v>195</v>
      </c>
      <c r="H416" s="303" t="s">
        <v>195</v>
      </c>
      <c r="I416" s="303" t="s">
        <v>195</v>
      </c>
      <c r="J416" s="294" t="s">
        <v>520</v>
      </c>
      <c r="K416" s="294" t="s">
        <v>520</v>
      </c>
      <c r="L416" s="294" t="s">
        <v>520</v>
      </c>
      <c r="M416" s="294">
        <v>134.03649648504052</v>
      </c>
    </row>
    <row r="417" spans="1:13">
      <c r="A417" s="326" t="s">
        <v>650</v>
      </c>
      <c r="B417" s="294">
        <v>46194.121028708993</v>
      </c>
      <c r="C417" s="303" t="s">
        <v>195</v>
      </c>
      <c r="D417" s="303" t="s">
        <v>195</v>
      </c>
      <c r="E417" s="303" t="s">
        <v>195</v>
      </c>
      <c r="F417" s="303" t="s">
        <v>195</v>
      </c>
      <c r="G417" s="303" t="s">
        <v>195</v>
      </c>
      <c r="H417" s="303" t="s">
        <v>195</v>
      </c>
      <c r="I417" s="303" t="s">
        <v>195</v>
      </c>
      <c r="J417" s="303" t="s">
        <v>195</v>
      </c>
      <c r="K417" s="303" t="s">
        <v>195</v>
      </c>
      <c r="L417" s="303" t="s">
        <v>195</v>
      </c>
      <c r="M417" s="298">
        <v>134.03649648504052</v>
      </c>
    </row>
    <row r="418" spans="1:13">
      <c r="A418" s="326" t="s">
        <v>651</v>
      </c>
      <c r="B418" s="294">
        <v>14551.955897401811</v>
      </c>
      <c r="C418" s="303" t="s">
        <v>195</v>
      </c>
      <c r="D418" s="303" t="s">
        <v>195</v>
      </c>
      <c r="E418" s="303" t="s">
        <v>195</v>
      </c>
      <c r="F418" s="303" t="s">
        <v>195</v>
      </c>
      <c r="G418" s="303" t="s">
        <v>195</v>
      </c>
      <c r="H418" s="303" t="s">
        <v>195</v>
      </c>
      <c r="I418" s="303" t="s">
        <v>195</v>
      </c>
      <c r="J418" s="303" t="s">
        <v>195</v>
      </c>
      <c r="K418" s="303" t="s">
        <v>195</v>
      </c>
      <c r="L418" s="303" t="s">
        <v>195</v>
      </c>
      <c r="M418" s="303" t="s">
        <v>195</v>
      </c>
    </row>
    <row r="419" spans="1:13">
      <c r="A419" s="326" t="s">
        <v>652</v>
      </c>
      <c r="B419" s="294">
        <v>1928.2873679484251</v>
      </c>
      <c r="C419" s="303" t="s">
        <v>195</v>
      </c>
      <c r="D419" s="303" t="s">
        <v>195</v>
      </c>
      <c r="E419" s="303" t="s">
        <v>195</v>
      </c>
      <c r="F419" s="303" t="s">
        <v>195</v>
      </c>
      <c r="G419" s="303" t="s">
        <v>195</v>
      </c>
      <c r="H419" s="303" t="s">
        <v>195</v>
      </c>
      <c r="I419" s="303" t="s">
        <v>195</v>
      </c>
      <c r="J419" s="303" t="s">
        <v>195</v>
      </c>
      <c r="K419" s="303" t="s">
        <v>195</v>
      </c>
      <c r="L419" s="303" t="s">
        <v>195</v>
      </c>
      <c r="M419" s="303" t="s">
        <v>195</v>
      </c>
    </row>
    <row r="420" spans="1:13">
      <c r="A420" s="326" t="s">
        <v>653</v>
      </c>
      <c r="B420" s="294">
        <v>7643.7059332608314</v>
      </c>
      <c r="C420" s="303" t="s">
        <v>195</v>
      </c>
      <c r="D420" s="303" t="s">
        <v>195</v>
      </c>
      <c r="E420" s="303" t="s">
        <v>195</v>
      </c>
      <c r="F420" s="303" t="s">
        <v>195</v>
      </c>
      <c r="G420" s="303" t="s">
        <v>195</v>
      </c>
      <c r="H420" s="303" t="s">
        <v>195</v>
      </c>
      <c r="I420" s="303" t="s">
        <v>195</v>
      </c>
      <c r="J420" s="294" t="s">
        <v>520</v>
      </c>
      <c r="K420" s="294" t="s">
        <v>520</v>
      </c>
      <c r="L420" s="294" t="s">
        <v>520</v>
      </c>
      <c r="M420" s="294" t="s">
        <v>520</v>
      </c>
    </row>
    <row r="421" spans="1:13">
      <c r="A421" s="245" t="s">
        <v>654</v>
      </c>
      <c r="B421" s="294">
        <v>46553.765996456706</v>
      </c>
      <c r="C421" s="294">
        <v>3.4620000000000002</v>
      </c>
      <c r="D421" s="294">
        <v>69.090317678675007</v>
      </c>
      <c r="E421" s="294">
        <v>20040.325102040817</v>
      </c>
      <c r="F421" s="294" t="s">
        <v>520</v>
      </c>
      <c r="G421" s="294" t="s">
        <v>520</v>
      </c>
      <c r="H421" s="294" t="s">
        <v>520</v>
      </c>
      <c r="I421" s="294" t="s">
        <v>520</v>
      </c>
      <c r="J421" s="294">
        <v>55.249069497127223</v>
      </c>
      <c r="K421" s="294">
        <v>188.72091220254887</v>
      </c>
      <c r="L421" s="294">
        <v>213.37603828081271</v>
      </c>
      <c r="M421" s="294">
        <v>228.15769905799976</v>
      </c>
    </row>
    <row r="422" spans="1:13">
      <c r="A422" s="327" t="s">
        <v>655</v>
      </c>
      <c r="B422" s="294">
        <v>9177.0984327999995</v>
      </c>
      <c r="C422" s="294" t="s">
        <v>520</v>
      </c>
      <c r="D422" s="294" t="s">
        <v>520</v>
      </c>
      <c r="E422" s="303" t="s">
        <v>195</v>
      </c>
      <c r="F422" s="303" t="s">
        <v>195</v>
      </c>
      <c r="G422" s="303" t="s">
        <v>195</v>
      </c>
      <c r="H422" s="303" t="s">
        <v>195</v>
      </c>
      <c r="I422" s="303" t="s">
        <v>195</v>
      </c>
      <c r="J422" s="298" t="s">
        <v>522</v>
      </c>
      <c r="K422" s="298" t="s">
        <v>522</v>
      </c>
      <c r="L422" s="298" t="s">
        <v>522</v>
      </c>
      <c r="M422" s="298" t="s">
        <v>522</v>
      </c>
    </row>
    <row r="423" spans="1:13">
      <c r="A423" s="326" t="s">
        <v>656</v>
      </c>
      <c r="B423" s="303" t="s">
        <v>195</v>
      </c>
      <c r="C423" s="303" t="s">
        <v>195</v>
      </c>
      <c r="D423" s="294">
        <v>37.974850892036372</v>
      </c>
      <c r="E423" s="303" t="s">
        <v>195</v>
      </c>
      <c r="F423" s="303" t="s">
        <v>195</v>
      </c>
      <c r="G423" s="303" t="s">
        <v>195</v>
      </c>
      <c r="H423" s="303" t="s">
        <v>195</v>
      </c>
      <c r="I423" s="303" t="s">
        <v>195</v>
      </c>
      <c r="J423" s="298" t="s">
        <v>522</v>
      </c>
      <c r="K423" s="303" t="s">
        <v>195</v>
      </c>
      <c r="L423" s="303" t="s">
        <v>195</v>
      </c>
      <c r="M423" s="303" t="s">
        <v>195</v>
      </c>
    </row>
    <row r="424" spans="1:13">
      <c r="A424" s="326" t="s">
        <v>657</v>
      </c>
      <c r="B424" s="294" t="s">
        <v>520</v>
      </c>
      <c r="C424" s="303" t="s">
        <v>195</v>
      </c>
      <c r="D424" s="294">
        <v>23.960466786638641</v>
      </c>
      <c r="E424" s="303" t="s">
        <v>195</v>
      </c>
      <c r="F424" s="303" t="s">
        <v>195</v>
      </c>
      <c r="G424" s="303" t="s">
        <v>195</v>
      </c>
      <c r="H424" s="303" t="s">
        <v>195</v>
      </c>
      <c r="I424" s="303" t="s">
        <v>195</v>
      </c>
      <c r="J424" s="298" t="s">
        <v>522</v>
      </c>
      <c r="K424" s="298" t="s">
        <v>522</v>
      </c>
      <c r="L424" s="298" t="s">
        <v>522</v>
      </c>
      <c r="M424" s="303" t="s">
        <v>195</v>
      </c>
    </row>
    <row r="425" spans="1:13">
      <c r="A425" s="326" t="s">
        <v>658</v>
      </c>
      <c r="B425" s="294" t="s">
        <v>543</v>
      </c>
      <c r="C425" s="303" t="s">
        <v>195</v>
      </c>
      <c r="D425" s="294">
        <v>7.1550000000000002</v>
      </c>
      <c r="E425" s="303" t="s">
        <v>195</v>
      </c>
      <c r="F425" s="303" t="s">
        <v>195</v>
      </c>
      <c r="G425" s="303" t="s">
        <v>195</v>
      </c>
      <c r="H425" s="303" t="s">
        <v>195</v>
      </c>
      <c r="I425" s="303" t="s">
        <v>195</v>
      </c>
      <c r="J425" s="303" t="s">
        <v>195</v>
      </c>
      <c r="K425" s="303" t="s">
        <v>195</v>
      </c>
      <c r="L425" s="298" t="s">
        <v>522</v>
      </c>
      <c r="M425" s="298" t="s">
        <v>522</v>
      </c>
    </row>
    <row r="426" spans="1:13">
      <c r="A426" s="326" t="s">
        <v>659</v>
      </c>
      <c r="B426" s="294">
        <v>91.7</v>
      </c>
      <c r="C426" s="294">
        <v>0.40600000000000003</v>
      </c>
      <c r="D426" s="303" t="s">
        <v>195</v>
      </c>
      <c r="E426" s="303" t="s">
        <v>195</v>
      </c>
      <c r="F426" s="303" t="s">
        <v>195</v>
      </c>
      <c r="G426" s="303" t="s">
        <v>195</v>
      </c>
      <c r="H426" s="303" t="s">
        <v>195</v>
      </c>
      <c r="I426" s="303" t="s">
        <v>195</v>
      </c>
      <c r="J426" s="298" t="s">
        <v>522</v>
      </c>
      <c r="K426" s="298" t="s">
        <v>522</v>
      </c>
      <c r="L426" s="298" t="s">
        <v>522</v>
      </c>
      <c r="M426" s="298" t="s">
        <v>522</v>
      </c>
    </row>
    <row r="427" spans="1:13">
      <c r="A427" s="326" t="s">
        <v>660</v>
      </c>
      <c r="B427" s="294">
        <v>1755.3999999999999</v>
      </c>
      <c r="C427" s="303" t="s">
        <v>195</v>
      </c>
      <c r="D427" s="303" t="s">
        <v>195</v>
      </c>
      <c r="E427" s="303" t="s">
        <v>195</v>
      </c>
      <c r="F427" s="303" t="s">
        <v>195</v>
      </c>
      <c r="G427" s="303" t="s">
        <v>195</v>
      </c>
      <c r="H427" s="303" t="s">
        <v>195</v>
      </c>
      <c r="I427" s="303" t="s">
        <v>195</v>
      </c>
      <c r="J427" s="303" t="s">
        <v>195</v>
      </c>
      <c r="K427" s="303" t="s">
        <v>195</v>
      </c>
      <c r="L427" s="303" t="s">
        <v>195</v>
      </c>
      <c r="M427" s="303" t="s">
        <v>195</v>
      </c>
    </row>
    <row r="428" spans="1:13">
      <c r="A428" s="326" t="s">
        <v>661</v>
      </c>
      <c r="B428" s="294">
        <v>1655.306718597858</v>
      </c>
      <c r="C428" s="303" t="s">
        <v>195</v>
      </c>
      <c r="D428" s="303" t="s">
        <v>195</v>
      </c>
      <c r="E428" s="303" t="s">
        <v>195</v>
      </c>
      <c r="F428" s="303" t="s">
        <v>195</v>
      </c>
      <c r="G428" s="303" t="s">
        <v>195</v>
      </c>
      <c r="H428" s="303" t="s">
        <v>195</v>
      </c>
      <c r="I428" s="303" t="s">
        <v>195</v>
      </c>
      <c r="J428" s="303" t="s">
        <v>195</v>
      </c>
      <c r="K428" s="303" t="s">
        <v>195</v>
      </c>
      <c r="L428" s="303" t="s">
        <v>195</v>
      </c>
      <c r="M428" s="303" t="s">
        <v>195</v>
      </c>
    </row>
    <row r="429" spans="1:13">
      <c r="A429" s="326" t="s">
        <v>662</v>
      </c>
      <c r="B429" s="294">
        <v>27383.218865213978</v>
      </c>
      <c r="C429" s="294">
        <v>3.056</v>
      </c>
      <c r="D429" s="303" t="s">
        <v>195</v>
      </c>
      <c r="E429" s="303" t="s">
        <v>195</v>
      </c>
      <c r="F429" s="303" t="s">
        <v>195</v>
      </c>
      <c r="G429" s="303" t="s">
        <v>195</v>
      </c>
      <c r="H429" s="303" t="s">
        <v>195</v>
      </c>
      <c r="I429" s="303" t="s">
        <v>195</v>
      </c>
      <c r="J429" s="298" t="s">
        <v>522</v>
      </c>
      <c r="K429" s="298" t="s">
        <v>522</v>
      </c>
      <c r="L429" s="298" t="s">
        <v>522</v>
      </c>
      <c r="M429" s="298" t="s">
        <v>522</v>
      </c>
    </row>
    <row r="430" spans="1:13">
      <c r="A430" s="326" t="s">
        <v>663</v>
      </c>
      <c r="B430" s="303" t="s">
        <v>195</v>
      </c>
      <c r="C430" s="303" t="s">
        <v>195</v>
      </c>
      <c r="D430" s="303" t="s">
        <v>195</v>
      </c>
      <c r="E430" s="294">
        <v>20040.325102040817</v>
      </c>
      <c r="F430" s="294" t="s">
        <v>520</v>
      </c>
      <c r="G430" s="294" t="s">
        <v>520</v>
      </c>
      <c r="H430" s="294" t="s">
        <v>520</v>
      </c>
      <c r="I430" s="294" t="s">
        <v>520</v>
      </c>
      <c r="J430" s="303" t="s">
        <v>195</v>
      </c>
      <c r="K430" s="303" t="s">
        <v>195</v>
      </c>
      <c r="L430" s="303" t="s">
        <v>195</v>
      </c>
      <c r="M430" s="303" t="s">
        <v>195</v>
      </c>
    </row>
    <row r="431" spans="1:13">
      <c r="A431" s="328" t="s">
        <v>3407</v>
      </c>
      <c r="B431" s="294">
        <v>6491.041979844872</v>
      </c>
      <c r="C431" s="294" t="s">
        <v>582</v>
      </c>
      <c r="D431" s="294" t="s">
        <v>520</v>
      </c>
      <c r="E431" s="294" t="s">
        <v>520</v>
      </c>
      <c r="F431" s="294" t="s">
        <v>520</v>
      </c>
      <c r="G431" s="294" t="s">
        <v>520</v>
      </c>
      <c r="H431" s="294" t="s">
        <v>520</v>
      </c>
      <c r="I431" s="294" t="s">
        <v>520</v>
      </c>
      <c r="J431" s="294">
        <v>55.249069497127223</v>
      </c>
      <c r="K431" s="294">
        <v>188.72091220254887</v>
      </c>
      <c r="L431" s="294">
        <v>213.37603828081271</v>
      </c>
      <c r="M431" s="294">
        <v>228.15769905799976</v>
      </c>
    </row>
    <row r="432" spans="1:13">
      <c r="A432" s="244" t="s">
        <v>664</v>
      </c>
      <c r="B432" s="294">
        <v>77196.299037699835</v>
      </c>
      <c r="C432" s="294">
        <v>0.96083966399999998</v>
      </c>
      <c r="D432" s="294" t="s">
        <v>520</v>
      </c>
      <c r="E432" s="294" t="s">
        <v>582</v>
      </c>
      <c r="F432" s="294">
        <v>3439.7541856200496</v>
      </c>
      <c r="G432" s="294" t="s">
        <v>520</v>
      </c>
      <c r="H432" s="294">
        <v>0.12041830440901</v>
      </c>
      <c r="I432" s="294" t="s">
        <v>520</v>
      </c>
      <c r="J432" s="294">
        <v>60.032090854165958</v>
      </c>
      <c r="K432" s="294">
        <v>752.39490757758881</v>
      </c>
      <c r="L432" s="294">
        <v>44.874287061635293</v>
      </c>
      <c r="M432" s="294">
        <v>158.39225986800554</v>
      </c>
    </row>
    <row r="433" spans="1:13">
      <c r="A433" s="326" t="s">
        <v>665</v>
      </c>
      <c r="B433" s="294">
        <v>70075.972196806615</v>
      </c>
      <c r="C433" s="294">
        <v>0.57413966400000005</v>
      </c>
      <c r="D433" s="303" t="s">
        <v>195</v>
      </c>
      <c r="E433" s="303" t="s">
        <v>195</v>
      </c>
      <c r="F433" s="303" t="s">
        <v>195</v>
      </c>
      <c r="G433" s="303" t="s">
        <v>195</v>
      </c>
      <c r="H433" s="303" t="s">
        <v>195</v>
      </c>
      <c r="I433" s="303" t="s">
        <v>195</v>
      </c>
      <c r="J433" s="298" t="s">
        <v>522</v>
      </c>
      <c r="K433" s="298" t="s">
        <v>522</v>
      </c>
      <c r="L433" s="298" t="s">
        <v>522</v>
      </c>
      <c r="M433" s="298" t="s">
        <v>522</v>
      </c>
    </row>
    <row r="434" spans="1:13">
      <c r="A434" s="326" t="s">
        <v>666</v>
      </c>
      <c r="B434" s="294">
        <v>1391.9</v>
      </c>
      <c r="C434" s="294">
        <v>0.38669999999999999</v>
      </c>
      <c r="D434" s="303" t="s">
        <v>195</v>
      </c>
      <c r="E434" s="303" t="s">
        <v>195</v>
      </c>
      <c r="F434" s="303" t="s">
        <v>195</v>
      </c>
      <c r="G434" s="303" t="s">
        <v>195</v>
      </c>
      <c r="H434" s="303" t="s">
        <v>195</v>
      </c>
      <c r="I434" s="303" t="s">
        <v>195</v>
      </c>
      <c r="J434" s="298" t="s">
        <v>522</v>
      </c>
      <c r="K434" s="298" t="s">
        <v>522</v>
      </c>
      <c r="L434" s="298" t="s">
        <v>522</v>
      </c>
      <c r="M434" s="298" t="s">
        <v>522</v>
      </c>
    </row>
    <row r="435" spans="1:13">
      <c r="A435" s="326" t="s">
        <v>667</v>
      </c>
      <c r="B435" s="294">
        <v>4142.0497045616085</v>
      </c>
      <c r="C435" s="303" t="s">
        <v>195</v>
      </c>
      <c r="D435" s="303" t="s">
        <v>195</v>
      </c>
      <c r="E435" s="303" t="s">
        <v>195</v>
      </c>
      <c r="F435" s="294">
        <v>3439.7541856200496</v>
      </c>
      <c r="G435" s="303" t="s">
        <v>195</v>
      </c>
      <c r="H435" s="294" t="s">
        <v>520</v>
      </c>
      <c r="I435" s="303" t="s">
        <v>195</v>
      </c>
      <c r="J435" s="298" t="s">
        <v>522</v>
      </c>
      <c r="K435" s="298" t="s">
        <v>522</v>
      </c>
      <c r="L435" s="298" t="s">
        <v>522</v>
      </c>
      <c r="M435" s="298" t="s">
        <v>522</v>
      </c>
    </row>
    <row r="436" spans="1:13">
      <c r="A436" s="328" t="s">
        <v>668</v>
      </c>
      <c r="B436" s="294">
        <v>2.9424154986548698</v>
      </c>
      <c r="C436" s="303" t="s">
        <v>195</v>
      </c>
      <c r="D436" s="303" t="s">
        <v>195</v>
      </c>
      <c r="E436" s="294" t="s">
        <v>582</v>
      </c>
      <c r="F436" s="294" t="s">
        <v>520</v>
      </c>
      <c r="G436" s="294" t="s">
        <v>520</v>
      </c>
      <c r="H436" s="294">
        <v>0.12041830440901</v>
      </c>
      <c r="I436" s="303" t="s">
        <v>195</v>
      </c>
      <c r="J436" s="298" t="s">
        <v>522</v>
      </c>
      <c r="K436" s="298" t="s">
        <v>522</v>
      </c>
      <c r="L436" s="298" t="s">
        <v>522</v>
      </c>
      <c r="M436" s="298" t="s">
        <v>522</v>
      </c>
    </row>
    <row r="437" spans="1:13">
      <c r="A437" s="329" t="s">
        <v>669</v>
      </c>
      <c r="B437" s="294">
        <v>553.25</v>
      </c>
      <c r="C437" s="303" t="s">
        <v>195</v>
      </c>
      <c r="D437" s="303" t="s">
        <v>195</v>
      </c>
      <c r="E437" s="303" t="s">
        <v>195</v>
      </c>
      <c r="F437" s="303" t="s">
        <v>195</v>
      </c>
      <c r="G437" s="303" t="s">
        <v>195</v>
      </c>
      <c r="H437" s="303" t="s">
        <v>195</v>
      </c>
      <c r="I437" s="303" t="s">
        <v>195</v>
      </c>
      <c r="J437" s="298" t="s">
        <v>522</v>
      </c>
      <c r="K437" s="298" t="s">
        <v>522</v>
      </c>
      <c r="L437" s="298" t="s">
        <v>522</v>
      </c>
      <c r="M437" s="298" t="s">
        <v>522</v>
      </c>
    </row>
    <row r="438" spans="1:13">
      <c r="A438" s="329" t="s">
        <v>670</v>
      </c>
      <c r="B438" s="294">
        <v>1030.18472083296</v>
      </c>
      <c r="C438" s="303" t="s">
        <v>195</v>
      </c>
      <c r="D438" s="303" t="s">
        <v>195</v>
      </c>
      <c r="E438" s="303" t="s">
        <v>195</v>
      </c>
      <c r="F438" s="303" t="s">
        <v>195</v>
      </c>
      <c r="G438" s="303" t="s">
        <v>195</v>
      </c>
      <c r="H438" s="303" t="s">
        <v>195</v>
      </c>
      <c r="I438" s="303" t="s">
        <v>195</v>
      </c>
      <c r="J438" s="298" t="s">
        <v>522</v>
      </c>
      <c r="K438" s="298" t="s">
        <v>522</v>
      </c>
      <c r="L438" s="298" t="s">
        <v>522</v>
      </c>
      <c r="M438" s="298" t="s">
        <v>522</v>
      </c>
    </row>
    <row r="439" spans="1:13">
      <c r="A439" s="326" t="s">
        <v>3408</v>
      </c>
      <c r="B439" s="294" t="s">
        <v>520</v>
      </c>
      <c r="C439" s="294" t="s">
        <v>520</v>
      </c>
      <c r="D439" s="294" t="s">
        <v>520</v>
      </c>
      <c r="E439" s="294" t="s">
        <v>520</v>
      </c>
      <c r="F439" s="294" t="s">
        <v>520</v>
      </c>
      <c r="G439" s="294" t="s">
        <v>520</v>
      </c>
      <c r="H439" s="294" t="s">
        <v>520</v>
      </c>
      <c r="I439" s="294" t="s">
        <v>520</v>
      </c>
      <c r="J439" s="294">
        <v>60.032090854165958</v>
      </c>
      <c r="K439" s="294">
        <v>752.39490757758881</v>
      </c>
      <c r="L439" s="294">
        <v>44.874287061635293</v>
      </c>
      <c r="M439" s="294">
        <v>158.39225986800554</v>
      </c>
    </row>
    <row r="440" spans="1:13">
      <c r="A440" s="330" t="s">
        <v>671</v>
      </c>
      <c r="B440" s="294" t="s">
        <v>522</v>
      </c>
      <c r="C440" s="294" t="s">
        <v>520</v>
      </c>
      <c r="D440" s="294" t="s">
        <v>520</v>
      </c>
      <c r="E440" s="303" t="s">
        <v>195</v>
      </c>
      <c r="F440" s="303" t="s">
        <v>195</v>
      </c>
      <c r="G440" s="303" t="s">
        <v>195</v>
      </c>
      <c r="H440" s="303" t="s">
        <v>195</v>
      </c>
      <c r="I440" s="303" t="s">
        <v>195</v>
      </c>
      <c r="J440" s="294" t="s">
        <v>520</v>
      </c>
      <c r="K440" s="294" t="s">
        <v>520</v>
      </c>
      <c r="L440" s="294" t="s">
        <v>520</v>
      </c>
      <c r="M440" s="294" t="s">
        <v>520</v>
      </c>
    </row>
    <row r="441" spans="1:13">
      <c r="A441" s="331" t="s">
        <v>672</v>
      </c>
      <c r="B441" s="294" t="s">
        <v>522</v>
      </c>
      <c r="C441" s="294" t="s">
        <v>520</v>
      </c>
      <c r="D441" s="294" t="s">
        <v>520</v>
      </c>
      <c r="E441" s="303" t="s">
        <v>195</v>
      </c>
      <c r="F441" s="303" t="s">
        <v>195</v>
      </c>
      <c r="G441" s="303" t="s">
        <v>195</v>
      </c>
      <c r="H441" s="303" t="s">
        <v>195</v>
      </c>
      <c r="I441" s="303" t="s">
        <v>195</v>
      </c>
      <c r="J441" s="298" t="s">
        <v>520</v>
      </c>
      <c r="K441" s="298" t="s">
        <v>520</v>
      </c>
      <c r="L441" s="298" t="s">
        <v>520</v>
      </c>
      <c r="M441" s="298" t="s">
        <v>520</v>
      </c>
    </row>
    <row r="442" spans="1:13">
      <c r="A442" s="331" t="s">
        <v>673</v>
      </c>
      <c r="B442" s="294" t="s">
        <v>522</v>
      </c>
      <c r="C442" s="294" t="s">
        <v>520</v>
      </c>
      <c r="D442" s="294" t="s">
        <v>520</v>
      </c>
      <c r="E442" s="303" t="s">
        <v>195</v>
      </c>
      <c r="F442" s="303" t="s">
        <v>195</v>
      </c>
      <c r="G442" s="303" t="s">
        <v>195</v>
      </c>
      <c r="H442" s="303" t="s">
        <v>195</v>
      </c>
      <c r="I442" s="303" t="s">
        <v>195</v>
      </c>
      <c r="J442" s="298" t="s">
        <v>520</v>
      </c>
      <c r="K442" s="298" t="s">
        <v>520</v>
      </c>
      <c r="L442" s="298" t="s">
        <v>520</v>
      </c>
      <c r="M442" s="298" t="s">
        <v>520</v>
      </c>
    </row>
    <row r="443" spans="1:13">
      <c r="A443" s="332" t="s">
        <v>674</v>
      </c>
      <c r="B443" s="294" t="s">
        <v>522</v>
      </c>
      <c r="C443" s="294" t="s">
        <v>520</v>
      </c>
      <c r="D443" s="294" t="s">
        <v>520</v>
      </c>
      <c r="E443" s="303" t="s">
        <v>195</v>
      </c>
      <c r="F443" s="303" t="s">
        <v>195</v>
      </c>
      <c r="G443" s="303" t="s">
        <v>195</v>
      </c>
      <c r="H443" s="303" t="s">
        <v>195</v>
      </c>
      <c r="I443" s="303" t="s">
        <v>195</v>
      </c>
      <c r="J443" s="294" t="s">
        <v>520</v>
      </c>
      <c r="K443" s="294" t="s">
        <v>520</v>
      </c>
      <c r="L443" s="294" t="s">
        <v>520</v>
      </c>
      <c r="M443" s="294" t="s">
        <v>520</v>
      </c>
    </row>
    <row r="444" spans="1:13">
      <c r="A444" s="333" t="s">
        <v>675</v>
      </c>
      <c r="B444" s="303" t="s">
        <v>195</v>
      </c>
      <c r="C444" s="303" t="s">
        <v>195</v>
      </c>
      <c r="D444" s="303" t="s">
        <v>195</v>
      </c>
      <c r="E444" s="294">
        <v>204.17777113730182</v>
      </c>
      <c r="F444" s="294">
        <v>3251.9469055652708</v>
      </c>
      <c r="G444" s="294">
        <v>18.975929941198739</v>
      </c>
      <c r="H444" s="294">
        <v>3.1016287312299998E-2</v>
      </c>
      <c r="I444" s="294">
        <v>2.8530150025699998E-2</v>
      </c>
      <c r="J444" s="303" t="s">
        <v>195</v>
      </c>
      <c r="K444" s="303" t="s">
        <v>195</v>
      </c>
      <c r="L444" s="303" t="s">
        <v>195</v>
      </c>
      <c r="M444" s="303" t="s">
        <v>195</v>
      </c>
    </row>
    <row r="445" spans="1:13">
      <c r="A445" s="331" t="s">
        <v>676</v>
      </c>
      <c r="B445" s="303" t="s">
        <v>195</v>
      </c>
      <c r="C445" s="303" t="s">
        <v>195</v>
      </c>
      <c r="D445" s="303" t="s">
        <v>195</v>
      </c>
      <c r="E445" s="294">
        <v>202.33771926921244</v>
      </c>
      <c r="F445" s="294">
        <v>3249.4584409982149</v>
      </c>
      <c r="G445" s="294">
        <v>0.75795702244873997</v>
      </c>
      <c r="H445" s="294">
        <v>3.0668042743200001E-2</v>
      </c>
      <c r="I445" s="294">
        <v>2.8530150025699998E-2</v>
      </c>
      <c r="J445" s="303" t="s">
        <v>195</v>
      </c>
      <c r="K445" s="303" t="s">
        <v>195</v>
      </c>
      <c r="L445" s="303" t="s">
        <v>195</v>
      </c>
      <c r="M445" s="303" t="s">
        <v>195</v>
      </c>
    </row>
    <row r="446" spans="1:13">
      <c r="A446" s="331" t="s">
        <v>677</v>
      </c>
      <c r="B446" s="303" t="s">
        <v>195</v>
      </c>
      <c r="C446" s="303" t="s">
        <v>195</v>
      </c>
      <c r="D446" s="303" t="s">
        <v>195</v>
      </c>
      <c r="E446" s="294" t="s">
        <v>547</v>
      </c>
      <c r="F446" s="294" t="s">
        <v>547</v>
      </c>
      <c r="G446" s="294" t="s">
        <v>547</v>
      </c>
      <c r="H446" s="294" t="s">
        <v>547</v>
      </c>
      <c r="I446" s="294" t="s">
        <v>547</v>
      </c>
      <c r="J446" s="303" t="s">
        <v>195</v>
      </c>
      <c r="K446" s="303" t="s">
        <v>195</v>
      </c>
      <c r="L446" s="303" t="s">
        <v>195</v>
      </c>
      <c r="M446" s="303" t="s">
        <v>195</v>
      </c>
    </row>
    <row r="447" spans="1:13">
      <c r="A447" s="331" t="s">
        <v>678</v>
      </c>
      <c r="B447" s="303" t="s">
        <v>195</v>
      </c>
      <c r="C447" s="303" t="s">
        <v>195</v>
      </c>
      <c r="D447" s="303" t="s">
        <v>195</v>
      </c>
      <c r="E447" s="294" t="s">
        <v>618</v>
      </c>
      <c r="F447" s="294" t="s">
        <v>618</v>
      </c>
      <c r="G447" s="294">
        <v>4.9702035437500003</v>
      </c>
      <c r="H447" s="294" t="s">
        <v>547</v>
      </c>
      <c r="I447" s="294" t="s">
        <v>547</v>
      </c>
      <c r="J447" s="303" t="s">
        <v>195</v>
      </c>
      <c r="K447" s="303" t="s">
        <v>195</v>
      </c>
      <c r="L447" s="303" t="s">
        <v>195</v>
      </c>
      <c r="M447" s="303" t="s">
        <v>195</v>
      </c>
    </row>
    <row r="448" spans="1:13">
      <c r="A448" s="331" t="s">
        <v>679</v>
      </c>
      <c r="B448" s="303" t="s">
        <v>195</v>
      </c>
      <c r="C448" s="303" t="s">
        <v>195</v>
      </c>
      <c r="D448" s="303" t="s">
        <v>195</v>
      </c>
      <c r="E448" s="294">
        <v>1.84005186808937</v>
      </c>
      <c r="F448" s="294">
        <v>2.4884645670558498</v>
      </c>
      <c r="G448" s="294" t="s">
        <v>549</v>
      </c>
      <c r="H448" s="294">
        <v>3.4824456909999998E-4</v>
      </c>
      <c r="I448" s="294" t="s">
        <v>549</v>
      </c>
      <c r="J448" s="303" t="s">
        <v>195</v>
      </c>
      <c r="K448" s="303" t="s">
        <v>195</v>
      </c>
      <c r="L448" s="303" t="s">
        <v>195</v>
      </c>
      <c r="M448" s="303" t="s">
        <v>195</v>
      </c>
    </row>
    <row r="449" spans="1:13">
      <c r="A449" s="331" t="s">
        <v>3409</v>
      </c>
      <c r="B449" s="303" t="s">
        <v>195</v>
      </c>
      <c r="C449" s="303" t="s">
        <v>195</v>
      </c>
      <c r="D449" s="303" t="s">
        <v>195</v>
      </c>
      <c r="E449" s="294" t="s">
        <v>547</v>
      </c>
      <c r="F449" s="294" t="s">
        <v>618</v>
      </c>
      <c r="G449" s="294">
        <v>13.247769375000001</v>
      </c>
      <c r="H449" s="294" t="s">
        <v>522</v>
      </c>
      <c r="I449" s="294" t="s">
        <v>522</v>
      </c>
      <c r="J449" s="303" t="s">
        <v>195</v>
      </c>
      <c r="K449" s="303" t="s">
        <v>195</v>
      </c>
      <c r="L449" s="303" t="s">
        <v>195</v>
      </c>
      <c r="M449" s="303" t="s">
        <v>195</v>
      </c>
    </row>
    <row r="450" spans="1:13">
      <c r="A450" s="334" t="s">
        <v>680</v>
      </c>
      <c r="B450" s="303" t="s">
        <v>195</v>
      </c>
      <c r="C450" s="303" t="s">
        <v>195</v>
      </c>
      <c r="D450" s="303" t="s">
        <v>195</v>
      </c>
      <c r="E450" s="294">
        <v>99978.817182500003</v>
      </c>
      <c r="F450" s="294">
        <v>15.660888</v>
      </c>
      <c r="G450" s="294">
        <v>7313.5339055999993</v>
      </c>
      <c r="H450" s="294" t="s">
        <v>520</v>
      </c>
      <c r="I450" s="294" t="s">
        <v>520</v>
      </c>
      <c r="J450" s="303" t="s">
        <v>195</v>
      </c>
      <c r="K450" s="303" t="s">
        <v>195</v>
      </c>
      <c r="L450" s="303" t="s">
        <v>195</v>
      </c>
      <c r="M450" s="303" t="s">
        <v>195</v>
      </c>
    </row>
    <row r="451" spans="1:13">
      <c r="A451" s="331" t="s">
        <v>681</v>
      </c>
      <c r="B451" s="303" t="s">
        <v>195</v>
      </c>
      <c r="C451" s="303" t="s">
        <v>195</v>
      </c>
      <c r="D451" s="303" t="s">
        <v>195</v>
      </c>
      <c r="E451" s="294">
        <v>89653.230582500008</v>
      </c>
      <c r="F451" s="294" t="s">
        <v>520</v>
      </c>
      <c r="G451" s="294" t="s">
        <v>3269</v>
      </c>
      <c r="H451" s="294" t="s">
        <v>520</v>
      </c>
      <c r="I451" s="294" t="s">
        <v>520</v>
      </c>
      <c r="J451" s="303" t="s">
        <v>195</v>
      </c>
      <c r="K451" s="303" t="s">
        <v>195</v>
      </c>
      <c r="L451" s="303" t="s">
        <v>195</v>
      </c>
      <c r="M451" s="303" t="s">
        <v>195</v>
      </c>
    </row>
    <row r="452" spans="1:13">
      <c r="A452" s="331" t="s">
        <v>682</v>
      </c>
      <c r="B452" s="303" t="s">
        <v>195</v>
      </c>
      <c r="C452" s="303" t="s">
        <v>195</v>
      </c>
      <c r="D452" s="303" t="s">
        <v>195</v>
      </c>
      <c r="E452" s="294">
        <v>1490.8036</v>
      </c>
      <c r="F452" s="294" t="s">
        <v>520</v>
      </c>
      <c r="G452" s="294" t="s">
        <v>522</v>
      </c>
      <c r="H452" s="294" t="s">
        <v>520</v>
      </c>
      <c r="I452" s="294" t="s">
        <v>520</v>
      </c>
      <c r="J452" s="303" t="s">
        <v>195</v>
      </c>
      <c r="K452" s="303" t="s">
        <v>195</v>
      </c>
      <c r="L452" s="303" t="s">
        <v>195</v>
      </c>
      <c r="M452" s="303" t="s">
        <v>195</v>
      </c>
    </row>
    <row r="453" spans="1:13">
      <c r="A453" s="331" t="s">
        <v>683</v>
      </c>
      <c r="B453" s="303" t="s">
        <v>195</v>
      </c>
      <c r="C453" s="303" t="s">
        <v>195</v>
      </c>
      <c r="D453" s="303" t="s">
        <v>195</v>
      </c>
      <c r="E453" s="294">
        <v>301.25799999999998</v>
      </c>
      <c r="F453" s="294">
        <v>15.660888</v>
      </c>
      <c r="G453" s="294" t="s">
        <v>522</v>
      </c>
      <c r="H453" s="294" t="s">
        <v>520</v>
      </c>
      <c r="I453" s="294" t="s">
        <v>520</v>
      </c>
      <c r="J453" s="303" t="s">
        <v>195</v>
      </c>
      <c r="K453" s="303" t="s">
        <v>195</v>
      </c>
      <c r="L453" s="303" t="s">
        <v>195</v>
      </c>
      <c r="M453" s="303" t="s">
        <v>195</v>
      </c>
    </row>
    <row r="454" spans="1:13">
      <c r="A454" s="331" t="s">
        <v>684</v>
      </c>
      <c r="B454" s="303" t="s">
        <v>195</v>
      </c>
      <c r="C454" s="303" t="s">
        <v>195</v>
      </c>
      <c r="D454" s="303" t="s">
        <v>195</v>
      </c>
      <c r="E454" s="294">
        <v>8533.5249999999996</v>
      </c>
      <c r="F454" s="294" t="s">
        <v>520</v>
      </c>
      <c r="G454" s="294" t="s">
        <v>594</v>
      </c>
      <c r="H454" s="294" t="s">
        <v>520</v>
      </c>
      <c r="I454" s="294" t="s">
        <v>520</v>
      </c>
      <c r="J454" s="303" t="s">
        <v>195</v>
      </c>
      <c r="K454" s="303" t="s">
        <v>195</v>
      </c>
      <c r="L454" s="303" t="s">
        <v>195</v>
      </c>
      <c r="M454" s="303" t="s">
        <v>195</v>
      </c>
    </row>
    <row r="455" spans="1:13">
      <c r="A455" s="331" t="s">
        <v>685</v>
      </c>
      <c r="B455" s="303" t="s">
        <v>195</v>
      </c>
      <c r="C455" s="303" t="s">
        <v>195</v>
      </c>
      <c r="D455" s="303" t="s">
        <v>195</v>
      </c>
      <c r="E455" s="294" t="s">
        <v>520</v>
      </c>
      <c r="F455" s="294" t="s">
        <v>520</v>
      </c>
      <c r="G455" s="294" t="s">
        <v>522</v>
      </c>
      <c r="H455" s="294" t="s">
        <v>520</v>
      </c>
      <c r="I455" s="294" t="s">
        <v>520</v>
      </c>
      <c r="J455" s="303" t="s">
        <v>195</v>
      </c>
      <c r="K455" s="303" t="s">
        <v>195</v>
      </c>
      <c r="L455" s="303" t="s">
        <v>195</v>
      </c>
      <c r="M455" s="303" t="s">
        <v>195</v>
      </c>
    </row>
    <row r="456" spans="1:13">
      <c r="A456" s="332" t="s">
        <v>686</v>
      </c>
      <c r="B456" s="303" t="s">
        <v>195</v>
      </c>
      <c r="C456" s="303" t="s">
        <v>195</v>
      </c>
      <c r="D456" s="303" t="s">
        <v>195</v>
      </c>
      <c r="E456" s="294" t="s">
        <v>520</v>
      </c>
      <c r="F456" s="294" t="s">
        <v>520</v>
      </c>
      <c r="G456" s="294">
        <v>7313.5339055999993</v>
      </c>
      <c r="H456" s="294" t="s">
        <v>520</v>
      </c>
      <c r="I456" s="294" t="s">
        <v>520</v>
      </c>
      <c r="J456" s="303" t="s">
        <v>195</v>
      </c>
      <c r="K456" s="303" t="s">
        <v>195</v>
      </c>
      <c r="L456" s="303" t="s">
        <v>195</v>
      </c>
      <c r="M456" s="303" t="s">
        <v>195</v>
      </c>
    </row>
    <row r="457" spans="1:13">
      <c r="A457" s="333" t="s">
        <v>687</v>
      </c>
      <c r="B457" s="294" t="s">
        <v>543</v>
      </c>
      <c r="C457" s="294" t="s">
        <v>520</v>
      </c>
      <c r="D457" s="294">
        <v>14.15208194400004</v>
      </c>
      <c r="E457" s="294" t="s">
        <v>520</v>
      </c>
      <c r="F457" s="294" t="s">
        <v>520</v>
      </c>
      <c r="G457" s="294" t="s">
        <v>520</v>
      </c>
      <c r="H457" s="294">
        <v>0.36624329245062998</v>
      </c>
      <c r="I457" s="294" t="s">
        <v>520</v>
      </c>
      <c r="J457" s="294">
        <v>3.0595650574289701</v>
      </c>
      <c r="K457" s="294">
        <v>2.2218459027463999</v>
      </c>
      <c r="L457" s="294">
        <v>3851.2231308671667</v>
      </c>
      <c r="M457" s="294">
        <v>0.17191986356898001</v>
      </c>
    </row>
    <row r="458" spans="1:13">
      <c r="A458" s="331" t="s">
        <v>688</v>
      </c>
      <c r="B458" s="303" t="s">
        <v>195</v>
      </c>
      <c r="C458" s="303" t="s">
        <v>195</v>
      </c>
      <c r="D458" s="303" t="s">
        <v>195</v>
      </c>
      <c r="E458" s="294" t="s">
        <v>520</v>
      </c>
      <c r="F458" s="294" t="s">
        <v>520</v>
      </c>
      <c r="G458" s="294" t="s">
        <v>520</v>
      </c>
      <c r="H458" s="294">
        <v>0.36624329245062998</v>
      </c>
      <c r="I458" s="294" t="s">
        <v>520</v>
      </c>
      <c r="J458" s="303" t="s">
        <v>195</v>
      </c>
      <c r="K458" s="303" t="s">
        <v>195</v>
      </c>
      <c r="L458" s="303" t="s">
        <v>195</v>
      </c>
      <c r="M458" s="303" t="s">
        <v>195</v>
      </c>
    </row>
    <row r="459" spans="1:13">
      <c r="A459" s="331" t="s">
        <v>3410</v>
      </c>
      <c r="B459" s="303" t="s">
        <v>195</v>
      </c>
      <c r="C459" s="303" t="s">
        <v>195</v>
      </c>
      <c r="D459" s="303" t="s">
        <v>195</v>
      </c>
      <c r="E459" s="303" t="s">
        <v>195</v>
      </c>
      <c r="F459" s="294" t="s">
        <v>520</v>
      </c>
      <c r="G459" s="294" t="s">
        <v>195</v>
      </c>
      <c r="H459" s="294" t="s">
        <v>547</v>
      </c>
      <c r="I459" s="303" t="s">
        <v>195</v>
      </c>
      <c r="J459" s="303" t="s">
        <v>195</v>
      </c>
      <c r="K459" s="303" t="s">
        <v>195</v>
      </c>
      <c r="L459" s="303" t="s">
        <v>195</v>
      </c>
      <c r="M459" s="303" t="s">
        <v>195</v>
      </c>
    </row>
    <row r="460" spans="1:13">
      <c r="A460" s="331" t="s">
        <v>3411</v>
      </c>
      <c r="B460" s="303" t="s">
        <v>195</v>
      </c>
      <c r="C460" s="303" t="s">
        <v>195</v>
      </c>
      <c r="D460" s="294">
        <v>14.15208194400004</v>
      </c>
      <c r="E460" s="303" t="s">
        <v>195</v>
      </c>
      <c r="F460" s="303" t="s">
        <v>195</v>
      </c>
      <c r="G460" s="303" t="s">
        <v>195</v>
      </c>
      <c r="H460" s="303" t="s">
        <v>195</v>
      </c>
      <c r="I460" s="303" t="s">
        <v>195</v>
      </c>
      <c r="J460" s="303" t="s">
        <v>195</v>
      </c>
      <c r="K460" s="303" t="s">
        <v>195</v>
      </c>
      <c r="L460" s="303" t="s">
        <v>195</v>
      </c>
      <c r="M460" s="303" t="s">
        <v>195</v>
      </c>
    </row>
    <row r="461" spans="1:13">
      <c r="A461" s="331" t="s">
        <v>689</v>
      </c>
      <c r="B461" s="294" t="s">
        <v>543</v>
      </c>
      <c r="C461" s="294" t="s">
        <v>520</v>
      </c>
      <c r="D461" s="294" t="s">
        <v>520</v>
      </c>
      <c r="E461" s="294" t="s">
        <v>520</v>
      </c>
      <c r="F461" s="294" t="s">
        <v>520</v>
      </c>
      <c r="G461" s="294" t="s">
        <v>520</v>
      </c>
      <c r="H461" s="294" t="s">
        <v>520</v>
      </c>
      <c r="I461" s="294" t="s">
        <v>520</v>
      </c>
      <c r="J461" s="294">
        <v>3.0595650574289701</v>
      </c>
      <c r="K461" s="294">
        <v>2.2218459027463999</v>
      </c>
      <c r="L461" s="294">
        <v>3851.2231308671667</v>
      </c>
      <c r="M461" s="294">
        <v>0.17191986356898001</v>
      </c>
    </row>
    <row r="462" spans="1:13">
      <c r="A462" s="330" t="s">
        <v>690</v>
      </c>
      <c r="B462" s="294" t="s">
        <v>520</v>
      </c>
      <c r="C462" s="294" t="s">
        <v>520</v>
      </c>
      <c r="D462" s="294">
        <v>0.41200961784130002</v>
      </c>
      <c r="E462" s="294" t="s">
        <v>554</v>
      </c>
      <c r="F462" s="294" t="s">
        <v>554</v>
      </c>
      <c r="G462" s="294" t="s">
        <v>520</v>
      </c>
      <c r="H462" s="294" t="s">
        <v>554</v>
      </c>
      <c r="I462" s="294" t="s">
        <v>554</v>
      </c>
      <c r="J462" s="294">
        <v>453.82441954455231</v>
      </c>
      <c r="K462" s="294">
        <v>613.85632533670321</v>
      </c>
      <c r="L462" s="294">
        <v>1739.7462559347221</v>
      </c>
      <c r="M462" s="294">
        <v>310.00149700742173</v>
      </c>
    </row>
    <row r="464" spans="1:13" ht="16">
      <c r="A464" s="50" t="s">
        <v>691</v>
      </c>
      <c r="B464" s="62">
        <f>B415</f>
        <v>194068.13526147662</v>
      </c>
      <c r="C464" s="62">
        <f t="shared" ref="C464:M464" si="8">C415</f>
        <v>4.4228396639999996</v>
      </c>
      <c r="D464" s="62">
        <f t="shared" si="8"/>
        <v>83.654409240516344</v>
      </c>
      <c r="E464" s="62">
        <f t="shared" si="8"/>
        <v>120223.32005567812</v>
      </c>
      <c r="F464" s="62">
        <f t="shared" si="8"/>
        <v>6707.3619791853198</v>
      </c>
      <c r="G464" s="62">
        <f t="shared" si="8"/>
        <v>7332.5098355411983</v>
      </c>
      <c r="H464" s="62">
        <f t="shared" si="8"/>
        <v>0.51767788417194005</v>
      </c>
      <c r="I464" s="62">
        <f t="shared" si="8"/>
        <v>2.8530150025699998E-2</v>
      </c>
      <c r="J464" s="62">
        <f t="shared" si="8"/>
        <v>572.16514495327442</v>
      </c>
      <c r="K464" s="62">
        <f t="shared" si="8"/>
        <v>1557.1939910195872</v>
      </c>
      <c r="L464" s="62">
        <f t="shared" si="8"/>
        <v>5849.2197121443369</v>
      </c>
      <c r="M464" s="62">
        <f t="shared" si="8"/>
        <v>830.75987228203655</v>
      </c>
    </row>
    <row r="466" spans="1:36" ht="18">
      <c r="A466" s="405" t="s">
        <v>692</v>
      </c>
      <c r="B466" s="405"/>
      <c r="C466" s="405"/>
      <c r="D466" s="405"/>
      <c r="E466" s="405"/>
      <c r="F466" s="405"/>
      <c r="G466" s="405"/>
      <c r="H466" s="405"/>
      <c r="I466" s="405"/>
      <c r="J466" s="405"/>
      <c r="K466" s="405"/>
      <c r="L466" s="405"/>
      <c r="M466" s="405"/>
      <c r="N466" s="405"/>
      <c r="O466" s="405"/>
      <c r="P466" s="405"/>
      <c r="Q466" s="405"/>
      <c r="R466" s="235"/>
      <c r="S466" s="235"/>
      <c r="T466" s="235"/>
      <c r="U466" s="235"/>
      <c r="V466" s="235"/>
      <c r="W466" s="235"/>
      <c r="X466" s="235"/>
      <c r="Y466" s="235"/>
      <c r="Z466" s="235"/>
      <c r="AA466" s="235"/>
      <c r="AB466" s="235"/>
      <c r="AC466" s="235"/>
      <c r="AD466" s="235"/>
      <c r="AE466" s="235"/>
      <c r="AF466" s="246"/>
      <c r="AG466" s="235"/>
      <c r="AH466" s="235"/>
      <c r="AI466" s="49" t="s">
        <v>504</v>
      </c>
      <c r="AJ466" s="233"/>
    </row>
    <row r="467" spans="1:36" ht="16">
      <c r="A467" s="247" t="s">
        <v>693</v>
      </c>
      <c r="B467" s="64"/>
      <c r="C467" s="64"/>
      <c r="D467" s="64"/>
      <c r="E467" s="64"/>
      <c r="F467" s="64"/>
      <c r="G467" s="64"/>
      <c r="H467" s="64"/>
      <c r="I467" s="64"/>
      <c r="J467" s="64"/>
      <c r="K467" s="64"/>
      <c r="L467" s="64"/>
      <c r="M467" s="64"/>
      <c r="N467" s="64"/>
      <c r="O467" s="64"/>
      <c r="P467" s="64"/>
      <c r="Q467" s="64"/>
      <c r="R467" s="235"/>
      <c r="S467" s="235"/>
      <c r="T467" s="235"/>
      <c r="U467" s="235"/>
      <c r="V467" s="235"/>
      <c r="W467" s="235"/>
      <c r="X467" s="235"/>
      <c r="Y467" s="235"/>
      <c r="Z467" s="235"/>
      <c r="AA467" s="235"/>
      <c r="AB467" s="235"/>
      <c r="AC467" s="235"/>
      <c r="AD467" s="235"/>
      <c r="AE467" s="235"/>
      <c r="AF467" s="246"/>
      <c r="AG467" s="233"/>
      <c r="AH467" s="233"/>
      <c r="AI467" s="49" t="s">
        <v>3421</v>
      </c>
      <c r="AJ467" s="233"/>
    </row>
    <row r="468" spans="1:36">
      <c r="A468" s="6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c r="AA468" s="235"/>
      <c r="AB468" s="235"/>
      <c r="AC468" s="235"/>
      <c r="AD468" s="235"/>
      <c r="AE468" s="235"/>
      <c r="AF468" s="246"/>
      <c r="AG468" s="233"/>
      <c r="AH468" s="233"/>
      <c r="AI468" s="49" t="s">
        <v>505</v>
      </c>
      <c r="AJ468" s="233"/>
    </row>
    <row r="469" spans="1:36">
      <c r="A469" s="248"/>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c r="AA469" s="235"/>
      <c r="AB469" s="235"/>
      <c r="AC469" s="235"/>
      <c r="AD469" s="235"/>
      <c r="AE469" s="235"/>
      <c r="AF469" s="235"/>
      <c r="AG469" s="235"/>
      <c r="AH469" s="235"/>
      <c r="AI469" s="235"/>
      <c r="AJ469" s="235"/>
    </row>
    <row r="470" spans="1:36" ht="64.5" customHeight="1">
      <c r="A470" s="420" t="s">
        <v>506</v>
      </c>
      <c r="B470" s="249" t="s">
        <v>694</v>
      </c>
      <c r="C470" s="250" t="s">
        <v>695</v>
      </c>
      <c r="D470" s="250" t="s">
        <v>696</v>
      </c>
      <c r="E470" s="250" t="s">
        <v>697</v>
      </c>
      <c r="F470" s="250" t="s">
        <v>698</v>
      </c>
      <c r="G470" s="250" t="s">
        <v>699</v>
      </c>
      <c r="H470" s="250" t="s">
        <v>700</v>
      </c>
      <c r="I470" s="250" t="s">
        <v>701</v>
      </c>
      <c r="J470" s="250" t="s">
        <v>702</v>
      </c>
      <c r="K470" s="250" t="s">
        <v>703</v>
      </c>
      <c r="L470" s="250" t="s">
        <v>704</v>
      </c>
      <c r="M470" s="250" t="s">
        <v>705</v>
      </c>
      <c r="N470" s="250" t="s">
        <v>706</v>
      </c>
      <c r="O470" s="250" t="s">
        <v>707</v>
      </c>
      <c r="P470" s="250" t="s">
        <v>708</v>
      </c>
      <c r="Q470" s="250" t="s">
        <v>709</v>
      </c>
      <c r="R470" s="250" t="s">
        <v>710</v>
      </c>
      <c r="S470" s="251" t="s">
        <v>711</v>
      </c>
      <c r="T470" s="251" t="s">
        <v>712</v>
      </c>
      <c r="U470" s="252" t="s">
        <v>713</v>
      </c>
      <c r="V470" s="250" t="s">
        <v>714</v>
      </c>
      <c r="W470" s="253" t="s">
        <v>715</v>
      </c>
      <c r="X470" s="253" t="s">
        <v>716</v>
      </c>
      <c r="Y470" s="253" t="s">
        <v>717</v>
      </c>
      <c r="Z470" s="253" t="s">
        <v>718</v>
      </c>
      <c r="AA470" s="253" t="s">
        <v>719</v>
      </c>
      <c r="AB470" s="253" t="s">
        <v>720</v>
      </c>
      <c r="AC470" s="253" t="s">
        <v>721</v>
      </c>
      <c r="AD470" s="254" t="s">
        <v>722</v>
      </c>
      <c r="AE470" s="254" t="s">
        <v>723</v>
      </c>
      <c r="AF470" s="252" t="s">
        <v>724</v>
      </c>
      <c r="AG470" s="250" t="s">
        <v>725</v>
      </c>
      <c r="AH470" s="252" t="s">
        <v>642</v>
      </c>
      <c r="AI470" s="251" t="s">
        <v>643</v>
      </c>
      <c r="AJ470" s="66" t="s">
        <v>726</v>
      </c>
    </row>
    <row r="471" spans="1:36" ht="40" thickBot="1">
      <c r="A471" s="421"/>
      <c r="B471" s="400" t="s">
        <v>3271</v>
      </c>
      <c r="C471" s="398"/>
      <c r="D471" s="398"/>
      <c r="E471" s="398"/>
      <c r="F471" s="398"/>
      <c r="G471" s="398"/>
      <c r="H471" s="398"/>
      <c r="I471" s="398"/>
      <c r="J471" s="398"/>
      <c r="K471" s="398"/>
      <c r="L471" s="398"/>
      <c r="M471" s="398"/>
      <c r="N471" s="398"/>
      <c r="O471" s="398"/>
      <c r="P471" s="398"/>
      <c r="Q471" s="398"/>
      <c r="R471" s="399"/>
      <c r="S471" s="289"/>
      <c r="T471" s="289"/>
      <c r="U471" s="406" t="s">
        <v>727</v>
      </c>
      <c r="V471" s="407"/>
      <c r="W471" s="400" t="s">
        <v>3271</v>
      </c>
      <c r="X471" s="398"/>
      <c r="Y471" s="398"/>
      <c r="Z471" s="398"/>
      <c r="AA471" s="398"/>
      <c r="AB471" s="398"/>
      <c r="AC471" s="399"/>
      <c r="AD471" s="289"/>
      <c r="AE471" s="289"/>
      <c r="AF471" s="406" t="s">
        <v>727</v>
      </c>
      <c r="AG471" s="407"/>
      <c r="AH471" s="255" t="s">
        <v>647</v>
      </c>
      <c r="AI471" s="290" t="s">
        <v>3271</v>
      </c>
      <c r="AJ471" s="256" t="s">
        <v>3271</v>
      </c>
    </row>
    <row r="472" spans="1:36" ht="16" thickTop="1">
      <c r="A472" s="257" t="s">
        <v>728</v>
      </c>
      <c r="B472" s="294">
        <v>1368.6274879263533</v>
      </c>
      <c r="C472" s="294">
        <v>397.31929999999994</v>
      </c>
      <c r="D472" s="294" t="s">
        <v>825</v>
      </c>
      <c r="E472" s="294" t="s">
        <v>825</v>
      </c>
      <c r="F472" s="294">
        <v>2580.4423400000001</v>
      </c>
      <c r="G472" s="294" t="s">
        <v>545</v>
      </c>
      <c r="H472" s="294">
        <v>56052.275099999999</v>
      </c>
      <c r="I472" s="294" t="s">
        <v>545</v>
      </c>
      <c r="J472" s="294">
        <v>2093.1475999999998</v>
      </c>
      <c r="K472" s="294" t="s">
        <v>545</v>
      </c>
      <c r="L472" s="294" t="s">
        <v>825</v>
      </c>
      <c r="M472" s="294" t="s">
        <v>545</v>
      </c>
      <c r="N472" s="294" t="s">
        <v>545</v>
      </c>
      <c r="O472" s="294" t="s">
        <v>545</v>
      </c>
      <c r="P472" s="294" t="s">
        <v>545</v>
      </c>
      <c r="Q472" s="294">
        <v>117.73</v>
      </c>
      <c r="R472" s="294" t="s">
        <v>545</v>
      </c>
      <c r="S472" s="294" t="s">
        <v>825</v>
      </c>
      <c r="T472" s="294" t="s">
        <v>825</v>
      </c>
      <c r="U472" s="294">
        <v>1.84005186808937</v>
      </c>
      <c r="V472" s="303" t="s">
        <v>195</v>
      </c>
      <c r="W472" s="294">
        <v>539.28252369958398</v>
      </c>
      <c r="X472" s="294">
        <v>206.77996980802794</v>
      </c>
      <c r="Y472" s="294">
        <v>8.9719417447910903</v>
      </c>
      <c r="Z472" s="294" t="s">
        <v>545</v>
      </c>
      <c r="AA472" s="294">
        <v>11.42114438969833</v>
      </c>
      <c r="AB472" s="294" t="s">
        <v>545</v>
      </c>
      <c r="AC472" s="294" t="s">
        <v>825</v>
      </c>
      <c r="AD472" s="294" t="s">
        <v>545</v>
      </c>
      <c r="AE472" s="294" t="s">
        <v>545</v>
      </c>
      <c r="AF472" s="294">
        <v>2.4884645670558498</v>
      </c>
      <c r="AG472" s="303" t="s">
        <v>195</v>
      </c>
      <c r="AH472" s="294">
        <v>7332.5098355411983</v>
      </c>
      <c r="AI472" s="294">
        <v>517.67788417194004</v>
      </c>
      <c r="AJ472" s="294">
        <v>28.530150025699999</v>
      </c>
    </row>
    <row r="473" spans="1:36">
      <c r="A473" s="257" t="s">
        <v>729</v>
      </c>
      <c r="B473" s="294">
        <v>1354.0760204081632</v>
      </c>
      <c r="C473" s="294" t="s">
        <v>520</v>
      </c>
      <c r="D473" s="294" t="s">
        <v>520</v>
      </c>
      <c r="E473" s="294" t="s">
        <v>520</v>
      </c>
      <c r="F473" s="294" t="s">
        <v>520</v>
      </c>
      <c r="G473" s="294" t="s">
        <v>520</v>
      </c>
      <c r="H473" s="294" t="s">
        <v>520</v>
      </c>
      <c r="I473" s="294" t="s">
        <v>520</v>
      </c>
      <c r="J473" s="294" t="s">
        <v>520</v>
      </c>
      <c r="K473" s="294" t="s">
        <v>520</v>
      </c>
      <c r="L473" s="294" t="s">
        <v>520</v>
      </c>
      <c r="M473" s="294" t="s">
        <v>520</v>
      </c>
      <c r="N473" s="294" t="s">
        <v>520</v>
      </c>
      <c r="O473" s="294" t="s">
        <v>520</v>
      </c>
      <c r="P473" s="294" t="s">
        <v>520</v>
      </c>
      <c r="Q473" s="294" t="s">
        <v>520</v>
      </c>
      <c r="R473" s="294" t="s">
        <v>520</v>
      </c>
      <c r="S473" s="294" t="s">
        <v>520</v>
      </c>
      <c r="T473" s="294" t="s">
        <v>520</v>
      </c>
      <c r="U473" s="294" t="s">
        <v>520</v>
      </c>
      <c r="V473" s="303" t="s">
        <v>195</v>
      </c>
      <c r="W473" s="294" t="s">
        <v>520</v>
      </c>
      <c r="X473" s="294" t="s">
        <v>520</v>
      </c>
      <c r="Y473" s="294" t="s">
        <v>520</v>
      </c>
      <c r="Z473" s="294" t="s">
        <v>520</v>
      </c>
      <c r="AA473" s="294" t="s">
        <v>520</v>
      </c>
      <c r="AB473" s="294" t="s">
        <v>520</v>
      </c>
      <c r="AC473" s="294" t="s">
        <v>520</v>
      </c>
      <c r="AD473" s="294" t="s">
        <v>520</v>
      </c>
      <c r="AE473" s="294" t="s">
        <v>520</v>
      </c>
      <c r="AF473" s="294" t="s">
        <v>520</v>
      </c>
      <c r="AG473" s="303" t="s">
        <v>195</v>
      </c>
      <c r="AH473" s="294" t="s">
        <v>520</v>
      </c>
      <c r="AI473" s="294" t="s">
        <v>520</v>
      </c>
      <c r="AJ473" s="294" t="s">
        <v>520</v>
      </c>
    </row>
    <row r="474" spans="1:36">
      <c r="A474" s="331" t="s">
        <v>730</v>
      </c>
      <c r="B474" s="294">
        <v>1354.0760204081632</v>
      </c>
      <c r="C474" s="294" t="s">
        <v>520</v>
      </c>
      <c r="D474" s="294" t="s">
        <v>520</v>
      </c>
      <c r="E474" s="294" t="s">
        <v>520</v>
      </c>
      <c r="F474" s="294" t="s">
        <v>520</v>
      </c>
      <c r="G474" s="294" t="s">
        <v>520</v>
      </c>
      <c r="H474" s="294" t="s">
        <v>520</v>
      </c>
      <c r="I474" s="294" t="s">
        <v>520</v>
      </c>
      <c r="J474" s="294" t="s">
        <v>520</v>
      </c>
      <c r="K474" s="294" t="s">
        <v>520</v>
      </c>
      <c r="L474" s="294" t="s">
        <v>520</v>
      </c>
      <c r="M474" s="294" t="s">
        <v>520</v>
      </c>
      <c r="N474" s="294" t="s">
        <v>520</v>
      </c>
      <c r="O474" s="294" t="s">
        <v>520</v>
      </c>
      <c r="P474" s="294" t="s">
        <v>520</v>
      </c>
      <c r="Q474" s="294" t="s">
        <v>520</v>
      </c>
      <c r="R474" s="294" t="s">
        <v>520</v>
      </c>
      <c r="S474" s="294" t="s">
        <v>520</v>
      </c>
      <c r="T474" s="294" t="s">
        <v>520</v>
      </c>
      <c r="U474" s="294" t="s">
        <v>520</v>
      </c>
      <c r="V474" s="303" t="s">
        <v>195</v>
      </c>
      <c r="W474" s="294" t="s">
        <v>520</v>
      </c>
      <c r="X474" s="294" t="s">
        <v>520</v>
      </c>
      <c r="Y474" s="294" t="s">
        <v>520</v>
      </c>
      <c r="Z474" s="294" t="s">
        <v>520</v>
      </c>
      <c r="AA474" s="294" t="s">
        <v>520</v>
      </c>
      <c r="AB474" s="294" t="s">
        <v>520</v>
      </c>
      <c r="AC474" s="294" t="s">
        <v>520</v>
      </c>
      <c r="AD474" s="294" t="s">
        <v>520</v>
      </c>
      <c r="AE474" s="294" t="s">
        <v>520</v>
      </c>
      <c r="AF474" s="294" t="s">
        <v>520</v>
      </c>
      <c r="AG474" s="303" t="s">
        <v>195</v>
      </c>
      <c r="AH474" s="294" t="s">
        <v>520</v>
      </c>
      <c r="AI474" s="294" t="s">
        <v>520</v>
      </c>
      <c r="AJ474" s="294" t="s">
        <v>520</v>
      </c>
    </row>
    <row r="475" spans="1:36">
      <c r="A475" s="335" t="s">
        <v>731</v>
      </c>
      <c r="B475" s="294">
        <v>1354.0760204081632</v>
      </c>
      <c r="C475" s="294" t="s">
        <v>520</v>
      </c>
      <c r="D475" s="294" t="s">
        <v>520</v>
      </c>
      <c r="E475" s="294" t="s">
        <v>520</v>
      </c>
      <c r="F475" s="294" t="s">
        <v>520</v>
      </c>
      <c r="G475" s="294" t="s">
        <v>520</v>
      </c>
      <c r="H475" s="294" t="s">
        <v>520</v>
      </c>
      <c r="I475" s="294" t="s">
        <v>520</v>
      </c>
      <c r="J475" s="294" t="s">
        <v>520</v>
      </c>
      <c r="K475" s="294" t="s">
        <v>520</v>
      </c>
      <c r="L475" s="294" t="s">
        <v>520</v>
      </c>
      <c r="M475" s="294" t="s">
        <v>520</v>
      </c>
      <c r="N475" s="294" t="s">
        <v>520</v>
      </c>
      <c r="O475" s="294" t="s">
        <v>520</v>
      </c>
      <c r="P475" s="294" t="s">
        <v>520</v>
      </c>
      <c r="Q475" s="294" t="s">
        <v>520</v>
      </c>
      <c r="R475" s="294" t="s">
        <v>520</v>
      </c>
      <c r="S475" s="294" t="s">
        <v>520</v>
      </c>
      <c r="T475" s="294" t="s">
        <v>520</v>
      </c>
      <c r="U475" s="294" t="s">
        <v>520</v>
      </c>
      <c r="V475" s="303" t="s">
        <v>195</v>
      </c>
      <c r="W475" s="294" t="s">
        <v>520</v>
      </c>
      <c r="X475" s="294" t="s">
        <v>520</v>
      </c>
      <c r="Y475" s="294" t="s">
        <v>520</v>
      </c>
      <c r="Z475" s="294" t="s">
        <v>520</v>
      </c>
      <c r="AA475" s="294" t="s">
        <v>520</v>
      </c>
      <c r="AB475" s="294" t="s">
        <v>520</v>
      </c>
      <c r="AC475" s="294" t="s">
        <v>520</v>
      </c>
      <c r="AD475" s="294" t="s">
        <v>520</v>
      </c>
      <c r="AE475" s="294" t="s">
        <v>520</v>
      </c>
      <c r="AF475" s="294" t="s">
        <v>520</v>
      </c>
      <c r="AG475" s="303" t="s">
        <v>195</v>
      </c>
      <c r="AH475" s="294" t="s">
        <v>520</v>
      </c>
      <c r="AI475" s="294" t="s">
        <v>520</v>
      </c>
      <c r="AJ475" s="294" t="s">
        <v>520</v>
      </c>
    </row>
    <row r="476" spans="1:36">
      <c r="A476" s="335" t="s">
        <v>732</v>
      </c>
      <c r="B476" s="294" t="s">
        <v>520</v>
      </c>
      <c r="C476" s="294" t="s">
        <v>520</v>
      </c>
      <c r="D476" s="294" t="s">
        <v>520</v>
      </c>
      <c r="E476" s="294" t="s">
        <v>520</v>
      </c>
      <c r="F476" s="294" t="s">
        <v>520</v>
      </c>
      <c r="G476" s="294" t="s">
        <v>520</v>
      </c>
      <c r="H476" s="294" t="s">
        <v>520</v>
      </c>
      <c r="I476" s="294" t="s">
        <v>520</v>
      </c>
      <c r="J476" s="294" t="s">
        <v>520</v>
      </c>
      <c r="K476" s="294" t="s">
        <v>520</v>
      </c>
      <c r="L476" s="294" t="s">
        <v>520</v>
      </c>
      <c r="M476" s="294" t="s">
        <v>520</v>
      </c>
      <c r="N476" s="294" t="s">
        <v>520</v>
      </c>
      <c r="O476" s="294" t="s">
        <v>520</v>
      </c>
      <c r="P476" s="294" t="s">
        <v>520</v>
      </c>
      <c r="Q476" s="294" t="s">
        <v>520</v>
      </c>
      <c r="R476" s="294" t="s">
        <v>520</v>
      </c>
      <c r="S476" s="294" t="s">
        <v>520</v>
      </c>
      <c r="T476" s="294" t="s">
        <v>520</v>
      </c>
      <c r="U476" s="294" t="s">
        <v>520</v>
      </c>
      <c r="V476" s="303" t="s">
        <v>195</v>
      </c>
      <c r="W476" s="294" t="s">
        <v>520</v>
      </c>
      <c r="X476" s="294" t="s">
        <v>520</v>
      </c>
      <c r="Y476" s="294" t="s">
        <v>520</v>
      </c>
      <c r="Z476" s="294" t="s">
        <v>520</v>
      </c>
      <c r="AA476" s="294" t="s">
        <v>520</v>
      </c>
      <c r="AB476" s="294" t="s">
        <v>520</v>
      </c>
      <c r="AC476" s="294" t="s">
        <v>520</v>
      </c>
      <c r="AD476" s="294" t="s">
        <v>520</v>
      </c>
      <c r="AE476" s="294" t="s">
        <v>520</v>
      </c>
      <c r="AF476" s="294" t="s">
        <v>520</v>
      </c>
      <c r="AG476" s="303" t="s">
        <v>195</v>
      </c>
      <c r="AH476" s="294" t="s">
        <v>520</v>
      </c>
      <c r="AI476" s="294" t="s">
        <v>520</v>
      </c>
      <c r="AJ476" s="294" t="s">
        <v>520</v>
      </c>
    </row>
    <row r="477" spans="1:36">
      <c r="A477" s="331" t="s">
        <v>733</v>
      </c>
      <c r="B477" s="294" t="s">
        <v>520</v>
      </c>
      <c r="C477" s="294" t="s">
        <v>520</v>
      </c>
      <c r="D477" s="294" t="s">
        <v>520</v>
      </c>
      <c r="E477" s="294" t="s">
        <v>520</v>
      </c>
      <c r="F477" s="294" t="s">
        <v>520</v>
      </c>
      <c r="G477" s="294" t="s">
        <v>520</v>
      </c>
      <c r="H477" s="294" t="s">
        <v>520</v>
      </c>
      <c r="I477" s="294" t="s">
        <v>520</v>
      </c>
      <c r="J477" s="294" t="s">
        <v>520</v>
      </c>
      <c r="K477" s="294" t="s">
        <v>520</v>
      </c>
      <c r="L477" s="294" t="s">
        <v>520</v>
      </c>
      <c r="M477" s="294" t="s">
        <v>520</v>
      </c>
      <c r="N477" s="294" t="s">
        <v>520</v>
      </c>
      <c r="O477" s="294" t="s">
        <v>520</v>
      </c>
      <c r="P477" s="294" t="s">
        <v>520</v>
      </c>
      <c r="Q477" s="294" t="s">
        <v>520</v>
      </c>
      <c r="R477" s="294" t="s">
        <v>520</v>
      </c>
      <c r="S477" s="294" t="s">
        <v>520</v>
      </c>
      <c r="T477" s="294" t="s">
        <v>520</v>
      </c>
      <c r="U477" s="294" t="s">
        <v>520</v>
      </c>
      <c r="V477" s="303" t="s">
        <v>195</v>
      </c>
      <c r="W477" s="294" t="s">
        <v>520</v>
      </c>
      <c r="X477" s="294" t="s">
        <v>520</v>
      </c>
      <c r="Y477" s="294" t="s">
        <v>520</v>
      </c>
      <c r="Z477" s="294" t="s">
        <v>520</v>
      </c>
      <c r="AA477" s="294" t="s">
        <v>520</v>
      </c>
      <c r="AB477" s="294" t="s">
        <v>520</v>
      </c>
      <c r="AC477" s="294" t="s">
        <v>520</v>
      </c>
      <c r="AD477" s="294" t="s">
        <v>520</v>
      </c>
      <c r="AE477" s="294" t="s">
        <v>520</v>
      </c>
      <c r="AF477" s="294" t="s">
        <v>520</v>
      </c>
      <c r="AG477" s="303" t="s">
        <v>195</v>
      </c>
      <c r="AH477" s="294" t="s">
        <v>520</v>
      </c>
      <c r="AI477" s="294" t="s">
        <v>520</v>
      </c>
      <c r="AJ477" s="294" t="s">
        <v>520</v>
      </c>
    </row>
    <row r="478" spans="1:36">
      <c r="A478" s="257" t="s">
        <v>734</v>
      </c>
      <c r="B478" s="294" t="s">
        <v>520</v>
      </c>
      <c r="C478" s="294" t="s">
        <v>520</v>
      </c>
      <c r="D478" s="294" t="s">
        <v>520</v>
      </c>
      <c r="E478" s="294" t="s">
        <v>520</v>
      </c>
      <c r="F478" s="294" t="s">
        <v>520</v>
      </c>
      <c r="G478" s="294" t="s">
        <v>520</v>
      </c>
      <c r="H478" s="294" t="s">
        <v>582</v>
      </c>
      <c r="I478" s="294" t="s">
        <v>520</v>
      </c>
      <c r="J478" s="294" t="s">
        <v>520</v>
      </c>
      <c r="K478" s="294" t="s">
        <v>520</v>
      </c>
      <c r="L478" s="294" t="s">
        <v>520</v>
      </c>
      <c r="M478" s="294" t="s">
        <v>520</v>
      </c>
      <c r="N478" s="294" t="s">
        <v>520</v>
      </c>
      <c r="O478" s="294" t="s">
        <v>520</v>
      </c>
      <c r="P478" s="294" t="s">
        <v>520</v>
      </c>
      <c r="Q478" s="294" t="s">
        <v>520</v>
      </c>
      <c r="R478" s="294" t="s">
        <v>520</v>
      </c>
      <c r="S478" s="294" t="s">
        <v>520</v>
      </c>
      <c r="T478" s="294" t="s">
        <v>520</v>
      </c>
      <c r="U478" s="294" t="s">
        <v>520</v>
      </c>
      <c r="V478" s="303" t="s">
        <v>195</v>
      </c>
      <c r="W478" s="294">
        <v>391.00292248704386</v>
      </c>
      <c r="X478" s="294">
        <v>45.101851511540602</v>
      </c>
      <c r="Y478" s="294" t="s">
        <v>520</v>
      </c>
      <c r="Z478" s="294" t="s">
        <v>520</v>
      </c>
      <c r="AA478" s="294" t="s">
        <v>520</v>
      </c>
      <c r="AB478" s="294" t="s">
        <v>520</v>
      </c>
      <c r="AC478" s="294" t="s">
        <v>520</v>
      </c>
      <c r="AD478" s="294" t="s">
        <v>520</v>
      </c>
      <c r="AE478" s="294" t="s">
        <v>520</v>
      </c>
      <c r="AF478" s="294" t="s">
        <v>520</v>
      </c>
      <c r="AG478" s="303" t="s">
        <v>195</v>
      </c>
      <c r="AH478" s="294" t="s">
        <v>520</v>
      </c>
      <c r="AI478" s="294">
        <v>120.41830440901001</v>
      </c>
      <c r="AJ478" s="294" t="s">
        <v>520</v>
      </c>
    </row>
    <row r="479" spans="1:36">
      <c r="A479" s="331" t="s">
        <v>735</v>
      </c>
      <c r="B479" s="303" t="s">
        <v>195</v>
      </c>
      <c r="C479" s="303" t="s">
        <v>195</v>
      </c>
      <c r="D479" s="303" t="s">
        <v>195</v>
      </c>
      <c r="E479" s="303" t="s">
        <v>195</v>
      </c>
      <c r="F479" s="303" t="s">
        <v>195</v>
      </c>
      <c r="G479" s="303" t="s">
        <v>195</v>
      </c>
      <c r="H479" s="303" t="s">
        <v>195</v>
      </c>
      <c r="I479" s="303" t="s">
        <v>195</v>
      </c>
      <c r="J479" s="303" t="s">
        <v>195</v>
      </c>
      <c r="K479" s="303" t="s">
        <v>195</v>
      </c>
      <c r="L479" s="303" t="s">
        <v>195</v>
      </c>
      <c r="M479" s="303" t="s">
        <v>195</v>
      </c>
      <c r="N479" s="303" t="s">
        <v>195</v>
      </c>
      <c r="O479" s="303" t="s">
        <v>195</v>
      </c>
      <c r="P479" s="303" t="s">
        <v>195</v>
      </c>
      <c r="Q479" s="303" t="s">
        <v>195</v>
      </c>
      <c r="R479" s="303" t="s">
        <v>195</v>
      </c>
      <c r="S479" s="303" t="s">
        <v>195</v>
      </c>
      <c r="T479" s="303" t="s">
        <v>195</v>
      </c>
      <c r="U479" s="303" t="s">
        <v>195</v>
      </c>
      <c r="V479" s="303" t="s">
        <v>195</v>
      </c>
      <c r="W479" s="294">
        <v>391.00292248704386</v>
      </c>
      <c r="X479" s="294">
        <v>45.101851511540602</v>
      </c>
      <c r="Y479" s="294" t="s">
        <v>520</v>
      </c>
      <c r="Z479" s="294" t="s">
        <v>520</v>
      </c>
      <c r="AA479" s="294" t="s">
        <v>520</v>
      </c>
      <c r="AB479" s="294" t="s">
        <v>520</v>
      </c>
      <c r="AC479" s="294" t="s">
        <v>520</v>
      </c>
      <c r="AD479" s="294" t="s">
        <v>520</v>
      </c>
      <c r="AE479" s="294" t="s">
        <v>520</v>
      </c>
      <c r="AF479" s="294" t="s">
        <v>520</v>
      </c>
      <c r="AG479" s="303" t="s">
        <v>195</v>
      </c>
      <c r="AH479" s="303" t="s">
        <v>195</v>
      </c>
      <c r="AI479" s="294" t="s">
        <v>520</v>
      </c>
      <c r="AJ479" s="303" t="s">
        <v>195</v>
      </c>
    </row>
    <row r="480" spans="1:36">
      <c r="A480" s="331" t="s">
        <v>736</v>
      </c>
      <c r="B480" s="294" t="s">
        <v>520</v>
      </c>
      <c r="C480" s="294" t="s">
        <v>520</v>
      </c>
      <c r="D480" s="294" t="s">
        <v>520</v>
      </c>
      <c r="E480" s="294" t="s">
        <v>520</v>
      </c>
      <c r="F480" s="294" t="s">
        <v>520</v>
      </c>
      <c r="G480" s="294" t="s">
        <v>520</v>
      </c>
      <c r="H480" s="294" t="s">
        <v>549</v>
      </c>
      <c r="I480" s="294" t="s">
        <v>520</v>
      </c>
      <c r="J480" s="294" t="s">
        <v>520</v>
      </c>
      <c r="K480" s="294" t="s">
        <v>520</v>
      </c>
      <c r="L480" s="294" t="s">
        <v>520</v>
      </c>
      <c r="M480" s="294" t="s">
        <v>520</v>
      </c>
      <c r="N480" s="294" t="s">
        <v>520</v>
      </c>
      <c r="O480" s="294" t="s">
        <v>520</v>
      </c>
      <c r="P480" s="294" t="s">
        <v>520</v>
      </c>
      <c r="Q480" s="294" t="s">
        <v>520</v>
      </c>
      <c r="R480" s="294" t="s">
        <v>520</v>
      </c>
      <c r="S480" s="294" t="s">
        <v>520</v>
      </c>
      <c r="T480" s="294" t="s">
        <v>520</v>
      </c>
      <c r="U480" s="294" t="s">
        <v>520</v>
      </c>
      <c r="V480" s="303" t="s">
        <v>195</v>
      </c>
      <c r="W480" s="294" t="s">
        <v>520</v>
      </c>
      <c r="X480" s="294" t="s">
        <v>520</v>
      </c>
      <c r="Y480" s="294" t="s">
        <v>520</v>
      </c>
      <c r="Z480" s="294" t="s">
        <v>520</v>
      </c>
      <c r="AA480" s="294" t="s">
        <v>520</v>
      </c>
      <c r="AB480" s="294" t="s">
        <v>520</v>
      </c>
      <c r="AC480" s="294" t="s">
        <v>520</v>
      </c>
      <c r="AD480" s="294" t="s">
        <v>520</v>
      </c>
      <c r="AE480" s="294" t="s">
        <v>520</v>
      </c>
      <c r="AF480" s="294" t="s">
        <v>520</v>
      </c>
      <c r="AG480" s="303" t="s">
        <v>195</v>
      </c>
      <c r="AH480" s="294" t="s">
        <v>520</v>
      </c>
      <c r="AI480" s="294">
        <v>120.41830440900908</v>
      </c>
      <c r="AJ480" s="303" t="s">
        <v>195</v>
      </c>
    </row>
    <row r="481" spans="1:36">
      <c r="A481" s="332" t="s">
        <v>737</v>
      </c>
      <c r="B481" s="294" t="s">
        <v>520</v>
      </c>
      <c r="C481" s="294" t="s">
        <v>520</v>
      </c>
      <c r="D481" s="294" t="s">
        <v>520</v>
      </c>
      <c r="E481" s="294" t="s">
        <v>520</v>
      </c>
      <c r="F481" s="294" t="s">
        <v>520</v>
      </c>
      <c r="G481" s="294" t="s">
        <v>520</v>
      </c>
      <c r="H481" s="294" t="s">
        <v>520</v>
      </c>
      <c r="I481" s="294" t="s">
        <v>520</v>
      </c>
      <c r="J481" s="294" t="s">
        <v>520</v>
      </c>
      <c r="K481" s="294" t="s">
        <v>520</v>
      </c>
      <c r="L481" s="294" t="s">
        <v>520</v>
      </c>
      <c r="M481" s="294" t="s">
        <v>520</v>
      </c>
      <c r="N481" s="294" t="s">
        <v>520</v>
      </c>
      <c r="O481" s="294" t="s">
        <v>520</v>
      </c>
      <c r="P481" s="294" t="s">
        <v>520</v>
      </c>
      <c r="Q481" s="294" t="s">
        <v>520</v>
      </c>
      <c r="R481" s="294" t="s">
        <v>520</v>
      </c>
      <c r="S481" s="294" t="s">
        <v>520</v>
      </c>
      <c r="T481" s="294" t="s">
        <v>520</v>
      </c>
      <c r="U481" s="294" t="s">
        <v>520</v>
      </c>
      <c r="V481" s="303" t="s">
        <v>195</v>
      </c>
      <c r="W481" s="294" t="s">
        <v>520</v>
      </c>
      <c r="X481" s="294" t="s">
        <v>520</v>
      </c>
      <c r="Y481" s="294" t="s">
        <v>520</v>
      </c>
      <c r="Z481" s="294" t="s">
        <v>520</v>
      </c>
      <c r="AA481" s="294" t="s">
        <v>520</v>
      </c>
      <c r="AB481" s="294" t="s">
        <v>520</v>
      </c>
      <c r="AC481" s="294" t="s">
        <v>520</v>
      </c>
      <c r="AD481" s="294" t="s">
        <v>520</v>
      </c>
      <c r="AE481" s="294" t="s">
        <v>520</v>
      </c>
      <c r="AF481" s="294" t="s">
        <v>520</v>
      </c>
      <c r="AG481" s="303" t="s">
        <v>195</v>
      </c>
      <c r="AH481" s="294" t="s">
        <v>520</v>
      </c>
      <c r="AI481" s="294" t="s">
        <v>520</v>
      </c>
      <c r="AJ481" s="294" t="s">
        <v>520</v>
      </c>
    </row>
    <row r="482" spans="1:36">
      <c r="A482" s="258" t="s">
        <v>675</v>
      </c>
      <c r="B482" s="294">
        <v>13.671467518190029</v>
      </c>
      <c r="C482" s="294" t="s">
        <v>618</v>
      </c>
      <c r="D482" s="294" t="s">
        <v>3264</v>
      </c>
      <c r="E482" s="294" t="s">
        <v>3264</v>
      </c>
      <c r="F482" s="294" t="s">
        <v>3264</v>
      </c>
      <c r="G482" s="294" t="s">
        <v>619</v>
      </c>
      <c r="H482" s="294" t="s">
        <v>618</v>
      </c>
      <c r="I482" s="294" t="s">
        <v>619</v>
      </c>
      <c r="J482" s="294" t="s">
        <v>3264</v>
      </c>
      <c r="K482" s="294" t="s">
        <v>619</v>
      </c>
      <c r="L482" s="294" t="s">
        <v>3264</v>
      </c>
      <c r="M482" s="294" t="s">
        <v>619</v>
      </c>
      <c r="N482" s="294" t="s">
        <v>619</v>
      </c>
      <c r="O482" s="294" t="s">
        <v>619</v>
      </c>
      <c r="P482" s="294" t="s">
        <v>619</v>
      </c>
      <c r="Q482" s="294" t="s">
        <v>3264</v>
      </c>
      <c r="R482" s="294" t="s">
        <v>619</v>
      </c>
      <c r="S482" s="294" t="s">
        <v>3264</v>
      </c>
      <c r="T482" s="294" t="s">
        <v>3264</v>
      </c>
      <c r="U482" s="294">
        <v>1.84005186808937</v>
      </c>
      <c r="V482" s="303" t="s">
        <v>195</v>
      </c>
      <c r="W482" s="294">
        <v>146.16040121254008</v>
      </c>
      <c r="X482" s="294">
        <v>161.67811829648733</v>
      </c>
      <c r="Y482" s="294">
        <v>8.9719417447910903</v>
      </c>
      <c r="Z482" s="294" t="s">
        <v>619</v>
      </c>
      <c r="AA482" s="294">
        <v>11.42114438969833</v>
      </c>
      <c r="AB482" s="294" t="s">
        <v>619</v>
      </c>
      <c r="AC482" s="294" t="s">
        <v>3264</v>
      </c>
      <c r="AD482" s="294" t="s">
        <v>619</v>
      </c>
      <c r="AE482" s="294" t="s">
        <v>619</v>
      </c>
      <c r="AF482" s="294">
        <v>2.4884645670558498</v>
      </c>
      <c r="AG482" s="303" t="s">
        <v>195</v>
      </c>
      <c r="AH482" s="294">
        <v>18.975929941198739</v>
      </c>
      <c r="AI482" s="294">
        <v>31.016287312304989</v>
      </c>
      <c r="AJ482" s="294">
        <v>28.530150025703989</v>
      </c>
    </row>
    <row r="483" spans="1:36">
      <c r="A483" s="331" t="s">
        <v>676</v>
      </c>
      <c r="B483" s="294">
        <v>13.671467518190029</v>
      </c>
      <c r="C483" s="294" t="s">
        <v>522</v>
      </c>
      <c r="D483" s="294" t="s">
        <v>522</v>
      </c>
      <c r="E483" s="294" t="s">
        <v>549</v>
      </c>
      <c r="F483" s="294" t="s">
        <v>549</v>
      </c>
      <c r="G483" s="294" t="s">
        <v>549</v>
      </c>
      <c r="H483" s="294" t="s">
        <v>522</v>
      </c>
      <c r="I483" s="294" t="s">
        <v>549</v>
      </c>
      <c r="J483" s="294" t="s">
        <v>549</v>
      </c>
      <c r="K483" s="294" t="s">
        <v>549</v>
      </c>
      <c r="L483" s="294" t="s">
        <v>549</v>
      </c>
      <c r="M483" s="294" t="s">
        <v>549</v>
      </c>
      <c r="N483" s="294" t="s">
        <v>549</v>
      </c>
      <c r="O483" s="294" t="s">
        <v>549</v>
      </c>
      <c r="P483" s="294" t="s">
        <v>549</v>
      </c>
      <c r="Q483" s="294" t="s">
        <v>549</v>
      </c>
      <c r="R483" s="294" t="s">
        <v>549</v>
      </c>
      <c r="S483" s="294" t="s">
        <v>549</v>
      </c>
      <c r="T483" s="294" t="s">
        <v>549</v>
      </c>
      <c r="U483" s="294" t="s">
        <v>547</v>
      </c>
      <c r="V483" s="303" t="s">
        <v>195</v>
      </c>
      <c r="W483" s="294">
        <v>146.16040121254008</v>
      </c>
      <c r="X483" s="294">
        <v>161.67811829648733</v>
      </c>
      <c r="Y483" s="294">
        <v>8.9719417447910903</v>
      </c>
      <c r="Z483" s="294" t="s">
        <v>549</v>
      </c>
      <c r="AA483" s="294">
        <v>11.42114438969833</v>
      </c>
      <c r="AB483" s="294" t="s">
        <v>549</v>
      </c>
      <c r="AC483" s="294" t="s">
        <v>549</v>
      </c>
      <c r="AD483" s="294" t="s">
        <v>549</v>
      </c>
      <c r="AE483" s="294" t="s">
        <v>549</v>
      </c>
      <c r="AF483" s="294" t="s">
        <v>547</v>
      </c>
      <c r="AG483" s="303" t="s">
        <v>195</v>
      </c>
      <c r="AH483" s="294">
        <v>0.75795702244873997</v>
      </c>
      <c r="AI483" s="294">
        <v>30.668042743204541</v>
      </c>
      <c r="AJ483" s="294">
        <v>28.530150025703989</v>
      </c>
    </row>
    <row r="484" spans="1:36">
      <c r="A484" s="331" t="s">
        <v>677</v>
      </c>
      <c r="B484" s="294" t="s">
        <v>547</v>
      </c>
      <c r="C484" s="294" t="s">
        <v>547</v>
      </c>
      <c r="D484" s="294" t="s">
        <v>547</v>
      </c>
      <c r="E484" s="294" t="s">
        <v>547</v>
      </c>
      <c r="F484" s="294" t="s">
        <v>547</v>
      </c>
      <c r="G484" s="294" t="s">
        <v>547</v>
      </c>
      <c r="H484" s="294" t="s">
        <v>547</v>
      </c>
      <c r="I484" s="294" t="s">
        <v>547</v>
      </c>
      <c r="J484" s="294" t="s">
        <v>547</v>
      </c>
      <c r="K484" s="294" t="s">
        <v>547</v>
      </c>
      <c r="L484" s="294" t="s">
        <v>547</v>
      </c>
      <c r="M484" s="294" t="s">
        <v>547</v>
      </c>
      <c r="N484" s="294" t="s">
        <v>547</v>
      </c>
      <c r="O484" s="294" t="s">
        <v>547</v>
      </c>
      <c r="P484" s="294" t="s">
        <v>547</v>
      </c>
      <c r="Q484" s="294" t="s">
        <v>547</v>
      </c>
      <c r="R484" s="294" t="s">
        <v>547</v>
      </c>
      <c r="S484" s="294" t="s">
        <v>547</v>
      </c>
      <c r="T484" s="294" t="s">
        <v>547</v>
      </c>
      <c r="U484" s="294" t="s">
        <v>547</v>
      </c>
      <c r="V484" s="303" t="s">
        <v>195</v>
      </c>
      <c r="W484" s="294" t="s">
        <v>547</v>
      </c>
      <c r="X484" s="294" t="s">
        <v>547</v>
      </c>
      <c r="Y484" s="294" t="s">
        <v>547</v>
      </c>
      <c r="Z484" s="294" t="s">
        <v>547</v>
      </c>
      <c r="AA484" s="294" t="s">
        <v>547</v>
      </c>
      <c r="AB484" s="294" t="s">
        <v>547</v>
      </c>
      <c r="AC484" s="294" t="s">
        <v>547</v>
      </c>
      <c r="AD484" s="294" t="s">
        <v>547</v>
      </c>
      <c r="AE484" s="294" t="s">
        <v>547</v>
      </c>
      <c r="AF484" s="294" t="s">
        <v>547</v>
      </c>
      <c r="AG484" s="303" t="s">
        <v>195</v>
      </c>
      <c r="AH484" s="294" t="s">
        <v>547</v>
      </c>
      <c r="AI484" s="294" t="s">
        <v>547</v>
      </c>
      <c r="AJ484" s="294" t="s">
        <v>547</v>
      </c>
    </row>
    <row r="485" spans="1:36">
      <c r="A485" s="331" t="s">
        <v>678</v>
      </c>
      <c r="B485" s="294" t="s">
        <v>522</v>
      </c>
      <c r="C485" s="294" t="s">
        <v>547</v>
      </c>
      <c r="D485" s="294" t="s">
        <v>547</v>
      </c>
      <c r="E485" s="294" t="s">
        <v>547</v>
      </c>
      <c r="F485" s="294" t="s">
        <v>547</v>
      </c>
      <c r="G485" s="294" t="s">
        <v>547</v>
      </c>
      <c r="H485" s="294" t="s">
        <v>547</v>
      </c>
      <c r="I485" s="294" t="s">
        <v>547</v>
      </c>
      <c r="J485" s="294" t="s">
        <v>547</v>
      </c>
      <c r="K485" s="294" t="s">
        <v>547</v>
      </c>
      <c r="L485" s="294" t="s">
        <v>547</v>
      </c>
      <c r="M485" s="294" t="s">
        <v>547</v>
      </c>
      <c r="N485" s="294" t="s">
        <v>547</v>
      </c>
      <c r="O485" s="294" t="s">
        <v>547</v>
      </c>
      <c r="P485" s="294" t="s">
        <v>547</v>
      </c>
      <c r="Q485" s="294" t="s">
        <v>547</v>
      </c>
      <c r="R485" s="294" t="s">
        <v>547</v>
      </c>
      <c r="S485" s="294" t="s">
        <v>547</v>
      </c>
      <c r="T485" s="294" t="s">
        <v>547</v>
      </c>
      <c r="U485" s="294" t="s">
        <v>547</v>
      </c>
      <c r="V485" s="303" t="s">
        <v>195</v>
      </c>
      <c r="W485" s="294" t="s">
        <v>522</v>
      </c>
      <c r="X485" s="294" t="s">
        <v>522</v>
      </c>
      <c r="Y485" s="294" t="s">
        <v>547</v>
      </c>
      <c r="Z485" s="294" t="s">
        <v>547</v>
      </c>
      <c r="AA485" s="294" t="s">
        <v>522</v>
      </c>
      <c r="AB485" s="294" t="s">
        <v>547</v>
      </c>
      <c r="AC485" s="294" t="s">
        <v>547</v>
      </c>
      <c r="AD485" s="294" t="s">
        <v>547</v>
      </c>
      <c r="AE485" s="294" t="s">
        <v>547</v>
      </c>
      <c r="AF485" s="294" t="s">
        <v>547</v>
      </c>
      <c r="AG485" s="303" t="s">
        <v>195</v>
      </c>
      <c r="AH485" s="294">
        <v>4.9702035437500003</v>
      </c>
      <c r="AI485" s="294" t="s">
        <v>547</v>
      </c>
      <c r="AJ485" s="294" t="s">
        <v>547</v>
      </c>
    </row>
    <row r="486" spans="1:36">
      <c r="A486" s="331" t="s">
        <v>679</v>
      </c>
      <c r="B486" s="294" t="s">
        <v>522</v>
      </c>
      <c r="C486" s="294" t="s">
        <v>522</v>
      </c>
      <c r="D486" s="294" t="s">
        <v>549</v>
      </c>
      <c r="E486" s="294" t="s">
        <v>522</v>
      </c>
      <c r="F486" s="294" t="s">
        <v>522</v>
      </c>
      <c r="G486" s="294" t="s">
        <v>549</v>
      </c>
      <c r="H486" s="294" t="s">
        <v>522</v>
      </c>
      <c r="I486" s="294" t="s">
        <v>549</v>
      </c>
      <c r="J486" s="294" t="s">
        <v>522</v>
      </c>
      <c r="K486" s="294" t="s">
        <v>549</v>
      </c>
      <c r="L486" s="294" t="s">
        <v>522</v>
      </c>
      <c r="M486" s="294" t="s">
        <v>549</v>
      </c>
      <c r="N486" s="294" t="s">
        <v>549</v>
      </c>
      <c r="O486" s="294" t="s">
        <v>549</v>
      </c>
      <c r="P486" s="294" t="s">
        <v>549</v>
      </c>
      <c r="Q486" s="294" t="s">
        <v>522</v>
      </c>
      <c r="R486" s="294" t="s">
        <v>549</v>
      </c>
      <c r="S486" s="294" t="s">
        <v>522</v>
      </c>
      <c r="T486" s="294" t="s">
        <v>522</v>
      </c>
      <c r="U486" s="294">
        <v>1.84005186808937</v>
      </c>
      <c r="V486" s="303" t="s">
        <v>195</v>
      </c>
      <c r="W486" s="294" t="s">
        <v>522</v>
      </c>
      <c r="X486" s="294" t="s">
        <v>522</v>
      </c>
      <c r="Y486" s="294" t="s">
        <v>549</v>
      </c>
      <c r="Z486" s="294" t="s">
        <v>549</v>
      </c>
      <c r="AA486" s="294" t="s">
        <v>549</v>
      </c>
      <c r="AB486" s="294" t="s">
        <v>549</v>
      </c>
      <c r="AC486" s="294" t="s">
        <v>522</v>
      </c>
      <c r="AD486" s="294" t="s">
        <v>549</v>
      </c>
      <c r="AE486" s="294" t="s">
        <v>549</v>
      </c>
      <c r="AF486" s="294">
        <v>2.4884645670558498</v>
      </c>
      <c r="AG486" s="303" t="s">
        <v>195</v>
      </c>
      <c r="AH486" s="294" t="s">
        <v>549</v>
      </c>
      <c r="AI486" s="294">
        <v>0.34824456910044999</v>
      </c>
      <c r="AJ486" s="294" t="s">
        <v>549</v>
      </c>
    </row>
    <row r="487" spans="1:36">
      <c r="A487" s="331" t="s">
        <v>3409</v>
      </c>
      <c r="B487" s="294" t="s">
        <v>547</v>
      </c>
      <c r="C487" s="294" t="s">
        <v>547</v>
      </c>
      <c r="D487" s="294" t="s">
        <v>547</v>
      </c>
      <c r="E487" s="294" t="s">
        <v>547</v>
      </c>
      <c r="F487" s="294" t="s">
        <v>547</v>
      </c>
      <c r="G487" s="294" t="s">
        <v>547</v>
      </c>
      <c r="H487" s="294" t="s">
        <v>547</v>
      </c>
      <c r="I487" s="294" t="s">
        <v>547</v>
      </c>
      <c r="J487" s="294" t="s">
        <v>547</v>
      </c>
      <c r="K487" s="294" t="s">
        <v>547</v>
      </c>
      <c r="L487" s="294" t="s">
        <v>547</v>
      </c>
      <c r="M487" s="294" t="s">
        <v>547</v>
      </c>
      <c r="N487" s="294" t="s">
        <v>547</v>
      </c>
      <c r="O487" s="294" t="s">
        <v>547</v>
      </c>
      <c r="P487" s="294" t="s">
        <v>547</v>
      </c>
      <c r="Q487" s="294" t="s">
        <v>547</v>
      </c>
      <c r="R487" s="294" t="s">
        <v>547</v>
      </c>
      <c r="S487" s="294" t="s">
        <v>547</v>
      </c>
      <c r="T487" s="294" t="s">
        <v>547</v>
      </c>
      <c r="U487" s="294" t="s">
        <v>547</v>
      </c>
      <c r="V487" s="303" t="s">
        <v>195</v>
      </c>
      <c r="W487" s="294" t="s">
        <v>522</v>
      </c>
      <c r="X487" s="294" t="s">
        <v>522</v>
      </c>
      <c r="Y487" s="294" t="s">
        <v>522</v>
      </c>
      <c r="Z487" s="294" t="s">
        <v>547</v>
      </c>
      <c r="AA487" s="294" t="s">
        <v>522</v>
      </c>
      <c r="AB487" s="294" t="s">
        <v>547</v>
      </c>
      <c r="AC487" s="294" t="s">
        <v>547</v>
      </c>
      <c r="AD487" s="294" t="s">
        <v>547</v>
      </c>
      <c r="AE487" s="294" t="s">
        <v>547</v>
      </c>
      <c r="AF487" s="294" t="s">
        <v>547</v>
      </c>
      <c r="AG487" s="303" t="s">
        <v>195</v>
      </c>
      <c r="AH487" s="294">
        <v>13.247769375000001</v>
      </c>
      <c r="AI487" s="294" t="s">
        <v>522</v>
      </c>
      <c r="AJ487" s="294" t="s">
        <v>522</v>
      </c>
    </row>
    <row r="488" spans="1:36">
      <c r="A488" s="334" t="s">
        <v>680</v>
      </c>
      <c r="B488" s="294">
        <v>0.88</v>
      </c>
      <c r="C488" s="294">
        <v>397.31929999999994</v>
      </c>
      <c r="D488" s="294" t="s">
        <v>520</v>
      </c>
      <c r="E488" s="294" t="s">
        <v>520</v>
      </c>
      <c r="F488" s="294">
        <v>2580.4423400000001</v>
      </c>
      <c r="G488" s="294" t="s">
        <v>520</v>
      </c>
      <c r="H488" s="294">
        <v>56052.275099999999</v>
      </c>
      <c r="I488" s="294" t="s">
        <v>520</v>
      </c>
      <c r="J488" s="294">
        <v>2093.1475999999998</v>
      </c>
      <c r="K488" s="294" t="s">
        <v>520</v>
      </c>
      <c r="L488" s="294" t="s">
        <v>520</v>
      </c>
      <c r="M488" s="294" t="s">
        <v>520</v>
      </c>
      <c r="N488" s="294" t="s">
        <v>520</v>
      </c>
      <c r="O488" s="294" t="s">
        <v>520</v>
      </c>
      <c r="P488" s="294" t="s">
        <v>520</v>
      </c>
      <c r="Q488" s="294">
        <v>117.73</v>
      </c>
      <c r="R488" s="294" t="s">
        <v>520</v>
      </c>
      <c r="S488" s="294" t="s">
        <v>520</v>
      </c>
      <c r="T488" s="294" t="s">
        <v>520</v>
      </c>
      <c r="U488" s="294" t="s">
        <v>520</v>
      </c>
      <c r="V488" s="303" t="s">
        <v>195</v>
      </c>
      <c r="W488" s="294">
        <v>2.1192000000000002</v>
      </c>
      <c r="X488" s="294" t="s">
        <v>520</v>
      </c>
      <c r="Y488" s="294" t="s">
        <v>520</v>
      </c>
      <c r="Z488" s="294" t="s">
        <v>520</v>
      </c>
      <c r="AA488" s="294" t="s">
        <v>520</v>
      </c>
      <c r="AB488" s="294" t="s">
        <v>520</v>
      </c>
      <c r="AC488" s="294" t="s">
        <v>520</v>
      </c>
      <c r="AD488" s="294" t="s">
        <v>520</v>
      </c>
      <c r="AE488" s="294" t="s">
        <v>520</v>
      </c>
      <c r="AF488" s="294" t="s">
        <v>520</v>
      </c>
      <c r="AG488" s="303" t="s">
        <v>195</v>
      </c>
      <c r="AH488" s="294">
        <v>7313.5339055999993</v>
      </c>
      <c r="AI488" s="294" t="s">
        <v>520</v>
      </c>
      <c r="AJ488" s="294" t="s">
        <v>520</v>
      </c>
    </row>
    <row r="489" spans="1:36">
      <c r="A489" s="331" t="s">
        <v>681</v>
      </c>
      <c r="B489" s="294" t="s">
        <v>520</v>
      </c>
      <c r="C489" s="294">
        <v>397.31929999999994</v>
      </c>
      <c r="D489" s="294" t="s">
        <v>520</v>
      </c>
      <c r="E489" s="294" t="s">
        <v>520</v>
      </c>
      <c r="F489" s="294">
        <v>2549.6623400000003</v>
      </c>
      <c r="G489" s="294" t="s">
        <v>520</v>
      </c>
      <c r="H489" s="294">
        <v>49042.255100000002</v>
      </c>
      <c r="I489" s="294" t="s">
        <v>520</v>
      </c>
      <c r="J489" s="294">
        <v>2093.1475999999998</v>
      </c>
      <c r="K489" s="294" t="s">
        <v>520</v>
      </c>
      <c r="L489" s="294" t="s">
        <v>520</v>
      </c>
      <c r="M489" s="294" t="s">
        <v>520</v>
      </c>
      <c r="N489" s="294" t="s">
        <v>520</v>
      </c>
      <c r="O489" s="294" t="s">
        <v>520</v>
      </c>
      <c r="P489" s="294" t="s">
        <v>520</v>
      </c>
      <c r="Q489" s="294">
        <v>99.33</v>
      </c>
      <c r="R489" s="294" t="s">
        <v>520</v>
      </c>
      <c r="S489" s="294" t="s">
        <v>520</v>
      </c>
      <c r="T489" s="294" t="s">
        <v>520</v>
      </c>
      <c r="U489" s="294" t="s">
        <v>520</v>
      </c>
      <c r="V489" s="303" t="s">
        <v>195</v>
      </c>
      <c r="W489" s="294" t="s">
        <v>520</v>
      </c>
      <c r="X489" s="294" t="s">
        <v>520</v>
      </c>
      <c r="Y489" s="294" t="s">
        <v>520</v>
      </c>
      <c r="Z489" s="294" t="s">
        <v>520</v>
      </c>
      <c r="AA489" s="294" t="s">
        <v>520</v>
      </c>
      <c r="AB489" s="294" t="s">
        <v>520</v>
      </c>
      <c r="AC489" s="294" t="s">
        <v>520</v>
      </c>
      <c r="AD489" s="294" t="s">
        <v>520</v>
      </c>
      <c r="AE489" s="294" t="s">
        <v>520</v>
      </c>
      <c r="AF489" s="294" t="s">
        <v>520</v>
      </c>
      <c r="AG489" s="303" t="s">
        <v>195</v>
      </c>
      <c r="AH489" s="294" t="s">
        <v>3269</v>
      </c>
      <c r="AI489" s="294" t="s">
        <v>520</v>
      </c>
      <c r="AJ489" s="294" t="s">
        <v>520</v>
      </c>
    </row>
    <row r="490" spans="1:36">
      <c r="A490" s="331" t="s">
        <v>682</v>
      </c>
      <c r="B490" s="294" t="s">
        <v>520</v>
      </c>
      <c r="C490" s="294" t="s">
        <v>520</v>
      </c>
      <c r="D490" s="294" t="s">
        <v>520</v>
      </c>
      <c r="E490" s="294" t="s">
        <v>520</v>
      </c>
      <c r="F490" s="294" t="s">
        <v>520</v>
      </c>
      <c r="G490" s="294" t="s">
        <v>520</v>
      </c>
      <c r="H490" s="294">
        <v>1042.52</v>
      </c>
      <c r="I490" s="294" t="s">
        <v>520</v>
      </c>
      <c r="J490" s="294" t="s">
        <v>520</v>
      </c>
      <c r="K490" s="294" t="s">
        <v>520</v>
      </c>
      <c r="L490" s="294" t="s">
        <v>520</v>
      </c>
      <c r="M490" s="294" t="s">
        <v>520</v>
      </c>
      <c r="N490" s="294" t="s">
        <v>520</v>
      </c>
      <c r="O490" s="294" t="s">
        <v>520</v>
      </c>
      <c r="P490" s="294" t="s">
        <v>520</v>
      </c>
      <c r="Q490" s="294" t="s">
        <v>520</v>
      </c>
      <c r="R490" s="294" t="s">
        <v>520</v>
      </c>
      <c r="S490" s="294" t="s">
        <v>520</v>
      </c>
      <c r="T490" s="294" t="s">
        <v>520</v>
      </c>
      <c r="U490" s="294" t="s">
        <v>520</v>
      </c>
      <c r="V490" s="303" t="s">
        <v>195</v>
      </c>
      <c r="W490" s="294" t="s">
        <v>520</v>
      </c>
      <c r="X490" s="294" t="s">
        <v>520</v>
      </c>
      <c r="Y490" s="294" t="s">
        <v>520</v>
      </c>
      <c r="Z490" s="294" t="s">
        <v>520</v>
      </c>
      <c r="AA490" s="294" t="s">
        <v>520</v>
      </c>
      <c r="AB490" s="294" t="s">
        <v>520</v>
      </c>
      <c r="AC490" s="294" t="s">
        <v>520</v>
      </c>
      <c r="AD490" s="294" t="s">
        <v>520</v>
      </c>
      <c r="AE490" s="294" t="s">
        <v>520</v>
      </c>
      <c r="AF490" s="294" t="s">
        <v>520</v>
      </c>
      <c r="AG490" s="303" t="s">
        <v>195</v>
      </c>
      <c r="AH490" s="294" t="s">
        <v>522</v>
      </c>
      <c r="AI490" s="294" t="s">
        <v>520</v>
      </c>
      <c r="AJ490" s="294" t="s">
        <v>520</v>
      </c>
    </row>
    <row r="491" spans="1:36">
      <c r="A491" s="331" t="s">
        <v>683</v>
      </c>
      <c r="B491" s="294">
        <v>0.88</v>
      </c>
      <c r="C491" s="294" t="s">
        <v>520</v>
      </c>
      <c r="D491" s="294" t="s">
        <v>520</v>
      </c>
      <c r="E491" s="294" t="s">
        <v>520</v>
      </c>
      <c r="F491" s="294">
        <v>30.78</v>
      </c>
      <c r="G491" s="294" t="s">
        <v>520</v>
      </c>
      <c r="H491" s="294" t="s">
        <v>520</v>
      </c>
      <c r="I491" s="294" t="s">
        <v>520</v>
      </c>
      <c r="J491" s="294" t="s">
        <v>520</v>
      </c>
      <c r="K491" s="294" t="s">
        <v>520</v>
      </c>
      <c r="L491" s="294" t="s">
        <v>520</v>
      </c>
      <c r="M491" s="294" t="s">
        <v>520</v>
      </c>
      <c r="N491" s="294" t="s">
        <v>520</v>
      </c>
      <c r="O491" s="294" t="s">
        <v>520</v>
      </c>
      <c r="P491" s="294" t="s">
        <v>520</v>
      </c>
      <c r="Q491" s="294">
        <v>18.399999999999999</v>
      </c>
      <c r="R491" s="294" t="s">
        <v>520</v>
      </c>
      <c r="S491" s="294" t="s">
        <v>520</v>
      </c>
      <c r="T491" s="294" t="s">
        <v>520</v>
      </c>
      <c r="U491" s="294" t="s">
        <v>520</v>
      </c>
      <c r="V491" s="303" t="s">
        <v>195</v>
      </c>
      <c r="W491" s="294">
        <v>2.1192000000000002</v>
      </c>
      <c r="X491" s="294" t="s">
        <v>520</v>
      </c>
      <c r="Y491" s="294" t="s">
        <v>520</v>
      </c>
      <c r="Z491" s="294" t="s">
        <v>520</v>
      </c>
      <c r="AA491" s="294" t="s">
        <v>520</v>
      </c>
      <c r="AB491" s="294" t="s">
        <v>520</v>
      </c>
      <c r="AC491" s="294" t="s">
        <v>520</v>
      </c>
      <c r="AD491" s="294" t="s">
        <v>520</v>
      </c>
      <c r="AE491" s="294" t="s">
        <v>520</v>
      </c>
      <c r="AF491" s="294" t="s">
        <v>520</v>
      </c>
      <c r="AG491" s="303" t="s">
        <v>195</v>
      </c>
      <c r="AH491" s="294" t="s">
        <v>522</v>
      </c>
      <c r="AI491" s="294" t="s">
        <v>520</v>
      </c>
      <c r="AJ491" s="294" t="s">
        <v>520</v>
      </c>
    </row>
    <row r="492" spans="1:36">
      <c r="A492" s="331" t="s">
        <v>684</v>
      </c>
      <c r="B492" s="294" t="s">
        <v>520</v>
      </c>
      <c r="C492" s="294" t="s">
        <v>520</v>
      </c>
      <c r="D492" s="294" t="s">
        <v>520</v>
      </c>
      <c r="E492" s="294" t="s">
        <v>520</v>
      </c>
      <c r="F492" s="294" t="s">
        <v>520</v>
      </c>
      <c r="G492" s="294" t="s">
        <v>520</v>
      </c>
      <c r="H492" s="294">
        <v>5967.5</v>
      </c>
      <c r="I492" s="294" t="s">
        <v>520</v>
      </c>
      <c r="J492" s="294" t="s">
        <v>520</v>
      </c>
      <c r="K492" s="294" t="s">
        <v>520</v>
      </c>
      <c r="L492" s="294" t="s">
        <v>520</v>
      </c>
      <c r="M492" s="294" t="s">
        <v>520</v>
      </c>
      <c r="N492" s="294" t="s">
        <v>520</v>
      </c>
      <c r="O492" s="294" t="s">
        <v>520</v>
      </c>
      <c r="P492" s="294" t="s">
        <v>520</v>
      </c>
      <c r="Q492" s="294" t="s">
        <v>520</v>
      </c>
      <c r="R492" s="294" t="s">
        <v>520</v>
      </c>
      <c r="S492" s="294" t="s">
        <v>520</v>
      </c>
      <c r="T492" s="294" t="s">
        <v>520</v>
      </c>
      <c r="U492" s="294" t="s">
        <v>520</v>
      </c>
      <c r="V492" s="303" t="s">
        <v>195</v>
      </c>
      <c r="W492" s="294" t="s">
        <v>520</v>
      </c>
      <c r="X492" s="294" t="s">
        <v>520</v>
      </c>
      <c r="Y492" s="294" t="s">
        <v>520</v>
      </c>
      <c r="Z492" s="294" t="s">
        <v>520</v>
      </c>
      <c r="AA492" s="294" t="s">
        <v>520</v>
      </c>
      <c r="AB492" s="294" t="s">
        <v>520</v>
      </c>
      <c r="AC492" s="294" t="s">
        <v>520</v>
      </c>
      <c r="AD492" s="294" t="s">
        <v>520</v>
      </c>
      <c r="AE492" s="294" t="s">
        <v>520</v>
      </c>
      <c r="AF492" s="294" t="s">
        <v>520</v>
      </c>
      <c r="AG492" s="303" t="s">
        <v>195</v>
      </c>
      <c r="AH492" s="294" t="s">
        <v>594</v>
      </c>
      <c r="AI492" s="294" t="s">
        <v>520</v>
      </c>
      <c r="AJ492" s="294" t="s">
        <v>520</v>
      </c>
    </row>
    <row r="493" spans="1:36">
      <c r="A493" s="331" t="s">
        <v>685</v>
      </c>
      <c r="B493" s="294" t="s">
        <v>520</v>
      </c>
      <c r="C493" s="294" t="s">
        <v>520</v>
      </c>
      <c r="D493" s="294" t="s">
        <v>520</v>
      </c>
      <c r="E493" s="294" t="s">
        <v>520</v>
      </c>
      <c r="F493" s="294" t="s">
        <v>520</v>
      </c>
      <c r="G493" s="294" t="s">
        <v>520</v>
      </c>
      <c r="H493" s="294" t="s">
        <v>520</v>
      </c>
      <c r="I493" s="294" t="s">
        <v>520</v>
      </c>
      <c r="J493" s="294" t="s">
        <v>520</v>
      </c>
      <c r="K493" s="294" t="s">
        <v>520</v>
      </c>
      <c r="L493" s="294" t="s">
        <v>520</v>
      </c>
      <c r="M493" s="294" t="s">
        <v>520</v>
      </c>
      <c r="N493" s="294" t="s">
        <v>520</v>
      </c>
      <c r="O493" s="294" t="s">
        <v>520</v>
      </c>
      <c r="P493" s="294" t="s">
        <v>520</v>
      </c>
      <c r="Q493" s="294" t="s">
        <v>520</v>
      </c>
      <c r="R493" s="294" t="s">
        <v>520</v>
      </c>
      <c r="S493" s="294" t="s">
        <v>520</v>
      </c>
      <c r="T493" s="294" t="s">
        <v>520</v>
      </c>
      <c r="U493" s="294" t="s">
        <v>520</v>
      </c>
      <c r="V493" s="303" t="s">
        <v>195</v>
      </c>
      <c r="W493" s="294" t="s">
        <v>520</v>
      </c>
      <c r="X493" s="294" t="s">
        <v>520</v>
      </c>
      <c r="Y493" s="294" t="s">
        <v>520</v>
      </c>
      <c r="Z493" s="294" t="s">
        <v>520</v>
      </c>
      <c r="AA493" s="294" t="s">
        <v>520</v>
      </c>
      <c r="AB493" s="294" t="s">
        <v>520</v>
      </c>
      <c r="AC493" s="294" t="s">
        <v>520</v>
      </c>
      <c r="AD493" s="294" t="s">
        <v>520</v>
      </c>
      <c r="AE493" s="294" t="s">
        <v>520</v>
      </c>
      <c r="AF493" s="294" t="s">
        <v>520</v>
      </c>
      <c r="AG493" s="303" t="s">
        <v>195</v>
      </c>
      <c r="AH493" s="294" t="s">
        <v>522</v>
      </c>
      <c r="AI493" s="294" t="s">
        <v>520</v>
      </c>
      <c r="AJ493" s="294" t="s">
        <v>520</v>
      </c>
    </row>
    <row r="494" spans="1:36">
      <c r="A494" s="332" t="s">
        <v>686</v>
      </c>
      <c r="B494" s="294" t="s">
        <v>520</v>
      </c>
      <c r="C494" s="294" t="s">
        <v>520</v>
      </c>
      <c r="D494" s="294" t="s">
        <v>520</v>
      </c>
      <c r="E494" s="294" t="s">
        <v>520</v>
      </c>
      <c r="F494" s="294" t="s">
        <v>520</v>
      </c>
      <c r="G494" s="294" t="s">
        <v>520</v>
      </c>
      <c r="H494" s="294" t="s">
        <v>520</v>
      </c>
      <c r="I494" s="294" t="s">
        <v>520</v>
      </c>
      <c r="J494" s="294" t="s">
        <v>520</v>
      </c>
      <c r="K494" s="294" t="s">
        <v>520</v>
      </c>
      <c r="L494" s="294" t="s">
        <v>520</v>
      </c>
      <c r="M494" s="294" t="s">
        <v>520</v>
      </c>
      <c r="N494" s="294" t="s">
        <v>520</v>
      </c>
      <c r="O494" s="294" t="s">
        <v>520</v>
      </c>
      <c r="P494" s="294" t="s">
        <v>520</v>
      </c>
      <c r="Q494" s="294" t="s">
        <v>520</v>
      </c>
      <c r="R494" s="294" t="s">
        <v>520</v>
      </c>
      <c r="S494" s="294" t="s">
        <v>520</v>
      </c>
      <c r="T494" s="294" t="s">
        <v>520</v>
      </c>
      <c r="U494" s="294" t="s">
        <v>520</v>
      </c>
      <c r="V494" s="303" t="s">
        <v>195</v>
      </c>
      <c r="W494" s="294" t="s">
        <v>520</v>
      </c>
      <c r="X494" s="294" t="s">
        <v>520</v>
      </c>
      <c r="Y494" s="294" t="s">
        <v>520</v>
      </c>
      <c r="Z494" s="294" t="s">
        <v>520</v>
      </c>
      <c r="AA494" s="294" t="s">
        <v>520</v>
      </c>
      <c r="AB494" s="294" t="s">
        <v>520</v>
      </c>
      <c r="AC494" s="294" t="s">
        <v>520</v>
      </c>
      <c r="AD494" s="294" t="s">
        <v>520</v>
      </c>
      <c r="AE494" s="294" t="s">
        <v>520</v>
      </c>
      <c r="AF494" s="294" t="s">
        <v>520</v>
      </c>
      <c r="AG494" s="303" t="s">
        <v>195</v>
      </c>
      <c r="AH494" s="294">
        <v>7313.5339055999993</v>
      </c>
      <c r="AI494" s="294" t="s">
        <v>520</v>
      </c>
      <c r="AJ494" s="294" t="s">
        <v>520</v>
      </c>
    </row>
    <row r="495" spans="1:36">
      <c r="A495" s="333" t="s">
        <v>687</v>
      </c>
      <c r="B495" s="294" t="s">
        <v>520</v>
      </c>
      <c r="C495" s="294" t="s">
        <v>520</v>
      </c>
      <c r="D495" s="294" t="s">
        <v>520</v>
      </c>
      <c r="E495" s="294" t="s">
        <v>520</v>
      </c>
      <c r="F495" s="294" t="s">
        <v>520</v>
      </c>
      <c r="G495" s="294" t="s">
        <v>520</v>
      </c>
      <c r="H495" s="294" t="s">
        <v>520</v>
      </c>
      <c r="I495" s="294" t="s">
        <v>520</v>
      </c>
      <c r="J495" s="294" t="s">
        <v>520</v>
      </c>
      <c r="K495" s="294" t="s">
        <v>520</v>
      </c>
      <c r="L495" s="294" t="s">
        <v>520</v>
      </c>
      <c r="M495" s="294" t="s">
        <v>520</v>
      </c>
      <c r="N495" s="294" t="s">
        <v>520</v>
      </c>
      <c r="O495" s="294" t="s">
        <v>520</v>
      </c>
      <c r="P495" s="294" t="s">
        <v>520</v>
      </c>
      <c r="Q495" s="294" t="s">
        <v>520</v>
      </c>
      <c r="R495" s="294" t="s">
        <v>520</v>
      </c>
      <c r="S495" s="294" t="s">
        <v>520</v>
      </c>
      <c r="T495" s="294" t="s">
        <v>520</v>
      </c>
      <c r="U495" s="294" t="s">
        <v>520</v>
      </c>
      <c r="V495" s="303" t="s">
        <v>195</v>
      </c>
      <c r="W495" s="294" t="s">
        <v>520</v>
      </c>
      <c r="X495" s="294" t="s">
        <v>520</v>
      </c>
      <c r="Y495" s="294" t="s">
        <v>520</v>
      </c>
      <c r="Z495" s="294" t="s">
        <v>520</v>
      </c>
      <c r="AA495" s="294" t="s">
        <v>520</v>
      </c>
      <c r="AB495" s="294" t="s">
        <v>520</v>
      </c>
      <c r="AC495" s="294" t="s">
        <v>520</v>
      </c>
      <c r="AD495" s="294" t="s">
        <v>520</v>
      </c>
      <c r="AE495" s="294" t="s">
        <v>520</v>
      </c>
      <c r="AF495" s="294" t="s">
        <v>520</v>
      </c>
      <c r="AG495" s="303" t="s">
        <v>195</v>
      </c>
      <c r="AH495" s="294" t="s">
        <v>520</v>
      </c>
      <c r="AI495" s="294">
        <v>366.24329245063001</v>
      </c>
      <c r="AJ495" s="294" t="s">
        <v>520</v>
      </c>
    </row>
    <row r="496" spans="1:36">
      <c r="A496" s="331" t="s">
        <v>688</v>
      </c>
      <c r="B496" s="294" t="s">
        <v>520</v>
      </c>
      <c r="C496" s="294" t="s">
        <v>520</v>
      </c>
      <c r="D496" s="294" t="s">
        <v>520</v>
      </c>
      <c r="E496" s="294" t="s">
        <v>520</v>
      </c>
      <c r="F496" s="294" t="s">
        <v>520</v>
      </c>
      <c r="G496" s="294" t="s">
        <v>520</v>
      </c>
      <c r="H496" s="294" t="s">
        <v>520</v>
      </c>
      <c r="I496" s="294" t="s">
        <v>520</v>
      </c>
      <c r="J496" s="294" t="s">
        <v>520</v>
      </c>
      <c r="K496" s="294" t="s">
        <v>520</v>
      </c>
      <c r="L496" s="294" t="s">
        <v>520</v>
      </c>
      <c r="M496" s="294" t="s">
        <v>520</v>
      </c>
      <c r="N496" s="294" t="s">
        <v>520</v>
      </c>
      <c r="O496" s="294" t="s">
        <v>520</v>
      </c>
      <c r="P496" s="294" t="s">
        <v>520</v>
      </c>
      <c r="Q496" s="294" t="s">
        <v>520</v>
      </c>
      <c r="R496" s="294" t="s">
        <v>520</v>
      </c>
      <c r="S496" s="294" t="s">
        <v>520</v>
      </c>
      <c r="T496" s="294" t="s">
        <v>520</v>
      </c>
      <c r="U496" s="294" t="s">
        <v>520</v>
      </c>
      <c r="V496" s="303" t="s">
        <v>195</v>
      </c>
      <c r="W496" s="294" t="s">
        <v>520</v>
      </c>
      <c r="X496" s="294" t="s">
        <v>520</v>
      </c>
      <c r="Y496" s="294" t="s">
        <v>520</v>
      </c>
      <c r="Z496" s="294" t="s">
        <v>520</v>
      </c>
      <c r="AA496" s="294" t="s">
        <v>520</v>
      </c>
      <c r="AB496" s="294" t="s">
        <v>520</v>
      </c>
      <c r="AC496" s="294" t="s">
        <v>520</v>
      </c>
      <c r="AD496" s="294" t="s">
        <v>520</v>
      </c>
      <c r="AE496" s="294" t="s">
        <v>520</v>
      </c>
      <c r="AF496" s="294" t="s">
        <v>520</v>
      </c>
      <c r="AG496" s="303" t="s">
        <v>195</v>
      </c>
      <c r="AH496" s="294" t="s">
        <v>520</v>
      </c>
      <c r="AI496" s="294">
        <v>366.24329245062688</v>
      </c>
      <c r="AJ496" s="294" t="s">
        <v>520</v>
      </c>
    </row>
    <row r="497" spans="1:36">
      <c r="A497" s="331" t="s">
        <v>3410</v>
      </c>
      <c r="B497" s="303" t="s">
        <v>195</v>
      </c>
      <c r="C497" s="303" t="s">
        <v>195</v>
      </c>
      <c r="D497" s="303" t="s">
        <v>195</v>
      </c>
      <c r="E497" s="303" t="s">
        <v>195</v>
      </c>
      <c r="F497" s="303" t="s">
        <v>195</v>
      </c>
      <c r="G497" s="303" t="s">
        <v>195</v>
      </c>
      <c r="H497" s="303" t="s">
        <v>195</v>
      </c>
      <c r="I497" s="303" t="s">
        <v>195</v>
      </c>
      <c r="J497" s="303" t="s">
        <v>195</v>
      </c>
      <c r="K497" s="303" t="s">
        <v>195</v>
      </c>
      <c r="L497" s="303" t="s">
        <v>195</v>
      </c>
      <c r="M497" s="303" t="s">
        <v>195</v>
      </c>
      <c r="N497" s="303" t="s">
        <v>195</v>
      </c>
      <c r="O497" s="303" t="s">
        <v>195</v>
      </c>
      <c r="P497" s="303" t="s">
        <v>195</v>
      </c>
      <c r="Q497" s="303" t="s">
        <v>195</v>
      </c>
      <c r="R497" s="303" t="s">
        <v>195</v>
      </c>
      <c r="S497" s="303" t="s">
        <v>195</v>
      </c>
      <c r="T497" s="303" t="s">
        <v>195</v>
      </c>
      <c r="U497" s="303" t="s">
        <v>195</v>
      </c>
      <c r="V497" s="303" t="s">
        <v>195</v>
      </c>
      <c r="W497" s="294" t="s">
        <v>520</v>
      </c>
      <c r="X497" s="294" t="s">
        <v>520</v>
      </c>
      <c r="Y497" s="294" t="s">
        <v>520</v>
      </c>
      <c r="Z497" s="294" t="s">
        <v>520</v>
      </c>
      <c r="AA497" s="294" t="s">
        <v>520</v>
      </c>
      <c r="AB497" s="294" t="s">
        <v>520</v>
      </c>
      <c r="AC497" s="294" t="s">
        <v>520</v>
      </c>
      <c r="AD497" s="294" t="s">
        <v>520</v>
      </c>
      <c r="AE497" s="294" t="s">
        <v>520</v>
      </c>
      <c r="AF497" s="294" t="s">
        <v>520</v>
      </c>
      <c r="AG497" s="303" t="s">
        <v>195</v>
      </c>
      <c r="AH497" s="303" t="s">
        <v>195</v>
      </c>
      <c r="AI497" s="294" t="s">
        <v>547</v>
      </c>
      <c r="AJ497" s="303" t="s">
        <v>195</v>
      </c>
    </row>
    <row r="498" spans="1:36">
      <c r="A498" s="331" t="s">
        <v>689</v>
      </c>
      <c r="B498" s="294" t="s">
        <v>520</v>
      </c>
      <c r="C498" s="294" t="s">
        <v>520</v>
      </c>
      <c r="D498" s="294" t="s">
        <v>520</v>
      </c>
      <c r="E498" s="294" t="s">
        <v>520</v>
      </c>
      <c r="F498" s="294" t="s">
        <v>520</v>
      </c>
      <c r="G498" s="294" t="s">
        <v>520</v>
      </c>
      <c r="H498" s="294" t="s">
        <v>520</v>
      </c>
      <c r="I498" s="294" t="s">
        <v>520</v>
      </c>
      <c r="J498" s="294" t="s">
        <v>520</v>
      </c>
      <c r="K498" s="294" t="s">
        <v>520</v>
      </c>
      <c r="L498" s="294" t="s">
        <v>520</v>
      </c>
      <c r="M498" s="294" t="s">
        <v>520</v>
      </c>
      <c r="N498" s="294" t="s">
        <v>520</v>
      </c>
      <c r="O498" s="294" t="s">
        <v>520</v>
      </c>
      <c r="P498" s="294" t="s">
        <v>520</v>
      </c>
      <c r="Q498" s="294" t="s">
        <v>520</v>
      </c>
      <c r="R498" s="294" t="s">
        <v>520</v>
      </c>
      <c r="S498" s="294" t="s">
        <v>520</v>
      </c>
      <c r="T498" s="294" t="s">
        <v>520</v>
      </c>
      <c r="U498" s="294" t="s">
        <v>520</v>
      </c>
      <c r="V498" s="303" t="s">
        <v>195</v>
      </c>
      <c r="W498" s="294" t="s">
        <v>520</v>
      </c>
      <c r="X498" s="294" t="s">
        <v>520</v>
      </c>
      <c r="Y498" s="294" t="s">
        <v>520</v>
      </c>
      <c r="Z498" s="294" t="s">
        <v>520</v>
      </c>
      <c r="AA498" s="294" t="s">
        <v>520</v>
      </c>
      <c r="AB498" s="294" t="s">
        <v>520</v>
      </c>
      <c r="AC498" s="294" t="s">
        <v>520</v>
      </c>
      <c r="AD498" s="294" t="s">
        <v>520</v>
      </c>
      <c r="AE498" s="294" t="s">
        <v>520</v>
      </c>
      <c r="AF498" s="294" t="s">
        <v>520</v>
      </c>
      <c r="AG498" s="303" t="s">
        <v>195</v>
      </c>
      <c r="AH498" s="294" t="s">
        <v>520</v>
      </c>
      <c r="AI498" s="294" t="s">
        <v>520</v>
      </c>
      <c r="AJ498" s="294" t="s">
        <v>520</v>
      </c>
    </row>
    <row r="499" spans="1:36">
      <c r="A499" s="259" t="s">
        <v>738</v>
      </c>
      <c r="B499" s="294" t="s">
        <v>554</v>
      </c>
      <c r="C499" s="294" t="s">
        <v>520</v>
      </c>
      <c r="D499" s="294" t="s">
        <v>520</v>
      </c>
      <c r="E499" s="294" t="s">
        <v>520</v>
      </c>
      <c r="F499" s="294" t="s">
        <v>520</v>
      </c>
      <c r="G499" s="294" t="s">
        <v>520</v>
      </c>
      <c r="H499" s="294" t="s">
        <v>520</v>
      </c>
      <c r="I499" s="294" t="s">
        <v>520</v>
      </c>
      <c r="J499" s="294" t="s">
        <v>520</v>
      </c>
      <c r="K499" s="294" t="s">
        <v>520</v>
      </c>
      <c r="L499" s="294" t="s">
        <v>520</v>
      </c>
      <c r="M499" s="294" t="s">
        <v>520</v>
      </c>
      <c r="N499" s="294" t="s">
        <v>520</v>
      </c>
      <c r="O499" s="294" t="s">
        <v>520</v>
      </c>
      <c r="P499" s="294" t="s">
        <v>520</v>
      </c>
      <c r="Q499" s="294" t="s">
        <v>520</v>
      </c>
      <c r="R499" s="294" t="s">
        <v>520</v>
      </c>
      <c r="S499" s="294" t="s">
        <v>520</v>
      </c>
      <c r="T499" s="294" t="s">
        <v>520</v>
      </c>
      <c r="U499" s="294" t="s">
        <v>520</v>
      </c>
      <c r="V499" s="303" t="s">
        <v>195</v>
      </c>
      <c r="W499" s="294" t="s">
        <v>554</v>
      </c>
      <c r="X499" s="294" t="s">
        <v>554</v>
      </c>
      <c r="Y499" s="294" t="s">
        <v>554</v>
      </c>
      <c r="Z499" s="294" t="s">
        <v>520</v>
      </c>
      <c r="AA499" s="294" t="s">
        <v>554</v>
      </c>
      <c r="AB499" s="294" t="s">
        <v>520</v>
      </c>
      <c r="AC499" s="294" t="s">
        <v>520</v>
      </c>
      <c r="AD499" s="294" t="s">
        <v>520</v>
      </c>
      <c r="AE499" s="294" t="s">
        <v>520</v>
      </c>
      <c r="AF499" s="294" t="s">
        <v>520</v>
      </c>
      <c r="AG499" s="303" t="s">
        <v>195</v>
      </c>
      <c r="AH499" s="294" t="s">
        <v>520</v>
      </c>
      <c r="AI499" s="294" t="s">
        <v>554</v>
      </c>
      <c r="AJ499" s="294" t="s">
        <v>554</v>
      </c>
    </row>
    <row r="500" spans="1:36">
      <c r="A500" s="336" t="s">
        <v>739</v>
      </c>
      <c r="B500" s="294" t="s">
        <v>554</v>
      </c>
      <c r="C500" s="294" t="s">
        <v>520</v>
      </c>
      <c r="D500" s="294" t="s">
        <v>520</v>
      </c>
      <c r="E500" s="294" t="s">
        <v>520</v>
      </c>
      <c r="F500" s="294" t="s">
        <v>520</v>
      </c>
      <c r="G500" s="294" t="s">
        <v>520</v>
      </c>
      <c r="H500" s="294" t="s">
        <v>520</v>
      </c>
      <c r="I500" s="294" t="s">
        <v>520</v>
      </c>
      <c r="J500" s="294" t="s">
        <v>520</v>
      </c>
      <c r="K500" s="294" t="s">
        <v>520</v>
      </c>
      <c r="L500" s="294" t="s">
        <v>520</v>
      </c>
      <c r="M500" s="294" t="s">
        <v>520</v>
      </c>
      <c r="N500" s="294" t="s">
        <v>520</v>
      </c>
      <c r="O500" s="294" t="s">
        <v>520</v>
      </c>
      <c r="P500" s="294" t="s">
        <v>520</v>
      </c>
      <c r="Q500" s="294" t="s">
        <v>520</v>
      </c>
      <c r="R500" s="294" t="s">
        <v>520</v>
      </c>
      <c r="S500" s="294" t="s">
        <v>520</v>
      </c>
      <c r="T500" s="294" t="s">
        <v>520</v>
      </c>
      <c r="U500" s="294" t="s">
        <v>520</v>
      </c>
      <c r="V500" s="303" t="s">
        <v>195</v>
      </c>
      <c r="W500" s="294" t="s">
        <v>554</v>
      </c>
      <c r="X500" s="294" t="s">
        <v>554</v>
      </c>
      <c r="Y500" s="294" t="s">
        <v>554</v>
      </c>
      <c r="Z500" s="294" t="s">
        <v>520</v>
      </c>
      <c r="AA500" s="294" t="s">
        <v>554</v>
      </c>
      <c r="AB500" s="294" t="s">
        <v>520</v>
      </c>
      <c r="AC500" s="294" t="s">
        <v>520</v>
      </c>
      <c r="AD500" s="294" t="s">
        <v>520</v>
      </c>
      <c r="AE500" s="294" t="s">
        <v>520</v>
      </c>
      <c r="AF500" s="294" t="s">
        <v>520</v>
      </c>
      <c r="AG500" s="303" t="s">
        <v>195</v>
      </c>
      <c r="AH500" s="294" t="s">
        <v>520</v>
      </c>
      <c r="AI500" s="294" t="s">
        <v>554</v>
      </c>
      <c r="AJ500" s="294" t="s">
        <v>554</v>
      </c>
    </row>
    <row r="501" spans="1:36" ht="15.75" customHeight="1" thickBot="1">
      <c r="A501" s="260" t="s">
        <v>740</v>
      </c>
      <c r="B501" s="406" t="s">
        <v>727</v>
      </c>
      <c r="C501" s="408"/>
      <c r="D501" s="408"/>
      <c r="E501" s="408"/>
      <c r="F501" s="408"/>
      <c r="G501" s="408"/>
      <c r="H501" s="408"/>
      <c r="I501" s="408"/>
      <c r="J501" s="408"/>
      <c r="K501" s="408"/>
      <c r="L501" s="408"/>
      <c r="M501" s="408"/>
      <c r="N501" s="408"/>
      <c r="O501" s="408"/>
      <c r="P501" s="408"/>
      <c r="Q501" s="408"/>
      <c r="R501" s="408"/>
      <c r="S501" s="408"/>
      <c r="T501" s="408"/>
      <c r="U501" s="408"/>
      <c r="V501" s="408"/>
      <c r="W501" s="408"/>
      <c r="X501" s="408"/>
      <c r="Y501" s="408"/>
      <c r="Z501" s="408"/>
      <c r="AA501" s="408"/>
      <c r="AB501" s="408"/>
      <c r="AC501" s="408"/>
      <c r="AD501" s="408"/>
      <c r="AE501" s="408"/>
      <c r="AF501" s="408"/>
      <c r="AG501" s="408"/>
      <c r="AH501" s="408"/>
      <c r="AI501" s="408"/>
      <c r="AJ501" s="409"/>
    </row>
    <row r="502" spans="1:36" ht="16" thickTop="1">
      <c r="A502" s="257" t="s">
        <v>741</v>
      </c>
      <c r="B502" s="294">
        <v>20255.686821310028</v>
      </c>
      <c r="C502" s="294">
        <v>268.19052749999997</v>
      </c>
      <c r="D502" s="294" t="s">
        <v>825</v>
      </c>
      <c r="E502" s="294" t="s">
        <v>825</v>
      </c>
      <c r="F502" s="294">
        <v>9031.5481900000013</v>
      </c>
      <c r="G502" s="294" t="s">
        <v>545</v>
      </c>
      <c r="H502" s="294">
        <v>80154.753393000006</v>
      </c>
      <c r="I502" s="294" t="s">
        <v>545</v>
      </c>
      <c r="J502" s="294">
        <v>9356.369772</v>
      </c>
      <c r="K502" s="294" t="s">
        <v>545</v>
      </c>
      <c r="L502" s="294" t="s">
        <v>825</v>
      </c>
      <c r="M502" s="294" t="s">
        <v>545</v>
      </c>
      <c r="N502" s="294" t="s">
        <v>545</v>
      </c>
      <c r="O502" s="294" t="s">
        <v>545</v>
      </c>
      <c r="P502" s="294" t="s">
        <v>545</v>
      </c>
      <c r="Q502" s="294">
        <v>1154.9313</v>
      </c>
      <c r="R502" s="294" t="s">
        <v>545</v>
      </c>
      <c r="S502" s="294" t="s">
        <v>825</v>
      </c>
      <c r="T502" s="294" t="s">
        <v>825</v>
      </c>
      <c r="U502" s="294">
        <v>1.84005186808937</v>
      </c>
      <c r="V502" s="303" t="s">
        <v>195</v>
      </c>
      <c r="W502" s="294">
        <v>3985.2978501399257</v>
      </c>
      <c r="X502" s="294">
        <v>2522.7156316579408</v>
      </c>
      <c r="Y502" s="294">
        <v>79.222245606505325</v>
      </c>
      <c r="Z502" s="294" t="s">
        <v>545</v>
      </c>
      <c r="AA502" s="294">
        <v>117.63778721389281</v>
      </c>
      <c r="AB502" s="294" t="s">
        <v>545</v>
      </c>
      <c r="AC502" s="294" t="s">
        <v>825</v>
      </c>
      <c r="AD502" s="294" t="s">
        <v>545</v>
      </c>
      <c r="AE502" s="294" t="s">
        <v>545</v>
      </c>
      <c r="AF502" s="294">
        <v>2.4884645670558498</v>
      </c>
      <c r="AG502" s="303" t="s">
        <v>195</v>
      </c>
      <c r="AH502" s="294">
        <v>7332.5098355411983</v>
      </c>
      <c r="AI502" s="294">
        <v>11803.055759120232</v>
      </c>
      <c r="AJ502" s="294">
        <v>490.71858044203998</v>
      </c>
    </row>
    <row r="503" spans="1:36">
      <c r="A503" s="258" t="s">
        <v>742</v>
      </c>
      <c r="B503" s="294">
        <v>20040.325102040817</v>
      </c>
      <c r="C503" s="294" t="s">
        <v>520</v>
      </c>
      <c r="D503" s="294" t="s">
        <v>520</v>
      </c>
      <c r="E503" s="294" t="s">
        <v>520</v>
      </c>
      <c r="F503" s="294" t="s">
        <v>520</v>
      </c>
      <c r="G503" s="294" t="s">
        <v>520</v>
      </c>
      <c r="H503" s="294" t="s">
        <v>520</v>
      </c>
      <c r="I503" s="294" t="s">
        <v>520</v>
      </c>
      <c r="J503" s="294" t="s">
        <v>520</v>
      </c>
      <c r="K503" s="294" t="s">
        <v>520</v>
      </c>
      <c r="L503" s="294" t="s">
        <v>520</v>
      </c>
      <c r="M503" s="294" t="s">
        <v>520</v>
      </c>
      <c r="N503" s="294" t="s">
        <v>520</v>
      </c>
      <c r="O503" s="294" t="s">
        <v>520</v>
      </c>
      <c r="P503" s="294" t="s">
        <v>520</v>
      </c>
      <c r="Q503" s="294" t="s">
        <v>520</v>
      </c>
      <c r="R503" s="294" t="s">
        <v>520</v>
      </c>
      <c r="S503" s="294" t="s">
        <v>520</v>
      </c>
      <c r="T503" s="294" t="s">
        <v>520</v>
      </c>
      <c r="U503" s="294" t="s">
        <v>520</v>
      </c>
      <c r="V503" s="303" t="s">
        <v>195</v>
      </c>
      <c r="W503" s="294" t="s">
        <v>520</v>
      </c>
      <c r="X503" s="294" t="s">
        <v>520</v>
      </c>
      <c r="Y503" s="294" t="s">
        <v>520</v>
      </c>
      <c r="Z503" s="294" t="s">
        <v>520</v>
      </c>
      <c r="AA503" s="294" t="s">
        <v>520</v>
      </c>
      <c r="AB503" s="294" t="s">
        <v>520</v>
      </c>
      <c r="AC503" s="294" t="s">
        <v>520</v>
      </c>
      <c r="AD503" s="294" t="s">
        <v>520</v>
      </c>
      <c r="AE503" s="294" t="s">
        <v>520</v>
      </c>
      <c r="AF503" s="294" t="s">
        <v>520</v>
      </c>
      <c r="AG503" s="303" t="s">
        <v>195</v>
      </c>
      <c r="AH503" s="294" t="s">
        <v>520</v>
      </c>
      <c r="AI503" s="294" t="s">
        <v>520</v>
      </c>
      <c r="AJ503" s="294" t="s">
        <v>520</v>
      </c>
    </row>
    <row r="504" spans="1:36">
      <c r="A504" s="337" t="s">
        <v>743</v>
      </c>
      <c r="B504" s="294" t="s">
        <v>520</v>
      </c>
      <c r="C504" s="294" t="s">
        <v>520</v>
      </c>
      <c r="D504" s="294" t="s">
        <v>520</v>
      </c>
      <c r="E504" s="294" t="s">
        <v>520</v>
      </c>
      <c r="F504" s="294" t="s">
        <v>520</v>
      </c>
      <c r="G504" s="294" t="s">
        <v>520</v>
      </c>
      <c r="H504" s="294" t="s">
        <v>582</v>
      </c>
      <c r="I504" s="294" t="s">
        <v>520</v>
      </c>
      <c r="J504" s="294" t="s">
        <v>520</v>
      </c>
      <c r="K504" s="294" t="s">
        <v>520</v>
      </c>
      <c r="L504" s="294" t="s">
        <v>520</v>
      </c>
      <c r="M504" s="294" t="s">
        <v>520</v>
      </c>
      <c r="N504" s="294" t="s">
        <v>520</v>
      </c>
      <c r="O504" s="294" t="s">
        <v>520</v>
      </c>
      <c r="P504" s="294" t="s">
        <v>520</v>
      </c>
      <c r="Q504" s="294" t="s">
        <v>520</v>
      </c>
      <c r="R504" s="294" t="s">
        <v>520</v>
      </c>
      <c r="S504" s="294" t="s">
        <v>520</v>
      </c>
      <c r="T504" s="294" t="s">
        <v>520</v>
      </c>
      <c r="U504" s="294" t="s">
        <v>520</v>
      </c>
      <c r="V504" s="303" t="s">
        <v>195</v>
      </c>
      <c r="W504" s="294">
        <v>2889.5115971792543</v>
      </c>
      <c r="X504" s="294">
        <v>550.24258844079532</v>
      </c>
      <c r="Y504" s="294" t="s">
        <v>520</v>
      </c>
      <c r="Z504" s="294" t="s">
        <v>520</v>
      </c>
      <c r="AA504" s="294" t="s">
        <v>520</v>
      </c>
      <c r="AB504" s="294" t="s">
        <v>520</v>
      </c>
      <c r="AC504" s="294" t="s">
        <v>520</v>
      </c>
      <c r="AD504" s="294" t="s">
        <v>520</v>
      </c>
      <c r="AE504" s="294" t="s">
        <v>520</v>
      </c>
      <c r="AF504" s="294" t="s">
        <v>520</v>
      </c>
      <c r="AG504" s="303" t="s">
        <v>195</v>
      </c>
      <c r="AH504" s="294" t="s">
        <v>520</v>
      </c>
      <c r="AI504" s="294">
        <v>2745.5373405254281</v>
      </c>
      <c r="AJ504" s="294" t="s">
        <v>520</v>
      </c>
    </row>
    <row r="505" spans="1:36">
      <c r="A505" s="333" t="s">
        <v>744</v>
      </c>
      <c r="B505" s="294">
        <v>202.33771926921244</v>
      </c>
      <c r="C505" s="294" t="s">
        <v>618</v>
      </c>
      <c r="D505" s="294" t="s">
        <v>3264</v>
      </c>
      <c r="E505" s="294" t="s">
        <v>3264</v>
      </c>
      <c r="F505" s="294" t="s">
        <v>3264</v>
      </c>
      <c r="G505" s="294" t="s">
        <v>619</v>
      </c>
      <c r="H505" s="294" t="s">
        <v>618</v>
      </c>
      <c r="I505" s="294" t="s">
        <v>619</v>
      </c>
      <c r="J505" s="294" t="s">
        <v>3264</v>
      </c>
      <c r="K505" s="294" t="s">
        <v>619</v>
      </c>
      <c r="L505" s="294" t="s">
        <v>3264</v>
      </c>
      <c r="M505" s="294" t="s">
        <v>619</v>
      </c>
      <c r="N505" s="294" t="s">
        <v>619</v>
      </c>
      <c r="O505" s="294" t="s">
        <v>619</v>
      </c>
      <c r="P505" s="294" t="s">
        <v>619</v>
      </c>
      <c r="Q505" s="294" t="s">
        <v>3264</v>
      </c>
      <c r="R505" s="294" t="s">
        <v>619</v>
      </c>
      <c r="S505" s="294" t="s">
        <v>3264</v>
      </c>
      <c r="T505" s="294" t="s">
        <v>3264</v>
      </c>
      <c r="U505" s="294">
        <v>1.84005186808937</v>
      </c>
      <c r="V505" s="303" t="s">
        <v>195</v>
      </c>
      <c r="W505" s="294">
        <v>1080.1253649606713</v>
      </c>
      <c r="X505" s="294">
        <v>1972.4730432171457</v>
      </c>
      <c r="Y505" s="294">
        <v>79.222245606505325</v>
      </c>
      <c r="Z505" s="294" t="s">
        <v>619</v>
      </c>
      <c r="AA505" s="294">
        <v>117.63778721389281</v>
      </c>
      <c r="AB505" s="294" t="s">
        <v>619</v>
      </c>
      <c r="AC505" s="294" t="s">
        <v>3264</v>
      </c>
      <c r="AD505" s="294" t="s">
        <v>619</v>
      </c>
      <c r="AE505" s="294" t="s">
        <v>619</v>
      </c>
      <c r="AF505" s="294">
        <v>2.4884645670558498</v>
      </c>
      <c r="AG505" s="303" t="s">
        <v>195</v>
      </c>
      <c r="AH505" s="294">
        <v>18.975929941198739</v>
      </c>
      <c r="AI505" s="294">
        <v>707.17135072055373</v>
      </c>
      <c r="AJ505" s="294">
        <v>490.71858044210865</v>
      </c>
    </row>
    <row r="506" spans="1:36">
      <c r="A506" s="338" t="s">
        <v>3412</v>
      </c>
      <c r="B506" s="294">
        <v>13.023999999999999</v>
      </c>
      <c r="C506" s="294">
        <v>268.19052749999997</v>
      </c>
      <c r="D506" s="294" t="s">
        <v>520</v>
      </c>
      <c r="E506" s="294" t="s">
        <v>520</v>
      </c>
      <c r="F506" s="294">
        <v>9031.5481900000013</v>
      </c>
      <c r="G506" s="294" t="s">
        <v>520</v>
      </c>
      <c r="H506" s="294">
        <v>80154.753393000006</v>
      </c>
      <c r="I506" s="294" t="s">
        <v>520</v>
      </c>
      <c r="J506" s="294">
        <v>9356.369772</v>
      </c>
      <c r="K506" s="294" t="s">
        <v>520</v>
      </c>
      <c r="L506" s="294" t="s">
        <v>520</v>
      </c>
      <c r="M506" s="294" t="s">
        <v>520</v>
      </c>
      <c r="N506" s="294" t="s">
        <v>520</v>
      </c>
      <c r="O506" s="294" t="s">
        <v>520</v>
      </c>
      <c r="P506" s="294" t="s">
        <v>520</v>
      </c>
      <c r="Q506" s="294">
        <v>1154.9313</v>
      </c>
      <c r="R506" s="294" t="s">
        <v>520</v>
      </c>
      <c r="S506" s="294" t="s">
        <v>520</v>
      </c>
      <c r="T506" s="294" t="s">
        <v>520</v>
      </c>
      <c r="U506" s="294" t="s">
        <v>520</v>
      </c>
      <c r="V506" s="303" t="s">
        <v>195</v>
      </c>
      <c r="W506" s="294">
        <v>15.660888</v>
      </c>
      <c r="X506" s="294" t="s">
        <v>520</v>
      </c>
      <c r="Y506" s="294" t="s">
        <v>520</v>
      </c>
      <c r="Z506" s="294" t="s">
        <v>520</v>
      </c>
      <c r="AA506" s="294" t="s">
        <v>520</v>
      </c>
      <c r="AB506" s="294" t="s">
        <v>520</v>
      </c>
      <c r="AC506" s="294" t="s">
        <v>520</v>
      </c>
      <c r="AD506" s="294" t="s">
        <v>520</v>
      </c>
      <c r="AE506" s="294" t="s">
        <v>520</v>
      </c>
      <c r="AF506" s="294" t="s">
        <v>520</v>
      </c>
      <c r="AG506" s="303" t="s">
        <v>195</v>
      </c>
      <c r="AH506" s="294">
        <v>7313.5339055999993</v>
      </c>
      <c r="AI506" s="294" t="s">
        <v>520</v>
      </c>
      <c r="AJ506" s="294" t="s">
        <v>520</v>
      </c>
    </row>
    <row r="507" spans="1:36">
      <c r="A507" s="333" t="s">
        <v>745</v>
      </c>
      <c r="B507" s="294" t="s">
        <v>520</v>
      </c>
      <c r="C507" s="294" t="s">
        <v>520</v>
      </c>
      <c r="D507" s="294" t="s">
        <v>520</v>
      </c>
      <c r="E507" s="294" t="s">
        <v>520</v>
      </c>
      <c r="F507" s="294" t="s">
        <v>520</v>
      </c>
      <c r="G507" s="294" t="s">
        <v>520</v>
      </c>
      <c r="H507" s="294" t="s">
        <v>520</v>
      </c>
      <c r="I507" s="294" t="s">
        <v>520</v>
      </c>
      <c r="J507" s="294" t="s">
        <v>520</v>
      </c>
      <c r="K507" s="294" t="s">
        <v>520</v>
      </c>
      <c r="L507" s="294" t="s">
        <v>520</v>
      </c>
      <c r="M507" s="294" t="s">
        <v>520</v>
      </c>
      <c r="N507" s="294" t="s">
        <v>520</v>
      </c>
      <c r="O507" s="294" t="s">
        <v>520</v>
      </c>
      <c r="P507" s="294" t="s">
        <v>520</v>
      </c>
      <c r="Q507" s="294" t="s">
        <v>520</v>
      </c>
      <c r="R507" s="294" t="s">
        <v>520</v>
      </c>
      <c r="S507" s="294" t="s">
        <v>520</v>
      </c>
      <c r="T507" s="294" t="s">
        <v>520</v>
      </c>
      <c r="U507" s="294" t="s">
        <v>520</v>
      </c>
      <c r="V507" s="303" t="s">
        <v>195</v>
      </c>
      <c r="W507" s="294" t="s">
        <v>520</v>
      </c>
      <c r="X507" s="294" t="s">
        <v>520</v>
      </c>
      <c r="Y507" s="294" t="s">
        <v>520</v>
      </c>
      <c r="Z507" s="294" t="s">
        <v>520</v>
      </c>
      <c r="AA507" s="294" t="s">
        <v>520</v>
      </c>
      <c r="AB507" s="294" t="s">
        <v>520</v>
      </c>
      <c r="AC507" s="294" t="s">
        <v>520</v>
      </c>
      <c r="AD507" s="294" t="s">
        <v>520</v>
      </c>
      <c r="AE507" s="294" t="s">
        <v>520</v>
      </c>
      <c r="AF507" s="294" t="s">
        <v>520</v>
      </c>
      <c r="AG507" s="303" t="s">
        <v>195</v>
      </c>
      <c r="AH507" s="294" t="s">
        <v>520</v>
      </c>
      <c r="AI507" s="294">
        <v>8350.3470678743633</v>
      </c>
      <c r="AJ507" s="294" t="s">
        <v>520</v>
      </c>
    </row>
    <row r="508" spans="1:36">
      <c r="A508" s="244" t="s">
        <v>746</v>
      </c>
      <c r="B508" s="294" t="s">
        <v>554</v>
      </c>
      <c r="C508" s="294" t="s">
        <v>520</v>
      </c>
      <c r="D508" s="294" t="s">
        <v>520</v>
      </c>
      <c r="E508" s="294" t="s">
        <v>520</v>
      </c>
      <c r="F508" s="294" t="s">
        <v>520</v>
      </c>
      <c r="G508" s="294" t="s">
        <v>520</v>
      </c>
      <c r="H508" s="294" t="s">
        <v>520</v>
      </c>
      <c r="I508" s="294" t="s">
        <v>520</v>
      </c>
      <c r="J508" s="294" t="s">
        <v>520</v>
      </c>
      <c r="K508" s="294" t="s">
        <v>520</v>
      </c>
      <c r="L508" s="294" t="s">
        <v>520</v>
      </c>
      <c r="M508" s="294" t="s">
        <v>520</v>
      </c>
      <c r="N508" s="294" t="s">
        <v>520</v>
      </c>
      <c r="O508" s="294" t="s">
        <v>520</v>
      </c>
      <c r="P508" s="294" t="s">
        <v>520</v>
      </c>
      <c r="Q508" s="294" t="s">
        <v>520</v>
      </c>
      <c r="R508" s="294" t="s">
        <v>520</v>
      </c>
      <c r="S508" s="294" t="s">
        <v>520</v>
      </c>
      <c r="T508" s="294" t="s">
        <v>520</v>
      </c>
      <c r="U508" s="294" t="s">
        <v>520</v>
      </c>
      <c r="V508" s="303" t="s">
        <v>195</v>
      </c>
      <c r="W508" s="294" t="s">
        <v>554</v>
      </c>
      <c r="X508" s="294" t="s">
        <v>554</v>
      </c>
      <c r="Y508" s="294" t="s">
        <v>554</v>
      </c>
      <c r="Z508" s="294" t="s">
        <v>520</v>
      </c>
      <c r="AA508" s="294" t="s">
        <v>554</v>
      </c>
      <c r="AB508" s="294" t="s">
        <v>520</v>
      </c>
      <c r="AC508" s="294" t="s">
        <v>520</v>
      </c>
      <c r="AD508" s="294" t="s">
        <v>520</v>
      </c>
      <c r="AE508" s="294" t="s">
        <v>520</v>
      </c>
      <c r="AF508" s="294" t="s">
        <v>520</v>
      </c>
      <c r="AG508" s="303" t="s">
        <v>195</v>
      </c>
      <c r="AH508" s="294" t="s">
        <v>520</v>
      </c>
      <c r="AI508" s="294" t="s">
        <v>554</v>
      </c>
      <c r="AJ508" s="294" t="s">
        <v>554</v>
      </c>
    </row>
    <row r="510" spans="1:36" ht="32">
      <c r="A510" s="50" t="s">
        <v>747</v>
      </c>
      <c r="B510" s="62">
        <f>B472</f>
        <v>1368.6274879263533</v>
      </c>
      <c r="C510" s="62">
        <f t="shared" ref="C510:AJ510" si="9">C472</f>
        <v>397.31929999999994</v>
      </c>
      <c r="D510" s="62" t="str">
        <f t="shared" si="9"/>
        <v>NO,NE,IE,NA</v>
      </c>
      <c r="E510" s="62" t="str">
        <f t="shared" si="9"/>
        <v>NO,NE,IE,NA</v>
      </c>
      <c r="F510" s="62">
        <f t="shared" si="9"/>
        <v>2580.4423400000001</v>
      </c>
      <c r="G510" s="62" t="str">
        <f t="shared" si="9"/>
        <v>NO,NE,NA</v>
      </c>
      <c r="H510" s="62">
        <f t="shared" si="9"/>
        <v>56052.275099999999</v>
      </c>
      <c r="I510" s="62" t="str">
        <f t="shared" si="9"/>
        <v>NO,NE,NA</v>
      </c>
      <c r="J510" s="62">
        <f t="shared" si="9"/>
        <v>2093.1475999999998</v>
      </c>
      <c r="K510" s="62" t="str">
        <f t="shared" si="9"/>
        <v>NO,NE,NA</v>
      </c>
      <c r="L510" s="62" t="str">
        <f t="shared" si="9"/>
        <v>NO,NE,IE,NA</v>
      </c>
      <c r="M510" s="62" t="str">
        <f t="shared" si="9"/>
        <v>NO,NE,NA</v>
      </c>
      <c r="N510" s="62" t="str">
        <f t="shared" si="9"/>
        <v>NO,NE,NA</v>
      </c>
      <c r="O510" s="62" t="str">
        <f t="shared" si="9"/>
        <v>NO,NE,NA</v>
      </c>
      <c r="P510" s="62" t="str">
        <f t="shared" si="9"/>
        <v>NO,NE,NA</v>
      </c>
      <c r="Q510" s="62">
        <f t="shared" si="9"/>
        <v>117.73</v>
      </c>
      <c r="R510" s="62" t="str">
        <f t="shared" si="9"/>
        <v>NO,NE,NA</v>
      </c>
      <c r="S510" s="62" t="str">
        <f t="shared" si="9"/>
        <v>NO,NE,IE,NA</v>
      </c>
      <c r="T510" s="62" t="str">
        <f t="shared" si="9"/>
        <v>NO,NE,IE,NA</v>
      </c>
      <c r="U510" s="62">
        <f t="shared" si="9"/>
        <v>1.84005186808937</v>
      </c>
      <c r="V510" s="62" t="str">
        <f t="shared" si="9"/>
        <v/>
      </c>
      <c r="W510" s="62">
        <f t="shared" si="9"/>
        <v>539.28252369958398</v>
      </c>
      <c r="X510" s="62">
        <f t="shared" si="9"/>
        <v>206.77996980802794</v>
      </c>
      <c r="Y510" s="62">
        <f t="shared" si="9"/>
        <v>8.9719417447910903</v>
      </c>
      <c r="Z510" s="62" t="str">
        <f t="shared" si="9"/>
        <v>NO,NE,NA</v>
      </c>
      <c r="AA510" s="62">
        <f t="shared" si="9"/>
        <v>11.42114438969833</v>
      </c>
      <c r="AB510" s="62" t="str">
        <f t="shared" si="9"/>
        <v>NO,NE,NA</v>
      </c>
      <c r="AC510" s="62" t="str">
        <f t="shared" si="9"/>
        <v>NO,NE,IE,NA</v>
      </c>
      <c r="AD510" s="62" t="str">
        <f t="shared" si="9"/>
        <v>NO,NE,NA</v>
      </c>
      <c r="AE510" s="62" t="str">
        <f t="shared" si="9"/>
        <v>NO,NE,NA</v>
      </c>
      <c r="AF510" s="62">
        <f t="shared" si="9"/>
        <v>2.4884645670558498</v>
      </c>
      <c r="AG510" s="62" t="str">
        <f t="shared" si="9"/>
        <v/>
      </c>
      <c r="AH510" s="62">
        <f t="shared" si="9"/>
        <v>7332.5098355411983</v>
      </c>
      <c r="AI510" s="62">
        <f t="shared" si="9"/>
        <v>517.67788417194004</v>
      </c>
      <c r="AJ510" s="62">
        <f t="shared" si="9"/>
        <v>28.530150025699999</v>
      </c>
    </row>
    <row r="513" spans="1:7" ht="16">
      <c r="A513" s="247" t="s">
        <v>748</v>
      </c>
      <c r="B513" s="232"/>
      <c r="C513" s="232"/>
      <c r="D513" s="232"/>
      <c r="E513" s="232"/>
      <c r="F513" s="233"/>
      <c r="G513" s="49" t="s">
        <v>504</v>
      </c>
    </row>
    <row r="514" spans="1:7" ht="16">
      <c r="A514" s="247" t="s">
        <v>749</v>
      </c>
      <c r="B514" s="232"/>
      <c r="C514" s="232"/>
      <c r="D514" s="232"/>
      <c r="E514" s="232"/>
      <c r="F514" s="233"/>
      <c r="G514" s="49" t="s">
        <v>3421</v>
      </c>
    </row>
    <row r="515" spans="1:7">
      <c r="A515" s="232"/>
      <c r="B515" s="232"/>
      <c r="C515" s="232"/>
      <c r="D515" s="232"/>
      <c r="E515" s="232"/>
      <c r="F515" s="233"/>
      <c r="G515" s="49" t="s">
        <v>505</v>
      </c>
    </row>
    <row r="516" spans="1:7">
      <c r="A516" s="232"/>
      <c r="B516" s="232"/>
      <c r="C516" s="232"/>
      <c r="D516" s="232"/>
      <c r="E516" s="232"/>
      <c r="F516" s="246"/>
      <c r="G516" s="232"/>
    </row>
    <row r="517" spans="1:7">
      <c r="A517" s="339" t="s">
        <v>750</v>
      </c>
      <c r="B517" s="340" t="s">
        <v>507</v>
      </c>
      <c r="C517" s="241" t="s">
        <v>508</v>
      </c>
      <c r="D517" s="241" t="s">
        <v>509</v>
      </c>
      <c r="E517" s="241" t="s">
        <v>645</v>
      </c>
      <c r="F517" s="261" t="s">
        <v>511</v>
      </c>
      <c r="G517" s="261" t="s">
        <v>512</v>
      </c>
    </row>
    <row r="518" spans="1:7" ht="16" thickBot="1">
      <c r="A518" s="341" t="s">
        <v>751</v>
      </c>
      <c r="B518" s="398" t="s">
        <v>514</v>
      </c>
      <c r="C518" s="398"/>
      <c r="D518" s="398"/>
      <c r="E518" s="398"/>
      <c r="F518" s="398"/>
      <c r="G518" s="399"/>
    </row>
    <row r="519" spans="1:7" ht="16" thickTop="1">
      <c r="A519" s="342" t="s">
        <v>752</v>
      </c>
      <c r="B519" s="294">
        <v>7853.7090592547993</v>
      </c>
      <c r="C519" s="294">
        <v>9571.8991649314175</v>
      </c>
      <c r="D519" s="294">
        <v>1107.1877988953377</v>
      </c>
      <c r="E519" s="294">
        <v>14.91067980114685</v>
      </c>
      <c r="F519" s="294">
        <v>363.40666610922074</v>
      </c>
      <c r="G519" s="294" t="s">
        <v>520</v>
      </c>
    </row>
    <row r="520" spans="1:7">
      <c r="A520" s="333" t="s">
        <v>753</v>
      </c>
      <c r="B520" s="303" t="s">
        <v>195</v>
      </c>
      <c r="C520" s="294">
        <v>8834.6962615396096</v>
      </c>
      <c r="D520" s="294">
        <v>54.911513816245709</v>
      </c>
      <c r="E520" s="303" t="s">
        <v>195</v>
      </c>
      <c r="F520" s="303" t="s">
        <v>195</v>
      </c>
      <c r="G520" s="294" t="s">
        <v>520</v>
      </c>
    </row>
    <row r="521" spans="1:7">
      <c r="A521" s="333" t="s">
        <v>754</v>
      </c>
      <c r="B521" s="303" t="s">
        <v>195</v>
      </c>
      <c r="C521" s="294">
        <v>6772.4822920982415</v>
      </c>
      <c r="D521" s="303" t="s">
        <v>195</v>
      </c>
      <c r="E521" s="303" t="s">
        <v>195</v>
      </c>
      <c r="F521" s="303" t="s">
        <v>195</v>
      </c>
      <c r="G521" s="303" t="s">
        <v>195</v>
      </c>
    </row>
    <row r="522" spans="1:7">
      <c r="A522" s="326" t="s">
        <v>3413</v>
      </c>
      <c r="B522" s="303" t="s">
        <v>195</v>
      </c>
      <c r="C522" s="294">
        <v>6510.3132861119175</v>
      </c>
      <c r="D522" s="303" t="s">
        <v>195</v>
      </c>
      <c r="E522" s="303" t="s">
        <v>195</v>
      </c>
      <c r="F522" s="303" t="s">
        <v>195</v>
      </c>
      <c r="G522" s="303" t="s">
        <v>195</v>
      </c>
    </row>
    <row r="523" spans="1:7">
      <c r="A523" s="67" t="s">
        <v>755</v>
      </c>
      <c r="B523" s="303" t="s">
        <v>195</v>
      </c>
      <c r="C523" s="303" t="s">
        <v>195</v>
      </c>
      <c r="D523" s="303" t="s">
        <v>195</v>
      </c>
      <c r="E523" s="303" t="s">
        <v>195</v>
      </c>
      <c r="F523" s="303" t="s">
        <v>195</v>
      </c>
      <c r="G523" s="303" t="s">
        <v>195</v>
      </c>
    </row>
    <row r="524" spans="1:7">
      <c r="A524" s="343" t="s">
        <v>756</v>
      </c>
      <c r="B524" s="303" t="s">
        <v>195</v>
      </c>
      <c r="C524" s="294" t="s">
        <v>195</v>
      </c>
      <c r="D524" s="303" t="s">
        <v>195</v>
      </c>
      <c r="E524" s="303" t="s">
        <v>195</v>
      </c>
      <c r="F524" s="303" t="s">
        <v>195</v>
      </c>
      <c r="G524" s="303" t="s">
        <v>195</v>
      </c>
    </row>
    <row r="525" spans="1:7">
      <c r="A525" s="343" t="s">
        <v>757</v>
      </c>
      <c r="B525" s="303" t="s">
        <v>195</v>
      </c>
      <c r="C525" s="294" t="s">
        <v>195</v>
      </c>
      <c r="D525" s="303" t="s">
        <v>195</v>
      </c>
      <c r="E525" s="303" t="s">
        <v>195</v>
      </c>
      <c r="F525" s="303" t="s">
        <v>195</v>
      </c>
      <c r="G525" s="303" t="s">
        <v>195</v>
      </c>
    </row>
    <row r="526" spans="1:7">
      <c r="A526" s="67" t="s">
        <v>758</v>
      </c>
      <c r="B526" s="303" t="s">
        <v>195</v>
      </c>
      <c r="C526" s="303" t="s">
        <v>195</v>
      </c>
      <c r="D526" s="303" t="s">
        <v>195</v>
      </c>
      <c r="E526" s="303" t="s">
        <v>195</v>
      </c>
      <c r="F526" s="303" t="s">
        <v>195</v>
      </c>
      <c r="G526" s="303" t="s">
        <v>195</v>
      </c>
    </row>
    <row r="527" spans="1:7">
      <c r="A527" s="343" t="s">
        <v>759</v>
      </c>
      <c r="B527" s="303" t="s">
        <v>195</v>
      </c>
      <c r="C527" s="294" t="s">
        <v>195</v>
      </c>
      <c r="D527" s="303" t="s">
        <v>195</v>
      </c>
      <c r="E527" s="303" t="s">
        <v>195</v>
      </c>
      <c r="F527" s="303" t="s">
        <v>195</v>
      </c>
      <c r="G527" s="303" t="s">
        <v>195</v>
      </c>
    </row>
    <row r="528" spans="1:7">
      <c r="A528" s="343" t="s">
        <v>760</v>
      </c>
      <c r="B528" s="303" t="s">
        <v>195</v>
      </c>
      <c r="C528" s="294" t="s">
        <v>195</v>
      </c>
      <c r="D528" s="303" t="s">
        <v>195</v>
      </c>
      <c r="E528" s="303" t="s">
        <v>195</v>
      </c>
      <c r="F528" s="303" t="s">
        <v>195</v>
      </c>
      <c r="G528" s="303" t="s">
        <v>195</v>
      </c>
    </row>
    <row r="529" spans="1:7">
      <c r="A529" s="343" t="s">
        <v>761</v>
      </c>
      <c r="B529" s="303" t="s">
        <v>195</v>
      </c>
      <c r="C529" s="294" t="s">
        <v>195</v>
      </c>
      <c r="D529" s="303" t="s">
        <v>195</v>
      </c>
      <c r="E529" s="303" t="s">
        <v>195</v>
      </c>
      <c r="F529" s="303" t="s">
        <v>195</v>
      </c>
      <c r="G529" s="303" t="s">
        <v>195</v>
      </c>
    </row>
    <row r="530" spans="1:7">
      <c r="A530" s="67" t="s">
        <v>762</v>
      </c>
      <c r="B530" s="303" t="s">
        <v>195</v>
      </c>
      <c r="C530" s="303" t="s">
        <v>195</v>
      </c>
      <c r="D530" s="303" t="s">
        <v>195</v>
      </c>
      <c r="E530" s="303" t="s">
        <v>195</v>
      </c>
      <c r="F530" s="303" t="s">
        <v>195</v>
      </c>
      <c r="G530" s="303" t="s">
        <v>195</v>
      </c>
    </row>
    <row r="531" spans="1:7">
      <c r="A531" s="343" t="s">
        <v>3414</v>
      </c>
      <c r="B531" s="303" t="s">
        <v>195</v>
      </c>
      <c r="C531" s="294">
        <v>6510.3132861119175</v>
      </c>
      <c r="D531" s="303" t="s">
        <v>195</v>
      </c>
      <c r="E531" s="303" t="s">
        <v>195</v>
      </c>
      <c r="F531" s="303" t="s">
        <v>195</v>
      </c>
      <c r="G531" s="303" t="s">
        <v>195</v>
      </c>
    </row>
    <row r="532" spans="1:7">
      <c r="A532" s="344" t="s">
        <v>765</v>
      </c>
      <c r="B532" s="303" t="s">
        <v>195</v>
      </c>
      <c r="C532" s="294">
        <v>473.19623090020355</v>
      </c>
      <c r="D532" s="303"/>
      <c r="E532" s="303" t="s">
        <v>195</v>
      </c>
      <c r="F532" s="303" t="s">
        <v>195</v>
      </c>
      <c r="G532" s="303"/>
    </row>
    <row r="533" spans="1:7">
      <c r="A533" s="344" t="s">
        <v>766</v>
      </c>
      <c r="B533" s="303" t="s">
        <v>195</v>
      </c>
      <c r="C533" s="294">
        <v>299.39799460361405</v>
      </c>
      <c r="D533" s="303"/>
      <c r="E533" s="303" t="s">
        <v>195</v>
      </c>
      <c r="F533" s="303" t="s">
        <v>195</v>
      </c>
      <c r="G533" s="303"/>
    </row>
    <row r="534" spans="1:7">
      <c r="A534" s="344" t="s">
        <v>767</v>
      </c>
      <c r="B534" s="303" t="s">
        <v>195</v>
      </c>
      <c r="C534" s="294">
        <v>3056.1321125619293</v>
      </c>
      <c r="D534" s="303"/>
      <c r="E534" s="303" t="s">
        <v>195</v>
      </c>
      <c r="F534" s="303" t="s">
        <v>195</v>
      </c>
      <c r="G534" s="303"/>
    </row>
    <row r="535" spans="1:7">
      <c r="A535" s="344" t="s">
        <v>768</v>
      </c>
      <c r="B535" s="303" t="s">
        <v>195</v>
      </c>
      <c r="C535" s="294">
        <v>251.93525163617798</v>
      </c>
      <c r="D535" s="303"/>
      <c r="E535" s="303" t="s">
        <v>195</v>
      </c>
      <c r="F535" s="303" t="s">
        <v>195</v>
      </c>
      <c r="G535" s="303"/>
    </row>
    <row r="536" spans="1:7">
      <c r="A536" s="344" t="s">
        <v>769</v>
      </c>
      <c r="B536" s="303" t="s">
        <v>195</v>
      </c>
      <c r="C536" s="294">
        <v>297.36246326322032</v>
      </c>
      <c r="D536" s="303"/>
      <c r="E536" s="303" t="s">
        <v>195</v>
      </c>
      <c r="F536" s="303" t="s">
        <v>195</v>
      </c>
      <c r="G536" s="303"/>
    </row>
    <row r="537" spans="1:7">
      <c r="A537" s="344" t="s">
        <v>770</v>
      </c>
      <c r="B537" s="303" t="s">
        <v>195</v>
      </c>
      <c r="C537" s="294">
        <v>309.95636595734669</v>
      </c>
      <c r="D537" s="303"/>
      <c r="E537" s="303" t="s">
        <v>195</v>
      </c>
      <c r="F537" s="303" t="s">
        <v>195</v>
      </c>
      <c r="G537" s="303"/>
    </row>
    <row r="538" spans="1:7">
      <c r="A538" s="344" t="s">
        <v>771</v>
      </c>
      <c r="B538" s="303" t="s">
        <v>195</v>
      </c>
      <c r="C538" s="294">
        <v>178.40438707912745</v>
      </c>
      <c r="D538" s="303"/>
      <c r="E538" s="303" t="s">
        <v>195</v>
      </c>
      <c r="F538" s="303" t="s">
        <v>195</v>
      </c>
      <c r="G538" s="303"/>
    </row>
    <row r="539" spans="1:7">
      <c r="A539" s="344" t="s">
        <v>772</v>
      </c>
      <c r="B539" s="303" t="s">
        <v>195</v>
      </c>
      <c r="C539" s="294">
        <v>214.11005793654462</v>
      </c>
      <c r="D539" s="303"/>
      <c r="E539" s="303" t="s">
        <v>195</v>
      </c>
      <c r="F539" s="303" t="s">
        <v>195</v>
      </c>
      <c r="G539" s="303"/>
    </row>
    <row r="540" spans="1:7">
      <c r="A540" s="344" t="s">
        <v>773</v>
      </c>
      <c r="B540" s="303" t="s">
        <v>195</v>
      </c>
      <c r="C540" s="294">
        <v>1196.7876680440343</v>
      </c>
      <c r="D540" s="303"/>
      <c r="E540" s="303" t="s">
        <v>195</v>
      </c>
      <c r="F540" s="303" t="s">
        <v>195</v>
      </c>
      <c r="G540" s="303"/>
    </row>
    <row r="541" spans="1:7">
      <c r="A541" s="344" t="s">
        <v>3272</v>
      </c>
      <c r="B541" s="303" t="s">
        <v>195</v>
      </c>
      <c r="C541" s="294">
        <v>178.70274178817721</v>
      </c>
      <c r="D541" s="303"/>
      <c r="E541" s="303" t="s">
        <v>195</v>
      </c>
      <c r="F541" s="303" t="s">
        <v>195</v>
      </c>
      <c r="G541" s="303"/>
    </row>
    <row r="542" spans="1:7">
      <c r="A542" s="344" t="s">
        <v>3273</v>
      </c>
      <c r="B542" s="303" t="s">
        <v>195</v>
      </c>
      <c r="C542" s="294">
        <v>54.328012341541672</v>
      </c>
      <c r="D542" s="303"/>
      <c r="E542" s="303" t="s">
        <v>195</v>
      </c>
      <c r="F542" s="303" t="s">
        <v>195</v>
      </c>
      <c r="G542" s="303"/>
    </row>
    <row r="543" spans="1:7">
      <c r="A543" s="326" t="s">
        <v>774</v>
      </c>
      <c r="B543" s="303" t="s">
        <v>195</v>
      </c>
      <c r="C543" s="294">
        <v>55.215000000000003</v>
      </c>
      <c r="D543" s="303" t="s">
        <v>195</v>
      </c>
      <c r="E543" s="303" t="s">
        <v>195</v>
      </c>
      <c r="F543" s="303" t="s">
        <v>195</v>
      </c>
      <c r="G543" s="303" t="s">
        <v>195</v>
      </c>
    </row>
    <row r="544" spans="1:7">
      <c r="A544" s="326" t="s">
        <v>775</v>
      </c>
      <c r="B544" s="303" t="s">
        <v>195</v>
      </c>
      <c r="C544" s="294">
        <v>91.609200000000001</v>
      </c>
      <c r="D544" s="303" t="s">
        <v>195</v>
      </c>
      <c r="E544" s="303" t="s">
        <v>195</v>
      </c>
      <c r="F544" s="303" t="s">
        <v>195</v>
      </c>
      <c r="G544" s="303" t="s">
        <v>195</v>
      </c>
    </row>
    <row r="545" spans="1:7">
      <c r="A545" s="326" t="s">
        <v>776</v>
      </c>
      <c r="B545" s="303" t="s">
        <v>195</v>
      </c>
      <c r="C545" s="294">
        <v>115.34480598632427</v>
      </c>
      <c r="D545" s="303" t="s">
        <v>195</v>
      </c>
      <c r="E545" s="303" t="s">
        <v>195</v>
      </c>
      <c r="F545" s="303" t="s">
        <v>195</v>
      </c>
      <c r="G545" s="303" t="s">
        <v>195</v>
      </c>
    </row>
    <row r="546" spans="1:7">
      <c r="A546" s="345" t="s">
        <v>777</v>
      </c>
      <c r="B546" s="303" t="s">
        <v>195</v>
      </c>
      <c r="C546" s="294" t="s">
        <v>547</v>
      </c>
      <c r="D546" s="303"/>
      <c r="E546" s="303" t="s">
        <v>195</v>
      </c>
      <c r="F546" s="303" t="s">
        <v>195</v>
      </c>
      <c r="G546" s="303"/>
    </row>
    <row r="547" spans="1:7">
      <c r="A547" s="345" t="s">
        <v>778</v>
      </c>
      <c r="B547" s="303" t="s">
        <v>195</v>
      </c>
      <c r="C547" s="294">
        <v>26.068534199999998</v>
      </c>
      <c r="D547" s="303"/>
      <c r="E547" s="303" t="s">
        <v>195</v>
      </c>
      <c r="F547" s="303" t="s">
        <v>195</v>
      </c>
      <c r="G547" s="303"/>
    </row>
    <row r="548" spans="1:7">
      <c r="A548" s="345" t="s">
        <v>779</v>
      </c>
      <c r="B548" s="303" t="s">
        <v>195</v>
      </c>
      <c r="C548" s="294">
        <v>69.750133199999993</v>
      </c>
      <c r="D548" s="303"/>
      <c r="E548" s="303" t="s">
        <v>195</v>
      </c>
      <c r="F548" s="303" t="s">
        <v>195</v>
      </c>
      <c r="G548" s="303"/>
    </row>
    <row r="549" spans="1:7">
      <c r="A549" s="345" t="s">
        <v>780</v>
      </c>
      <c r="B549" s="303" t="s">
        <v>195</v>
      </c>
      <c r="C549" s="294">
        <v>2.1242679999999998</v>
      </c>
      <c r="D549" s="303"/>
      <c r="E549" s="303" t="s">
        <v>195</v>
      </c>
      <c r="F549" s="303" t="s">
        <v>195</v>
      </c>
      <c r="G549" s="303"/>
    </row>
    <row r="550" spans="1:7">
      <c r="A550" s="345" t="s">
        <v>781</v>
      </c>
      <c r="B550" s="303" t="s">
        <v>195</v>
      </c>
      <c r="C550" s="294" t="s">
        <v>547</v>
      </c>
      <c r="D550" s="303"/>
      <c r="E550" s="303" t="s">
        <v>195</v>
      </c>
      <c r="F550" s="303" t="s">
        <v>195</v>
      </c>
      <c r="G550" s="303"/>
    </row>
    <row r="551" spans="1:7">
      <c r="A551" s="346" t="s">
        <v>782</v>
      </c>
      <c r="B551" s="303" t="s">
        <v>195</v>
      </c>
      <c r="C551" s="294">
        <v>17.401870586324279</v>
      </c>
      <c r="D551" s="303" t="s">
        <v>195</v>
      </c>
      <c r="E551" s="303" t="s">
        <v>195</v>
      </c>
      <c r="F551" s="303" t="s">
        <v>195</v>
      </c>
      <c r="G551" s="303" t="s">
        <v>195</v>
      </c>
    </row>
    <row r="552" spans="1:7">
      <c r="A552" s="347" t="s">
        <v>783</v>
      </c>
      <c r="B552" s="303" t="s">
        <v>195</v>
      </c>
      <c r="C552" s="294">
        <v>17.401870586324279</v>
      </c>
      <c r="D552" s="303"/>
      <c r="E552" s="303" t="s">
        <v>195</v>
      </c>
      <c r="F552" s="303" t="s">
        <v>195</v>
      </c>
      <c r="G552" s="303"/>
    </row>
    <row r="553" spans="1:7">
      <c r="A553" s="333" t="s">
        <v>784</v>
      </c>
      <c r="B553" s="303" t="s">
        <v>195</v>
      </c>
      <c r="C553" s="294">
        <v>2062.213969441369</v>
      </c>
      <c r="D553" s="294">
        <v>54.911513816245709</v>
      </c>
      <c r="E553" s="303" t="s">
        <v>195</v>
      </c>
      <c r="F553" s="303" t="s">
        <v>195</v>
      </c>
      <c r="G553" s="294" t="s">
        <v>520</v>
      </c>
    </row>
    <row r="554" spans="1:7">
      <c r="A554" s="327" t="s">
        <v>3415</v>
      </c>
      <c r="B554" s="303" t="s">
        <v>195</v>
      </c>
      <c r="C554" s="294">
        <v>1103.3068171277257</v>
      </c>
      <c r="D554" s="294">
        <v>42.371474794155858</v>
      </c>
      <c r="E554" s="303" t="s">
        <v>195</v>
      </c>
      <c r="F554" s="303" t="s">
        <v>195</v>
      </c>
      <c r="G554" s="294" t="s">
        <v>520</v>
      </c>
    </row>
    <row r="555" spans="1:7">
      <c r="A555" s="67" t="s">
        <v>755</v>
      </c>
      <c r="B555" s="303" t="s">
        <v>195</v>
      </c>
      <c r="C555" s="303" t="s">
        <v>195</v>
      </c>
      <c r="D555" s="303" t="s">
        <v>195</v>
      </c>
      <c r="E555" s="303" t="s">
        <v>195</v>
      </c>
      <c r="F555" s="303" t="s">
        <v>195</v>
      </c>
      <c r="G555" s="303" t="s">
        <v>195</v>
      </c>
    </row>
    <row r="556" spans="1:7">
      <c r="A556" s="343" t="s">
        <v>756</v>
      </c>
      <c r="B556" s="303" t="s">
        <v>195</v>
      </c>
      <c r="C556" s="294" t="s">
        <v>195</v>
      </c>
      <c r="D556" s="294" t="s">
        <v>195</v>
      </c>
      <c r="E556" s="303" t="s">
        <v>195</v>
      </c>
      <c r="F556" s="303" t="s">
        <v>195</v>
      </c>
      <c r="G556" s="298" t="s">
        <v>195</v>
      </c>
    </row>
    <row r="557" spans="1:7">
      <c r="A557" s="343" t="s">
        <v>757</v>
      </c>
      <c r="B557" s="303" t="s">
        <v>195</v>
      </c>
      <c r="C557" s="294" t="s">
        <v>195</v>
      </c>
      <c r="D557" s="294" t="s">
        <v>195</v>
      </c>
      <c r="E557" s="303" t="s">
        <v>195</v>
      </c>
      <c r="F557" s="303" t="s">
        <v>195</v>
      </c>
      <c r="G557" s="298" t="s">
        <v>195</v>
      </c>
    </row>
    <row r="558" spans="1:7">
      <c r="A558" s="67" t="s">
        <v>758</v>
      </c>
      <c r="B558" s="303" t="s">
        <v>195</v>
      </c>
      <c r="C558" s="303" t="s">
        <v>195</v>
      </c>
      <c r="D558" s="303" t="s">
        <v>195</v>
      </c>
      <c r="E558" s="303" t="s">
        <v>195</v>
      </c>
      <c r="F558" s="303" t="s">
        <v>195</v>
      </c>
      <c r="G558" s="303" t="s">
        <v>195</v>
      </c>
    </row>
    <row r="559" spans="1:7">
      <c r="A559" s="343" t="s">
        <v>759</v>
      </c>
      <c r="B559" s="303" t="s">
        <v>195</v>
      </c>
      <c r="C559" s="294" t="s">
        <v>195</v>
      </c>
      <c r="D559" s="294" t="s">
        <v>195</v>
      </c>
      <c r="E559" s="303" t="s">
        <v>195</v>
      </c>
      <c r="F559" s="303" t="s">
        <v>195</v>
      </c>
      <c r="G559" s="298" t="s">
        <v>195</v>
      </c>
    </row>
    <row r="560" spans="1:7">
      <c r="A560" s="343" t="s">
        <v>760</v>
      </c>
      <c r="B560" s="303" t="s">
        <v>195</v>
      </c>
      <c r="C560" s="294" t="s">
        <v>195</v>
      </c>
      <c r="D560" s="294" t="s">
        <v>195</v>
      </c>
      <c r="E560" s="303" t="s">
        <v>195</v>
      </c>
      <c r="F560" s="303" t="s">
        <v>195</v>
      </c>
      <c r="G560" s="298" t="s">
        <v>195</v>
      </c>
    </row>
    <row r="561" spans="1:7">
      <c r="A561" s="343" t="s">
        <v>761</v>
      </c>
      <c r="B561" s="303" t="s">
        <v>195</v>
      </c>
      <c r="C561" s="294" t="s">
        <v>195</v>
      </c>
      <c r="D561" s="294" t="s">
        <v>195</v>
      </c>
      <c r="E561" s="303" t="s">
        <v>195</v>
      </c>
      <c r="F561" s="303" t="s">
        <v>195</v>
      </c>
      <c r="G561" s="298" t="s">
        <v>195</v>
      </c>
    </row>
    <row r="562" spans="1:7">
      <c r="A562" s="67" t="s">
        <v>762</v>
      </c>
      <c r="B562" s="303" t="s">
        <v>195</v>
      </c>
      <c r="C562" s="303" t="s">
        <v>195</v>
      </c>
      <c r="D562" s="303" t="s">
        <v>195</v>
      </c>
      <c r="E562" s="303" t="s">
        <v>195</v>
      </c>
      <c r="F562" s="303" t="s">
        <v>195</v>
      </c>
      <c r="G562" s="303" t="s">
        <v>195</v>
      </c>
    </row>
    <row r="563" spans="1:7">
      <c r="A563" s="343" t="s">
        <v>3416</v>
      </c>
      <c r="B563" s="303" t="s">
        <v>195</v>
      </c>
      <c r="C563" s="294">
        <v>1103.3068171277257</v>
      </c>
      <c r="D563" s="294">
        <v>42.371474794155858</v>
      </c>
      <c r="E563" s="303" t="s">
        <v>195</v>
      </c>
      <c r="F563" s="303" t="s">
        <v>195</v>
      </c>
      <c r="G563" s="298" t="s">
        <v>520</v>
      </c>
    </row>
    <row r="564" spans="1:7">
      <c r="A564" s="344" t="s">
        <v>763</v>
      </c>
      <c r="B564" s="303" t="s">
        <v>195</v>
      </c>
      <c r="C564" s="294" t="s">
        <v>522</v>
      </c>
      <c r="D564" s="294" t="s">
        <v>522</v>
      </c>
      <c r="E564" s="303" t="s">
        <v>195</v>
      </c>
      <c r="F564" s="303" t="s">
        <v>195</v>
      </c>
      <c r="G564" s="298" t="s">
        <v>520</v>
      </c>
    </row>
    <row r="565" spans="1:7">
      <c r="A565" s="344" t="s">
        <v>764</v>
      </c>
      <c r="B565" s="303" t="s">
        <v>195</v>
      </c>
      <c r="C565" s="294" t="s">
        <v>522</v>
      </c>
      <c r="D565" s="294" t="s">
        <v>522</v>
      </c>
      <c r="E565" s="303" t="s">
        <v>195</v>
      </c>
      <c r="F565" s="303" t="s">
        <v>195</v>
      </c>
      <c r="G565" s="298" t="s">
        <v>520</v>
      </c>
    </row>
    <row r="566" spans="1:7">
      <c r="A566" s="344" t="s">
        <v>765</v>
      </c>
      <c r="B566" s="303" t="s">
        <v>195</v>
      </c>
      <c r="C566" s="294">
        <v>10.4339141813269</v>
      </c>
      <c r="D566" s="294" t="s">
        <v>522</v>
      </c>
      <c r="E566" s="303" t="s">
        <v>195</v>
      </c>
      <c r="F566" s="303" t="s">
        <v>195</v>
      </c>
      <c r="G566" s="298" t="s">
        <v>520</v>
      </c>
    </row>
    <row r="567" spans="1:7">
      <c r="A567" s="344" t="s">
        <v>766</v>
      </c>
      <c r="B567" s="303" t="s">
        <v>195</v>
      </c>
      <c r="C567" s="294">
        <v>6.8670103189230298</v>
      </c>
      <c r="D567" s="294" t="s">
        <v>522</v>
      </c>
      <c r="E567" s="303" t="s">
        <v>195</v>
      </c>
      <c r="F567" s="303" t="s">
        <v>195</v>
      </c>
      <c r="G567" s="298" t="s">
        <v>520</v>
      </c>
    </row>
    <row r="568" spans="1:7">
      <c r="A568" s="344" t="s">
        <v>767</v>
      </c>
      <c r="B568" s="303" t="s">
        <v>195</v>
      </c>
      <c r="C568" s="294">
        <v>73.263053002758994</v>
      </c>
      <c r="D568" s="294" t="s">
        <v>522</v>
      </c>
      <c r="E568" s="303" t="s">
        <v>195</v>
      </c>
      <c r="F568" s="303" t="s">
        <v>195</v>
      </c>
      <c r="G568" s="298" t="s">
        <v>520</v>
      </c>
    </row>
    <row r="569" spans="1:7">
      <c r="A569" s="344" t="s">
        <v>768</v>
      </c>
      <c r="B569" s="303" t="s">
        <v>195</v>
      </c>
      <c r="C569" s="294">
        <v>6.6603451261630804</v>
      </c>
      <c r="D569" s="294">
        <v>7.8425112598720803</v>
      </c>
      <c r="E569" s="303" t="s">
        <v>195</v>
      </c>
      <c r="F569" s="303" t="s">
        <v>195</v>
      </c>
      <c r="G569" s="298" t="s">
        <v>520</v>
      </c>
    </row>
    <row r="570" spans="1:7">
      <c r="A570" s="344" t="s">
        <v>769</v>
      </c>
      <c r="B570" s="303" t="s">
        <v>195</v>
      </c>
      <c r="C570" s="294">
        <v>6.2083685766828101</v>
      </c>
      <c r="D570" s="294" t="s">
        <v>522</v>
      </c>
      <c r="E570" s="303" t="s">
        <v>195</v>
      </c>
      <c r="F570" s="303" t="s">
        <v>195</v>
      </c>
      <c r="G570" s="298" t="s">
        <v>520</v>
      </c>
    </row>
    <row r="571" spans="1:7">
      <c r="A571" s="344" t="s">
        <v>770</v>
      </c>
      <c r="B571" s="303" t="s">
        <v>195</v>
      </c>
      <c r="C571" s="294">
        <v>15.278275422757799</v>
      </c>
      <c r="D571" s="294">
        <v>15.52463493848148</v>
      </c>
      <c r="E571" s="303" t="s">
        <v>195</v>
      </c>
      <c r="F571" s="303" t="s">
        <v>195</v>
      </c>
      <c r="G571" s="298" t="s">
        <v>520</v>
      </c>
    </row>
    <row r="572" spans="1:7">
      <c r="A572" s="344" t="s">
        <v>771</v>
      </c>
      <c r="B572" s="303" t="s">
        <v>195</v>
      </c>
      <c r="C572" s="294">
        <v>8.8016924452317795</v>
      </c>
      <c r="D572" s="294">
        <v>8.48939568274767</v>
      </c>
      <c r="E572" s="303" t="s">
        <v>195</v>
      </c>
      <c r="F572" s="303" t="s">
        <v>195</v>
      </c>
      <c r="G572" s="298" t="s">
        <v>520</v>
      </c>
    </row>
    <row r="573" spans="1:7">
      <c r="A573" s="344" t="s">
        <v>772</v>
      </c>
      <c r="B573" s="303" t="s">
        <v>195</v>
      </c>
      <c r="C573" s="294">
        <v>5.1525731574840696</v>
      </c>
      <c r="D573" s="294" t="s">
        <v>522</v>
      </c>
      <c r="E573" s="303" t="s">
        <v>195</v>
      </c>
      <c r="F573" s="303" t="s">
        <v>195</v>
      </c>
      <c r="G573" s="298" t="s">
        <v>520</v>
      </c>
    </row>
    <row r="574" spans="1:7">
      <c r="A574" s="344" t="s">
        <v>773</v>
      </c>
      <c r="B574" s="303" t="s">
        <v>195</v>
      </c>
      <c r="C574" s="294">
        <v>961.657313045705</v>
      </c>
      <c r="D574" s="294">
        <v>10.514932913054629</v>
      </c>
      <c r="E574" s="303" t="s">
        <v>195</v>
      </c>
      <c r="F574" s="303" t="s">
        <v>195</v>
      </c>
      <c r="G574" s="298" t="s">
        <v>520</v>
      </c>
    </row>
    <row r="575" spans="1:7">
      <c r="A575" s="344" t="s">
        <v>3272</v>
      </c>
      <c r="B575" s="303" t="s">
        <v>195</v>
      </c>
      <c r="C575" s="294">
        <v>7.2448214116877399</v>
      </c>
      <c r="D575" s="294" t="s">
        <v>522</v>
      </c>
      <c r="E575" s="303" t="s">
        <v>195</v>
      </c>
      <c r="F575" s="303" t="s">
        <v>195</v>
      </c>
      <c r="G575" s="298" t="s">
        <v>520</v>
      </c>
    </row>
    <row r="576" spans="1:7">
      <c r="A576" s="344" t="s">
        <v>3273</v>
      </c>
      <c r="B576" s="303" t="s">
        <v>195</v>
      </c>
      <c r="C576" s="294">
        <v>1.7394504390044301</v>
      </c>
      <c r="D576" s="294" t="s">
        <v>522</v>
      </c>
      <c r="E576" s="303" t="s">
        <v>195</v>
      </c>
      <c r="F576" s="303" t="s">
        <v>195</v>
      </c>
      <c r="G576" s="298" t="s">
        <v>520</v>
      </c>
    </row>
    <row r="577" spans="1:7">
      <c r="A577" s="326" t="s">
        <v>774</v>
      </c>
      <c r="B577" s="303" t="s">
        <v>195</v>
      </c>
      <c r="C577" s="294">
        <v>3.47664809845039</v>
      </c>
      <c r="D577" s="294">
        <v>1.15882913799309</v>
      </c>
      <c r="E577" s="303" t="s">
        <v>195</v>
      </c>
      <c r="F577" s="303" t="s">
        <v>195</v>
      </c>
      <c r="G577" s="298" t="s">
        <v>520</v>
      </c>
    </row>
    <row r="578" spans="1:7">
      <c r="A578" s="326" t="s">
        <v>775</v>
      </c>
      <c r="B578" s="303" t="s">
        <v>195</v>
      </c>
      <c r="C578" s="294">
        <v>812.30140082016101</v>
      </c>
      <c r="D578" s="294">
        <v>5.4580785736261301</v>
      </c>
      <c r="E578" s="303" t="s">
        <v>195</v>
      </c>
      <c r="F578" s="303" t="s">
        <v>195</v>
      </c>
      <c r="G578" s="298" t="s">
        <v>520</v>
      </c>
    </row>
    <row r="579" spans="1:7">
      <c r="A579" s="326" t="s">
        <v>776</v>
      </c>
      <c r="B579" s="303" t="s">
        <v>195</v>
      </c>
      <c r="C579" s="294">
        <v>143.12910339503199</v>
      </c>
      <c r="D579" s="294">
        <v>5.9231313104706302</v>
      </c>
      <c r="E579" s="303" t="s">
        <v>195</v>
      </c>
      <c r="F579" s="303" t="s">
        <v>195</v>
      </c>
      <c r="G579" s="294" t="s">
        <v>520</v>
      </c>
    </row>
    <row r="580" spans="1:7">
      <c r="A580" s="345" t="s">
        <v>777</v>
      </c>
      <c r="B580" s="303" t="s">
        <v>195</v>
      </c>
      <c r="C580" s="294" t="s">
        <v>547</v>
      </c>
      <c r="D580" s="294" t="s">
        <v>547</v>
      </c>
      <c r="E580" s="303" t="s">
        <v>195</v>
      </c>
      <c r="F580" s="303" t="s">
        <v>195</v>
      </c>
      <c r="G580" s="298" t="s">
        <v>520</v>
      </c>
    </row>
    <row r="581" spans="1:7">
      <c r="A581" s="345" t="s">
        <v>778</v>
      </c>
      <c r="B581" s="303" t="s">
        <v>195</v>
      </c>
      <c r="C581" s="294">
        <v>0.97110900520321997</v>
      </c>
      <c r="D581" s="294">
        <v>8.605344306328E-2</v>
      </c>
      <c r="E581" s="303" t="s">
        <v>195</v>
      </c>
      <c r="F581" s="303" t="s">
        <v>195</v>
      </c>
      <c r="G581" s="298" t="s">
        <v>520</v>
      </c>
    </row>
    <row r="582" spans="1:7">
      <c r="A582" s="345" t="s">
        <v>779</v>
      </c>
      <c r="B582" s="303" t="s">
        <v>195</v>
      </c>
      <c r="C582" s="294">
        <v>12.102255140157601</v>
      </c>
      <c r="D582" s="294">
        <v>0.46691353425823001</v>
      </c>
      <c r="E582" s="303" t="s">
        <v>195</v>
      </c>
      <c r="F582" s="303" t="s">
        <v>195</v>
      </c>
      <c r="G582" s="298" t="s">
        <v>520</v>
      </c>
    </row>
    <row r="583" spans="1:7">
      <c r="A583" s="345" t="s">
        <v>780</v>
      </c>
      <c r="B583" s="303" t="s">
        <v>195</v>
      </c>
      <c r="C583" s="294">
        <v>0.20352704247281</v>
      </c>
      <c r="D583" s="294">
        <v>8.4830813865599992E-3</v>
      </c>
      <c r="E583" s="303" t="s">
        <v>195</v>
      </c>
      <c r="F583" s="303" t="s">
        <v>195</v>
      </c>
      <c r="G583" s="298" t="s">
        <v>520</v>
      </c>
    </row>
    <row r="584" spans="1:7">
      <c r="A584" s="345" t="s">
        <v>781</v>
      </c>
      <c r="B584" s="303" t="s">
        <v>195</v>
      </c>
      <c r="C584" s="294">
        <v>129.43079884371301</v>
      </c>
      <c r="D584" s="294">
        <v>5.3616812517625601</v>
      </c>
      <c r="E584" s="303" t="s">
        <v>195</v>
      </c>
      <c r="F584" s="303" t="s">
        <v>195</v>
      </c>
      <c r="G584" s="298" t="s">
        <v>520</v>
      </c>
    </row>
    <row r="585" spans="1:7">
      <c r="A585" s="346" t="s">
        <v>782</v>
      </c>
      <c r="B585" s="303" t="s">
        <v>195</v>
      </c>
      <c r="C585" s="294">
        <v>0.42141336348535002</v>
      </c>
      <c r="D585" s="294" t="s">
        <v>522</v>
      </c>
      <c r="E585" s="303" t="s">
        <v>195</v>
      </c>
      <c r="F585" s="303" t="s">
        <v>195</v>
      </c>
      <c r="G585" s="294" t="s">
        <v>520</v>
      </c>
    </row>
    <row r="586" spans="1:7">
      <c r="A586" s="347" t="s">
        <v>783</v>
      </c>
      <c r="B586" s="303" t="s">
        <v>195</v>
      </c>
      <c r="C586" s="294">
        <v>0.42141336348535002</v>
      </c>
      <c r="D586" s="294" t="s">
        <v>522</v>
      </c>
      <c r="E586" s="303" t="s">
        <v>195</v>
      </c>
      <c r="F586" s="303" t="s">
        <v>195</v>
      </c>
      <c r="G586" s="298" t="s">
        <v>520</v>
      </c>
    </row>
    <row r="587" spans="1:7" ht="16" thickBot="1">
      <c r="A587" s="326" t="s">
        <v>3417</v>
      </c>
      <c r="B587" s="303" t="s">
        <v>195</v>
      </c>
      <c r="C587" s="303" t="s">
        <v>195</v>
      </c>
      <c r="D587" s="294" t="s">
        <v>522</v>
      </c>
      <c r="E587" s="303" t="s">
        <v>195</v>
      </c>
      <c r="F587" s="303" t="s">
        <v>195</v>
      </c>
      <c r="G587" s="303" t="s">
        <v>195</v>
      </c>
    </row>
    <row r="588" spans="1:7" s="262" customFormat="1" ht="12.75" customHeight="1" thickTop="1">
      <c r="A588" s="68" t="s">
        <v>785</v>
      </c>
      <c r="B588" s="303" t="s">
        <v>195</v>
      </c>
      <c r="C588" s="294">
        <v>719.88457694084161</v>
      </c>
      <c r="D588" s="303" t="s">
        <v>195</v>
      </c>
      <c r="E588" s="303" t="s">
        <v>195</v>
      </c>
      <c r="F588" s="303" t="s">
        <v>195</v>
      </c>
      <c r="G588" s="294" t="s">
        <v>520</v>
      </c>
    </row>
    <row r="589" spans="1:7" s="262" customFormat="1" ht="12.75" customHeight="1">
      <c r="A589" s="69" t="s">
        <v>786</v>
      </c>
      <c r="B589" s="303" t="s">
        <v>195</v>
      </c>
      <c r="C589" s="298" t="s">
        <v>520</v>
      </c>
      <c r="D589" s="294">
        <v>1051.644218550199</v>
      </c>
      <c r="E589" s="298" t="s">
        <v>520</v>
      </c>
      <c r="F589" s="298" t="s">
        <v>520</v>
      </c>
      <c r="G589" s="298" t="s">
        <v>520</v>
      </c>
    </row>
    <row r="590" spans="1:7" s="262" customFormat="1" ht="12.75" customHeight="1">
      <c r="A590" s="69" t="s">
        <v>787</v>
      </c>
      <c r="B590" s="303" t="s">
        <v>195</v>
      </c>
      <c r="C590" s="294" t="s">
        <v>522</v>
      </c>
      <c r="D590" s="294" t="s">
        <v>522</v>
      </c>
      <c r="E590" s="298" t="s">
        <v>522</v>
      </c>
      <c r="F590" s="298" t="s">
        <v>522</v>
      </c>
      <c r="G590" s="298" t="s">
        <v>520</v>
      </c>
    </row>
    <row r="591" spans="1:7" s="262" customFormat="1" ht="12.75" customHeight="1">
      <c r="A591" s="69" t="s">
        <v>788</v>
      </c>
      <c r="B591" s="303" t="s">
        <v>195</v>
      </c>
      <c r="C591" s="294">
        <v>17.318326450965749</v>
      </c>
      <c r="D591" s="294">
        <v>0.63206652889299997</v>
      </c>
      <c r="E591" s="298">
        <v>14.91067980114685</v>
      </c>
      <c r="F591" s="298">
        <v>363.40666610922074</v>
      </c>
      <c r="G591" s="298" t="s">
        <v>520</v>
      </c>
    </row>
    <row r="592" spans="1:7" s="262" customFormat="1" ht="14.25" customHeight="1">
      <c r="A592" s="333" t="s">
        <v>789</v>
      </c>
      <c r="B592" s="294">
        <v>4349.248664685867</v>
      </c>
      <c r="C592" s="303" t="s">
        <v>195</v>
      </c>
      <c r="D592" s="303" t="s">
        <v>195</v>
      </c>
      <c r="E592" s="303" t="s">
        <v>195</v>
      </c>
      <c r="F592" s="303" t="s">
        <v>195</v>
      </c>
      <c r="G592" s="303" t="s">
        <v>195</v>
      </c>
    </row>
    <row r="593" spans="1:7" s="262" customFormat="1" ht="12" customHeight="1">
      <c r="A593" s="333" t="s">
        <v>790</v>
      </c>
      <c r="B593" s="294">
        <v>3504.4603945689328</v>
      </c>
      <c r="C593" s="303" t="s">
        <v>195</v>
      </c>
      <c r="D593" s="303" t="s">
        <v>195</v>
      </c>
      <c r="E593" s="303" t="s">
        <v>195</v>
      </c>
      <c r="F593" s="303" t="s">
        <v>195</v>
      </c>
      <c r="G593" s="303" t="s">
        <v>195</v>
      </c>
    </row>
    <row r="594" spans="1:7" s="262" customFormat="1" ht="12" customHeight="1">
      <c r="A594" s="330" t="s">
        <v>791</v>
      </c>
      <c r="B594" s="294" t="s">
        <v>520</v>
      </c>
      <c r="C594" s="303" t="s">
        <v>195</v>
      </c>
      <c r="D594" s="303" t="s">
        <v>195</v>
      </c>
      <c r="E594" s="303" t="s">
        <v>195</v>
      </c>
      <c r="F594" s="303" t="s">
        <v>195</v>
      </c>
      <c r="G594" s="303" t="s">
        <v>195</v>
      </c>
    </row>
    <row r="595" spans="1:7" s="262" customFormat="1" ht="13.5" customHeight="1">
      <c r="A595" s="70" t="s">
        <v>792</v>
      </c>
      <c r="B595" s="294" t="s">
        <v>520</v>
      </c>
      <c r="C595" s="294" t="s">
        <v>520</v>
      </c>
      <c r="D595" s="294" t="s">
        <v>520</v>
      </c>
      <c r="E595" s="294" t="s">
        <v>520</v>
      </c>
      <c r="F595" s="294" t="s">
        <v>520</v>
      </c>
      <c r="G595" s="294" t="s">
        <v>520</v>
      </c>
    </row>
    <row r="596" spans="1:7">
      <c r="A596"/>
      <c r="B596"/>
      <c r="C596"/>
      <c r="D596"/>
      <c r="E596"/>
    </row>
    <row r="597" spans="1:7">
      <c r="A597" s="71" t="s">
        <v>793</v>
      </c>
      <c r="B597" s="72">
        <f>B519</f>
        <v>7853.7090592547993</v>
      </c>
      <c r="C597" s="72">
        <f t="shared" ref="C597:G597" si="10">C519</f>
        <v>9571.8991649314175</v>
      </c>
      <c r="D597" s="72">
        <f t="shared" si="10"/>
        <v>1107.1877988953377</v>
      </c>
      <c r="E597" s="72">
        <f t="shared" si="10"/>
        <v>14.91067980114685</v>
      </c>
      <c r="F597" s="72">
        <f t="shared" si="10"/>
        <v>363.40666610922074</v>
      </c>
      <c r="G597" s="72" t="str">
        <f t="shared" si="10"/>
        <v>NA</v>
      </c>
    </row>
    <row r="598" spans="1:7">
      <c r="A598"/>
      <c r="B598"/>
      <c r="C598"/>
      <c r="D598"/>
      <c r="E598"/>
    </row>
    <row r="600" spans="1:7" ht="16">
      <c r="A600" s="227" t="s">
        <v>794</v>
      </c>
      <c r="B600" s="232"/>
      <c r="C600" s="232"/>
      <c r="D600" s="232"/>
      <c r="E600" s="232"/>
      <c r="F600" s="232"/>
      <c r="G600" s="49" t="s">
        <v>504</v>
      </c>
    </row>
    <row r="601" spans="1:7" ht="16">
      <c r="A601" s="227" t="s">
        <v>693</v>
      </c>
      <c r="B601" s="232"/>
      <c r="C601" s="232"/>
      <c r="D601" s="232"/>
      <c r="E601" s="232"/>
      <c r="F601" s="232"/>
      <c r="G601" s="49" t="s">
        <v>3421</v>
      </c>
    </row>
    <row r="602" spans="1:7">
      <c r="A602" s="232"/>
      <c r="B602" s="232"/>
      <c r="C602" s="232"/>
      <c r="D602" s="232"/>
      <c r="E602" s="232"/>
      <c r="F602" s="232"/>
      <c r="G602" s="49" t="s">
        <v>505</v>
      </c>
    </row>
    <row r="603" spans="1:7">
      <c r="A603" s="232"/>
      <c r="B603" s="232"/>
      <c r="C603" s="232"/>
      <c r="D603" s="232"/>
      <c r="E603" s="232"/>
      <c r="F603" s="232"/>
      <c r="G603" s="263"/>
    </row>
    <row r="604" spans="1:7" ht="54" customHeight="1">
      <c r="A604" s="415" t="s">
        <v>506</v>
      </c>
      <c r="B604" s="73" t="s">
        <v>795</v>
      </c>
      <c r="C604" s="73" t="s">
        <v>796</v>
      </c>
      <c r="D604" s="73" t="s">
        <v>797</v>
      </c>
      <c r="E604" s="73" t="s">
        <v>645</v>
      </c>
      <c r="F604" s="73" t="s">
        <v>511</v>
      </c>
      <c r="G604" s="73" t="s">
        <v>512</v>
      </c>
    </row>
    <row r="605" spans="1:7" ht="16" thickBot="1">
      <c r="A605" s="416"/>
      <c r="B605" s="417" t="s">
        <v>514</v>
      </c>
      <c r="C605" s="418"/>
      <c r="D605" s="418"/>
      <c r="E605" s="418"/>
      <c r="F605" s="418"/>
      <c r="G605" s="419"/>
    </row>
    <row r="606" spans="1:7" ht="16" thickTop="1">
      <c r="A606" s="74" t="s">
        <v>798</v>
      </c>
      <c r="B606" s="294">
        <v>-804822.59440781723</v>
      </c>
      <c r="C606" s="294">
        <v>372.43546381101726</v>
      </c>
      <c r="D606" s="294">
        <v>25.029760442267989</v>
      </c>
      <c r="E606" s="294">
        <v>147.8993015761074</v>
      </c>
      <c r="F606" s="294">
        <v>4868.9398569495861</v>
      </c>
      <c r="G606" s="294" t="s">
        <v>543</v>
      </c>
    </row>
    <row r="607" spans="1:7">
      <c r="A607" s="75" t="s">
        <v>799</v>
      </c>
      <c r="B607" s="294">
        <v>-654156.12397938303</v>
      </c>
      <c r="C607" s="294">
        <v>198.63743168945703</v>
      </c>
      <c r="D607" s="294">
        <v>12.417582721024869</v>
      </c>
      <c r="E607" s="294">
        <v>126.4269505761074</v>
      </c>
      <c r="F607" s="294">
        <v>4511.0673989495863</v>
      </c>
      <c r="G607" s="294" t="s">
        <v>543</v>
      </c>
    </row>
    <row r="608" spans="1:7">
      <c r="A608" s="76" t="s">
        <v>800</v>
      </c>
      <c r="B608" s="294">
        <v>-556239.34998271859</v>
      </c>
      <c r="C608" s="294">
        <v>198.08203006879788</v>
      </c>
      <c r="D608" s="294">
        <v>12.10683877801865</v>
      </c>
      <c r="E608" s="298">
        <v>126.4269505761074</v>
      </c>
      <c r="F608" s="298">
        <v>4511.0673989495863</v>
      </c>
      <c r="G608" s="298" t="s">
        <v>547</v>
      </c>
    </row>
    <row r="609" spans="1:7">
      <c r="A609" s="348" t="s">
        <v>801</v>
      </c>
      <c r="B609" s="294">
        <v>-98672.724874388499</v>
      </c>
      <c r="C609" s="294" t="s">
        <v>522</v>
      </c>
      <c r="D609" s="294" t="s">
        <v>3264</v>
      </c>
      <c r="E609" s="298" t="s">
        <v>520</v>
      </c>
      <c r="F609" s="298" t="s">
        <v>520</v>
      </c>
      <c r="G609" s="298" t="s">
        <v>520</v>
      </c>
    </row>
    <row r="610" spans="1:7">
      <c r="A610" s="76" t="s">
        <v>802</v>
      </c>
      <c r="B610" s="294">
        <v>23157.998294787925</v>
      </c>
      <c r="C610" s="294" t="s">
        <v>3274</v>
      </c>
      <c r="D610" s="294" t="s">
        <v>3274</v>
      </c>
      <c r="E610" s="294" t="s">
        <v>520</v>
      </c>
      <c r="F610" s="294" t="s">
        <v>520</v>
      </c>
      <c r="G610" s="294" t="s">
        <v>520</v>
      </c>
    </row>
    <row r="611" spans="1:7">
      <c r="A611" s="76" t="s">
        <v>803</v>
      </c>
      <c r="B611" s="294">
        <v>-29001.50383515003</v>
      </c>
      <c r="C611" s="294" t="s">
        <v>618</v>
      </c>
      <c r="D611" s="294" t="s">
        <v>618</v>
      </c>
      <c r="E611" s="298" t="s">
        <v>520</v>
      </c>
      <c r="F611" s="298" t="s">
        <v>520</v>
      </c>
      <c r="G611" s="298" t="s">
        <v>520</v>
      </c>
    </row>
    <row r="612" spans="1:7">
      <c r="A612" s="76" t="s">
        <v>804</v>
      </c>
      <c r="B612" s="294">
        <v>52159.502129937959</v>
      </c>
      <c r="C612" s="294" t="s">
        <v>618</v>
      </c>
      <c r="D612" s="294" t="s">
        <v>618</v>
      </c>
      <c r="E612" s="298" t="s">
        <v>520</v>
      </c>
      <c r="F612" s="298" t="s">
        <v>520</v>
      </c>
      <c r="G612" s="298" t="s">
        <v>520</v>
      </c>
    </row>
    <row r="613" spans="1:7">
      <c r="A613" s="75" t="s">
        <v>805</v>
      </c>
      <c r="B613" s="294">
        <v>-30056.90270642428</v>
      </c>
      <c r="C613" s="294">
        <v>12.663181</v>
      </c>
      <c r="D613" s="294">
        <v>1.1562030000000001</v>
      </c>
      <c r="E613" s="294">
        <v>21.472351</v>
      </c>
      <c r="F613" s="294">
        <v>357.87245800000005</v>
      </c>
      <c r="G613" s="294" t="s">
        <v>520</v>
      </c>
    </row>
    <row r="614" spans="1:7">
      <c r="A614" s="76" t="s">
        <v>806</v>
      </c>
      <c r="B614" s="294">
        <v>10024.42566404653</v>
      </c>
      <c r="C614" s="294">
        <v>12.663181</v>
      </c>
      <c r="D614" s="294">
        <v>1.1562030000000001</v>
      </c>
      <c r="E614" s="298">
        <v>21.472351</v>
      </c>
      <c r="F614" s="298">
        <v>357.87245800000005</v>
      </c>
      <c r="G614" s="298" t="s">
        <v>520</v>
      </c>
    </row>
    <row r="615" spans="1:7">
      <c r="A615" s="348" t="s">
        <v>807</v>
      </c>
      <c r="B615" s="294">
        <v>-40081.328370470808</v>
      </c>
      <c r="C615" s="294" t="s">
        <v>522</v>
      </c>
      <c r="D615" s="294" t="s">
        <v>618</v>
      </c>
      <c r="E615" s="298" t="s">
        <v>520</v>
      </c>
      <c r="F615" s="298" t="s">
        <v>520</v>
      </c>
      <c r="G615" s="298" t="s">
        <v>520</v>
      </c>
    </row>
    <row r="616" spans="1:7">
      <c r="A616" s="76" t="s">
        <v>808</v>
      </c>
      <c r="B616" s="294">
        <v>-6109.6062039457893</v>
      </c>
      <c r="C616" s="294">
        <v>161.13485112156022</v>
      </c>
      <c r="D616" s="294">
        <v>0.59525414428571</v>
      </c>
      <c r="E616" s="294" t="s">
        <v>520</v>
      </c>
      <c r="F616" s="294" t="s">
        <v>520</v>
      </c>
      <c r="G616" s="294" t="s">
        <v>520</v>
      </c>
    </row>
    <row r="617" spans="1:7">
      <c r="A617" s="76" t="s">
        <v>809</v>
      </c>
      <c r="B617" s="294">
        <v>-10133.523605752287</v>
      </c>
      <c r="C617" s="294" t="s">
        <v>547</v>
      </c>
      <c r="D617" s="294">
        <v>0.59215403</v>
      </c>
      <c r="E617" s="298" t="s">
        <v>520</v>
      </c>
      <c r="F617" s="298" t="s">
        <v>520</v>
      </c>
      <c r="G617" s="298" t="s">
        <v>520</v>
      </c>
    </row>
    <row r="618" spans="1:7">
      <c r="A618" s="76" t="s">
        <v>810</v>
      </c>
      <c r="B618" s="294">
        <v>439.03348336053682</v>
      </c>
      <c r="C618" s="294" t="s">
        <v>547</v>
      </c>
      <c r="D618" s="294" t="s">
        <v>543</v>
      </c>
      <c r="E618" s="298" t="s">
        <v>520</v>
      </c>
      <c r="F618" s="298" t="s">
        <v>520</v>
      </c>
      <c r="G618" s="298" t="s">
        <v>520</v>
      </c>
    </row>
    <row r="619" spans="1:7">
      <c r="A619" s="75" t="s">
        <v>811</v>
      </c>
      <c r="B619" s="294">
        <v>-31610.861039128908</v>
      </c>
      <c r="C619" s="294" t="s">
        <v>547</v>
      </c>
      <c r="D619" s="294">
        <v>6.04757815668298</v>
      </c>
      <c r="E619" s="294" t="s">
        <v>547</v>
      </c>
      <c r="F619" s="294" t="s">
        <v>547</v>
      </c>
      <c r="G619" s="294" t="s">
        <v>520</v>
      </c>
    </row>
    <row r="620" spans="1:7">
      <c r="A620" s="76" t="s">
        <v>812</v>
      </c>
      <c r="B620" s="294">
        <v>-116642.3750794526</v>
      </c>
      <c r="C620" s="294" t="s">
        <v>547</v>
      </c>
      <c r="D620" s="294">
        <v>6.04757815668298</v>
      </c>
      <c r="E620" s="298" t="s">
        <v>547</v>
      </c>
      <c r="F620" s="298" t="s">
        <v>547</v>
      </c>
      <c r="G620" s="298" t="s">
        <v>520</v>
      </c>
    </row>
    <row r="621" spans="1:7">
      <c r="A621" s="348" t="s">
        <v>813</v>
      </c>
      <c r="B621" s="294">
        <v>85031.514040323702</v>
      </c>
      <c r="C621" s="294" t="s">
        <v>547</v>
      </c>
      <c r="D621" s="294" t="s">
        <v>618</v>
      </c>
      <c r="E621" s="298" t="s">
        <v>547</v>
      </c>
      <c r="F621" s="298" t="s">
        <v>547</v>
      </c>
      <c r="G621" s="298" t="s">
        <v>520</v>
      </c>
    </row>
    <row r="622" spans="1:7">
      <c r="A622" s="76" t="s">
        <v>814</v>
      </c>
      <c r="B622" s="294" t="s">
        <v>547</v>
      </c>
      <c r="C622" s="294" t="s">
        <v>543</v>
      </c>
      <c r="D622" s="294" t="s">
        <v>543</v>
      </c>
      <c r="E622" s="294" t="s">
        <v>520</v>
      </c>
      <c r="F622" s="294" t="s">
        <v>520</v>
      </c>
      <c r="G622" s="294" t="s">
        <v>520</v>
      </c>
    </row>
    <row r="623" spans="1:7">
      <c r="A623" s="76" t="s">
        <v>815</v>
      </c>
      <c r="B623" s="303" t="s">
        <v>195</v>
      </c>
      <c r="C623" s="303" t="s">
        <v>195</v>
      </c>
      <c r="D623" s="303" t="s">
        <v>195</v>
      </c>
      <c r="E623" s="303" t="s">
        <v>195</v>
      </c>
      <c r="F623" s="303" t="s">
        <v>195</v>
      </c>
      <c r="G623" s="303" t="s">
        <v>195</v>
      </c>
    </row>
    <row r="624" spans="1:7">
      <c r="A624" s="76" t="s">
        <v>816</v>
      </c>
      <c r="B624" s="294" t="s">
        <v>547</v>
      </c>
      <c r="C624" s="294" t="s">
        <v>520</v>
      </c>
      <c r="D624" s="294" t="s">
        <v>520</v>
      </c>
      <c r="E624" s="298" t="s">
        <v>520</v>
      </c>
      <c r="F624" s="298" t="s">
        <v>520</v>
      </c>
      <c r="G624" s="298" t="s">
        <v>520</v>
      </c>
    </row>
    <row r="625" spans="1:8">
      <c r="A625" s="75" t="s">
        <v>817</v>
      </c>
      <c r="B625" s="294">
        <v>-106047.09877372319</v>
      </c>
      <c r="C625" s="303" t="s">
        <v>195</v>
      </c>
      <c r="D625" s="303" t="s">
        <v>195</v>
      </c>
      <c r="E625" s="303" t="s">
        <v>195</v>
      </c>
      <c r="F625" s="303" t="s">
        <v>195</v>
      </c>
      <c r="G625" s="303" t="s">
        <v>195</v>
      </c>
    </row>
    <row r="626" spans="1:8">
      <c r="A626" s="264" t="s">
        <v>818</v>
      </c>
      <c r="B626" s="294" t="s">
        <v>3274</v>
      </c>
      <c r="C626" s="294" t="s">
        <v>543</v>
      </c>
      <c r="D626" s="294">
        <v>2.41583792</v>
      </c>
      <c r="E626" s="294" t="s">
        <v>520</v>
      </c>
      <c r="F626" s="294" t="s">
        <v>520</v>
      </c>
      <c r="G626" s="294" t="s">
        <v>520</v>
      </c>
    </row>
    <row r="627" spans="1:8">
      <c r="A627" s="336" t="s">
        <v>819</v>
      </c>
      <c r="B627" s="294" t="s">
        <v>3274</v>
      </c>
      <c r="C627" s="294" t="s">
        <v>543</v>
      </c>
      <c r="D627" s="294">
        <v>2.41583792</v>
      </c>
      <c r="E627" s="294" t="s">
        <v>520</v>
      </c>
      <c r="F627" s="294" t="s">
        <v>520</v>
      </c>
      <c r="G627" s="294" t="s">
        <v>520</v>
      </c>
    </row>
    <row r="629" spans="1:8" ht="16">
      <c r="A629" s="50" t="s">
        <v>820</v>
      </c>
      <c r="B629" s="51">
        <f>B606</f>
        <v>-804822.59440781723</v>
      </c>
      <c r="C629" s="62">
        <f t="shared" ref="C629:G629" si="11">C606</f>
        <v>372.43546381101726</v>
      </c>
      <c r="D629" s="62">
        <f t="shared" si="11"/>
        <v>25.029760442267989</v>
      </c>
      <c r="E629" s="62">
        <f t="shared" si="11"/>
        <v>147.8993015761074</v>
      </c>
      <c r="F629" s="62">
        <f t="shared" si="11"/>
        <v>4868.9398569495861</v>
      </c>
      <c r="G629" s="62" t="str">
        <f t="shared" si="11"/>
        <v>NE,NA</v>
      </c>
    </row>
    <row r="632" spans="1:8" ht="16">
      <c r="A632" s="422" t="s">
        <v>821</v>
      </c>
      <c r="B632" s="422"/>
      <c r="C632" s="232"/>
      <c r="D632" s="232"/>
      <c r="E632" s="232"/>
      <c r="F632" s="232"/>
      <c r="G632" s="232"/>
      <c r="H632" s="49" t="s">
        <v>504</v>
      </c>
    </row>
    <row r="633" spans="1:8" ht="16">
      <c r="A633" s="247" t="s">
        <v>693</v>
      </c>
      <c r="B633" s="52"/>
      <c r="C633" s="232"/>
      <c r="D633" s="232"/>
      <c r="E633" s="232"/>
      <c r="F633" s="232"/>
      <c r="G633" s="232"/>
      <c r="H633" s="49" t="s">
        <v>3421</v>
      </c>
    </row>
    <row r="634" spans="1:8">
      <c r="A634" s="232"/>
      <c r="B634" s="232"/>
      <c r="C634" s="232"/>
      <c r="D634" s="232"/>
      <c r="E634" s="232"/>
      <c r="F634" s="232"/>
      <c r="G634" s="232"/>
      <c r="H634" s="49" t="s">
        <v>505</v>
      </c>
    </row>
    <row r="635" spans="1:8">
      <c r="A635" s="232"/>
      <c r="B635" s="232"/>
      <c r="C635" s="232"/>
      <c r="D635" s="232"/>
      <c r="E635" s="232"/>
      <c r="F635" s="232"/>
      <c r="G635" s="232"/>
      <c r="H635" s="265"/>
    </row>
    <row r="636" spans="1:8">
      <c r="A636" s="410" t="s">
        <v>822</v>
      </c>
      <c r="B636" s="266" t="s">
        <v>823</v>
      </c>
      <c r="C636" s="267" t="s">
        <v>508</v>
      </c>
      <c r="D636" s="267" t="s">
        <v>509</v>
      </c>
      <c r="E636" s="267" t="s">
        <v>645</v>
      </c>
      <c r="F636" s="268" t="s">
        <v>511</v>
      </c>
      <c r="G636" s="269" t="s">
        <v>512</v>
      </c>
      <c r="H636" s="268" t="s">
        <v>646</v>
      </c>
    </row>
    <row r="637" spans="1:8" ht="16" thickBot="1">
      <c r="A637" s="411"/>
      <c r="B637" s="412" t="s">
        <v>514</v>
      </c>
      <c r="C637" s="413"/>
      <c r="D637" s="413"/>
      <c r="E637" s="413"/>
      <c r="F637" s="413"/>
      <c r="G637" s="413"/>
      <c r="H637" s="414"/>
    </row>
    <row r="638" spans="1:8" ht="16" thickTop="1">
      <c r="A638" s="270" t="s">
        <v>824</v>
      </c>
      <c r="B638" s="294" t="s">
        <v>3269</v>
      </c>
      <c r="C638" s="294">
        <v>6134.8125898395247</v>
      </c>
      <c r="D638" s="294">
        <v>82.700895060478175</v>
      </c>
      <c r="E638" s="294">
        <v>2.3460190219567099</v>
      </c>
      <c r="F638" s="294">
        <v>6.5483463597946603</v>
      </c>
      <c r="G638" s="294">
        <v>114.39560414851302</v>
      </c>
      <c r="H638" s="294">
        <v>0.74349333311907995</v>
      </c>
    </row>
    <row r="639" spans="1:8">
      <c r="A639" s="271" t="s">
        <v>826</v>
      </c>
      <c r="B639" s="294" t="s">
        <v>582</v>
      </c>
      <c r="C639" s="294">
        <v>5255.3700428550756</v>
      </c>
      <c r="D639" s="303" t="s">
        <v>195</v>
      </c>
      <c r="E639" s="294">
        <v>2.3460190219567099</v>
      </c>
      <c r="F639" s="294">
        <v>6.1117899358083498</v>
      </c>
      <c r="G639" s="294">
        <v>21.695718028166269</v>
      </c>
      <c r="H639" s="303" t="s">
        <v>195</v>
      </c>
    </row>
    <row r="640" spans="1:8">
      <c r="A640" s="331" t="s">
        <v>827</v>
      </c>
      <c r="B640" s="294" t="s">
        <v>582</v>
      </c>
      <c r="C640" s="294">
        <v>5255.3700428550756</v>
      </c>
      <c r="D640" s="303" t="s">
        <v>195</v>
      </c>
      <c r="E640" s="298">
        <v>2.3460190219567099</v>
      </c>
      <c r="F640" s="298">
        <v>6.1117899358083498</v>
      </c>
      <c r="G640" s="298">
        <v>21.695718028166269</v>
      </c>
      <c r="H640" s="303" t="s">
        <v>195</v>
      </c>
    </row>
    <row r="641" spans="1:8">
      <c r="A641" s="331" t="s">
        <v>828</v>
      </c>
      <c r="B641" s="294" t="s">
        <v>549</v>
      </c>
      <c r="C641" s="294" t="s">
        <v>549</v>
      </c>
      <c r="D641" s="303" t="s">
        <v>195</v>
      </c>
      <c r="E641" s="298" t="s">
        <v>549</v>
      </c>
      <c r="F641" s="298" t="s">
        <v>549</v>
      </c>
      <c r="G641" s="298" t="s">
        <v>549</v>
      </c>
      <c r="H641" s="303" t="s">
        <v>195</v>
      </c>
    </row>
    <row r="642" spans="1:8">
      <c r="A642" s="349" t="s">
        <v>829</v>
      </c>
      <c r="B642" s="294" t="s">
        <v>549</v>
      </c>
      <c r="C642" s="294" t="s">
        <v>549</v>
      </c>
      <c r="D642" s="303" t="s">
        <v>195</v>
      </c>
      <c r="E642" s="294" t="s">
        <v>549</v>
      </c>
      <c r="F642" s="294" t="s">
        <v>549</v>
      </c>
      <c r="G642" s="294" t="s">
        <v>549</v>
      </c>
      <c r="H642" s="303" t="s">
        <v>195</v>
      </c>
    </row>
    <row r="643" spans="1:8">
      <c r="A643" s="271" t="s">
        <v>830</v>
      </c>
      <c r="B643" s="303" t="s">
        <v>195</v>
      </c>
      <c r="C643" s="294">
        <v>76.87968402665453</v>
      </c>
      <c r="D643" s="294">
        <v>5.5928880000000003</v>
      </c>
      <c r="E643" s="294" t="s">
        <v>547</v>
      </c>
      <c r="F643" s="294" t="s">
        <v>547</v>
      </c>
      <c r="G643" s="294" t="s">
        <v>547</v>
      </c>
      <c r="H643" s="303" t="s">
        <v>195</v>
      </c>
    </row>
    <row r="644" spans="1:8">
      <c r="A644" s="350" t="s">
        <v>831</v>
      </c>
      <c r="B644" s="303" t="s">
        <v>195</v>
      </c>
      <c r="C644" s="294">
        <v>74.571839999999995</v>
      </c>
      <c r="D644" s="294">
        <v>5.5928880000000003</v>
      </c>
      <c r="E644" s="298" t="s">
        <v>547</v>
      </c>
      <c r="F644" s="298" t="s">
        <v>547</v>
      </c>
      <c r="G644" s="298" t="s">
        <v>547</v>
      </c>
      <c r="H644" s="303" t="s">
        <v>195</v>
      </c>
    </row>
    <row r="645" spans="1:8">
      <c r="A645" s="350" t="s">
        <v>832</v>
      </c>
      <c r="B645" s="303" t="s">
        <v>195</v>
      </c>
      <c r="C645" s="294">
        <v>2.3078440266545299</v>
      </c>
      <c r="D645" s="294" t="s">
        <v>594</v>
      </c>
      <c r="E645" s="298" t="s">
        <v>547</v>
      </c>
      <c r="F645" s="298" t="s">
        <v>547</v>
      </c>
      <c r="G645" s="298" t="s">
        <v>547</v>
      </c>
      <c r="H645" s="303" t="s">
        <v>195</v>
      </c>
    </row>
    <row r="646" spans="1:8">
      <c r="A646" s="271" t="s">
        <v>833</v>
      </c>
      <c r="B646" s="294" t="s">
        <v>554</v>
      </c>
      <c r="C646" s="294" t="s">
        <v>554</v>
      </c>
      <c r="D646" s="294" t="s">
        <v>554</v>
      </c>
      <c r="E646" s="294" t="s">
        <v>554</v>
      </c>
      <c r="F646" s="294" t="s">
        <v>554</v>
      </c>
      <c r="G646" s="294" t="s">
        <v>554</v>
      </c>
      <c r="H646" s="294" t="s">
        <v>554</v>
      </c>
    </row>
    <row r="647" spans="1:8">
      <c r="A647" s="331" t="s">
        <v>834</v>
      </c>
      <c r="B647" s="294" t="s">
        <v>522</v>
      </c>
      <c r="C647" s="294" t="s">
        <v>554</v>
      </c>
      <c r="D647" s="294" t="s">
        <v>554</v>
      </c>
      <c r="E647" s="298" t="s">
        <v>522</v>
      </c>
      <c r="F647" s="298" t="s">
        <v>522</v>
      </c>
      <c r="G647" s="298" t="s">
        <v>522</v>
      </c>
      <c r="H647" s="298" t="s">
        <v>522</v>
      </c>
    </row>
    <row r="648" spans="1:8">
      <c r="A648" s="331" t="s">
        <v>835</v>
      </c>
      <c r="B648" s="294" t="s">
        <v>520</v>
      </c>
      <c r="C648" s="294" t="s">
        <v>520</v>
      </c>
      <c r="D648" s="294" t="s">
        <v>520</v>
      </c>
      <c r="E648" s="298" t="s">
        <v>520</v>
      </c>
      <c r="F648" s="298" t="s">
        <v>520</v>
      </c>
      <c r="G648" s="298" t="s">
        <v>520</v>
      </c>
      <c r="H648" s="298" t="s">
        <v>520</v>
      </c>
    </row>
    <row r="649" spans="1:8">
      <c r="A649" s="271" t="s">
        <v>836</v>
      </c>
      <c r="B649" s="303" t="s">
        <v>195</v>
      </c>
      <c r="C649" s="294">
        <v>802.56286295779444</v>
      </c>
      <c r="D649" s="294">
        <v>77.108007060478172</v>
      </c>
      <c r="E649" s="294" t="s">
        <v>594</v>
      </c>
      <c r="F649" s="294">
        <v>0.43655642398631</v>
      </c>
      <c r="G649" s="294">
        <v>49.308450064014231</v>
      </c>
      <c r="H649" s="303" t="s">
        <v>195</v>
      </c>
    </row>
    <row r="650" spans="1:8">
      <c r="A650" s="331" t="s">
        <v>837</v>
      </c>
      <c r="B650" s="303" t="s">
        <v>195</v>
      </c>
      <c r="C650" s="294">
        <v>567.41960890297901</v>
      </c>
      <c r="D650" s="294">
        <v>75.36075521363459</v>
      </c>
      <c r="E650" s="298" t="s">
        <v>549</v>
      </c>
      <c r="F650" s="298">
        <v>0.43655642398631</v>
      </c>
      <c r="G650" s="298">
        <v>33.529746043529677</v>
      </c>
      <c r="H650" s="303" t="s">
        <v>195</v>
      </c>
    </row>
    <row r="651" spans="1:8">
      <c r="A651" s="331" t="s">
        <v>838</v>
      </c>
      <c r="B651" s="303" t="s">
        <v>195</v>
      </c>
      <c r="C651" s="294">
        <v>235.14325405481537</v>
      </c>
      <c r="D651" s="294">
        <v>1.74725184684358</v>
      </c>
      <c r="E651" s="298" t="s">
        <v>549</v>
      </c>
      <c r="F651" s="298" t="s">
        <v>549</v>
      </c>
      <c r="G651" s="298">
        <v>15.77870402048455</v>
      </c>
      <c r="H651" s="303" t="s">
        <v>195</v>
      </c>
    </row>
    <row r="652" spans="1:8">
      <c r="A652" s="331" t="s">
        <v>3418</v>
      </c>
      <c r="B652" s="303" t="s">
        <v>195</v>
      </c>
      <c r="C652" s="294" t="s">
        <v>522</v>
      </c>
      <c r="D652" s="294" t="s">
        <v>522</v>
      </c>
      <c r="E652" s="294" t="s">
        <v>522</v>
      </c>
      <c r="F652" s="294" t="s">
        <v>522</v>
      </c>
      <c r="G652" s="294" t="s">
        <v>522</v>
      </c>
      <c r="H652" s="303" t="s">
        <v>195</v>
      </c>
    </row>
    <row r="653" spans="1:8">
      <c r="A653" s="271" t="s">
        <v>3419</v>
      </c>
      <c r="B653" s="294" t="s">
        <v>520</v>
      </c>
      <c r="C653" s="294" t="s">
        <v>520</v>
      </c>
      <c r="D653" s="294" t="s">
        <v>520</v>
      </c>
      <c r="E653" s="294" t="s">
        <v>549</v>
      </c>
      <c r="F653" s="294" t="s">
        <v>549</v>
      </c>
      <c r="G653" s="294">
        <v>43.391436056332523</v>
      </c>
      <c r="H653" s="294">
        <v>0.74349333311907995</v>
      </c>
    </row>
    <row r="654" spans="1:8">
      <c r="A654" s="336" t="s">
        <v>598</v>
      </c>
      <c r="B654" s="298" t="s">
        <v>520</v>
      </c>
      <c r="C654" s="298" t="s">
        <v>520</v>
      </c>
      <c r="D654" s="298" t="s">
        <v>520</v>
      </c>
      <c r="E654" s="298" t="s">
        <v>549</v>
      </c>
      <c r="F654" s="298" t="s">
        <v>549</v>
      </c>
      <c r="G654" s="298">
        <v>43.391436056332523</v>
      </c>
      <c r="H654" s="298">
        <v>0.74349333311907995</v>
      </c>
    </row>
    <row r="655" spans="1:8">
      <c r="A655" s="271" t="s">
        <v>839</v>
      </c>
      <c r="B655" s="303" t="s">
        <v>195</v>
      </c>
      <c r="C655" s="303" t="s">
        <v>195</v>
      </c>
      <c r="D655" s="303" t="s">
        <v>195</v>
      </c>
      <c r="E655" s="303" t="s">
        <v>195</v>
      </c>
      <c r="F655" s="303" t="s">
        <v>195</v>
      </c>
      <c r="G655" s="303" t="s">
        <v>195</v>
      </c>
      <c r="H655" s="303" t="s">
        <v>195</v>
      </c>
    </row>
    <row r="656" spans="1:8">
      <c r="A656" s="350" t="s">
        <v>840</v>
      </c>
      <c r="B656" s="298" t="s">
        <v>520</v>
      </c>
      <c r="C656" s="303" t="s">
        <v>195</v>
      </c>
      <c r="D656" s="303" t="s">
        <v>195</v>
      </c>
      <c r="E656" s="303" t="s">
        <v>195</v>
      </c>
      <c r="F656" s="303" t="s">
        <v>195</v>
      </c>
      <c r="G656" s="303" t="s">
        <v>195</v>
      </c>
      <c r="H656" s="303" t="s">
        <v>195</v>
      </c>
    </row>
    <row r="657" spans="1:8">
      <c r="A657" s="350" t="s">
        <v>841</v>
      </c>
      <c r="B657" s="298" t="s">
        <v>520</v>
      </c>
      <c r="C657" s="303" t="s">
        <v>195</v>
      </c>
      <c r="D657" s="303" t="s">
        <v>195</v>
      </c>
      <c r="E657" s="303" t="s">
        <v>195</v>
      </c>
      <c r="F657" s="303" t="s">
        <v>195</v>
      </c>
      <c r="G657" s="303" t="s">
        <v>195</v>
      </c>
      <c r="H657" s="303" t="s">
        <v>195</v>
      </c>
    </row>
    <row r="658" spans="1:8">
      <c r="A658" s="351" t="s">
        <v>3420</v>
      </c>
      <c r="B658" s="298" t="s">
        <v>520</v>
      </c>
      <c r="C658" s="303" t="s">
        <v>195</v>
      </c>
      <c r="D658" s="303" t="s">
        <v>195</v>
      </c>
      <c r="E658" s="303" t="s">
        <v>195</v>
      </c>
      <c r="F658" s="303" t="s">
        <v>195</v>
      </c>
      <c r="G658" s="303" t="s">
        <v>195</v>
      </c>
      <c r="H658" s="303" t="s">
        <v>195</v>
      </c>
    </row>
    <row r="660" spans="1:8" ht="16">
      <c r="A660" s="50" t="s">
        <v>842</v>
      </c>
      <c r="B660" s="62" t="str">
        <f>B638</f>
        <v>NO,IE,NA</v>
      </c>
      <c r="C660" s="62">
        <f t="shared" ref="C660:H660" si="12">C638</f>
        <v>6134.8125898395247</v>
      </c>
      <c r="D660" s="62">
        <f t="shared" si="12"/>
        <v>82.700895060478175</v>
      </c>
      <c r="E660" s="62">
        <f t="shared" si="12"/>
        <v>2.3460190219567099</v>
      </c>
      <c r="F660" s="62">
        <f t="shared" si="12"/>
        <v>6.5483463597946603</v>
      </c>
      <c r="G660" s="62">
        <f t="shared" si="12"/>
        <v>114.39560414851302</v>
      </c>
      <c r="H660" s="62">
        <f t="shared" si="12"/>
        <v>0.74349333311907995</v>
      </c>
    </row>
    <row r="663" spans="1:8" ht="17">
      <c r="A663" s="50" t="s">
        <v>843</v>
      </c>
      <c r="B663" s="77" t="s">
        <v>844</v>
      </c>
      <c r="C663" s="77" t="s">
        <v>845</v>
      </c>
      <c r="D663" s="77" t="s">
        <v>846</v>
      </c>
      <c r="E663" s="77" t="s">
        <v>847</v>
      </c>
      <c r="F663" s="77" t="s">
        <v>511</v>
      </c>
      <c r="G663" s="77" t="s">
        <v>512</v>
      </c>
      <c r="H663" s="77" t="s">
        <v>848</v>
      </c>
    </row>
    <row r="664" spans="1:8" s="9" customFormat="1" ht="16">
      <c r="A664" s="225" t="s">
        <v>849</v>
      </c>
      <c r="B664" s="226">
        <f t="shared" ref="B664:H670" si="13">B59</f>
        <v>6045831.9303266751</v>
      </c>
      <c r="C664" s="226">
        <f t="shared" si="13"/>
        <v>11738.668394056973</v>
      </c>
      <c r="D664" s="226">
        <f t="shared" si="13"/>
        <v>259.40234604960767</v>
      </c>
      <c r="E664" s="226">
        <f t="shared" si="13"/>
        <v>18305.749424551203</v>
      </c>
      <c r="F664" s="226">
        <f t="shared" si="13"/>
        <v>65117.178069736605</v>
      </c>
      <c r="G664" s="226">
        <f t="shared" si="13"/>
        <v>7244.4555805128311</v>
      </c>
      <c r="H664" s="226">
        <f t="shared" si="13"/>
        <v>12364.091048770906</v>
      </c>
    </row>
    <row r="665" spans="1:8" s="3" customFormat="1" ht="16">
      <c r="A665" s="224" t="s">
        <v>96</v>
      </c>
      <c r="B665" s="78">
        <f t="shared" si="13"/>
        <v>2400057.4856406469</v>
      </c>
      <c r="C665" s="78">
        <f t="shared" si="13"/>
        <v>34.823479419570468</v>
      </c>
      <c r="D665" s="78">
        <f t="shared" si="13"/>
        <v>100.86538569159121</v>
      </c>
      <c r="E665" s="78">
        <f t="shared" si="13"/>
        <v>3434.4290996747714</v>
      </c>
      <c r="F665" s="78">
        <f t="shared" si="13"/>
        <v>581.83867235005948</v>
      </c>
      <c r="G665" s="78">
        <f t="shared" si="13"/>
        <v>43.701395420034459</v>
      </c>
      <c r="H665" s="78">
        <f t="shared" si="13"/>
        <v>9439.0432746602182</v>
      </c>
    </row>
    <row r="666" spans="1:8" s="3" customFormat="1" ht="16">
      <c r="A666" s="224" t="s">
        <v>4</v>
      </c>
      <c r="B666" s="78">
        <f>B61</f>
        <v>1911856.6209068005</v>
      </c>
      <c r="C666" s="78">
        <f t="shared" si="13"/>
        <v>162.90247230948853</v>
      </c>
      <c r="D666" s="78">
        <f t="shared" si="13"/>
        <v>141.94351071141131</v>
      </c>
      <c r="E666" s="78">
        <f t="shared" si="13"/>
        <v>11998.643932744189</v>
      </c>
      <c r="F666" s="78">
        <f t="shared" si="13"/>
        <v>58747.464607753776</v>
      </c>
      <c r="G666" s="78">
        <f t="shared" si="13"/>
        <v>5777.5462986418306</v>
      </c>
      <c r="H666" s="78">
        <f t="shared" si="13"/>
        <v>618.63077203361581</v>
      </c>
    </row>
    <row r="667" spans="1:8" s="3" customFormat="1" ht="16">
      <c r="A667" s="224" t="s">
        <v>2474</v>
      </c>
      <c r="B667" s="78">
        <f t="shared" si="13"/>
        <v>586027.88174597803</v>
      </c>
      <c r="C667" s="78">
        <f t="shared" si="13"/>
        <v>205.33517802223591</v>
      </c>
      <c r="D667" s="78">
        <f t="shared" si="13"/>
        <v>4.0983304317602895</v>
      </c>
      <c r="E667" s="78">
        <f t="shared" si="13"/>
        <v>908.26373148672474</v>
      </c>
      <c r="F667" s="78">
        <f t="shared" si="13"/>
        <v>3021.64543736223</v>
      </c>
      <c r="G667" s="78">
        <f t="shared" si="13"/>
        <v>551.67725417600798</v>
      </c>
      <c r="H667" s="78">
        <f t="shared" si="13"/>
        <v>527.57585355553215</v>
      </c>
    </row>
    <row r="668" spans="1:8" s="3" customFormat="1" ht="16">
      <c r="A668" s="224" t="s">
        <v>9</v>
      </c>
      <c r="B668" s="78">
        <f t="shared" si="13"/>
        <v>1134885.2223943246</v>
      </c>
      <c r="C668" s="78">
        <f t="shared" si="13"/>
        <v>11335.583471714261</v>
      </c>
      <c r="D668" s="78">
        <f t="shared" si="13"/>
        <v>11.193742820309819</v>
      </c>
      <c r="E668" s="78">
        <f t="shared" si="13"/>
        <v>1964.4126606455166</v>
      </c>
      <c r="F668" s="78">
        <f t="shared" si="13"/>
        <v>2766.2293522705422</v>
      </c>
      <c r="G668" s="78">
        <f t="shared" si="13"/>
        <v>871.53063227495795</v>
      </c>
      <c r="H668" s="78">
        <f t="shared" si="13"/>
        <v>1778.8411485215402</v>
      </c>
    </row>
    <row r="669" spans="1:8" s="3" customFormat="1" ht="16">
      <c r="A669" s="224" t="s">
        <v>138</v>
      </c>
      <c r="B669" s="78">
        <f t="shared" si="13"/>
        <v>291.62758231404649</v>
      </c>
      <c r="C669" s="78">
        <f t="shared" si="13"/>
        <v>1.8597887494070001E-2</v>
      </c>
      <c r="D669" s="78">
        <f t="shared" si="13"/>
        <v>2.7004131976500001E-3</v>
      </c>
      <c r="E669" s="78" t="str">
        <f t="shared" si="13"/>
        <v>IE</v>
      </c>
      <c r="F669" s="78" t="str">
        <f t="shared" si="13"/>
        <v>IE</v>
      </c>
      <c r="G669" s="78" t="str">
        <f t="shared" si="13"/>
        <v>IE</v>
      </c>
      <c r="H669" s="78" t="str">
        <f t="shared" si="13"/>
        <v>IE</v>
      </c>
    </row>
    <row r="670" spans="1:8" s="3" customFormat="1" ht="16">
      <c r="A670" s="224" t="s">
        <v>3257</v>
      </c>
      <c r="B670" s="78">
        <f>B65</f>
        <v>12713.092056610814</v>
      </c>
      <c r="C670" s="78">
        <f t="shared" si="13"/>
        <v>5.1947039253499999E-3</v>
      </c>
      <c r="D670" s="78">
        <f t="shared" si="13"/>
        <v>1.29867598133739</v>
      </c>
      <c r="E670" s="78">
        <f t="shared" si="13"/>
        <v>0</v>
      </c>
      <c r="F670" s="78">
        <f t="shared" si="13"/>
        <v>0</v>
      </c>
      <c r="G670" s="78">
        <f t="shared" si="13"/>
        <v>0</v>
      </c>
      <c r="H670" s="78">
        <f t="shared" si="13"/>
        <v>0</v>
      </c>
    </row>
    <row r="671" spans="1:8" ht="16">
      <c r="A671" s="225" t="s">
        <v>850</v>
      </c>
      <c r="B671" s="78">
        <f>G407</f>
        <v>22472.091478849856</v>
      </c>
      <c r="C671" s="78">
        <f>H407</f>
        <v>4.8078038835700004E-3</v>
      </c>
      <c r="D671" s="78">
        <f>I407</f>
        <v>5.0498744759699997E-3</v>
      </c>
      <c r="E671" s="78"/>
      <c r="F671" s="79"/>
      <c r="G671" s="79"/>
      <c r="H671" s="79"/>
    </row>
    <row r="672" spans="1:8" ht="16">
      <c r="A672" s="225" t="s">
        <v>851</v>
      </c>
      <c r="B672" s="78">
        <f>B464</f>
        <v>194068.13526147662</v>
      </c>
      <c r="C672" s="78">
        <f>C464</f>
        <v>4.4228396639999996</v>
      </c>
      <c r="D672" s="78">
        <f>D464</f>
        <v>83.654409240516344</v>
      </c>
      <c r="E672" s="78">
        <f>J464</f>
        <v>572.16514495327442</v>
      </c>
      <c r="F672" s="78">
        <f>K464</f>
        <v>1557.1939910195872</v>
      </c>
      <c r="G672" s="78">
        <f>L464</f>
        <v>5849.2197121443369</v>
      </c>
      <c r="H672" s="78">
        <f>M464</f>
        <v>830.75987228203655</v>
      </c>
    </row>
    <row r="673" spans="1:36" ht="16">
      <c r="A673" s="225" t="s">
        <v>852</v>
      </c>
      <c r="B673" s="78">
        <f t="shared" ref="B673:H673" si="14">B597</f>
        <v>7853.7090592547993</v>
      </c>
      <c r="C673" s="78">
        <f t="shared" si="14"/>
        <v>9571.8991649314175</v>
      </c>
      <c r="D673" s="78">
        <f t="shared" si="14"/>
        <v>1107.1877988953377</v>
      </c>
      <c r="E673" s="78">
        <f t="shared" si="14"/>
        <v>14.91067980114685</v>
      </c>
      <c r="F673" s="78">
        <f t="shared" si="14"/>
        <v>363.40666610922074</v>
      </c>
      <c r="G673" s="78" t="str">
        <f t="shared" si="14"/>
        <v>NA</v>
      </c>
      <c r="H673" s="78">
        <f t="shared" si="14"/>
        <v>0</v>
      </c>
    </row>
    <row r="674" spans="1:36" ht="16">
      <c r="A674" s="225" t="s">
        <v>853</v>
      </c>
      <c r="B674" s="78">
        <f>B629</f>
        <v>-804822.59440781723</v>
      </c>
      <c r="C674" s="78">
        <f t="shared" ref="C674:H674" si="15">C629</f>
        <v>372.43546381101726</v>
      </c>
      <c r="D674" s="78">
        <f t="shared" si="15"/>
        <v>25.029760442267989</v>
      </c>
      <c r="E674" s="78">
        <f t="shared" si="15"/>
        <v>147.8993015761074</v>
      </c>
      <c r="F674" s="78">
        <f t="shared" si="15"/>
        <v>4868.9398569495861</v>
      </c>
      <c r="G674" s="78" t="str">
        <f t="shared" si="15"/>
        <v>NE,NA</v>
      </c>
      <c r="H674" s="78">
        <f t="shared" si="15"/>
        <v>0</v>
      </c>
    </row>
    <row r="675" spans="1:36" ht="16">
      <c r="A675" s="225" t="s">
        <v>854</v>
      </c>
      <c r="B675" s="80" t="str">
        <f>B660</f>
        <v>NO,IE,NA</v>
      </c>
      <c r="C675" s="80">
        <f t="shared" ref="C675:H675" si="16">C660</f>
        <v>6134.8125898395247</v>
      </c>
      <c r="D675" s="80">
        <f t="shared" si="16"/>
        <v>82.700895060478175</v>
      </c>
      <c r="E675" s="80">
        <f t="shared" si="16"/>
        <v>2.3460190219567099</v>
      </c>
      <c r="F675" s="80">
        <f t="shared" si="16"/>
        <v>6.5483463597946603</v>
      </c>
      <c r="G675" s="80">
        <f t="shared" si="16"/>
        <v>114.39560414851302</v>
      </c>
      <c r="H675" s="80">
        <f t="shared" si="16"/>
        <v>0.74349333311907995</v>
      </c>
    </row>
    <row r="676" spans="1:36" ht="16">
      <c r="A676" s="3" t="s">
        <v>855</v>
      </c>
      <c r="B676" s="81">
        <f>SUM(B664,B672:B675)</f>
        <v>5442931.1802395899</v>
      </c>
      <c r="C676" s="81">
        <f t="shared" ref="C676:H676" si="17">SUM(C664,C672:C675)</f>
        <v>27822.238452302932</v>
      </c>
      <c r="D676" s="81">
        <f t="shared" si="17"/>
        <v>1557.975209688208</v>
      </c>
      <c r="E676" s="81">
        <f t="shared" si="17"/>
        <v>19043.070569903684</v>
      </c>
      <c r="F676" s="81">
        <f t="shared" si="17"/>
        <v>71913.266930174796</v>
      </c>
      <c r="G676" s="81">
        <f t="shared" si="17"/>
        <v>13208.070896805681</v>
      </c>
      <c r="H676" s="81">
        <f t="shared" si="17"/>
        <v>13195.594414386062</v>
      </c>
    </row>
    <row r="678" spans="1:36" ht="16">
      <c r="A678" s="50" t="s">
        <v>856</v>
      </c>
      <c r="B678" s="50" t="s">
        <v>694</v>
      </c>
      <c r="C678" s="50" t="s">
        <v>695</v>
      </c>
      <c r="D678" s="50" t="s">
        <v>696</v>
      </c>
      <c r="E678" s="50" t="s">
        <v>697</v>
      </c>
      <c r="F678" s="82" t="s">
        <v>698</v>
      </c>
      <c r="G678" s="82" t="s">
        <v>699</v>
      </c>
      <c r="H678" s="82" t="s">
        <v>700</v>
      </c>
      <c r="I678" s="82" t="s">
        <v>701</v>
      </c>
      <c r="J678" s="82" t="s">
        <v>702</v>
      </c>
      <c r="K678" s="82" t="s">
        <v>703</v>
      </c>
      <c r="L678" s="82" t="s">
        <v>704</v>
      </c>
      <c r="M678" s="82" t="s">
        <v>705</v>
      </c>
      <c r="N678" s="82" t="s">
        <v>706</v>
      </c>
      <c r="O678" s="82" t="s">
        <v>707</v>
      </c>
      <c r="P678" s="82" t="s">
        <v>708</v>
      </c>
      <c r="Q678" s="82" t="s">
        <v>709</v>
      </c>
      <c r="R678" s="82" t="s">
        <v>710</v>
      </c>
      <c r="S678" s="82" t="s">
        <v>711</v>
      </c>
      <c r="T678" s="82" t="s">
        <v>712</v>
      </c>
      <c r="U678" s="82" t="s">
        <v>857</v>
      </c>
      <c r="V678" s="82" t="s">
        <v>714</v>
      </c>
      <c r="W678" s="82" t="s">
        <v>858</v>
      </c>
      <c r="X678" s="82" t="s">
        <v>859</v>
      </c>
      <c r="Y678" s="82" t="s">
        <v>860</v>
      </c>
      <c r="Z678" s="82" t="s">
        <v>861</v>
      </c>
      <c r="AA678" s="82" t="s">
        <v>862</v>
      </c>
      <c r="AB678" s="82" t="s">
        <v>863</v>
      </c>
      <c r="AC678" s="82" t="s">
        <v>864</v>
      </c>
      <c r="AD678" s="82" t="s">
        <v>865</v>
      </c>
      <c r="AE678" s="82" t="s">
        <v>866</v>
      </c>
      <c r="AF678" s="82" t="s">
        <v>867</v>
      </c>
      <c r="AG678" s="82" t="s">
        <v>725</v>
      </c>
      <c r="AH678" s="82" t="s">
        <v>868</v>
      </c>
      <c r="AI678" s="82" t="s">
        <v>869</v>
      </c>
      <c r="AJ678" s="82" t="s">
        <v>870</v>
      </c>
    </row>
    <row r="679" spans="1:36" ht="16">
      <c r="A679" s="1" t="s">
        <v>871</v>
      </c>
      <c r="B679" s="83">
        <f>B472</f>
        <v>1368.6274879263533</v>
      </c>
      <c r="C679" s="83">
        <f>C472</f>
        <v>397.31929999999994</v>
      </c>
      <c r="D679" s="83">
        <v>0</v>
      </c>
      <c r="E679" s="83">
        <v>0</v>
      </c>
      <c r="F679" s="83">
        <f>F472</f>
        <v>2580.4423400000001</v>
      </c>
      <c r="G679" s="83">
        <v>0</v>
      </c>
      <c r="H679" s="83">
        <f>H472</f>
        <v>56052.275099999999</v>
      </c>
      <c r="I679" s="83">
        <v>0</v>
      </c>
      <c r="J679" s="83">
        <f>J472</f>
        <v>2093.1475999999998</v>
      </c>
      <c r="K679" s="83">
        <v>0</v>
      </c>
      <c r="L679" s="83">
        <v>0</v>
      </c>
      <c r="M679" s="83">
        <v>0</v>
      </c>
      <c r="N679" s="83">
        <v>0</v>
      </c>
      <c r="O679" s="83">
        <v>0</v>
      </c>
      <c r="P679" s="83">
        <v>0</v>
      </c>
      <c r="Q679" s="83">
        <f>Q472</f>
        <v>117.73</v>
      </c>
      <c r="R679" s="83">
        <v>0</v>
      </c>
      <c r="S679" s="83">
        <v>0</v>
      </c>
      <c r="T679" s="83">
        <v>0</v>
      </c>
      <c r="U679" s="83">
        <v>0</v>
      </c>
      <c r="V679" s="83" t="str">
        <f>V472</f>
        <v/>
      </c>
      <c r="W679" s="83">
        <f>W472</f>
        <v>539.28252369958398</v>
      </c>
      <c r="X679" s="83">
        <f>X472</f>
        <v>206.77996980802794</v>
      </c>
      <c r="Y679" s="83">
        <f>Y472</f>
        <v>8.9719417447910903</v>
      </c>
      <c r="Z679" s="83">
        <v>0</v>
      </c>
      <c r="AA679" s="83">
        <f>AA472</f>
        <v>11.42114438969833</v>
      </c>
      <c r="AB679" s="83">
        <v>0</v>
      </c>
      <c r="AC679" s="83">
        <v>0</v>
      </c>
      <c r="AD679" s="83">
        <v>0</v>
      </c>
      <c r="AE679" s="83">
        <v>0</v>
      </c>
      <c r="AF679" s="83">
        <v>0</v>
      </c>
      <c r="AG679" s="83" t="str">
        <f>AG472</f>
        <v/>
      </c>
      <c r="AH679" s="83">
        <f>AH472</f>
        <v>7332.5098355411983</v>
      </c>
      <c r="AI679" s="83">
        <f>AI472</f>
        <v>517.67788417194004</v>
      </c>
      <c r="AJ679" s="83">
        <f>AJ472</f>
        <v>28.530150025699999</v>
      </c>
    </row>
    <row r="680" spans="1:36" ht="16">
      <c r="A680" s="1" t="s">
        <v>872</v>
      </c>
      <c r="B680" s="1">
        <f t="shared" ref="B680:T680" si="18">B679*IFERROR(INDEX($H$711:$H$917,MATCH(B678,$A$711:$A$917,0),1),INDEX($H$711:$H$917,MATCH(B678,$B$711:$B$917,0),1))/1000</f>
        <v>16970.980850286782</v>
      </c>
      <c r="C680" s="1">
        <f t="shared" si="18"/>
        <v>268.98516609999996</v>
      </c>
      <c r="D680" s="1">
        <f t="shared" si="18"/>
        <v>0</v>
      </c>
      <c r="E680" s="1">
        <f t="shared" si="18"/>
        <v>0</v>
      </c>
      <c r="F680" s="1">
        <f t="shared" si="18"/>
        <v>8180.0022177999999</v>
      </c>
      <c r="G680" s="1">
        <f t="shared" si="18"/>
        <v>0</v>
      </c>
      <c r="H680" s="1">
        <f t="shared" si="18"/>
        <v>72867.95762999999</v>
      </c>
      <c r="I680" s="1">
        <f t="shared" si="18"/>
        <v>0</v>
      </c>
      <c r="J680" s="1">
        <f t="shared" si="18"/>
        <v>10047.108479999999</v>
      </c>
      <c r="K680" s="1">
        <f t="shared" si="18"/>
        <v>0</v>
      </c>
      <c r="L680" s="1">
        <f t="shared" si="18"/>
        <v>0</v>
      </c>
      <c r="M680" s="1">
        <f t="shared" si="18"/>
        <v>0</v>
      </c>
      <c r="N680" s="1">
        <f t="shared" si="18"/>
        <v>0</v>
      </c>
      <c r="O680" s="1">
        <f t="shared" si="18"/>
        <v>0</v>
      </c>
      <c r="P680" s="1">
        <f t="shared" si="18"/>
        <v>0</v>
      </c>
      <c r="Q680" s="1">
        <f t="shared" si="18"/>
        <v>948.90380000000005</v>
      </c>
      <c r="R680" s="1">
        <f t="shared" si="18"/>
        <v>0</v>
      </c>
      <c r="S680" s="1">
        <f t="shared" si="18"/>
        <v>0</v>
      </c>
      <c r="T680" s="1">
        <f t="shared" si="18"/>
        <v>0</v>
      </c>
      <c r="U680" s="1"/>
      <c r="V680" s="1"/>
      <c r="W680" s="1">
        <f>W679*IFERROR(INDEX($H$711:$H$917,MATCH(W678,$A$711:$A$917,0),1),INDEX($H$711:$H$917,MATCH(W678,$B$711:$B$917,0),1))/1000</f>
        <v>3575.4431321282418</v>
      </c>
      <c r="X680" s="1">
        <f>X679*IFERROR(INDEX($H$711:$H$917,MATCH(X678,$A$711:$A$917,0),1),INDEX($H$711:$H$917,MATCH(X678,$B$711:$B$917,0),1))/1000</f>
        <v>2295.2576648691102</v>
      </c>
      <c r="Y680" s="1">
        <f>Y679*IFERROR(INDEX($H$711:$H$917,MATCH(Y678,$A$711:$A$917,0),1),INDEX($H$711:$H$917,MATCH(Y678,$B$711:$B$917,0),1))/1000</f>
        <v>79.850281528640693</v>
      </c>
      <c r="Z680" s="1">
        <f>Z679*IFERROR(INDEX($H$711:$H$917,MATCH(Z678,$A$711:$A$917,0),1),INDEX($H$711:$H$917,MATCH(Z678,$B$711:$B$917,0),1))/1000</f>
        <v>0</v>
      </c>
      <c r="AA680" s="1">
        <f>AA679*IFERROR(INDEX($H$711:$H$917,MATCH(AA678,$A$711:$A$917,0),1),INDEX($H$711:$H$917,MATCH(AA678,$B$711:$B$917,0),1))/1000</f>
        <v>108.95771747772208</v>
      </c>
      <c r="AB680" s="1">
        <v>0</v>
      </c>
      <c r="AC680" s="1">
        <v>0</v>
      </c>
      <c r="AD680" s="1">
        <f>AD679*IFERROR(INDEX($H$711:$H$917,MATCH(AD678,$A$711:$A$917,0),1),INDEX($H$711:$H$917,MATCH(AD678,$B$711:$B$917,0),1))/1000</f>
        <v>0</v>
      </c>
      <c r="AE680" s="1">
        <f>AE679*IFERROR(INDEX($H$711:$H$917,MATCH(AE678,$A$711:$A$917,0),1),INDEX($H$711:$H$917,MATCH(AE678,$B$711:$B$917,0),1))/1000</f>
        <v>0</v>
      </c>
      <c r="AF680" s="1">
        <v>0</v>
      </c>
      <c r="AG680" s="1">
        <v>0</v>
      </c>
      <c r="AH680" s="83">
        <f>AH679</f>
        <v>7332.5098355411983</v>
      </c>
      <c r="AI680" s="1">
        <f>AI679*IFERROR(INDEX($H$711:$H$917,MATCH(AI678,$A$711:$A$917,0),1),INDEX($H$711:$H$917,MATCH(AI678,$B$711:$B$917,0),1))/1000</f>
        <v>12165.430278040592</v>
      </c>
      <c r="AJ680" s="1">
        <f>AJ679*IFERROR(INDEX($H$711:$H$917,MATCH(AJ678,$A$711:$A$917,0),1),INDEX($H$711:$H$917,MATCH(AJ678,$B$711:$B$917,0),1))/1000</f>
        <v>459.33541541377002</v>
      </c>
    </row>
    <row r="682" spans="1:36" ht="16">
      <c r="A682" s="3" t="s">
        <v>855</v>
      </c>
      <c r="B682" s="3">
        <f>SUM(B680:AJ680)</f>
        <v>135300.72246918606</v>
      </c>
    </row>
    <row r="683" spans="1:36">
      <c r="K683" s="1"/>
      <c r="L683" s="1"/>
      <c r="M683" s="1"/>
      <c r="N683" s="1"/>
      <c r="O683" s="1"/>
      <c r="P683" s="1"/>
      <c r="Q683" s="1"/>
      <c r="R683" s="1"/>
      <c r="S683" s="1"/>
      <c r="T683" s="1"/>
      <c r="U683" s="1"/>
      <c r="V683" s="1"/>
      <c r="W683" s="1"/>
      <c r="X683" s="1"/>
      <c r="Y683" s="1"/>
      <c r="Z683" s="1"/>
      <c r="AA683" s="1"/>
      <c r="AB683" s="1"/>
    </row>
    <row r="684" spans="1:36" ht="17">
      <c r="A684" s="50" t="s">
        <v>3422</v>
      </c>
      <c r="B684" s="77" t="s">
        <v>844</v>
      </c>
      <c r="C684" s="77" t="s">
        <v>845</v>
      </c>
      <c r="D684" s="77" t="s">
        <v>846</v>
      </c>
      <c r="E684" s="77" t="s">
        <v>847</v>
      </c>
      <c r="F684" s="77" t="s">
        <v>511</v>
      </c>
      <c r="G684" s="77" t="s">
        <v>512</v>
      </c>
      <c r="H684" s="77" t="s">
        <v>848</v>
      </c>
      <c r="I684" s="77" t="s">
        <v>873</v>
      </c>
      <c r="J684" s="77" t="s">
        <v>2633</v>
      </c>
      <c r="K684" s="1"/>
      <c r="L684" s="1"/>
      <c r="M684" s="1"/>
      <c r="N684" s="1"/>
      <c r="O684" s="1"/>
      <c r="P684" s="1"/>
      <c r="Q684" s="1"/>
      <c r="R684" s="1"/>
      <c r="S684" s="1"/>
      <c r="T684" s="1"/>
      <c r="U684" s="1"/>
      <c r="V684" s="1"/>
      <c r="W684" s="1"/>
      <c r="X684" s="1"/>
      <c r="Y684" s="1"/>
      <c r="Z684" s="1"/>
      <c r="AA684" s="1"/>
      <c r="AB684" s="1"/>
    </row>
    <row r="685" spans="1:36" ht="16">
      <c r="A685" s="1" t="s">
        <v>874</v>
      </c>
      <c r="B685" s="5">
        <f>B676/1000</f>
        <v>5442.9311802395896</v>
      </c>
      <c r="C685" s="1">
        <f>C676*$H$712/1000</f>
        <v>779.02267666448211</v>
      </c>
      <c r="D685" s="1">
        <f>D676*$H$714/1000</f>
        <v>412.86343056737508</v>
      </c>
      <c r="E685" s="1">
        <f>E676*$C$923/1000</f>
        <v>-156.15317867321019</v>
      </c>
      <c r="F685">
        <f>F676*$C$922/1000</f>
        <v>129.44388047431462</v>
      </c>
      <c r="G685">
        <f>G676*$C$921/1000</f>
        <v>66.040354484028398</v>
      </c>
      <c r="H685">
        <f t="shared" ref="H685:H692" si="19">$C$926/1000</f>
        <v>0</v>
      </c>
      <c r="I685">
        <f>B682/1000</f>
        <v>135.30072246918607</v>
      </c>
      <c r="J685" s="353">
        <f>SUM(B685:I685)</f>
        <v>6809.4490662257658</v>
      </c>
      <c r="K685" s="1"/>
      <c r="L685" s="1"/>
      <c r="M685" s="1"/>
      <c r="N685" s="1"/>
      <c r="O685" s="1"/>
      <c r="P685" s="1"/>
      <c r="Q685" s="1"/>
      <c r="R685" s="1"/>
      <c r="S685" s="1"/>
      <c r="T685" s="1"/>
      <c r="U685" s="1"/>
      <c r="V685" s="1"/>
      <c r="W685" s="1"/>
      <c r="X685" s="1"/>
      <c r="Y685" s="1"/>
      <c r="Z685" s="1"/>
      <c r="AA685" s="1"/>
      <c r="AB685" s="1"/>
    </row>
    <row r="686" spans="1:36" ht="16">
      <c r="A686" s="1" t="s">
        <v>96</v>
      </c>
      <c r="B686" s="5">
        <f>B665/1000</f>
        <v>2400.057485640647</v>
      </c>
      <c r="C686" s="1">
        <f>C665*$H$712/1000</f>
        <v>0.97505742374797311</v>
      </c>
      <c r="D686" s="1">
        <f>D665*$H$714/1000</f>
        <v>26.729327208271673</v>
      </c>
      <c r="E686" s="1">
        <f>E665*$C$923/1000</f>
        <v>-28.162318617333124</v>
      </c>
      <c r="F686">
        <f>F665*$C$922/1000</f>
        <v>1.0473096102301072</v>
      </c>
      <c r="G686">
        <f>G665*$C$921/1000</f>
        <v>0.21850697710017231</v>
      </c>
      <c r="H686">
        <f t="shared" si="19"/>
        <v>0</v>
      </c>
      <c r="I686">
        <f>0</f>
        <v>0</v>
      </c>
      <c r="J686" s="353">
        <f t="shared" ref="J686:J692" si="20">SUM(B686:I686)</f>
        <v>2400.8653682426634</v>
      </c>
      <c r="K686" s="1"/>
      <c r="L686" s="1"/>
      <c r="M686" s="1"/>
      <c r="N686" s="1"/>
      <c r="O686" s="1"/>
      <c r="P686" s="1"/>
      <c r="Q686" s="1"/>
      <c r="R686" s="1"/>
      <c r="S686" s="1"/>
      <c r="T686" s="1"/>
      <c r="U686" s="1"/>
      <c r="V686" s="1"/>
      <c r="W686" s="1"/>
      <c r="X686" s="1"/>
      <c r="Y686" s="1"/>
      <c r="Z686" s="1"/>
      <c r="AA686" s="1"/>
      <c r="AB686" s="1"/>
    </row>
    <row r="687" spans="1:36" ht="16">
      <c r="A687" s="1" t="s">
        <v>4</v>
      </c>
      <c r="B687" s="5">
        <f>B666/1000</f>
        <v>1911.8566209068006</v>
      </c>
      <c r="C687" s="5">
        <f t="shared" ref="C687:I687" si="21">C666/1000</f>
        <v>0.16290247230948854</v>
      </c>
      <c r="D687" s="5">
        <f t="shared" si="21"/>
        <v>0.14194351071141131</v>
      </c>
      <c r="E687" s="5">
        <f t="shared" si="21"/>
        <v>11.998643932744189</v>
      </c>
      <c r="F687" s="5">
        <f t="shared" si="21"/>
        <v>58.747464607753777</v>
      </c>
      <c r="G687" s="5">
        <f t="shared" si="21"/>
        <v>5.7775462986418304</v>
      </c>
      <c r="H687" s="5">
        <f t="shared" si="21"/>
        <v>0.61863077203361583</v>
      </c>
      <c r="I687" s="5">
        <f t="shared" si="21"/>
        <v>0</v>
      </c>
      <c r="J687" s="353">
        <f t="shared" si="20"/>
        <v>1989.303752500995</v>
      </c>
      <c r="K687" s="1"/>
      <c r="L687" s="1"/>
      <c r="M687" s="1"/>
      <c r="N687" s="1"/>
      <c r="O687" s="1"/>
      <c r="P687" s="1"/>
      <c r="Q687" s="1"/>
      <c r="R687" s="1"/>
      <c r="S687" s="1"/>
      <c r="T687" s="1"/>
      <c r="U687" s="1"/>
      <c r="V687" s="1"/>
      <c r="W687" s="1"/>
      <c r="X687" s="1"/>
      <c r="Y687" s="1"/>
      <c r="Z687" s="1"/>
      <c r="AA687" s="1"/>
      <c r="AB687" s="1"/>
    </row>
    <row r="688" spans="1:36" ht="16">
      <c r="A688" s="1" t="s">
        <v>2474</v>
      </c>
      <c r="B688" s="5">
        <f>B667/1000</f>
        <v>586.02788174597799</v>
      </c>
      <c r="C688" s="1">
        <f>C667*$H$712/1000</f>
        <v>5.7493849846226057</v>
      </c>
      <c r="D688" s="1">
        <f>D667*$H$714/1000</f>
        <v>1.0860575644164767</v>
      </c>
      <c r="E688" s="1">
        <f>E667*$C$923/1000</f>
        <v>-7.4477625981911419</v>
      </c>
      <c r="F688">
        <f>F667*$C$922/1000</f>
        <v>5.4389617872520137</v>
      </c>
      <c r="G688">
        <f>G667*$C$921/1000</f>
        <v>2.75838627088004</v>
      </c>
      <c r="H688">
        <f t="shared" si="19"/>
        <v>0</v>
      </c>
      <c r="I688">
        <f>0</f>
        <v>0</v>
      </c>
      <c r="J688" s="353">
        <f t="shared" si="20"/>
        <v>593.61290975495785</v>
      </c>
      <c r="K688" s="1"/>
      <c r="L688" s="1"/>
      <c r="M688" s="1"/>
      <c r="N688" s="1"/>
      <c r="O688" s="1"/>
      <c r="P688" s="1"/>
      <c r="Q688" s="1"/>
      <c r="R688" s="1"/>
      <c r="S688" s="1"/>
      <c r="T688" s="1"/>
      <c r="U688" s="1"/>
      <c r="V688" s="1"/>
      <c r="W688" s="1"/>
      <c r="X688" s="1"/>
      <c r="Y688" s="1"/>
      <c r="Z688" s="1"/>
      <c r="AA688" s="1"/>
      <c r="AB688" s="1"/>
    </row>
    <row r="689" spans="1:28" ht="16">
      <c r="A689" s="1" t="s">
        <v>9</v>
      </c>
      <c r="B689" s="5">
        <f>B668/1000+B672/1000</f>
        <v>1328.953357655801</v>
      </c>
      <c r="C689" s="1">
        <f>C668*$H$712/1000+C672*$H$712/1000</f>
        <v>317.5201767185913</v>
      </c>
      <c r="D689" s="1">
        <f>D668*$H$714/1000+D672*$H$714/1000</f>
        <v>25.134760296118934</v>
      </c>
      <c r="E689" s="1">
        <f>E668*$C$923/1000+E672*$C$923/1000</f>
        <v>-20.799938005910086</v>
      </c>
      <c r="F689">
        <f>F668*$C$922/1000+F672*$C$922/1000</f>
        <v>7.7821620179222322</v>
      </c>
      <c r="G689">
        <f>G668*$C$921/1000+G672*$C$921/1000</f>
        <v>33.603751722096476</v>
      </c>
      <c r="H689">
        <f t="shared" si="19"/>
        <v>0</v>
      </c>
      <c r="I689">
        <f>I685</f>
        <v>135.30072246918607</v>
      </c>
      <c r="J689" s="353">
        <f t="shared" si="20"/>
        <v>1827.4949928738058</v>
      </c>
      <c r="K689" s="1"/>
      <c r="L689" s="1"/>
      <c r="M689" s="1"/>
      <c r="N689" s="1"/>
      <c r="O689" s="1"/>
      <c r="P689" s="1"/>
      <c r="Q689" s="1"/>
      <c r="R689" s="1"/>
      <c r="S689" s="1"/>
      <c r="T689" s="1"/>
      <c r="U689" s="1"/>
      <c r="V689" s="1"/>
      <c r="W689" s="1"/>
      <c r="X689" s="1"/>
      <c r="Y689" s="1"/>
      <c r="Z689" s="1"/>
      <c r="AA689" s="1"/>
      <c r="AB689" s="1"/>
    </row>
    <row r="690" spans="1:28" ht="16">
      <c r="A690" s="1" t="s">
        <v>138</v>
      </c>
      <c r="B690" s="5">
        <f>B669/1000+B673/1000</f>
        <v>8.1453366415688464</v>
      </c>
      <c r="C690" s="1">
        <f>C669*$H$712/1000+C673*$H$712/1000</f>
        <v>268.01369735892956</v>
      </c>
      <c r="D690" s="1">
        <f>D669*$H$714/1000+D673*$H$714/1000</f>
        <v>293.40548231676183</v>
      </c>
      <c r="E690" s="1">
        <f>E673*$C$923/1000</f>
        <v>-0.12226757436940416</v>
      </c>
      <c r="F690">
        <f>F673*$C$922/1000</f>
        <v>0.65413199899659735</v>
      </c>
      <c r="H690">
        <f t="shared" si="19"/>
        <v>0</v>
      </c>
      <c r="I690">
        <f>0</f>
        <v>0</v>
      </c>
      <c r="J690" s="353">
        <f t="shared" si="20"/>
        <v>570.09638074188751</v>
      </c>
      <c r="K690" s="1"/>
      <c r="L690" s="1"/>
      <c r="M690" s="1"/>
      <c r="N690" s="1"/>
      <c r="O690" s="1"/>
      <c r="P690" s="1"/>
      <c r="Q690" s="1"/>
      <c r="R690" s="1"/>
      <c r="S690" s="1"/>
      <c r="T690" s="1"/>
      <c r="U690" s="1"/>
      <c r="V690" s="1"/>
      <c r="W690" s="1"/>
      <c r="X690" s="1"/>
      <c r="Y690" s="1"/>
      <c r="Z690" s="1"/>
      <c r="AA690" s="1"/>
      <c r="AB690" s="1"/>
    </row>
    <row r="691" spans="1:28" ht="16">
      <c r="A691" s="1" t="s">
        <v>2484</v>
      </c>
      <c r="B691" s="5">
        <f>B670/1000</f>
        <v>12.713092056610815</v>
      </c>
      <c r="C691" s="1">
        <f>C675*$H$712/1000+C670*$H$712/1000</f>
        <v>171.77489796721659</v>
      </c>
      <c r="D691" s="1">
        <f>D670*$H$714/1000+D675*$H$714/1000</f>
        <v>22.259886326081126</v>
      </c>
      <c r="E691" s="1">
        <f>E675*$C$923/1000</f>
        <v>-1.9237355980045022E-2</v>
      </c>
      <c r="F691">
        <f>F675*$C$922/1000</f>
        <v>1.178702344763039E-2</v>
      </c>
      <c r="G691">
        <f>G675*$C$921/1000</f>
        <v>0.57197802074256499</v>
      </c>
      <c r="H691">
        <f t="shared" si="19"/>
        <v>0</v>
      </c>
      <c r="I691">
        <f>0</f>
        <v>0</v>
      </c>
      <c r="J691" s="353">
        <f t="shared" si="20"/>
        <v>207.31240403811867</v>
      </c>
      <c r="K691" s="1"/>
      <c r="L691" s="1"/>
      <c r="M691" s="1"/>
      <c r="N691" s="1"/>
      <c r="O691" s="1"/>
      <c r="P691" s="1"/>
      <c r="Q691" s="1"/>
      <c r="R691" s="1"/>
      <c r="S691" s="1"/>
      <c r="T691" s="1"/>
      <c r="U691" s="1"/>
      <c r="V691" s="1"/>
      <c r="W691" s="1"/>
      <c r="X691" s="1"/>
      <c r="Y691" s="1"/>
      <c r="Z691" s="1"/>
      <c r="AA691" s="1"/>
      <c r="AB691" s="1"/>
    </row>
    <row r="692" spans="1:28" ht="16">
      <c r="A692" s="1" t="s">
        <v>3256</v>
      </c>
      <c r="B692" s="5">
        <f>B674/1000</f>
        <v>-804.82259440781718</v>
      </c>
      <c r="C692" s="1">
        <f>C674*$H$712/1000</f>
        <v>10.428192986708483</v>
      </c>
      <c r="D692" s="1">
        <f>D674*$H$714/1000+D670*$H$714/1000</f>
        <v>6.9770356522554255</v>
      </c>
      <c r="E692" s="1">
        <f>E674*$C$923/1000+D670*$H$714/1000</f>
        <v>-0.86862513786967233</v>
      </c>
      <c r="F692">
        <f>F674*$C$922/1000+F670*$C$922/1000</f>
        <v>8.7640917425092564</v>
      </c>
      <c r="H692">
        <f t="shared" si="19"/>
        <v>0</v>
      </c>
      <c r="I692">
        <f>0</f>
        <v>0</v>
      </c>
      <c r="J692" s="353">
        <f t="shared" si="20"/>
        <v>-779.52189916421378</v>
      </c>
      <c r="K692" s="1"/>
      <c r="L692" s="1"/>
      <c r="M692" s="1"/>
      <c r="N692" s="1"/>
      <c r="O692" s="1"/>
      <c r="P692" s="1"/>
      <c r="Q692" s="1"/>
      <c r="R692" s="1"/>
      <c r="S692" s="1"/>
      <c r="T692" s="1"/>
      <c r="U692" s="1"/>
      <c r="V692" s="1"/>
      <c r="W692" s="1"/>
      <c r="X692" s="1"/>
      <c r="Y692" s="1"/>
      <c r="Z692" s="1"/>
      <c r="AA692" s="1"/>
      <c r="AB692" s="1"/>
    </row>
    <row r="693" spans="1:28">
      <c r="B693" s="5"/>
      <c r="C693" s="5"/>
      <c r="D693" s="5"/>
      <c r="E693" s="5"/>
      <c r="F693" s="5"/>
      <c r="G693" s="5"/>
      <c r="H693" s="5"/>
      <c r="I693" s="5"/>
      <c r="K693" s="1"/>
      <c r="L693" s="1"/>
      <c r="M693" s="1"/>
      <c r="N693" s="1"/>
      <c r="O693" s="1"/>
      <c r="P693" s="1"/>
      <c r="Q693" s="1"/>
      <c r="R693" s="1"/>
      <c r="S693" s="1"/>
      <c r="T693" s="1"/>
      <c r="U693" s="1"/>
      <c r="V693" s="1"/>
      <c r="W693" s="1"/>
      <c r="X693" s="1"/>
      <c r="Y693" s="1"/>
      <c r="Z693" s="1"/>
      <c r="AA693" s="1"/>
      <c r="AB693" s="1"/>
    </row>
    <row r="694" spans="1:28" ht="16" thickBot="1">
      <c r="B694" s="5"/>
      <c r="C694" s="5"/>
      <c r="D694" s="5"/>
      <c r="E694" s="5"/>
      <c r="F694" s="5"/>
      <c r="G694" s="5"/>
      <c r="H694" s="5"/>
      <c r="I694" s="5"/>
      <c r="K694" s="1"/>
      <c r="L694" s="1"/>
      <c r="M694" s="1"/>
      <c r="N694" s="1"/>
      <c r="O694" s="1"/>
      <c r="P694" s="1"/>
      <c r="Q694" s="1"/>
      <c r="R694" s="1"/>
      <c r="S694" s="1"/>
      <c r="T694" s="1"/>
      <c r="U694" s="1"/>
      <c r="V694" s="1"/>
      <c r="W694" s="1"/>
      <c r="X694" s="1"/>
      <c r="Y694" s="1"/>
      <c r="Z694" s="1"/>
      <c r="AA694" s="1"/>
      <c r="AB694" s="1"/>
    </row>
    <row r="695" spans="1:28" ht="17" thickBot="1">
      <c r="A695" s="84" t="s">
        <v>875</v>
      </c>
      <c r="B695" s="85">
        <f>SUM(B685:I685)</f>
        <v>6809.4490662257658</v>
      </c>
      <c r="D695" s="352"/>
      <c r="K695" s="1"/>
      <c r="L695" s="1"/>
      <c r="M695" s="1"/>
      <c r="N695" s="1"/>
      <c r="O695" s="1"/>
      <c r="P695" s="1"/>
      <c r="Q695" s="1"/>
      <c r="R695" s="1"/>
      <c r="S695" s="1"/>
      <c r="T695" s="1"/>
      <c r="U695" s="1"/>
      <c r="V695" s="1"/>
      <c r="W695" s="1"/>
      <c r="X695" s="1"/>
      <c r="Y695" s="1"/>
      <c r="Z695" s="1"/>
      <c r="AA695" s="1"/>
      <c r="AB695" s="1"/>
    </row>
    <row r="696" spans="1:28">
      <c r="A696" s="3"/>
      <c r="B696" s="5"/>
      <c r="K696" s="1"/>
      <c r="L696" s="1"/>
      <c r="M696" s="1"/>
      <c r="N696" s="1"/>
      <c r="O696" s="1"/>
      <c r="P696" s="1"/>
      <c r="Q696" s="1"/>
      <c r="R696" s="1"/>
      <c r="S696" s="1"/>
      <c r="T696" s="1"/>
      <c r="U696" s="1"/>
      <c r="V696" s="1"/>
      <c r="W696" s="1"/>
      <c r="X696" s="1"/>
      <c r="Y696" s="1"/>
      <c r="Z696" s="1"/>
      <c r="AA696" s="1"/>
      <c r="AB696" s="1"/>
    </row>
    <row r="697" spans="1:28" ht="16">
      <c r="A697" s="1" t="s">
        <v>96</v>
      </c>
      <c r="B697" s="5">
        <f>SUM(B686:I686)</f>
        <v>2400.8653682426634</v>
      </c>
      <c r="K697" s="1"/>
      <c r="L697" s="1"/>
      <c r="M697" s="1"/>
      <c r="N697" s="1"/>
      <c r="O697" s="1"/>
      <c r="P697" s="1"/>
      <c r="Q697" s="1"/>
      <c r="R697" s="1"/>
      <c r="S697" s="1"/>
      <c r="T697" s="1"/>
      <c r="U697" s="1"/>
      <c r="V697" s="1"/>
      <c r="W697" s="1"/>
      <c r="X697" s="1"/>
      <c r="Y697" s="1"/>
      <c r="Z697" s="1"/>
      <c r="AA697" s="1"/>
      <c r="AB697" s="1"/>
    </row>
    <row r="698" spans="1:28" ht="16">
      <c r="A698" s="1" t="s">
        <v>4</v>
      </c>
      <c r="B698" s="5">
        <f t="shared" ref="B698:B703" si="22">SUM(B687:I687)</f>
        <v>1989.303752500995</v>
      </c>
      <c r="K698" s="1"/>
      <c r="L698" s="1"/>
      <c r="M698" s="1"/>
      <c r="N698" s="1"/>
      <c r="O698" s="1"/>
      <c r="P698" s="1"/>
      <c r="Q698" s="1"/>
      <c r="R698" s="1"/>
      <c r="S698" s="1"/>
      <c r="T698" s="1"/>
      <c r="U698" s="1"/>
      <c r="V698" s="1"/>
      <c r="W698" s="1"/>
      <c r="X698" s="1"/>
      <c r="Y698" s="1"/>
      <c r="Z698" s="1"/>
      <c r="AA698" s="1"/>
      <c r="AB698" s="1"/>
    </row>
    <row r="699" spans="1:28" ht="16">
      <c r="A699" s="1" t="s">
        <v>2474</v>
      </c>
      <c r="B699" s="5">
        <f t="shared" si="22"/>
        <v>593.61290975495785</v>
      </c>
      <c r="K699" s="1"/>
      <c r="L699" s="1"/>
      <c r="M699" s="1"/>
      <c r="N699" s="1"/>
      <c r="O699" s="1"/>
      <c r="P699" s="1"/>
      <c r="Q699" s="1"/>
      <c r="R699" s="1"/>
      <c r="S699" s="1"/>
      <c r="T699" s="1"/>
      <c r="U699" s="1"/>
      <c r="V699" s="1"/>
      <c r="W699" s="1"/>
      <c r="X699" s="1"/>
      <c r="Y699" s="1"/>
      <c r="Z699" s="1"/>
      <c r="AA699" s="1"/>
      <c r="AB699" s="1"/>
    </row>
    <row r="700" spans="1:28" ht="16">
      <c r="A700" s="1" t="s">
        <v>9</v>
      </c>
      <c r="B700" s="5">
        <f t="shared" si="22"/>
        <v>1827.4949928738058</v>
      </c>
      <c r="K700" s="1"/>
      <c r="L700" s="1"/>
      <c r="M700" s="1"/>
      <c r="N700" s="1"/>
      <c r="O700" s="1"/>
      <c r="P700" s="1"/>
      <c r="Q700" s="1"/>
      <c r="R700" s="1"/>
      <c r="S700" s="1"/>
      <c r="T700" s="1"/>
      <c r="U700" s="1"/>
      <c r="V700" s="1"/>
      <c r="W700" s="1"/>
      <c r="X700" s="1"/>
      <c r="Y700" s="1"/>
      <c r="Z700" s="1"/>
      <c r="AA700" s="1"/>
      <c r="AB700" s="1"/>
    </row>
    <row r="701" spans="1:28" ht="16">
      <c r="A701" s="1" t="s">
        <v>138</v>
      </c>
      <c r="B701" s="5">
        <f t="shared" si="22"/>
        <v>570.09638074188751</v>
      </c>
      <c r="K701" s="1"/>
      <c r="L701" s="1"/>
      <c r="M701" s="1"/>
      <c r="N701" s="1"/>
      <c r="O701" s="1"/>
      <c r="P701" s="1"/>
      <c r="Q701" s="1"/>
      <c r="R701" s="1"/>
      <c r="S701" s="1"/>
      <c r="T701" s="1"/>
      <c r="U701" s="1"/>
      <c r="V701" s="1"/>
      <c r="W701" s="1"/>
      <c r="X701" s="1"/>
      <c r="Y701" s="1"/>
      <c r="Z701" s="1"/>
      <c r="AA701" s="1"/>
      <c r="AB701" s="1"/>
    </row>
    <row r="702" spans="1:28" ht="16">
      <c r="A702" s="1" t="s">
        <v>2484</v>
      </c>
      <c r="B702" s="5">
        <f t="shared" si="22"/>
        <v>207.31240403811867</v>
      </c>
      <c r="K702" s="1"/>
      <c r="L702" s="1"/>
      <c r="M702" s="1"/>
      <c r="N702" s="1"/>
      <c r="O702" s="1"/>
      <c r="P702" s="1"/>
      <c r="Q702" s="1"/>
      <c r="R702" s="1"/>
      <c r="S702" s="1"/>
      <c r="T702" s="1"/>
      <c r="U702" s="1"/>
      <c r="V702" s="1"/>
      <c r="W702" s="1"/>
      <c r="X702" s="1"/>
      <c r="Y702" s="1"/>
      <c r="Z702" s="1"/>
      <c r="AA702" s="1"/>
      <c r="AB702" s="1"/>
    </row>
    <row r="703" spans="1:28" ht="16">
      <c r="A703" s="1" t="s">
        <v>3256</v>
      </c>
      <c r="B703" s="5">
        <f t="shared" si="22"/>
        <v>-779.52189916421378</v>
      </c>
      <c r="C703" s="5"/>
      <c r="D703" s="5"/>
      <c r="K703" s="1"/>
      <c r="L703" s="1"/>
      <c r="M703" s="1"/>
      <c r="N703" s="1"/>
      <c r="O703" s="1"/>
      <c r="P703" s="1"/>
      <c r="Q703" s="1"/>
      <c r="R703" s="1"/>
      <c r="S703" s="1"/>
      <c r="T703" s="1"/>
      <c r="U703" s="1"/>
      <c r="V703" s="1"/>
      <c r="W703" s="1"/>
      <c r="X703" s="1"/>
      <c r="Y703" s="1"/>
      <c r="Z703" s="1"/>
      <c r="AA703" s="1"/>
      <c r="AB703" s="1"/>
    </row>
    <row r="704" spans="1:28">
      <c r="A704" s="3"/>
      <c r="B704" s="5"/>
      <c r="C704" s="5"/>
      <c r="K704" s="1"/>
      <c r="L704" s="1"/>
      <c r="M704" s="1"/>
      <c r="N704" s="1"/>
      <c r="O704" s="1"/>
      <c r="P704" s="1"/>
      <c r="Q704" s="1"/>
      <c r="R704" s="1"/>
      <c r="S704" s="1"/>
      <c r="T704" s="1"/>
      <c r="U704" s="1"/>
      <c r="V704" s="1"/>
      <c r="W704" s="1"/>
      <c r="X704" s="1"/>
      <c r="Y704" s="1"/>
      <c r="Z704" s="1"/>
      <c r="AA704" s="1"/>
      <c r="AB704" s="1"/>
    </row>
    <row r="705" spans="1:28">
      <c r="A705" s="3"/>
      <c r="B705" s="5"/>
      <c r="K705" s="1"/>
      <c r="L705" s="1"/>
      <c r="M705" s="1"/>
      <c r="N705" s="1"/>
      <c r="O705" s="1"/>
      <c r="P705" s="1"/>
      <c r="Q705" s="1"/>
      <c r="R705" s="1"/>
      <c r="S705" s="1"/>
      <c r="T705" s="1"/>
      <c r="U705" s="1"/>
      <c r="V705" s="1"/>
      <c r="W705" s="1"/>
      <c r="X705" s="1"/>
      <c r="Y705" s="1"/>
      <c r="Z705" s="1"/>
      <c r="AA705" s="1"/>
      <c r="AB705" s="1"/>
    </row>
    <row r="706" spans="1:28">
      <c r="A706" s="3"/>
      <c r="B706" s="5"/>
      <c r="K706" s="1"/>
      <c r="L706" s="1"/>
      <c r="M706" s="1"/>
      <c r="N706" s="1"/>
      <c r="O706" s="1"/>
      <c r="P706" s="1"/>
      <c r="Q706" s="1"/>
      <c r="R706" s="1"/>
      <c r="S706" s="1"/>
      <c r="T706" s="1"/>
      <c r="U706" s="1"/>
      <c r="V706" s="1"/>
      <c r="W706" s="1"/>
      <c r="X706" s="1"/>
      <c r="Y706" s="1"/>
      <c r="Z706" s="1"/>
      <c r="AA706" s="1"/>
      <c r="AB706" s="1"/>
    </row>
    <row r="707" spans="1:28" ht="16">
      <c r="A707" s="86" t="s">
        <v>876</v>
      </c>
      <c r="B707" s="87"/>
      <c r="C707" s="87"/>
      <c r="D707" s="87"/>
      <c r="E707" s="87"/>
      <c r="F707" s="87"/>
      <c r="G707" s="87"/>
      <c r="H707" s="87"/>
      <c r="I707" s="87"/>
      <c r="J707" s="87"/>
      <c r="K707" s="87"/>
      <c r="L707" s="87"/>
      <c r="M707" s="87"/>
      <c r="N707" s="87"/>
    </row>
    <row r="708" spans="1:28">
      <c r="A708" s="87" t="s">
        <v>877</v>
      </c>
      <c r="B708" s="87"/>
      <c r="C708" s="87"/>
      <c r="D708" s="87"/>
      <c r="E708" s="87"/>
      <c r="F708" s="87"/>
      <c r="G708" s="87"/>
      <c r="H708" s="87"/>
      <c r="I708" s="87"/>
      <c r="J708" s="87"/>
      <c r="K708" s="87"/>
      <c r="L708" s="87"/>
      <c r="M708" s="87"/>
      <c r="N708" s="87"/>
    </row>
    <row r="709" spans="1:28">
      <c r="A709" s="87" t="s">
        <v>878</v>
      </c>
      <c r="B709" s="87"/>
      <c r="C709" s="87"/>
      <c r="D709" s="87"/>
      <c r="E709" s="87"/>
      <c r="F709" s="87"/>
      <c r="G709" s="87"/>
      <c r="H709" s="87"/>
      <c r="I709" s="87"/>
      <c r="J709" s="87"/>
      <c r="K709" s="87"/>
      <c r="L709" s="87"/>
      <c r="M709" s="87"/>
      <c r="N709" s="87"/>
    </row>
    <row r="710" spans="1:28" ht="36">
      <c r="A710" s="88" t="s">
        <v>879</v>
      </c>
      <c r="B710" s="89" t="s">
        <v>880</v>
      </c>
      <c r="C710" s="90" t="s">
        <v>881</v>
      </c>
      <c r="D710" s="91" t="s">
        <v>882</v>
      </c>
      <c r="E710" s="91" t="s">
        <v>883</v>
      </c>
      <c r="F710" s="92" t="s">
        <v>884</v>
      </c>
      <c r="G710" s="91" t="s">
        <v>885</v>
      </c>
      <c r="H710" s="92" t="s">
        <v>886</v>
      </c>
      <c r="I710" s="91" t="s">
        <v>887</v>
      </c>
      <c r="J710" s="92" t="s">
        <v>888</v>
      </c>
      <c r="K710" s="91" t="s">
        <v>889</v>
      </c>
      <c r="L710" s="92" t="s">
        <v>890</v>
      </c>
      <c r="M710" s="92" t="s">
        <v>891</v>
      </c>
      <c r="N710" s="92" t="s">
        <v>892</v>
      </c>
    </row>
    <row r="711" spans="1:28">
      <c r="A711" s="93" t="s">
        <v>893</v>
      </c>
      <c r="B711" s="94" t="s">
        <v>894</v>
      </c>
      <c r="C711" s="95" t="s">
        <v>895</v>
      </c>
      <c r="D711" s="93" t="s">
        <v>896</v>
      </c>
      <c r="E711" s="93" t="s">
        <v>897</v>
      </c>
      <c r="F711" s="96">
        <v>1</v>
      </c>
      <c r="G711" s="93" t="s">
        <v>898</v>
      </c>
      <c r="H711" s="96">
        <v>1</v>
      </c>
      <c r="I711" s="93" t="s">
        <v>899</v>
      </c>
      <c r="J711" s="96">
        <v>1</v>
      </c>
      <c r="K711" s="93" t="s">
        <v>900</v>
      </c>
      <c r="L711" s="96">
        <v>1</v>
      </c>
      <c r="M711" s="93" t="s">
        <v>901</v>
      </c>
      <c r="N711" s="96">
        <v>1</v>
      </c>
    </row>
    <row r="712" spans="1:28">
      <c r="A712" s="97" t="s">
        <v>902</v>
      </c>
      <c r="B712" s="98" t="s">
        <v>903</v>
      </c>
      <c r="C712" s="98" t="s">
        <v>904</v>
      </c>
      <c r="D712" s="97" t="s">
        <v>905</v>
      </c>
      <c r="E712" s="97" t="s">
        <v>906</v>
      </c>
      <c r="F712" s="99">
        <v>84</v>
      </c>
      <c r="G712" s="97" t="s">
        <v>907</v>
      </c>
      <c r="H712" s="99">
        <v>28</v>
      </c>
      <c r="I712" s="97" t="s">
        <v>908</v>
      </c>
      <c r="J712" s="99">
        <v>67</v>
      </c>
      <c r="K712" s="97" t="s">
        <v>909</v>
      </c>
      <c r="L712" s="99">
        <v>14</v>
      </c>
      <c r="M712" s="97" t="s">
        <v>910</v>
      </c>
      <c r="N712" s="99">
        <v>4</v>
      </c>
    </row>
    <row r="713" spans="1:28">
      <c r="A713" s="100" t="s">
        <v>911</v>
      </c>
      <c r="B713" s="101" t="s">
        <v>903</v>
      </c>
      <c r="C713" s="101" t="s">
        <v>904</v>
      </c>
      <c r="D713" s="100" t="s">
        <v>905</v>
      </c>
      <c r="E713" s="100" t="s">
        <v>912</v>
      </c>
      <c r="F713" s="102">
        <v>85</v>
      </c>
      <c r="G713" s="100" t="s">
        <v>913</v>
      </c>
      <c r="H713" s="102">
        <v>30</v>
      </c>
      <c r="I713" s="100" t="s">
        <v>914</v>
      </c>
      <c r="J713" s="102">
        <v>68</v>
      </c>
      <c r="K713" s="100" t="s">
        <v>915</v>
      </c>
      <c r="L713" s="102">
        <v>15</v>
      </c>
      <c r="M713" s="100" t="s">
        <v>916</v>
      </c>
      <c r="N713" s="102">
        <v>6</v>
      </c>
    </row>
    <row r="714" spans="1:28">
      <c r="A714" s="103" t="s">
        <v>917</v>
      </c>
      <c r="B714" s="104" t="s">
        <v>918</v>
      </c>
      <c r="C714" s="104" t="s">
        <v>919</v>
      </c>
      <c r="D714" s="103" t="s">
        <v>920</v>
      </c>
      <c r="E714" s="103" t="s">
        <v>921</v>
      </c>
      <c r="F714" s="105">
        <v>264</v>
      </c>
      <c r="G714" s="103" t="s">
        <v>922</v>
      </c>
      <c r="H714" s="105">
        <v>265</v>
      </c>
      <c r="I714" s="103" t="s">
        <v>923</v>
      </c>
      <c r="J714" s="105">
        <v>277</v>
      </c>
      <c r="K714" s="103" t="s">
        <v>924</v>
      </c>
      <c r="L714" s="105">
        <v>282</v>
      </c>
      <c r="M714" s="103" t="s">
        <v>925</v>
      </c>
      <c r="N714" s="105">
        <v>234</v>
      </c>
    </row>
    <row r="715" spans="1:28">
      <c r="A715" s="93" t="s">
        <v>926</v>
      </c>
      <c r="B715" s="94" t="s">
        <v>927</v>
      </c>
      <c r="C715" s="106">
        <v>45</v>
      </c>
      <c r="D715" s="107">
        <v>0.26</v>
      </c>
      <c r="E715" s="93" t="s">
        <v>928</v>
      </c>
      <c r="F715" s="96">
        <v>6900</v>
      </c>
      <c r="G715" s="93" t="s">
        <v>929</v>
      </c>
      <c r="H715" s="96">
        <v>4660</v>
      </c>
      <c r="I715" s="93" t="s">
        <v>930</v>
      </c>
      <c r="J715" s="96">
        <v>6890</v>
      </c>
      <c r="K715" s="93" t="s">
        <v>931</v>
      </c>
      <c r="L715" s="96">
        <v>4890</v>
      </c>
      <c r="M715" s="93" t="s">
        <v>932</v>
      </c>
      <c r="N715" s="96">
        <v>2340</v>
      </c>
    </row>
    <row r="716" spans="1:28">
      <c r="A716" s="97" t="s">
        <v>933</v>
      </c>
      <c r="B716" s="98" t="s">
        <v>934</v>
      </c>
      <c r="C716" s="108">
        <v>100</v>
      </c>
      <c r="D716" s="109">
        <v>0.32</v>
      </c>
      <c r="E716" s="97" t="s">
        <v>935</v>
      </c>
      <c r="F716" s="110">
        <v>10800</v>
      </c>
      <c r="G716" s="97" t="s">
        <v>936</v>
      </c>
      <c r="H716" s="110">
        <v>10200</v>
      </c>
      <c r="I716" s="97" t="s">
        <v>937</v>
      </c>
      <c r="J716" s="110">
        <v>11300</v>
      </c>
      <c r="K716" s="97" t="s">
        <v>938</v>
      </c>
      <c r="L716" s="110">
        <v>11000</v>
      </c>
      <c r="M716" s="97" t="s">
        <v>939</v>
      </c>
      <c r="N716" s="99">
        <v>8450</v>
      </c>
    </row>
    <row r="717" spans="1:28">
      <c r="A717" s="100" t="s">
        <v>940</v>
      </c>
      <c r="B717" s="101" t="s">
        <v>941</v>
      </c>
      <c r="C717" s="111">
        <v>640</v>
      </c>
      <c r="D717" s="112">
        <v>0.25</v>
      </c>
      <c r="E717" s="100" t="s">
        <v>942</v>
      </c>
      <c r="F717" s="113">
        <v>10900</v>
      </c>
      <c r="G717" s="100" t="s">
        <v>943</v>
      </c>
      <c r="H717" s="113">
        <v>13900</v>
      </c>
      <c r="I717" s="100" t="s">
        <v>944</v>
      </c>
      <c r="J717" s="113">
        <v>11700</v>
      </c>
      <c r="K717" s="100" t="s">
        <v>945</v>
      </c>
      <c r="L717" s="113">
        <v>14200</v>
      </c>
      <c r="M717" s="100" t="s">
        <v>946</v>
      </c>
      <c r="N717" s="113">
        <v>15900</v>
      </c>
    </row>
    <row r="718" spans="1:28">
      <c r="A718" s="97" t="s">
        <v>947</v>
      </c>
      <c r="B718" s="114" t="s">
        <v>948</v>
      </c>
      <c r="C718" s="115">
        <v>85</v>
      </c>
      <c r="D718" s="109">
        <v>0.3</v>
      </c>
      <c r="E718" s="97" t="s">
        <v>949</v>
      </c>
      <c r="F718" s="99">
        <v>6490</v>
      </c>
      <c r="G718" s="97" t="s">
        <v>950</v>
      </c>
      <c r="H718" s="99">
        <v>5820</v>
      </c>
      <c r="I718" s="97" t="s">
        <v>951</v>
      </c>
      <c r="J718" s="99">
        <v>6730</v>
      </c>
      <c r="K718" s="97" t="s">
        <v>952</v>
      </c>
      <c r="L718" s="99">
        <v>6250</v>
      </c>
      <c r="M718" s="97" t="s">
        <v>953</v>
      </c>
      <c r="N718" s="99">
        <v>4470</v>
      </c>
    </row>
    <row r="719" spans="1:28">
      <c r="A719" s="100" t="s">
        <v>954</v>
      </c>
      <c r="B719" s="116" t="s">
        <v>955</v>
      </c>
      <c r="C719" s="111">
        <v>190</v>
      </c>
      <c r="D719" s="112">
        <v>0.31</v>
      </c>
      <c r="E719" s="100" t="s">
        <v>956</v>
      </c>
      <c r="F719" s="102">
        <v>7710</v>
      </c>
      <c r="G719" s="100" t="s">
        <v>957</v>
      </c>
      <c r="H719" s="102">
        <v>8590</v>
      </c>
      <c r="I719" s="100" t="s">
        <v>958</v>
      </c>
      <c r="J719" s="102">
        <v>8190</v>
      </c>
      <c r="K719" s="100" t="s">
        <v>959</v>
      </c>
      <c r="L719" s="102">
        <v>9020</v>
      </c>
      <c r="M719" s="100" t="s">
        <v>960</v>
      </c>
      <c r="N719" s="102">
        <v>8550</v>
      </c>
    </row>
    <row r="720" spans="1:28">
      <c r="A720" s="103" t="s">
        <v>961</v>
      </c>
      <c r="B720" s="117" t="s">
        <v>962</v>
      </c>
      <c r="C720" s="118">
        <v>1020</v>
      </c>
      <c r="D720" s="119">
        <v>0.2</v>
      </c>
      <c r="E720" s="103" t="s">
        <v>963</v>
      </c>
      <c r="F720" s="105">
        <v>5860</v>
      </c>
      <c r="G720" s="103" t="s">
        <v>964</v>
      </c>
      <c r="H720" s="105">
        <v>7670</v>
      </c>
      <c r="I720" s="103" t="s">
        <v>965</v>
      </c>
      <c r="J720" s="105">
        <v>6310</v>
      </c>
      <c r="K720" s="103" t="s">
        <v>966</v>
      </c>
      <c r="L720" s="105">
        <v>7810</v>
      </c>
      <c r="M720" s="103" t="s">
        <v>967</v>
      </c>
      <c r="N720" s="105">
        <v>8980</v>
      </c>
    </row>
    <row r="721" spans="1:14">
      <c r="A721" s="93" t="s">
        <v>968</v>
      </c>
      <c r="B721" s="94" t="s">
        <v>969</v>
      </c>
      <c r="C721" s="106">
        <v>1.7</v>
      </c>
      <c r="D721" s="107">
        <v>0.15</v>
      </c>
      <c r="E721" s="93" t="s">
        <v>970</v>
      </c>
      <c r="F721" s="96">
        <v>543</v>
      </c>
      <c r="G721" s="93" t="s">
        <v>970</v>
      </c>
      <c r="H721" s="96">
        <v>148</v>
      </c>
      <c r="I721" s="93" t="s">
        <v>971</v>
      </c>
      <c r="J721" s="96">
        <v>192</v>
      </c>
      <c r="K721" s="93" t="s">
        <v>972</v>
      </c>
      <c r="L721" s="96">
        <v>26</v>
      </c>
      <c r="M721" s="93" t="s">
        <v>973</v>
      </c>
      <c r="N721" s="96">
        <v>20</v>
      </c>
    </row>
    <row r="722" spans="1:14">
      <c r="A722" s="97" t="s">
        <v>974</v>
      </c>
      <c r="B722" s="98" t="s">
        <v>975</v>
      </c>
      <c r="C722" s="115">
        <v>11.9</v>
      </c>
      <c r="D722" s="109">
        <v>0.21</v>
      </c>
      <c r="E722" s="97" t="s">
        <v>976</v>
      </c>
      <c r="F722" s="99">
        <v>5280</v>
      </c>
      <c r="G722" s="97" t="s">
        <v>949</v>
      </c>
      <c r="H722" s="99">
        <v>1760</v>
      </c>
      <c r="I722" s="97" t="s">
        <v>977</v>
      </c>
      <c r="J722" s="99">
        <v>4200</v>
      </c>
      <c r="K722" s="97" t="s">
        <v>978</v>
      </c>
      <c r="L722" s="99">
        <v>832</v>
      </c>
      <c r="M722" s="97" t="s">
        <v>979</v>
      </c>
      <c r="N722" s="99">
        <v>262</v>
      </c>
    </row>
    <row r="723" spans="1:14">
      <c r="A723" s="100" t="s">
        <v>980</v>
      </c>
      <c r="B723" s="116" t="s">
        <v>981</v>
      </c>
      <c r="C723" s="120">
        <v>1</v>
      </c>
      <c r="D723" s="112">
        <v>0.17</v>
      </c>
      <c r="E723" s="100" t="s">
        <v>982</v>
      </c>
      <c r="F723" s="102">
        <v>218</v>
      </c>
      <c r="G723" s="100" t="s">
        <v>982</v>
      </c>
      <c r="H723" s="102">
        <v>59</v>
      </c>
      <c r="I723" s="100" t="s">
        <v>983</v>
      </c>
      <c r="J723" s="102">
        <v>70</v>
      </c>
      <c r="K723" s="100" t="s">
        <v>984</v>
      </c>
      <c r="L723" s="102">
        <v>10</v>
      </c>
      <c r="M723" s="100" t="s">
        <v>985</v>
      </c>
      <c r="N723" s="102">
        <v>8</v>
      </c>
    </row>
    <row r="724" spans="1:14">
      <c r="A724" s="97" t="s">
        <v>986</v>
      </c>
      <c r="B724" s="114" t="s">
        <v>987</v>
      </c>
      <c r="C724" s="115">
        <v>3.4</v>
      </c>
      <c r="D724" s="109">
        <v>0.21</v>
      </c>
      <c r="E724" s="97" t="s">
        <v>988</v>
      </c>
      <c r="F724" s="99">
        <v>945</v>
      </c>
      <c r="G724" s="97" t="s">
        <v>989</v>
      </c>
      <c r="H724" s="99">
        <v>258</v>
      </c>
      <c r="I724" s="97" t="s">
        <v>990</v>
      </c>
      <c r="J724" s="99">
        <v>426</v>
      </c>
      <c r="K724" s="97" t="s">
        <v>991</v>
      </c>
      <c r="L724" s="99">
        <v>48</v>
      </c>
      <c r="M724" s="97" t="s">
        <v>992</v>
      </c>
      <c r="N724" s="99">
        <v>36</v>
      </c>
    </row>
    <row r="725" spans="1:14">
      <c r="A725" s="100" t="s">
        <v>993</v>
      </c>
      <c r="B725" s="116" t="s">
        <v>994</v>
      </c>
      <c r="C725" s="120">
        <v>1.3</v>
      </c>
      <c r="D725" s="112">
        <v>0.15</v>
      </c>
      <c r="E725" s="100" t="s">
        <v>995</v>
      </c>
      <c r="F725" s="102">
        <v>292</v>
      </c>
      <c r="G725" s="100" t="s">
        <v>995</v>
      </c>
      <c r="H725" s="102">
        <v>79</v>
      </c>
      <c r="I725" s="100" t="s">
        <v>996</v>
      </c>
      <c r="J725" s="102">
        <v>98</v>
      </c>
      <c r="K725" s="100" t="s">
        <v>997</v>
      </c>
      <c r="L725" s="102">
        <v>14</v>
      </c>
      <c r="M725" s="100" t="s">
        <v>998</v>
      </c>
      <c r="N725" s="102">
        <v>11</v>
      </c>
    </row>
    <row r="726" spans="1:14">
      <c r="A726" s="97" t="s">
        <v>999</v>
      </c>
      <c r="B726" s="114" t="s">
        <v>1000</v>
      </c>
      <c r="C726" s="115">
        <v>4</v>
      </c>
      <c r="D726" s="109">
        <v>0.23</v>
      </c>
      <c r="E726" s="97" t="s">
        <v>1001</v>
      </c>
      <c r="F726" s="99">
        <v>1350</v>
      </c>
      <c r="G726" s="97" t="s">
        <v>1002</v>
      </c>
      <c r="H726" s="99">
        <v>370</v>
      </c>
      <c r="I726" s="97" t="s">
        <v>1003</v>
      </c>
      <c r="J726" s="99">
        <v>659</v>
      </c>
      <c r="K726" s="97" t="s">
        <v>1004</v>
      </c>
      <c r="L726" s="99">
        <v>72</v>
      </c>
      <c r="M726" s="97" t="s">
        <v>1005</v>
      </c>
      <c r="N726" s="99">
        <v>51</v>
      </c>
    </row>
    <row r="727" spans="1:14">
      <c r="A727" s="100" t="s">
        <v>1006</v>
      </c>
      <c r="B727" s="116" t="s">
        <v>1007</v>
      </c>
      <c r="C727" s="120">
        <v>5.9</v>
      </c>
      <c r="D727" s="112">
        <v>0.2</v>
      </c>
      <c r="E727" s="100" t="s">
        <v>1008</v>
      </c>
      <c r="F727" s="102">
        <v>1870</v>
      </c>
      <c r="G727" s="100" t="s">
        <v>1009</v>
      </c>
      <c r="H727" s="102">
        <v>527</v>
      </c>
      <c r="I727" s="100" t="s">
        <v>1010</v>
      </c>
      <c r="J727" s="102">
        <v>1120</v>
      </c>
      <c r="K727" s="100" t="s">
        <v>1011</v>
      </c>
      <c r="L727" s="102">
        <v>121</v>
      </c>
      <c r="M727" s="100" t="s">
        <v>1012</v>
      </c>
      <c r="N727" s="102">
        <v>74</v>
      </c>
    </row>
    <row r="728" spans="1:14">
      <c r="A728" s="97" t="s">
        <v>1013</v>
      </c>
      <c r="B728" s="114" t="s">
        <v>1014</v>
      </c>
      <c r="C728" s="115">
        <v>4.3</v>
      </c>
      <c r="D728" s="109">
        <v>0.17</v>
      </c>
      <c r="E728" s="97" t="s">
        <v>1015</v>
      </c>
      <c r="F728" s="99">
        <v>1230</v>
      </c>
      <c r="G728" s="97" t="s">
        <v>1016</v>
      </c>
      <c r="H728" s="99">
        <v>338</v>
      </c>
      <c r="I728" s="97" t="s">
        <v>1017</v>
      </c>
      <c r="J728" s="99">
        <v>624</v>
      </c>
      <c r="K728" s="97" t="s">
        <v>1018</v>
      </c>
      <c r="L728" s="99">
        <v>67</v>
      </c>
      <c r="M728" s="97" t="s">
        <v>1019</v>
      </c>
      <c r="N728" s="99">
        <v>47</v>
      </c>
    </row>
    <row r="729" spans="1:14">
      <c r="A729" s="100" t="s">
        <v>1020</v>
      </c>
      <c r="B729" s="116" t="s">
        <v>1021</v>
      </c>
      <c r="C729" s="120">
        <v>9.1999999999999993</v>
      </c>
      <c r="D729" s="112">
        <v>0.16</v>
      </c>
      <c r="E729" s="100" t="s">
        <v>1022</v>
      </c>
      <c r="F729" s="102">
        <v>2550</v>
      </c>
      <c r="G729" s="100" t="s">
        <v>1023</v>
      </c>
      <c r="H729" s="102">
        <v>782</v>
      </c>
      <c r="I729" s="100" t="s">
        <v>1024</v>
      </c>
      <c r="J729" s="102">
        <v>1850</v>
      </c>
      <c r="K729" s="100" t="s">
        <v>1025</v>
      </c>
      <c r="L729" s="102">
        <v>271</v>
      </c>
      <c r="M729" s="100" t="s">
        <v>1026</v>
      </c>
      <c r="N729" s="102">
        <v>111</v>
      </c>
    </row>
    <row r="730" spans="1:14">
      <c r="A730" s="97" t="s">
        <v>1027</v>
      </c>
      <c r="B730" s="114" t="s">
        <v>1028</v>
      </c>
      <c r="C730" s="115">
        <v>17.2</v>
      </c>
      <c r="D730" s="109">
        <v>0.19</v>
      </c>
      <c r="E730" s="97" t="s">
        <v>1029</v>
      </c>
      <c r="F730" s="99">
        <v>5020</v>
      </c>
      <c r="G730" s="97" t="s">
        <v>1030</v>
      </c>
      <c r="H730" s="99">
        <v>1980</v>
      </c>
      <c r="I730" s="97" t="s">
        <v>931</v>
      </c>
      <c r="J730" s="99">
        <v>4390</v>
      </c>
      <c r="K730" s="97" t="s">
        <v>1031</v>
      </c>
      <c r="L730" s="99">
        <v>1370</v>
      </c>
      <c r="M730" s="97" t="s">
        <v>1032</v>
      </c>
      <c r="N730" s="99">
        <v>356</v>
      </c>
    </row>
    <row r="731" spans="1:14">
      <c r="A731" s="100" t="s">
        <v>1033</v>
      </c>
      <c r="B731" s="116" t="s">
        <v>1034</v>
      </c>
      <c r="C731" s="120">
        <v>1.9</v>
      </c>
      <c r="D731" s="112">
        <v>0.22</v>
      </c>
      <c r="E731" s="100" t="s">
        <v>1035</v>
      </c>
      <c r="F731" s="102">
        <v>469</v>
      </c>
      <c r="G731" s="100" t="s">
        <v>1035</v>
      </c>
      <c r="H731" s="102">
        <v>127</v>
      </c>
      <c r="I731" s="100" t="s">
        <v>1036</v>
      </c>
      <c r="J731" s="102">
        <v>170</v>
      </c>
      <c r="K731" s="100" t="s">
        <v>1037</v>
      </c>
      <c r="L731" s="102">
        <v>22</v>
      </c>
      <c r="M731" s="100" t="s">
        <v>1038</v>
      </c>
      <c r="N731" s="102">
        <v>18</v>
      </c>
    </row>
    <row r="732" spans="1:14">
      <c r="A732" s="97" t="s">
        <v>1039</v>
      </c>
      <c r="B732" s="114" t="s">
        <v>1040</v>
      </c>
      <c r="C732" s="115">
        <v>5.9</v>
      </c>
      <c r="D732" s="109">
        <v>0.28999999999999998</v>
      </c>
      <c r="E732" s="97" t="s">
        <v>1041</v>
      </c>
      <c r="F732" s="99">
        <v>1860</v>
      </c>
      <c r="G732" s="97" t="s">
        <v>1042</v>
      </c>
      <c r="H732" s="99">
        <v>525</v>
      </c>
      <c r="I732" s="97" t="s">
        <v>1043</v>
      </c>
      <c r="J732" s="99">
        <v>1110</v>
      </c>
      <c r="K732" s="97" t="s">
        <v>1044</v>
      </c>
      <c r="L732" s="99">
        <v>120</v>
      </c>
      <c r="M732" s="97" t="s">
        <v>1045</v>
      </c>
      <c r="N732" s="99">
        <v>73</v>
      </c>
    </row>
    <row r="733" spans="1:14" ht="22">
      <c r="A733" s="121" t="s">
        <v>1046</v>
      </c>
      <c r="B733" s="121" t="s">
        <v>1047</v>
      </c>
      <c r="C733" s="122" t="s">
        <v>1048</v>
      </c>
      <c r="D733" s="123">
        <v>0.04</v>
      </c>
      <c r="E733" s="122" t="s">
        <v>1049</v>
      </c>
      <c r="F733" s="124">
        <v>5</v>
      </c>
      <c r="G733" s="122" t="s">
        <v>1049</v>
      </c>
      <c r="H733" s="124">
        <v>1</v>
      </c>
      <c r="I733" s="122" t="s">
        <v>1050</v>
      </c>
      <c r="J733" s="124">
        <v>2</v>
      </c>
      <c r="K733" s="122" t="s">
        <v>1051</v>
      </c>
      <c r="L733" s="125" t="s">
        <v>1052</v>
      </c>
      <c r="M733" s="122" t="s">
        <v>1053</v>
      </c>
      <c r="N733" s="125" t="s">
        <v>1052</v>
      </c>
    </row>
    <row r="734" spans="1:14">
      <c r="A734" s="93" t="s">
        <v>1054</v>
      </c>
      <c r="B734" s="94" t="s">
        <v>1055</v>
      </c>
      <c r="C734" s="126">
        <v>222</v>
      </c>
      <c r="D734" s="107">
        <v>0.18</v>
      </c>
      <c r="E734" s="93" t="s">
        <v>1056</v>
      </c>
      <c r="F734" s="127">
        <v>10800</v>
      </c>
      <c r="G734" s="93" t="s">
        <v>1057</v>
      </c>
      <c r="H734" s="127">
        <v>12400</v>
      </c>
      <c r="I734" s="93" t="s">
        <v>1058</v>
      </c>
      <c r="J734" s="127">
        <v>11500</v>
      </c>
      <c r="K734" s="93" t="s">
        <v>944</v>
      </c>
      <c r="L734" s="127">
        <v>13000</v>
      </c>
      <c r="M734" s="93" t="s">
        <v>1059</v>
      </c>
      <c r="N734" s="127">
        <v>12700</v>
      </c>
    </row>
    <row r="735" spans="1:14">
      <c r="A735" s="97" t="s">
        <v>1060</v>
      </c>
      <c r="B735" s="98" t="s">
        <v>1061</v>
      </c>
      <c r="C735" s="115">
        <v>5.2</v>
      </c>
      <c r="D735" s="109">
        <v>0.11</v>
      </c>
      <c r="E735" s="97" t="s">
        <v>1062</v>
      </c>
      <c r="F735" s="128">
        <v>2430</v>
      </c>
      <c r="G735" s="97" t="s">
        <v>1063</v>
      </c>
      <c r="H735" s="128">
        <v>677</v>
      </c>
      <c r="I735" s="97" t="s">
        <v>1064</v>
      </c>
      <c r="J735" s="129">
        <v>1360</v>
      </c>
      <c r="K735" s="97" t="s">
        <v>1065</v>
      </c>
      <c r="L735" s="128">
        <v>145</v>
      </c>
      <c r="M735" s="97" t="s">
        <v>1066</v>
      </c>
      <c r="N735" s="128">
        <v>94</v>
      </c>
    </row>
    <row r="736" spans="1:14">
      <c r="A736" s="100" t="s">
        <v>1067</v>
      </c>
      <c r="B736" s="101" t="s">
        <v>1068</v>
      </c>
      <c r="C736" s="120">
        <v>2.8</v>
      </c>
      <c r="D736" s="112">
        <v>0.02</v>
      </c>
      <c r="E736" s="100" t="s">
        <v>1069</v>
      </c>
      <c r="F736" s="130">
        <v>427</v>
      </c>
      <c r="G736" s="100" t="s">
        <v>1069</v>
      </c>
      <c r="H736" s="130">
        <v>116</v>
      </c>
      <c r="I736" s="100" t="s">
        <v>1070</v>
      </c>
      <c r="J736" s="130">
        <v>177</v>
      </c>
      <c r="K736" s="100" t="s">
        <v>1071</v>
      </c>
      <c r="L736" s="130">
        <v>21</v>
      </c>
      <c r="M736" s="100" t="s">
        <v>1072</v>
      </c>
      <c r="N736" s="130">
        <v>16</v>
      </c>
    </row>
    <row r="737" spans="1:14">
      <c r="A737" s="97" t="s">
        <v>1073</v>
      </c>
      <c r="B737" s="114" t="s">
        <v>1074</v>
      </c>
      <c r="C737" s="115">
        <v>28.2</v>
      </c>
      <c r="D737" s="109">
        <v>0.23</v>
      </c>
      <c r="E737" s="97" t="s">
        <v>1075</v>
      </c>
      <c r="F737" s="128">
        <v>6090</v>
      </c>
      <c r="G737" s="97" t="s">
        <v>1076</v>
      </c>
      <c r="H737" s="129">
        <v>3170</v>
      </c>
      <c r="I737" s="97" t="s">
        <v>1077</v>
      </c>
      <c r="J737" s="129">
        <v>5800</v>
      </c>
      <c r="K737" s="97" t="s">
        <v>1078</v>
      </c>
      <c r="L737" s="128">
        <v>2980</v>
      </c>
      <c r="M737" s="97" t="s">
        <v>1079</v>
      </c>
      <c r="N737" s="128">
        <v>967</v>
      </c>
    </row>
    <row r="738" spans="1:14">
      <c r="A738" s="100" t="s">
        <v>1080</v>
      </c>
      <c r="B738" s="116" t="s">
        <v>1081</v>
      </c>
      <c r="C738" s="120">
        <v>9.6999999999999993</v>
      </c>
      <c r="D738" s="112">
        <v>0.19</v>
      </c>
      <c r="E738" s="100" t="s">
        <v>1082</v>
      </c>
      <c r="F738" s="130">
        <v>3580</v>
      </c>
      <c r="G738" s="100" t="s">
        <v>1083</v>
      </c>
      <c r="H738" s="131">
        <v>1120</v>
      </c>
      <c r="I738" s="100" t="s">
        <v>1084</v>
      </c>
      <c r="J738" s="131">
        <v>2660</v>
      </c>
      <c r="K738" s="100" t="s">
        <v>1085</v>
      </c>
      <c r="L738" s="130">
        <v>412</v>
      </c>
      <c r="M738" s="100" t="s">
        <v>1086</v>
      </c>
      <c r="N738" s="130">
        <v>160</v>
      </c>
    </row>
    <row r="739" spans="1:14">
      <c r="A739" s="97" t="s">
        <v>1087</v>
      </c>
      <c r="B739" s="114" t="s">
        <v>1088</v>
      </c>
      <c r="C739" s="115">
        <v>13.4</v>
      </c>
      <c r="D739" s="109">
        <v>0.16</v>
      </c>
      <c r="E739" s="97" t="s">
        <v>1089</v>
      </c>
      <c r="F739" s="128">
        <v>3710</v>
      </c>
      <c r="G739" s="97" t="s">
        <v>1090</v>
      </c>
      <c r="H739" s="129">
        <v>1300</v>
      </c>
      <c r="I739" s="97" t="s">
        <v>906</v>
      </c>
      <c r="J739" s="129">
        <v>3050</v>
      </c>
      <c r="K739" s="97" t="s">
        <v>1091</v>
      </c>
      <c r="L739" s="128">
        <v>703</v>
      </c>
      <c r="M739" s="97" t="s">
        <v>1092</v>
      </c>
      <c r="N739" s="128">
        <v>201</v>
      </c>
    </row>
    <row r="740" spans="1:14">
      <c r="A740" s="100" t="s">
        <v>1093</v>
      </c>
      <c r="B740" s="116" t="s">
        <v>1094</v>
      </c>
      <c r="C740" s="120">
        <v>3.5</v>
      </c>
      <c r="D740" s="112">
        <v>0.13</v>
      </c>
      <c r="E740" s="100" t="s">
        <v>1095</v>
      </c>
      <c r="F740" s="130">
        <v>1200</v>
      </c>
      <c r="G740" s="100" t="s">
        <v>1096</v>
      </c>
      <c r="H740" s="130">
        <v>328</v>
      </c>
      <c r="I740" s="100" t="s">
        <v>1097</v>
      </c>
      <c r="J740" s="130">
        <v>549</v>
      </c>
      <c r="K740" s="100" t="s">
        <v>1098</v>
      </c>
      <c r="L740" s="130">
        <v>62</v>
      </c>
      <c r="M740" s="100" t="s">
        <v>897</v>
      </c>
      <c r="N740" s="130">
        <v>46</v>
      </c>
    </row>
    <row r="741" spans="1:14">
      <c r="A741" s="97" t="s">
        <v>1099</v>
      </c>
      <c r="B741" s="98" t="s">
        <v>1100</v>
      </c>
      <c r="C741" s="115">
        <v>47.1</v>
      </c>
      <c r="D741" s="109">
        <v>0.16</v>
      </c>
      <c r="E741" s="97" t="s">
        <v>1101</v>
      </c>
      <c r="F741" s="128">
        <v>6940</v>
      </c>
      <c r="G741" s="97" t="s">
        <v>1102</v>
      </c>
      <c r="H741" s="129">
        <v>4800</v>
      </c>
      <c r="I741" s="97" t="s">
        <v>1103</v>
      </c>
      <c r="J741" s="129">
        <v>6960</v>
      </c>
      <c r="K741" s="97" t="s">
        <v>1104</v>
      </c>
      <c r="L741" s="128">
        <v>5060</v>
      </c>
      <c r="M741" s="97" t="s">
        <v>1105</v>
      </c>
      <c r="N741" s="129">
        <v>2500</v>
      </c>
    </row>
    <row r="742" spans="1:14">
      <c r="A742" s="100" t="s">
        <v>1106</v>
      </c>
      <c r="B742" s="116" t="s">
        <v>1107</v>
      </c>
      <c r="C742" s="120">
        <v>0.4</v>
      </c>
      <c r="D742" s="112">
        <v>0.04</v>
      </c>
      <c r="E742" s="100" t="s">
        <v>1108</v>
      </c>
      <c r="F742" s="130">
        <v>60</v>
      </c>
      <c r="G742" s="100" t="s">
        <v>1108</v>
      </c>
      <c r="H742" s="130">
        <v>16</v>
      </c>
      <c r="I742" s="100" t="s">
        <v>1109</v>
      </c>
      <c r="J742" s="130">
        <v>18</v>
      </c>
      <c r="K742" s="100" t="s">
        <v>1110</v>
      </c>
      <c r="L742" s="130">
        <v>3</v>
      </c>
      <c r="M742" s="100" t="s">
        <v>1111</v>
      </c>
      <c r="N742" s="130">
        <v>2</v>
      </c>
    </row>
    <row r="743" spans="1:14">
      <c r="A743" s="97" t="s">
        <v>1112</v>
      </c>
      <c r="B743" s="114" t="s">
        <v>1113</v>
      </c>
      <c r="C743" s="115">
        <v>1.5</v>
      </c>
      <c r="D743" s="109">
        <v>0.1</v>
      </c>
      <c r="E743" s="97" t="s">
        <v>1114</v>
      </c>
      <c r="F743" s="128">
        <v>506</v>
      </c>
      <c r="G743" s="97" t="s">
        <v>1114</v>
      </c>
      <c r="H743" s="128">
        <v>138</v>
      </c>
      <c r="I743" s="97" t="s">
        <v>1115</v>
      </c>
      <c r="J743" s="128">
        <v>174</v>
      </c>
      <c r="K743" s="97" t="s">
        <v>1116</v>
      </c>
      <c r="L743" s="128">
        <v>24</v>
      </c>
      <c r="M743" s="97" t="s">
        <v>1117</v>
      </c>
      <c r="N743" s="128">
        <v>19</v>
      </c>
    </row>
    <row r="744" spans="1:14">
      <c r="A744" s="100" t="s">
        <v>1118</v>
      </c>
      <c r="B744" s="116" t="s">
        <v>1119</v>
      </c>
      <c r="C744" s="100" t="s">
        <v>1120</v>
      </c>
      <c r="D744" s="112">
        <v>0.02</v>
      </c>
      <c r="E744" s="100" t="s">
        <v>1121</v>
      </c>
      <c r="F744" s="130">
        <v>13</v>
      </c>
      <c r="G744" s="100" t="s">
        <v>1121</v>
      </c>
      <c r="H744" s="130">
        <v>4</v>
      </c>
      <c r="I744" s="100" t="s">
        <v>1122</v>
      </c>
      <c r="J744" s="130">
        <v>4</v>
      </c>
      <c r="K744" s="100" t="s">
        <v>1123</v>
      </c>
      <c r="L744" s="132" t="s">
        <v>1124</v>
      </c>
      <c r="M744" s="100" t="s">
        <v>1125</v>
      </c>
      <c r="N744" s="132" t="s">
        <v>1124</v>
      </c>
    </row>
    <row r="745" spans="1:14">
      <c r="A745" s="97" t="s">
        <v>1126</v>
      </c>
      <c r="B745" s="114" t="s">
        <v>1127</v>
      </c>
      <c r="C745" s="115">
        <v>28.2</v>
      </c>
      <c r="D745" s="109">
        <v>0.27</v>
      </c>
      <c r="E745" s="97" t="s">
        <v>1128</v>
      </c>
      <c r="F745" s="128">
        <v>5080</v>
      </c>
      <c r="G745" s="97" t="s">
        <v>1129</v>
      </c>
      <c r="H745" s="129">
        <v>2640</v>
      </c>
      <c r="I745" s="97" t="s">
        <v>1130</v>
      </c>
      <c r="J745" s="129">
        <v>4830</v>
      </c>
      <c r="K745" s="97" t="s">
        <v>1131</v>
      </c>
      <c r="L745" s="128">
        <v>2480</v>
      </c>
      <c r="M745" s="97" t="s">
        <v>1132</v>
      </c>
      <c r="N745" s="128">
        <v>806</v>
      </c>
    </row>
    <row r="746" spans="1:14">
      <c r="A746" s="100" t="s">
        <v>1133</v>
      </c>
      <c r="B746" s="116" t="s">
        <v>1134</v>
      </c>
      <c r="C746" s="120">
        <v>38.9</v>
      </c>
      <c r="D746" s="112">
        <v>0.26</v>
      </c>
      <c r="E746" s="100" t="s">
        <v>1135</v>
      </c>
      <c r="F746" s="130">
        <v>5360</v>
      </c>
      <c r="G746" s="100" t="s">
        <v>1136</v>
      </c>
      <c r="H746" s="131">
        <v>3350</v>
      </c>
      <c r="I746" s="100" t="s">
        <v>1137</v>
      </c>
      <c r="J746" s="131">
        <v>5280</v>
      </c>
      <c r="K746" s="100" t="s">
        <v>1138</v>
      </c>
      <c r="L746" s="130">
        <v>3440</v>
      </c>
      <c r="M746" s="100" t="s">
        <v>1139</v>
      </c>
      <c r="N746" s="131">
        <v>1460</v>
      </c>
    </row>
    <row r="747" spans="1:14">
      <c r="A747" s="97" t="s">
        <v>1140</v>
      </c>
      <c r="B747" s="114" t="s">
        <v>1141</v>
      </c>
      <c r="C747" s="115">
        <v>13.1</v>
      </c>
      <c r="D747" s="109">
        <v>0.23</v>
      </c>
      <c r="E747" s="97" t="s">
        <v>1142</v>
      </c>
      <c r="F747" s="128">
        <v>3480</v>
      </c>
      <c r="G747" s="97" t="s">
        <v>1143</v>
      </c>
      <c r="H747" s="129">
        <v>1210</v>
      </c>
      <c r="I747" s="97" t="s">
        <v>1144</v>
      </c>
      <c r="J747" s="129">
        <v>2840</v>
      </c>
      <c r="K747" s="97" t="s">
        <v>1145</v>
      </c>
      <c r="L747" s="128">
        <v>636</v>
      </c>
      <c r="M747" s="97" t="s">
        <v>1146</v>
      </c>
      <c r="N747" s="128">
        <v>185</v>
      </c>
    </row>
    <row r="748" spans="1:14">
      <c r="A748" s="100" t="s">
        <v>1147</v>
      </c>
      <c r="B748" s="116" t="s">
        <v>1148</v>
      </c>
      <c r="C748" s="120">
        <v>11</v>
      </c>
      <c r="D748" s="101" t="s">
        <v>1149</v>
      </c>
      <c r="E748" s="100" t="s">
        <v>1150</v>
      </c>
      <c r="F748" s="130">
        <v>4110</v>
      </c>
      <c r="G748" s="100" t="s">
        <v>1151</v>
      </c>
      <c r="H748" s="131">
        <v>1330</v>
      </c>
      <c r="I748" s="100" t="s">
        <v>1152</v>
      </c>
      <c r="J748" s="131">
        <v>3190</v>
      </c>
      <c r="K748" s="100" t="s">
        <v>1153</v>
      </c>
      <c r="L748" s="130">
        <v>573</v>
      </c>
      <c r="M748" s="100" t="s">
        <v>1154</v>
      </c>
      <c r="N748" s="130">
        <v>195</v>
      </c>
    </row>
    <row r="749" spans="1:14">
      <c r="A749" s="97" t="s">
        <v>1155</v>
      </c>
      <c r="B749" s="114" t="s">
        <v>1156</v>
      </c>
      <c r="C749" s="108">
        <v>242</v>
      </c>
      <c r="D749" s="109">
        <v>0.24</v>
      </c>
      <c r="E749" s="97" t="s">
        <v>1101</v>
      </c>
      <c r="F749" s="128">
        <v>6940</v>
      </c>
      <c r="G749" s="97" t="s">
        <v>1157</v>
      </c>
      <c r="H749" s="129">
        <v>8060</v>
      </c>
      <c r="I749" s="97" t="s">
        <v>1158</v>
      </c>
      <c r="J749" s="129">
        <v>7400</v>
      </c>
      <c r="K749" s="97" t="s">
        <v>1159</v>
      </c>
      <c r="L749" s="128">
        <v>8400</v>
      </c>
      <c r="M749" s="97" t="s">
        <v>1160</v>
      </c>
      <c r="N749" s="129">
        <v>8380</v>
      </c>
    </row>
    <row r="750" spans="1:14">
      <c r="A750" s="100" t="s">
        <v>1161</v>
      </c>
      <c r="B750" s="116" t="s">
        <v>1162</v>
      </c>
      <c r="C750" s="120">
        <v>6.5</v>
      </c>
      <c r="D750" s="101" t="s">
        <v>1163</v>
      </c>
      <c r="E750" s="100" t="s">
        <v>1164</v>
      </c>
      <c r="F750" s="130">
        <v>2510</v>
      </c>
      <c r="G750" s="100" t="s">
        <v>1165</v>
      </c>
      <c r="H750" s="130">
        <v>716</v>
      </c>
      <c r="I750" s="100" t="s">
        <v>1166</v>
      </c>
      <c r="J750" s="131">
        <v>1570</v>
      </c>
      <c r="K750" s="100" t="s">
        <v>1167</v>
      </c>
      <c r="L750" s="130">
        <v>176</v>
      </c>
      <c r="M750" s="100" t="s">
        <v>1168</v>
      </c>
      <c r="N750" s="130">
        <v>100</v>
      </c>
    </row>
    <row r="751" spans="1:14">
      <c r="A751" s="97" t="s">
        <v>1169</v>
      </c>
      <c r="B751" s="114" t="s">
        <v>1170</v>
      </c>
      <c r="C751" s="115">
        <v>47.1</v>
      </c>
      <c r="D751" s="109">
        <v>0.24</v>
      </c>
      <c r="E751" s="97" t="s">
        <v>1171</v>
      </c>
      <c r="F751" s="128">
        <v>6680</v>
      </c>
      <c r="G751" s="97" t="s">
        <v>1172</v>
      </c>
      <c r="H751" s="129">
        <v>4620</v>
      </c>
      <c r="I751" s="97" t="s">
        <v>1160</v>
      </c>
      <c r="J751" s="129">
        <v>6690</v>
      </c>
      <c r="K751" s="97" t="s">
        <v>1173</v>
      </c>
      <c r="L751" s="128">
        <v>4870</v>
      </c>
      <c r="M751" s="97" t="s">
        <v>1174</v>
      </c>
      <c r="N751" s="129">
        <v>2410</v>
      </c>
    </row>
    <row r="752" spans="1:14">
      <c r="A752" s="100" t="s">
        <v>1175</v>
      </c>
      <c r="B752" s="116" t="s">
        <v>1176</v>
      </c>
      <c r="C752" s="120">
        <v>3.2</v>
      </c>
      <c r="D752" s="101" t="s">
        <v>1177</v>
      </c>
      <c r="E752" s="100" t="s">
        <v>1178</v>
      </c>
      <c r="F752" s="130">
        <v>863</v>
      </c>
      <c r="G752" s="100" t="s">
        <v>1179</v>
      </c>
      <c r="H752" s="130">
        <v>235</v>
      </c>
      <c r="I752" s="100" t="s">
        <v>1180</v>
      </c>
      <c r="J752" s="130">
        <v>378</v>
      </c>
      <c r="K752" s="100" t="s">
        <v>1181</v>
      </c>
      <c r="L752" s="130">
        <v>44</v>
      </c>
      <c r="M752" s="100" t="s">
        <v>1182</v>
      </c>
      <c r="N752" s="130">
        <v>33</v>
      </c>
    </row>
    <row r="753" spans="1:14">
      <c r="A753" s="97" t="s">
        <v>1183</v>
      </c>
      <c r="B753" s="114" t="s">
        <v>1184</v>
      </c>
      <c r="C753" s="115">
        <v>3.1</v>
      </c>
      <c r="D753" s="98" t="s">
        <v>1185</v>
      </c>
      <c r="E753" s="97" t="s">
        <v>1186</v>
      </c>
      <c r="F753" s="128">
        <v>1070</v>
      </c>
      <c r="G753" s="97" t="s">
        <v>1186</v>
      </c>
      <c r="H753" s="128">
        <v>290</v>
      </c>
      <c r="I753" s="97" t="s">
        <v>1187</v>
      </c>
      <c r="J753" s="128">
        <v>460</v>
      </c>
      <c r="K753" s="97" t="s">
        <v>1188</v>
      </c>
      <c r="L753" s="128">
        <v>54</v>
      </c>
      <c r="M753" s="97" t="s">
        <v>1189</v>
      </c>
      <c r="N753" s="128">
        <v>40</v>
      </c>
    </row>
    <row r="754" spans="1:14">
      <c r="A754" s="100" t="s">
        <v>1190</v>
      </c>
      <c r="B754" s="116" t="s">
        <v>1191</v>
      </c>
      <c r="C754" s="120">
        <v>7.7</v>
      </c>
      <c r="D754" s="112">
        <v>0.24</v>
      </c>
      <c r="E754" s="100" t="s">
        <v>1192</v>
      </c>
      <c r="F754" s="130">
        <v>2920</v>
      </c>
      <c r="G754" s="100" t="s">
        <v>1193</v>
      </c>
      <c r="H754" s="130">
        <v>858</v>
      </c>
      <c r="I754" s="100" t="s">
        <v>1194</v>
      </c>
      <c r="J754" s="131">
        <v>1970</v>
      </c>
      <c r="K754" s="100" t="s">
        <v>1195</v>
      </c>
      <c r="L754" s="130">
        <v>245</v>
      </c>
      <c r="M754" s="100" t="s">
        <v>1196</v>
      </c>
      <c r="N754" s="130">
        <v>121</v>
      </c>
    </row>
    <row r="755" spans="1:14">
      <c r="A755" s="97" t="s">
        <v>1197</v>
      </c>
      <c r="B755" s="114" t="s">
        <v>1198</v>
      </c>
      <c r="C755" s="115">
        <v>1.2</v>
      </c>
      <c r="D755" s="98" t="s">
        <v>1199</v>
      </c>
      <c r="E755" s="97" t="s">
        <v>1200</v>
      </c>
      <c r="F755" s="128">
        <v>278</v>
      </c>
      <c r="G755" s="97" t="s">
        <v>1200</v>
      </c>
      <c r="H755" s="128">
        <v>76</v>
      </c>
      <c r="I755" s="97" t="s">
        <v>1201</v>
      </c>
      <c r="J755" s="128">
        <v>92</v>
      </c>
      <c r="K755" s="97" t="s">
        <v>1202</v>
      </c>
      <c r="L755" s="128">
        <v>13</v>
      </c>
      <c r="M755" s="97" t="s">
        <v>1203</v>
      </c>
      <c r="N755" s="128">
        <v>10</v>
      </c>
    </row>
    <row r="756" spans="1:14">
      <c r="A756" s="100" t="s">
        <v>1204</v>
      </c>
      <c r="B756" s="116" t="s">
        <v>1205</v>
      </c>
      <c r="C756" s="120">
        <v>2.6</v>
      </c>
      <c r="D756" s="112">
        <v>7.0000000000000007E-2</v>
      </c>
      <c r="E756" s="100" t="s">
        <v>1206</v>
      </c>
      <c r="F756" s="130">
        <v>530</v>
      </c>
      <c r="G756" s="100" t="s">
        <v>1206</v>
      </c>
      <c r="H756" s="130">
        <v>144</v>
      </c>
      <c r="I756" s="100" t="s">
        <v>1207</v>
      </c>
      <c r="J756" s="130">
        <v>213</v>
      </c>
      <c r="K756" s="100" t="s">
        <v>1208</v>
      </c>
      <c r="L756" s="130">
        <v>26</v>
      </c>
      <c r="M756" s="100" t="s">
        <v>1209</v>
      </c>
      <c r="N756" s="130">
        <v>20</v>
      </c>
    </row>
    <row r="757" spans="1:14">
      <c r="A757" s="97" t="s">
        <v>1210</v>
      </c>
      <c r="B757" s="114" t="s">
        <v>1211</v>
      </c>
      <c r="C757" s="115">
        <v>28.4</v>
      </c>
      <c r="D757" s="109">
        <v>0.31</v>
      </c>
      <c r="E757" s="97" t="s">
        <v>1212</v>
      </c>
      <c r="F757" s="128">
        <v>4510</v>
      </c>
      <c r="G757" s="97" t="s">
        <v>1213</v>
      </c>
      <c r="H757" s="129">
        <v>2360</v>
      </c>
      <c r="I757" s="97" t="s">
        <v>1214</v>
      </c>
      <c r="J757" s="129">
        <v>4290</v>
      </c>
      <c r="K757" s="97" t="s">
        <v>1105</v>
      </c>
      <c r="L757" s="128">
        <v>2220</v>
      </c>
      <c r="M757" s="97" t="s">
        <v>1215</v>
      </c>
      <c r="N757" s="128">
        <v>725</v>
      </c>
    </row>
    <row r="758" spans="1:14">
      <c r="A758" s="100" t="s">
        <v>1216</v>
      </c>
      <c r="B758" s="116" t="s">
        <v>1217</v>
      </c>
      <c r="C758" s="120">
        <v>8.6999999999999993</v>
      </c>
      <c r="D758" s="112">
        <v>0.22</v>
      </c>
      <c r="E758" s="100" t="s">
        <v>1218</v>
      </c>
      <c r="F758" s="130">
        <v>2660</v>
      </c>
      <c r="G758" s="100" t="s">
        <v>1219</v>
      </c>
      <c r="H758" s="130">
        <v>804</v>
      </c>
      <c r="I758" s="100" t="s">
        <v>1220</v>
      </c>
      <c r="J758" s="131">
        <v>1890</v>
      </c>
      <c r="K758" s="100" t="s">
        <v>1221</v>
      </c>
      <c r="L758" s="130">
        <v>262</v>
      </c>
      <c r="M758" s="100" t="s">
        <v>1222</v>
      </c>
      <c r="N758" s="130">
        <v>114</v>
      </c>
    </row>
    <row r="759" spans="1:14">
      <c r="A759" s="97" t="s">
        <v>1223</v>
      </c>
      <c r="B759" s="114" t="s">
        <v>1224</v>
      </c>
      <c r="C759" s="115">
        <v>16.100000000000001</v>
      </c>
      <c r="D759" s="98" t="s">
        <v>1225</v>
      </c>
      <c r="E759" s="97" t="s">
        <v>1226</v>
      </c>
      <c r="F759" s="128">
        <v>4310</v>
      </c>
      <c r="G759" s="97" t="s">
        <v>1227</v>
      </c>
      <c r="H759" s="129">
        <v>1650</v>
      </c>
      <c r="I759" s="97" t="s">
        <v>1228</v>
      </c>
      <c r="J759" s="129">
        <v>3720</v>
      </c>
      <c r="K759" s="97" t="s">
        <v>1229</v>
      </c>
      <c r="L759" s="128">
        <v>1070</v>
      </c>
      <c r="M759" s="97" t="s">
        <v>1230</v>
      </c>
      <c r="N759" s="128">
        <v>281</v>
      </c>
    </row>
    <row r="760" spans="1:14">
      <c r="A760" s="100" t="s">
        <v>1231</v>
      </c>
      <c r="B760" s="116" t="s">
        <v>1232</v>
      </c>
      <c r="C760" s="100" t="s">
        <v>1233</v>
      </c>
      <c r="D760" s="116" t="s">
        <v>1234</v>
      </c>
      <c r="E760" s="100" t="s">
        <v>1235</v>
      </c>
      <c r="F760" s="132" t="s">
        <v>1124</v>
      </c>
      <c r="G760" s="100" t="s">
        <v>1235</v>
      </c>
      <c r="H760" s="132" t="s">
        <v>1124</v>
      </c>
      <c r="I760" s="100" t="s">
        <v>1236</v>
      </c>
      <c r="J760" s="132" t="s">
        <v>1124</v>
      </c>
      <c r="K760" s="100" t="s">
        <v>1237</v>
      </c>
      <c r="L760" s="132" t="s">
        <v>1124</v>
      </c>
      <c r="M760" s="100" t="s">
        <v>1238</v>
      </c>
      <c r="N760" s="132" t="s">
        <v>1124</v>
      </c>
    </row>
    <row r="761" spans="1:14">
      <c r="A761" s="97" t="s">
        <v>1239</v>
      </c>
      <c r="B761" s="114" t="s">
        <v>1240</v>
      </c>
      <c r="C761" s="97" t="s">
        <v>1241</v>
      </c>
      <c r="D761" s="114" t="s">
        <v>1242</v>
      </c>
      <c r="E761" s="97" t="s">
        <v>1243</v>
      </c>
      <c r="F761" s="133" t="s">
        <v>1124</v>
      </c>
      <c r="G761" s="97" t="s">
        <v>1243</v>
      </c>
      <c r="H761" s="133" t="s">
        <v>1124</v>
      </c>
      <c r="I761" s="97" t="s">
        <v>1244</v>
      </c>
      <c r="J761" s="133" t="s">
        <v>1124</v>
      </c>
      <c r="K761" s="97" t="s">
        <v>1245</v>
      </c>
      <c r="L761" s="133" t="s">
        <v>1124</v>
      </c>
      <c r="M761" s="97" t="s">
        <v>1246</v>
      </c>
      <c r="N761" s="133" t="s">
        <v>1124</v>
      </c>
    </row>
    <row r="762" spans="1:14">
      <c r="A762" s="100" t="s">
        <v>1247</v>
      </c>
      <c r="B762" s="116" t="s">
        <v>1248</v>
      </c>
      <c r="C762" s="100" t="s">
        <v>1249</v>
      </c>
      <c r="D762" s="112">
        <v>0.02</v>
      </c>
      <c r="E762" s="100" t="s">
        <v>1250</v>
      </c>
      <c r="F762" s="132" t="s">
        <v>1124</v>
      </c>
      <c r="G762" s="100" t="s">
        <v>1250</v>
      </c>
      <c r="H762" s="132" t="s">
        <v>1124</v>
      </c>
      <c r="I762" s="100" t="s">
        <v>1251</v>
      </c>
      <c r="J762" s="132" t="s">
        <v>1124</v>
      </c>
      <c r="K762" s="100" t="s">
        <v>1252</v>
      </c>
      <c r="L762" s="132" t="s">
        <v>1124</v>
      </c>
      <c r="M762" s="100" t="s">
        <v>1253</v>
      </c>
      <c r="N762" s="132" t="s">
        <v>1124</v>
      </c>
    </row>
    <row r="763" spans="1:14">
      <c r="A763" s="97" t="s">
        <v>1254</v>
      </c>
      <c r="B763" s="114" t="s">
        <v>1255</v>
      </c>
      <c r="C763" s="97" t="s">
        <v>1256</v>
      </c>
      <c r="D763" s="109">
        <v>0.01</v>
      </c>
      <c r="E763" s="97" t="s">
        <v>1257</v>
      </c>
      <c r="F763" s="133" t="s">
        <v>1124</v>
      </c>
      <c r="G763" s="97" t="s">
        <v>1257</v>
      </c>
      <c r="H763" s="133" t="s">
        <v>1124</v>
      </c>
      <c r="I763" s="97" t="s">
        <v>1258</v>
      </c>
      <c r="J763" s="133" t="s">
        <v>1124</v>
      </c>
      <c r="K763" s="97" t="s">
        <v>1259</v>
      </c>
      <c r="L763" s="133" t="s">
        <v>1124</v>
      </c>
      <c r="M763" s="97" t="s">
        <v>1260</v>
      </c>
      <c r="N763" s="133" t="s">
        <v>1124</v>
      </c>
    </row>
    <row r="764" spans="1:14">
      <c r="A764" s="100" t="s">
        <v>1261</v>
      </c>
      <c r="B764" s="116" t="s">
        <v>1262</v>
      </c>
      <c r="C764" s="100" t="s">
        <v>1263</v>
      </c>
      <c r="D764" s="112">
        <v>0.02</v>
      </c>
      <c r="E764" s="100" t="s">
        <v>1264</v>
      </c>
      <c r="F764" s="130">
        <v>1</v>
      </c>
      <c r="G764" s="100" t="s">
        <v>1264</v>
      </c>
      <c r="H764" s="132" t="s">
        <v>1124</v>
      </c>
      <c r="I764" s="100" t="s">
        <v>1265</v>
      </c>
      <c r="J764" s="132" t="s">
        <v>1124</v>
      </c>
      <c r="K764" s="100" t="s">
        <v>1266</v>
      </c>
      <c r="L764" s="132" t="s">
        <v>1124</v>
      </c>
      <c r="M764" s="100" t="s">
        <v>1267</v>
      </c>
      <c r="N764" s="132" t="s">
        <v>1124</v>
      </c>
    </row>
    <row r="765" spans="1:14">
      <c r="A765" s="97" t="s">
        <v>1268</v>
      </c>
      <c r="B765" s="114" t="s">
        <v>1269</v>
      </c>
      <c r="C765" s="97" t="s">
        <v>1270</v>
      </c>
      <c r="D765" s="109">
        <v>0.02</v>
      </c>
      <c r="E765" s="97" t="s">
        <v>1271</v>
      </c>
      <c r="F765" s="128">
        <v>1</v>
      </c>
      <c r="G765" s="97" t="s">
        <v>1271</v>
      </c>
      <c r="H765" s="133" t="s">
        <v>1124</v>
      </c>
      <c r="I765" s="97" t="s">
        <v>1272</v>
      </c>
      <c r="J765" s="133" t="s">
        <v>1124</v>
      </c>
      <c r="K765" s="97" t="s">
        <v>1273</v>
      </c>
      <c r="L765" s="133" t="s">
        <v>1124</v>
      </c>
      <c r="M765" s="97" t="s">
        <v>1274</v>
      </c>
      <c r="N765" s="133" t="s">
        <v>1124</v>
      </c>
    </row>
    <row r="766" spans="1:14">
      <c r="A766" s="100" t="s">
        <v>1275</v>
      </c>
      <c r="B766" s="116" t="s">
        <v>1276</v>
      </c>
      <c r="C766" s="100" t="s">
        <v>1277</v>
      </c>
      <c r="D766" s="112">
        <v>0.04</v>
      </c>
      <c r="E766" s="100" t="s">
        <v>1278</v>
      </c>
      <c r="F766" s="130">
        <v>4</v>
      </c>
      <c r="G766" s="100" t="s">
        <v>1278</v>
      </c>
      <c r="H766" s="132" t="s">
        <v>1124</v>
      </c>
      <c r="I766" s="100" t="s">
        <v>1279</v>
      </c>
      <c r="J766" s="132" t="s">
        <v>1124</v>
      </c>
      <c r="K766" s="100" t="s">
        <v>1280</v>
      </c>
      <c r="L766" s="132" t="s">
        <v>1124</v>
      </c>
      <c r="M766" s="100" t="s">
        <v>1281</v>
      </c>
      <c r="N766" s="132" t="s">
        <v>1124</v>
      </c>
    </row>
    <row r="767" spans="1:14">
      <c r="A767" s="103" t="s">
        <v>1282</v>
      </c>
      <c r="B767" s="117" t="s">
        <v>1283</v>
      </c>
      <c r="C767" s="103" t="s">
        <v>1284</v>
      </c>
      <c r="D767" s="104" t="s">
        <v>1285</v>
      </c>
      <c r="E767" s="103" t="s">
        <v>1230</v>
      </c>
      <c r="F767" s="134">
        <v>6</v>
      </c>
      <c r="G767" s="103" t="s">
        <v>1230</v>
      </c>
      <c r="H767" s="134">
        <v>2</v>
      </c>
      <c r="I767" s="103" t="s">
        <v>1286</v>
      </c>
      <c r="J767" s="134">
        <v>2</v>
      </c>
      <c r="K767" s="103" t="s">
        <v>1287</v>
      </c>
      <c r="L767" s="135" t="s">
        <v>1124</v>
      </c>
      <c r="M767" s="103" t="s">
        <v>1288</v>
      </c>
      <c r="N767" s="135" t="s">
        <v>1124</v>
      </c>
    </row>
    <row r="768" spans="1:14">
      <c r="A768" s="93" t="s">
        <v>1289</v>
      </c>
      <c r="B768" s="136" t="s">
        <v>1290</v>
      </c>
      <c r="C768" s="93" t="s">
        <v>1291</v>
      </c>
      <c r="D768" s="137">
        <v>0.01</v>
      </c>
      <c r="E768" s="93" t="s">
        <v>1292</v>
      </c>
      <c r="F768" s="138">
        <v>1</v>
      </c>
      <c r="G768" s="93" t="s">
        <v>1292</v>
      </c>
      <c r="H768" s="139" t="s">
        <v>1124</v>
      </c>
      <c r="I768" s="93" t="s">
        <v>1293</v>
      </c>
      <c r="J768" s="139" t="s">
        <v>1124</v>
      </c>
      <c r="K768" s="93" t="s">
        <v>1294</v>
      </c>
      <c r="L768" s="139" t="s">
        <v>1124</v>
      </c>
      <c r="M768" s="93" t="s">
        <v>1295</v>
      </c>
      <c r="N768" s="139" t="s">
        <v>1124</v>
      </c>
    </row>
    <row r="769" spans="1:14">
      <c r="A769" s="97" t="s">
        <v>1296</v>
      </c>
      <c r="B769" s="114" t="s">
        <v>1297</v>
      </c>
      <c r="C769" s="97" t="s">
        <v>1298</v>
      </c>
      <c r="D769" s="140">
        <v>0.01</v>
      </c>
      <c r="E769" s="97" t="s">
        <v>1299</v>
      </c>
      <c r="F769" s="133" t="s">
        <v>1124</v>
      </c>
      <c r="G769" s="97" t="s">
        <v>1299</v>
      </c>
      <c r="H769" s="133" t="s">
        <v>1124</v>
      </c>
      <c r="I769" s="97" t="s">
        <v>1300</v>
      </c>
      <c r="J769" s="133" t="s">
        <v>1124</v>
      </c>
      <c r="K769" s="97" t="s">
        <v>1301</v>
      </c>
      <c r="L769" s="133" t="s">
        <v>1124</v>
      </c>
      <c r="M769" s="97" t="s">
        <v>1302</v>
      </c>
      <c r="N769" s="133" t="s">
        <v>1124</v>
      </c>
    </row>
    <row r="770" spans="1:14">
      <c r="A770" s="100" t="s">
        <v>1303</v>
      </c>
      <c r="B770" s="116" t="s">
        <v>1304</v>
      </c>
      <c r="C770" s="100" t="s">
        <v>1298</v>
      </c>
      <c r="D770" s="141">
        <v>0.03</v>
      </c>
      <c r="E770" s="100" t="s">
        <v>1109</v>
      </c>
      <c r="F770" s="132" t="s">
        <v>1124</v>
      </c>
      <c r="G770" s="100" t="s">
        <v>1109</v>
      </c>
      <c r="H770" s="132" t="s">
        <v>1124</v>
      </c>
      <c r="I770" s="100" t="s">
        <v>1305</v>
      </c>
      <c r="J770" s="132" t="s">
        <v>1124</v>
      </c>
      <c r="K770" s="100" t="s">
        <v>1306</v>
      </c>
      <c r="L770" s="132" t="s">
        <v>1124</v>
      </c>
      <c r="M770" s="100" t="s">
        <v>1307</v>
      </c>
      <c r="N770" s="132" t="s">
        <v>1124</v>
      </c>
    </row>
    <row r="771" spans="1:14">
      <c r="A771" s="97" t="s">
        <v>1308</v>
      </c>
      <c r="B771" s="114" t="s">
        <v>1309</v>
      </c>
      <c r="C771" s="97" t="s">
        <v>1298</v>
      </c>
      <c r="D771" s="140">
        <v>0.03</v>
      </c>
      <c r="E771" s="97" t="s">
        <v>1310</v>
      </c>
      <c r="F771" s="133" t="s">
        <v>1124</v>
      </c>
      <c r="G771" s="97" t="s">
        <v>1310</v>
      </c>
      <c r="H771" s="133" t="s">
        <v>1124</v>
      </c>
      <c r="I771" s="97" t="s">
        <v>1311</v>
      </c>
      <c r="J771" s="133" t="s">
        <v>1124</v>
      </c>
      <c r="K771" s="97" t="s">
        <v>1312</v>
      </c>
      <c r="L771" s="133" t="s">
        <v>1124</v>
      </c>
      <c r="M771" s="97" t="s">
        <v>1313</v>
      </c>
      <c r="N771" s="133" t="s">
        <v>1124</v>
      </c>
    </row>
    <row r="772" spans="1:14" ht="22">
      <c r="A772" s="121" t="s">
        <v>1314</v>
      </c>
      <c r="B772" s="121" t="s">
        <v>1315</v>
      </c>
      <c r="C772" s="122" t="s">
        <v>1298</v>
      </c>
      <c r="D772" s="142">
        <v>0.03</v>
      </c>
      <c r="E772" s="122" t="s">
        <v>1316</v>
      </c>
      <c r="F772" s="143" t="s">
        <v>1124</v>
      </c>
      <c r="G772" s="122" t="s">
        <v>1316</v>
      </c>
      <c r="H772" s="143" t="s">
        <v>1124</v>
      </c>
      <c r="I772" s="122" t="s">
        <v>1317</v>
      </c>
      <c r="J772" s="143" t="s">
        <v>1124</v>
      </c>
      <c r="K772" s="122" t="s">
        <v>1318</v>
      </c>
      <c r="L772" s="143" t="s">
        <v>1124</v>
      </c>
      <c r="M772" s="122" t="s">
        <v>1319</v>
      </c>
      <c r="N772" s="143" t="s">
        <v>1124</v>
      </c>
    </row>
    <row r="773" spans="1:14">
      <c r="A773" s="93" t="s">
        <v>1320</v>
      </c>
      <c r="B773" s="94" t="s">
        <v>1321</v>
      </c>
      <c r="C773" s="106">
        <v>5</v>
      </c>
      <c r="D773" s="137">
        <v>7.0000000000000007E-2</v>
      </c>
      <c r="E773" s="93" t="s">
        <v>1322</v>
      </c>
      <c r="F773" s="138">
        <v>578</v>
      </c>
      <c r="G773" s="93" t="s">
        <v>1323</v>
      </c>
      <c r="H773" s="138">
        <v>160</v>
      </c>
      <c r="I773" s="93" t="s">
        <v>1324</v>
      </c>
      <c r="J773" s="138">
        <v>317</v>
      </c>
      <c r="K773" s="93" t="s">
        <v>1325</v>
      </c>
      <c r="L773" s="138">
        <v>34</v>
      </c>
      <c r="M773" s="93" t="s">
        <v>1326</v>
      </c>
      <c r="N773" s="138">
        <v>22</v>
      </c>
    </row>
    <row r="774" spans="1:14">
      <c r="A774" s="97" t="s">
        <v>1327</v>
      </c>
      <c r="B774" s="98" t="s">
        <v>1328</v>
      </c>
      <c r="C774" s="108">
        <v>26</v>
      </c>
      <c r="D774" s="140">
        <v>0.17</v>
      </c>
      <c r="E774" s="97" t="s">
        <v>1329</v>
      </c>
      <c r="F774" s="129">
        <v>3480</v>
      </c>
      <c r="G774" s="97" t="s">
        <v>1330</v>
      </c>
      <c r="H774" s="129">
        <v>1730</v>
      </c>
      <c r="I774" s="97" t="s">
        <v>1331</v>
      </c>
      <c r="J774" s="129">
        <v>3280</v>
      </c>
      <c r="K774" s="97" t="s">
        <v>1332</v>
      </c>
      <c r="L774" s="129">
        <v>1570</v>
      </c>
      <c r="M774" s="97" t="s">
        <v>1333</v>
      </c>
      <c r="N774" s="128">
        <v>479</v>
      </c>
    </row>
    <row r="775" spans="1:14">
      <c r="A775" s="100" t="s">
        <v>1334</v>
      </c>
      <c r="B775" s="101" t="s">
        <v>1335</v>
      </c>
      <c r="C775" s="120">
        <v>1</v>
      </c>
      <c r="D775" s="116" t="s">
        <v>1336</v>
      </c>
      <c r="E775" s="100" t="s">
        <v>1337</v>
      </c>
      <c r="F775" s="130">
        <v>45</v>
      </c>
      <c r="G775" s="100" t="s">
        <v>1337</v>
      </c>
      <c r="H775" s="130">
        <v>12</v>
      </c>
      <c r="I775" s="100" t="s">
        <v>1338</v>
      </c>
      <c r="J775" s="130">
        <v>15</v>
      </c>
      <c r="K775" s="100" t="s">
        <v>1339</v>
      </c>
      <c r="L775" s="130">
        <v>2</v>
      </c>
      <c r="M775" s="100" t="s">
        <v>1340</v>
      </c>
      <c r="N775" s="130">
        <v>2</v>
      </c>
    </row>
    <row r="776" spans="1:14">
      <c r="A776" s="97" t="s">
        <v>1341</v>
      </c>
      <c r="B776" s="98" t="s">
        <v>1342</v>
      </c>
      <c r="C776" s="115">
        <v>0.4</v>
      </c>
      <c r="D776" s="114" t="s">
        <v>1343</v>
      </c>
      <c r="E776" s="97" t="s">
        <v>1344</v>
      </c>
      <c r="F776" s="128">
        <v>33</v>
      </c>
      <c r="G776" s="97" t="s">
        <v>1344</v>
      </c>
      <c r="H776" s="128">
        <v>9</v>
      </c>
      <c r="I776" s="97" t="s">
        <v>1345</v>
      </c>
      <c r="J776" s="128">
        <v>10</v>
      </c>
      <c r="K776" s="97" t="s">
        <v>1346</v>
      </c>
      <c r="L776" s="128">
        <v>2</v>
      </c>
      <c r="M776" s="97" t="s">
        <v>1347</v>
      </c>
      <c r="N776" s="128">
        <v>1</v>
      </c>
    </row>
    <row r="777" spans="1:14">
      <c r="A777" s="100" t="s">
        <v>1348</v>
      </c>
      <c r="B777" s="101" t="s">
        <v>1349</v>
      </c>
      <c r="C777" s="120">
        <v>0.4</v>
      </c>
      <c r="D777" s="141">
        <v>0.08</v>
      </c>
      <c r="E777" s="100" t="s">
        <v>1350</v>
      </c>
      <c r="F777" s="130">
        <v>60</v>
      </c>
      <c r="G777" s="100" t="s">
        <v>1350</v>
      </c>
      <c r="H777" s="130">
        <v>16</v>
      </c>
      <c r="I777" s="100" t="s">
        <v>1109</v>
      </c>
      <c r="J777" s="130">
        <v>18</v>
      </c>
      <c r="K777" s="100" t="s">
        <v>1351</v>
      </c>
      <c r="L777" s="130">
        <v>3</v>
      </c>
      <c r="M777" s="100" t="s">
        <v>1111</v>
      </c>
      <c r="N777" s="130">
        <v>2</v>
      </c>
    </row>
    <row r="778" spans="1:14">
      <c r="A778" s="103" t="s">
        <v>1352</v>
      </c>
      <c r="B778" s="117" t="s">
        <v>1353</v>
      </c>
      <c r="C778" s="103" t="s">
        <v>1354</v>
      </c>
      <c r="D778" s="144">
        <v>0.01</v>
      </c>
      <c r="E778" s="103" t="s">
        <v>1355</v>
      </c>
      <c r="F778" s="134">
        <v>3</v>
      </c>
      <c r="G778" s="103" t="s">
        <v>1355</v>
      </c>
      <c r="H778" s="135" t="s">
        <v>1124</v>
      </c>
      <c r="I778" s="103" t="s">
        <v>1356</v>
      </c>
      <c r="J778" s="135" t="s">
        <v>1124</v>
      </c>
      <c r="K778" s="103" t="s">
        <v>1357</v>
      </c>
      <c r="L778" s="135" t="s">
        <v>1124</v>
      </c>
      <c r="M778" s="103" t="s">
        <v>1358</v>
      </c>
      <c r="N778" s="135" t="s">
        <v>1124</v>
      </c>
    </row>
    <row r="779" spans="1:14">
      <c r="A779" s="93" t="s">
        <v>1359</v>
      </c>
      <c r="B779" s="94" t="s">
        <v>1360</v>
      </c>
      <c r="C779" s="106">
        <v>0.8</v>
      </c>
      <c r="D779" s="145">
        <v>4.0000000000000001E-3</v>
      </c>
      <c r="E779" s="93" t="s">
        <v>1361</v>
      </c>
      <c r="F779" s="138">
        <v>9</v>
      </c>
      <c r="G779" s="93" t="s">
        <v>1361</v>
      </c>
      <c r="H779" s="138">
        <v>2</v>
      </c>
      <c r="I779" s="93" t="s">
        <v>1362</v>
      </c>
      <c r="J779" s="138">
        <v>3</v>
      </c>
      <c r="K779" s="93" t="s">
        <v>1363</v>
      </c>
      <c r="L779" s="139" t="s">
        <v>1124</v>
      </c>
      <c r="M779" s="93" t="s">
        <v>1364</v>
      </c>
      <c r="N779" s="139" t="s">
        <v>1124</v>
      </c>
    </row>
    <row r="780" spans="1:14">
      <c r="A780" s="97" t="s">
        <v>1365</v>
      </c>
      <c r="B780" s="98" t="s">
        <v>1366</v>
      </c>
      <c r="C780" s="115">
        <v>0.3</v>
      </c>
      <c r="D780" s="140">
        <v>0.01</v>
      </c>
      <c r="E780" s="97" t="s">
        <v>1367</v>
      </c>
      <c r="F780" s="128">
        <v>4</v>
      </c>
      <c r="G780" s="97" t="s">
        <v>1367</v>
      </c>
      <c r="H780" s="128">
        <v>1</v>
      </c>
      <c r="I780" s="97" t="s">
        <v>1368</v>
      </c>
      <c r="J780" s="128">
        <v>1</v>
      </c>
      <c r="K780" s="97" t="s">
        <v>1369</v>
      </c>
      <c r="L780" s="133" t="s">
        <v>1124</v>
      </c>
      <c r="M780" s="97" t="s">
        <v>1370</v>
      </c>
      <c r="N780" s="133" t="s">
        <v>1124</v>
      </c>
    </row>
    <row r="781" spans="1:14">
      <c r="A781" s="100" t="s">
        <v>1371</v>
      </c>
      <c r="B781" s="101" t="s">
        <v>1372</v>
      </c>
      <c r="C781" s="120">
        <v>5.2</v>
      </c>
      <c r="D781" s="141">
        <v>0.15</v>
      </c>
      <c r="E781" s="100" t="s">
        <v>1001</v>
      </c>
      <c r="F781" s="131">
        <v>1350</v>
      </c>
      <c r="G781" s="100" t="s">
        <v>1373</v>
      </c>
      <c r="H781" s="130">
        <v>376</v>
      </c>
      <c r="I781" s="100" t="s">
        <v>1374</v>
      </c>
      <c r="J781" s="130">
        <v>756</v>
      </c>
      <c r="K781" s="100" t="s">
        <v>1375</v>
      </c>
      <c r="L781" s="130">
        <v>80</v>
      </c>
      <c r="M781" s="100" t="s">
        <v>1376</v>
      </c>
      <c r="N781" s="130">
        <v>52</v>
      </c>
    </row>
    <row r="782" spans="1:14">
      <c r="A782" s="97" t="s">
        <v>1377</v>
      </c>
      <c r="B782" s="98" t="s">
        <v>1378</v>
      </c>
      <c r="C782" s="115">
        <v>2.9</v>
      </c>
      <c r="D782" s="140">
        <v>0.27</v>
      </c>
      <c r="E782" s="97" t="s">
        <v>1379</v>
      </c>
      <c r="F782" s="128">
        <v>848</v>
      </c>
      <c r="G782" s="97" t="s">
        <v>1379</v>
      </c>
      <c r="H782" s="128">
        <v>231</v>
      </c>
      <c r="I782" s="97" t="s">
        <v>1380</v>
      </c>
      <c r="J782" s="128">
        <v>356</v>
      </c>
      <c r="K782" s="97" t="s">
        <v>1264</v>
      </c>
      <c r="L782" s="128">
        <v>42</v>
      </c>
      <c r="M782" s="97" t="s">
        <v>1381</v>
      </c>
      <c r="N782" s="128">
        <v>32</v>
      </c>
    </row>
    <row r="783" spans="1:14">
      <c r="A783" s="100" t="s">
        <v>1382</v>
      </c>
      <c r="B783" s="101" t="s">
        <v>1383</v>
      </c>
      <c r="C783" s="111">
        <v>16</v>
      </c>
      <c r="D783" s="141">
        <v>0.28999999999999998</v>
      </c>
      <c r="E783" s="100" t="s">
        <v>1384</v>
      </c>
      <c r="F783" s="131">
        <v>4590</v>
      </c>
      <c r="G783" s="100" t="s">
        <v>1385</v>
      </c>
      <c r="H783" s="131">
        <v>1750</v>
      </c>
      <c r="I783" s="100" t="s">
        <v>1386</v>
      </c>
      <c r="J783" s="131">
        <v>3950</v>
      </c>
      <c r="K783" s="100" t="s">
        <v>1387</v>
      </c>
      <c r="L783" s="131">
        <v>1130</v>
      </c>
      <c r="M783" s="100" t="s">
        <v>1221</v>
      </c>
      <c r="N783" s="130">
        <v>297</v>
      </c>
    </row>
    <row r="784" spans="1:14">
      <c r="A784" s="97" t="s">
        <v>1388</v>
      </c>
      <c r="B784" s="98" t="s">
        <v>1389</v>
      </c>
      <c r="C784" s="108">
        <v>65</v>
      </c>
      <c r="D784" s="140">
        <v>0.3</v>
      </c>
      <c r="E784" s="97" t="s">
        <v>1390</v>
      </c>
      <c r="F784" s="129">
        <v>7800</v>
      </c>
      <c r="G784" s="97" t="s">
        <v>1391</v>
      </c>
      <c r="H784" s="129">
        <v>6290</v>
      </c>
      <c r="I784" s="97" t="s">
        <v>1392</v>
      </c>
      <c r="J784" s="129">
        <v>7990</v>
      </c>
      <c r="K784" s="97" t="s">
        <v>1393</v>
      </c>
      <c r="L784" s="129">
        <v>6750</v>
      </c>
      <c r="M784" s="97" t="s">
        <v>1394</v>
      </c>
      <c r="N784" s="128">
        <v>4170</v>
      </c>
    </row>
    <row r="785" spans="1:14">
      <c r="A785" s="100" t="s">
        <v>1395</v>
      </c>
      <c r="B785" s="116" t="s">
        <v>1396</v>
      </c>
      <c r="C785" s="120">
        <v>3.4</v>
      </c>
      <c r="D785" s="141">
        <v>0.14000000000000001</v>
      </c>
      <c r="E785" s="100" t="s">
        <v>1397</v>
      </c>
      <c r="F785" s="130">
        <v>635</v>
      </c>
      <c r="G785" s="100" t="s">
        <v>1397</v>
      </c>
      <c r="H785" s="130">
        <v>173</v>
      </c>
      <c r="I785" s="100" t="s">
        <v>1398</v>
      </c>
      <c r="J785" s="130">
        <v>286</v>
      </c>
      <c r="K785" s="100" t="s">
        <v>1399</v>
      </c>
      <c r="L785" s="130">
        <v>33</v>
      </c>
      <c r="M785" s="100" t="s">
        <v>1400</v>
      </c>
      <c r="N785" s="130">
        <v>24</v>
      </c>
    </row>
    <row r="786" spans="1:14">
      <c r="A786" s="97" t="s">
        <v>1401</v>
      </c>
      <c r="B786" s="114" t="s">
        <v>1402</v>
      </c>
      <c r="C786" s="115">
        <v>1</v>
      </c>
      <c r="D786" s="140">
        <v>0.13</v>
      </c>
      <c r="E786" s="97" t="s">
        <v>1403</v>
      </c>
      <c r="F786" s="128">
        <v>151</v>
      </c>
      <c r="G786" s="97" t="s">
        <v>1403</v>
      </c>
      <c r="H786" s="128">
        <v>41</v>
      </c>
      <c r="I786" s="97" t="s">
        <v>1404</v>
      </c>
      <c r="J786" s="128">
        <v>49</v>
      </c>
      <c r="K786" s="97" t="s">
        <v>1405</v>
      </c>
      <c r="L786" s="128">
        <v>7</v>
      </c>
      <c r="M786" s="97" t="s">
        <v>1406</v>
      </c>
      <c r="N786" s="128">
        <v>6</v>
      </c>
    </row>
    <row r="787" spans="1:14">
      <c r="A787" s="100" t="s">
        <v>1407</v>
      </c>
      <c r="B787" s="116" t="s">
        <v>1408</v>
      </c>
      <c r="C787" s="120">
        <v>2.9</v>
      </c>
      <c r="D787" s="141">
        <v>0.19</v>
      </c>
      <c r="E787" s="100" t="s">
        <v>1409</v>
      </c>
      <c r="F787" s="130">
        <v>674</v>
      </c>
      <c r="G787" s="100" t="s">
        <v>1409</v>
      </c>
      <c r="H787" s="130">
        <v>184</v>
      </c>
      <c r="I787" s="100" t="s">
        <v>1410</v>
      </c>
      <c r="J787" s="130">
        <v>283</v>
      </c>
      <c r="K787" s="100" t="s">
        <v>1325</v>
      </c>
      <c r="L787" s="130">
        <v>34</v>
      </c>
      <c r="M787" s="100" t="s">
        <v>1411</v>
      </c>
      <c r="N787" s="130">
        <v>25</v>
      </c>
    </row>
    <row r="788" spans="1:14">
      <c r="A788" s="103" t="s">
        <v>1412</v>
      </c>
      <c r="B788" s="117" t="s">
        <v>1413</v>
      </c>
      <c r="C788" s="146">
        <v>20</v>
      </c>
      <c r="D788" s="144">
        <v>0.31</v>
      </c>
      <c r="E788" s="103" t="s">
        <v>1414</v>
      </c>
      <c r="F788" s="147">
        <v>3440</v>
      </c>
      <c r="G788" s="103" t="s">
        <v>1415</v>
      </c>
      <c r="H788" s="147">
        <v>1470</v>
      </c>
      <c r="I788" s="103" t="s">
        <v>1138</v>
      </c>
      <c r="J788" s="147">
        <v>3100</v>
      </c>
      <c r="K788" s="103" t="s">
        <v>1416</v>
      </c>
      <c r="L788" s="147">
        <v>1150</v>
      </c>
      <c r="M788" s="103" t="s">
        <v>1417</v>
      </c>
      <c r="N788" s="134">
        <v>304</v>
      </c>
    </row>
    <row r="789" spans="1:14">
      <c r="A789" s="93" t="s">
        <v>1418</v>
      </c>
      <c r="B789" s="94" t="s">
        <v>1419</v>
      </c>
      <c r="C789" s="126">
        <v>500</v>
      </c>
      <c r="D789" s="137">
        <v>0.2</v>
      </c>
      <c r="E789" s="93" t="s">
        <v>1420</v>
      </c>
      <c r="F789" s="127">
        <v>12800</v>
      </c>
      <c r="G789" s="93" t="s">
        <v>1421</v>
      </c>
      <c r="H789" s="127">
        <v>16100</v>
      </c>
      <c r="I789" s="93" t="s">
        <v>1422</v>
      </c>
      <c r="J789" s="127">
        <v>13700</v>
      </c>
      <c r="K789" s="93" t="s">
        <v>1423</v>
      </c>
      <c r="L789" s="127">
        <v>16500</v>
      </c>
      <c r="M789" s="93" t="s">
        <v>1424</v>
      </c>
      <c r="N789" s="127">
        <v>18100</v>
      </c>
    </row>
    <row r="790" spans="1:14">
      <c r="A790" s="97" t="s">
        <v>1425</v>
      </c>
      <c r="B790" s="98" t="s">
        <v>1426</v>
      </c>
      <c r="C790" s="148">
        <v>3200</v>
      </c>
      <c r="D790" s="140">
        <v>0.56999999999999995</v>
      </c>
      <c r="E790" s="97" t="s">
        <v>1427</v>
      </c>
      <c r="F790" s="149">
        <v>17500</v>
      </c>
      <c r="G790" s="97" t="s">
        <v>1428</v>
      </c>
      <c r="H790" s="149">
        <v>23500</v>
      </c>
      <c r="I790" s="97" t="s">
        <v>1429</v>
      </c>
      <c r="J790" s="149">
        <v>18900</v>
      </c>
      <c r="K790" s="97" t="s">
        <v>1323</v>
      </c>
      <c r="L790" s="149">
        <v>23800</v>
      </c>
      <c r="M790" s="97" t="s">
        <v>1430</v>
      </c>
      <c r="N790" s="149">
        <v>28200</v>
      </c>
    </row>
    <row r="791" spans="1:14">
      <c r="A791" s="100" t="s">
        <v>1431</v>
      </c>
      <c r="B791" s="101" t="s">
        <v>1432</v>
      </c>
      <c r="C791" s="111">
        <v>800</v>
      </c>
      <c r="D791" s="141">
        <v>0.59</v>
      </c>
      <c r="E791" s="100" t="s">
        <v>1433</v>
      </c>
      <c r="F791" s="150">
        <v>13500</v>
      </c>
      <c r="G791" s="100" t="s">
        <v>1434</v>
      </c>
      <c r="H791" s="150">
        <v>17400</v>
      </c>
      <c r="I791" s="100" t="s">
        <v>1435</v>
      </c>
      <c r="J791" s="150">
        <v>14500</v>
      </c>
      <c r="K791" s="100" t="s">
        <v>1436</v>
      </c>
      <c r="L791" s="150">
        <v>17800</v>
      </c>
      <c r="M791" s="100" t="s">
        <v>1437</v>
      </c>
      <c r="N791" s="150">
        <v>20200</v>
      </c>
    </row>
    <row r="792" spans="1:14">
      <c r="A792" s="97" t="s">
        <v>1438</v>
      </c>
      <c r="B792" s="98" t="s">
        <v>1439</v>
      </c>
      <c r="C792" s="108">
        <v>36</v>
      </c>
      <c r="D792" s="140">
        <v>0.2</v>
      </c>
      <c r="E792" s="97" t="s">
        <v>1440</v>
      </c>
      <c r="F792" s="129">
        <v>6840</v>
      </c>
      <c r="G792" s="97" t="s">
        <v>1441</v>
      </c>
      <c r="H792" s="129">
        <v>4090</v>
      </c>
      <c r="I792" s="97" t="s">
        <v>1160</v>
      </c>
      <c r="J792" s="129">
        <v>6690</v>
      </c>
      <c r="K792" s="97" t="s">
        <v>1442</v>
      </c>
      <c r="L792" s="129">
        <v>4140</v>
      </c>
      <c r="M792" s="97" t="s">
        <v>1443</v>
      </c>
      <c r="N792" s="128">
        <v>1650</v>
      </c>
    </row>
    <row r="793" spans="1:14">
      <c r="A793" s="100" t="s">
        <v>1444</v>
      </c>
      <c r="B793" s="101" t="s">
        <v>1445</v>
      </c>
      <c r="C793" s="151">
        <v>50000</v>
      </c>
      <c r="D793" s="141">
        <v>0.09</v>
      </c>
      <c r="E793" s="100" t="s">
        <v>1151</v>
      </c>
      <c r="F793" s="131">
        <v>4880</v>
      </c>
      <c r="G793" s="100" t="s">
        <v>1446</v>
      </c>
      <c r="H793" s="131">
        <v>6630</v>
      </c>
      <c r="I793" s="100" t="s">
        <v>1137</v>
      </c>
      <c r="J793" s="131">
        <v>5270</v>
      </c>
      <c r="K793" s="100" t="s">
        <v>1447</v>
      </c>
      <c r="L793" s="131">
        <v>6690</v>
      </c>
      <c r="M793" s="100" t="s">
        <v>1448</v>
      </c>
      <c r="N793" s="130">
        <v>8040</v>
      </c>
    </row>
    <row r="794" spans="1:14">
      <c r="A794" s="97" t="s">
        <v>1449</v>
      </c>
      <c r="B794" s="98" t="s">
        <v>1450</v>
      </c>
      <c r="C794" s="148">
        <v>10000</v>
      </c>
      <c r="D794" s="140">
        <v>0.25</v>
      </c>
      <c r="E794" s="97" t="s">
        <v>1451</v>
      </c>
      <c r="F794" s="129">
        <v>8210</v>
      </c>
      <c r="G794" s="97" t="s">
        <v>1452</v>
      </c>
      <c r="H794" s="149">
        <v>11100</v>
      </c>
      <c r="I794" s="97" t="s">
        <v>1453</v>
      </c>
      <c r="J794" s="129">
        <v>8880</v>
      </c>
      <c r="K794" s="97" t="s">
        <v>1200</v>
      </c>
      <c r="L794" s="149">
        <v>11200</v>
      </c>
      <c r="M794" s="97" t="s">
        <v>1454</v>
      </c>
      <c r="N794" s="149">
        <v>13500</v>
      </c>
    </row>
    <row r="795" spans="1:14">
      <c r="A795" s="100" t="s">
        <v>1455</v>
      </c>
      <c r="B795" s="101" t="s">
        <v>1456</v>
      </c>
      <c r="C795" s="151">
        <v>3000</v>
      </c>
      <c r="D795" s="116" t="s">
        <v>1457</v>
      </c>
      <c r="E795" s="100" t="s">
        <v>1440</v>
      </c>
      <c r="F795" s="131">
        <v>6850</v>
      </c>
      <c r="G795" s="100" t="s">
        <v>1458</v>
      </c>
      <c r="H795" s="131">
        <v>9200</v>
      </c>
      <c r="I795" s="100" t="s">
        <v>1158</v>
      </c>
      <c r="J795" s="131">
        <v>7400</v>
      </c>
      <c r="K795" s="100" t="s">
        <v>1459</v>
      </c>
      <c r="L795" s="131">
        <v>9310</v>
      </c>
      <c r="M795" s="100" t="s">
        <v>1460</v>
      </c>
      <c r="N795" s="150">
        <v>11000</v>
      </c>
    </row>
    <row r="796" spans="1:14">
      <c r="A796" s="97" t="s">
        <v>1461</v>
      </c>
      <c r="B796" s="98" t="s">
        <v>1462</v>
      </c>
      <c r="C796" s="148">
        <v>2600</v>
      </c>
      <c r="D796" s="140">
        <v>0.28000000000000003</v>
      </c>
      <c r="E796" s="97" t="s">
        <v>1463</v>
      </c>
      <c r="F796" s="129">
        <v>6640</v>
      </c>
      <c r="G796" s="97" t="s">
        <v>1464</v>
      </c>
      <c r="H796" s="129">
        <v>8900</v>
      </c>
      <c r="I796" s="97" t="s">
        <v>967</v>
      </c>
      <c r="J796" s="129">
        <v>7180</v>
      </c>
      <c r="K796" s="97" t="s">
        <v>959</v>
      </c>
      <c r="L796" s="129">
        <v>9010</v>
      </c>
      <c r="M796" s="97" t="s">
        <v>1465</v>
      </c>
      <c r="N796" s="149">
        <v>10700</v>
      </c>
    </row>
    <row r="797" spans="1:14">
      <c r="A797" s="122" t="s">
        <v>1466</v>
      </c>
      <c r="B797" s="152" t="s">
        <v>1467</v>
      </c>
      <c r="C797" s="153">
        <v>3200</v>
      </c>
      <c r="D797" s="142">
        <v>0.32</v>
      </c>
      <c r="E797" s="122" t="s">
        <v>1468</v>
      </c>
      <c r="F797" s="154">
        <v>7110</v>
      </c>
      <c r="G797" s="122" t="s">
        <v>1469</v>
      </c>
      <c r="H797" s="154">
        <v>9540</v>
      </c>
      <c r="I797" s="122" t="s">
        <v>1470</v>
      </c>
      <c r="J797" s="154">
        <v>7680</v>
      </c>
      <c r="K797" s="122" t="s">
        <v>1471</v>
      </c>
      <c r="L797" s="154">
        <v>9660</v>
      </c>
      <c r="M797" s="122" t="s">
        <v>1472</v>
      </c>
      <c r="N797" s="155">
        <v>11500</v>
      </c>
    </row>
    <row r="798" spans="1:14">
      <c r="A798" s="93" t="s">
        <v>1473</v>
      </c>
      <c r="B798" s="94" t="s">
        <v>1474</v>
      </c>
      <c r="C798" s="156">
        <v>2600</v>
      </c>
      <c r="D798" s="137">
        <v>0.36</v>
      </c>
      <c r="E798" s="93" t="s">
        <v>1440</v>
      </c>
      <c r="F798" s="157">
        <v>6870</v>
      </c>
      <c r="G798" s="93" t="s">
        <v>1458</v>
      </c>
      <c r="H798" s="157">
        <v>9200</v>
      </c>
      <c r="I798" s="93" t="s">
        <v>1475</v>
      </c>
      <c r="J798" s="157">
        <v>7420</v>
      </c>
      <c r="K798" s="93" t="s">
        <v>1476</v>
      </c>
      <c r="L798" s="157">
        <v>9320</v>
      </c>
      <c r="M798" s="93" t="s">
        <v>1477</v>
      </c>
      <c r="N798" s="127">
        <v>11000</v>
      </c>
    </row>
    <row r="799" spans="1:14">
      <c r="A799" s="97" t="s">
        <v>1478</v>
      </c>
      <c r="B799" s="98" t="s">
        <v>1479</v>
      </c>
      <c r="C799" s="97" t="s">
        <v>1480</v>
      </c>
      <c r="D799" s="114" t="s">
        <v>1481</v>
      </c>
      <c r="E799" s="97" t="s">
        <v>1482</v>
      </c>
      <c r="F799" s="128">
        <v>7</v>
      </c>
      <c r="G799" s="97" t="s">
        <v>1482</v>
      </c>
      <c r="H799" s="128">
        <v>2</v>
      </c>
      <c r="I799" s="97" t="s">
        <v>1483</v>
      </c>
      <c r="J799" s="128">
        <v>2</v>
      </c>
      <c r="K799" s="97" t="s">
        <v>1484</v>
      </c>
      <c r="L799" s="133" t="s">
        <v>1124</v>
      </c>
      <c r="M799" s="97" t="s">
        <v>1485</v>
      </c>
      <c r="N799" s="133" t="s">
        <v>1124</v>
      </c>
    </row>
    <row r="800" spans="1:14">
      <c r="A800" s="100" t="s">
        <v>1486</v>
      </c>
      <c r="B800" s="101" t="s">
        <v>1487</v>
      </c>
      <c r="C800" s="151">
        <v>4100</v>
      </c>
      <c r="D800" s="141">
        <v>0.41</v>
      </c>
      <c r="E800" s="100" t="s">
        <v>1488</v>
      </c>
      <c r="F800" s="131">
        <v>6350</v>
      </c>
      <c r="G800" s="100" t="s">
        <v>1489</v>
      </c>
      <c r="H800" s="131">
        <v>8550</v>
      </c>
      <c r="I800" s="100" t="s">
        <v>1490</v>
      </c>
      <c r="J800" s="131">
        <v>6860</v>
      </c>
      <c r="K800" s="100" t="s">
        <v>1491</v>
      </c>
      <c r="L800" s="131">
        <v>8650</v>
      </c>
      <c r="M800" s="100" t="s">
        <v>1492</v>
      </c>
      <c r="N800" s="150">
        <v>10300</v>
      </c>
    </row>
    <row r="801" spans="1:14">
      <c r="A801" s="97" t="s">
        <v>1493</v>
      </c>
      <c r="B801" s="98" t="s">
        <v>1494</v>
      </c>
      <c r="C801" s="148">
        <v>3100</v>
      </c>
      <c r="D801" s="140">
        <v>0.44</v>
      </c>
      <c r="E801" s="97" t="s">
        <v>1495</v>
      </c>
      <c r="F801" s="129">
        <v>5890</v>
      </c>
      <c r="G801" s="97" t="s">
        <v>1496</v>
      </c>
      <c r="H801" s="129">
        <v>7910</v>
      </c>
      <c r="I801" s="97" t="s">
        <v>1497</v>
      </c>
      <c r="J801" s="129">
        <v>6370</v>
      </c>
      <c r="K801" s="97" t="s">
        <v>1498</v>
      </c>
      <c r="L801" s="129">
        <v>8010</v>
      </c>
      <c r="M801" s="97" t="s">
        <v>1499</v>
      </c>
      <c r="N801" s="128">
        <v>9490</v>
      </c>
    </row>
    <row r="802" spans="1:14">
      <c r="A802" s="100" t="s">
        <v>1500</v>
      </c>
      <c r="B802" s="101" t="s">
        <v>1501</v>
      </c>
      <c r="C802" s="151">
        <v>3000</v>
      </c>
      <c r="D802" s="141">
        <v>0.5</v>
      </c>
      <c r="E802" s="100" t="s">
        <v>1502</v>
      </c>
      <c r="F802" s="131">
        <v>5830</v>
      </c>
      <c r="G802" s="100" t="s">
        <v>1503</v>
      </c>
      <c r="H802" s="131">
        <v>7820</v>
      </c>
      <c r="I802" s="100" t="s">
        <v>1504</v>
      </c>
      <c r="J802" s="131">
        <v>6290</v>
      </c>
      <c r="K802" s="100" t="s">
        <v>1505</v>
      </c>
      <c r="L802" s="131">
        <v>7920</v>
      </c>
      <c r="M802" s="100" t="s">
        <v>1506</v>
      </c>
      <c r="N802" s="130">
        <v>9380</v>
      </c>
    </row>
    <row r="803" spans="1:14">
      <c r="A803" s="97" t="s">
        <v>1507</v>
      </c>
      <c r="B803" s="98" t="s">
        <v>1508</v>
      </c>
      <c r="C803" s="148">
        <v>3000</v>
      </c>
      <c r="D803" s="140">
        <v>0.55000000000000004</v>
      </c>
      <c r="E803" s="97" t="s">
        <v>1509</v>
      </c>
      <c r="F803" s="129">
        <v>5680</v>
      </c>
      <c r="G803" s="97" t="s">
        <v>1510</v>
      </c>
      <c r="H803" s="129">
        <v>7620</v>
      </c>
      <c r="I803" s="97" t="s">
        <v>1511</v>
      </c>
      <c r="J803" s="129">
        <v>6130</v>
      </c>
      <c r="K803" s="97" t="s">
        <v>1103</v>
      </c>
      <c r="L803" s="129">
        <v>7710</v>
      </c>
      <c r="M803" s="97" t="s">
        <v>1512</v>
      </c>
      <c r="N803" s="128">
        <v>9140</v>
      </c>
    </row>
    <row r="804" spans="1:14">
      <c r="A804" s="100" t="s">
        <v>1513</v>
      </c>
      <c r="B804" s="101" t="s">
        <v>1514</v>
      </c>
      <c r="C804" s="151">
        <v>2000</v>
      </c>
      <c r="D804" s="141">
        <v>0.55000000000000004</v>
      </c>
      <c r="E804" s="100" t="s">
        <v>1135</v>
      </c>
      <c r="F804" s="131">
        <v>5390</v>
      </c>
      <c r="G804" s="100" t="s">
        <v>1515</v>
      </c>
      <c r="H804" s="131">
        <v>7190</v>
      </c>
      <c r="I804" s="100" t="s">
        <v>1516</v>
      </c>
      <c r="J804" s="131">
        <v>5820</v>
      </c>
      <c r="K804" s="100" t="s">
        <v>1517</v>
      </c>
      <c r="L804" s="131">
        <v>7290</v>
      </c>
      <c r="M804" s="100" t="s">
        <v>960</v>
      </c>
      <c r="N804" s="130">
        <v>8570</v>
      </c>
    </row>
    <row r="805" spans="1:14">
      <c r="A805" s="97" t="s">
        <v>1518</v>
      </c>
      <c r="B805" s="98" t="s">
        <v>1519</v>
      </c>
      <c r="C805" s="148">
        <v>2000</v>
      </c>
      <c r="D805" s="140">
        <v>0.56000000000000005</v>
      </c>
      <c r="E805" s="97" t="s">
        <v>1415</v>
      </c>
      <c r="F805" s="129">
        <v>5430</v>
      </c>
      <c r="G805" s="97" t="s">
        <v>1520</v>
      </c>
      <c r="H805" s="129">
        <v>7240</v>
      </c>
      <c r="I805" s="97" t="s">
        <v>1521</v>
      </c>
      <c r="J805" s="129">
        <v>5860</v>
      </c>
      <c r="K805" s="97" t="s">
        <v>1522</v>
      </c>
      <c r="L805" s="129">
        <v>7340</v>
      </c>
      <c r="M805" s="97" t="s">
        <v>1523</v>
      </c>
      <c r="N805" s="128">
        <v>8630</v>
      </c>
    </row>
    <row r="806" spans="1:14">
      <c r="A806" s="100" t="s">
        <v>1524</v>
      </c>
      <c r="B806" s="101" t="s">
        <v>1525</v>
      </c>
      <c r="C806" s="151">
        <v>2000</v>
      </c>
      <c r="D806" s="141">
        <v>0.48</v>
      </c>
      <c r="E806" s="100" t="s">
        <v>1526</v>
      </c>
      <c r="F806" s="131">
        <v>4720</v>
      </c>
      <c r="G806" s="100" t="s">
        <v>1391</v>
      </c>
      <c r="H806" s="131">
        <v>6290</v>
      </c>
      <c r="I806" s="100" t="s">
        <v>1527</v>
      </c>
      <c r="J806" s="131">
        <v>5090</v>
      </c>
      <c r="K806" s="100" t="s">
        <v>1528</v>
      </c>
      <c r="L806" s="131">
        <v>6380</v>
      </c>
      <c r="M806" s="100" t="s">
        <v>1529</v>
      </c>
      <c r="N806" s="130">
        <v>7500</v>
      </c>
    </row>
    <row r="807" spans="1:14">
      <c r="A807" s="97" t="s">
        <v>1530</v>
      </c>
      <c r="B807" s="98" t="s">
        <v>1531</v>
      </c>
      <c r="C807" s="97" t="s">
        <v>1532</v>
      </c>
      <c r="D807" s="158">
        <v>2E-3</v>
      </c>
      <c r="E807" s="97" t="s">
        <v>1533</v>
      </c>
      <c r="F807" s="133" t="s">
        <v>1124</v>
      </c>
      <c r="G807" s="97" t="s">
        <v>1533</v>
      </c>
      <c r="H807" s="133" t="s">
        <v>1124</v>
      </c>
      <c r="I807" s="97" t="s">
        <v>1534</v>
      </c>
      <c r="J807" s="133" t="s">
        <v>1124</v>
      </c>
      <c r="K807" s="97" t="s">
        <v>1535</v>
      </c>
      <c r="L807" s="133" t="s">
        <v>1124</v>
      </c>
      <c r="M807" s="97" t="s">
        <v>1536</v>
      </c>
      <c r="N807" s="133" t="s">
        <v>1124</v>
      </c>
    </row>
    <row r="808" spans="1:14">
      <c r="A808" s="100" t="s">
        <v>1537</v>
      </c>
      <c r="B808" s="116" t="s">
        <v>1538</v>
      </c>
      <c r="C808" s="100" t="s">
        <v>1256</v>
      </c>
      <c r="D808" s="141">
        <v>0.01</v>
      </c>
      <c r="E808" s="100" t="s">
        <v>1539</v>
      </c>
      <c r="F808" s="132" t="s">
        <v>1124</v>
      </c>
      <c r="G808" s="100" t="s">
        <v>1539</v>
      </c>
      <c r="H808" s="132" t="s">
        <v>1124</v>
      </c>
      <c r="I808" s="100" t="s">
        <v>1540</v>
      </c>
      <c r="J808" s="132" t="s">
        <v>1124</v>
      </c>
      <c r="K808" s="100" t="s">
        <v>1541</v>
      </c>
      <c r="L808" s="132" t="s">
        <v>1124</v>
      </c>
      <c r="M808" s="100" t="s">
        <v>1542</v>
      </c>
      <c r="N808" s="132" t="s">
        <v>1124</v>
      </c>
    </row>
    <row r="809" spans="1:14">
      <c r="A809" s="97" t="s">
        <v>1543</v>
      </c>
      <c r="B809" s="114" t="s">
        <v>1544</v>
      </c>
      <c r="C809" s="97" t="s">
        <v>1532</v>
      </c>
      <c r="D809" s="158">
        <v>3.0000000000000001E-3</v>
      </c>
      <c r="E809" s="97" t="s">
        <v>1545</v>
      </c>
      <c r="F809" s="133" t="s">
        <v>1124</v>
      </c>
      <c r="G809" s="97" t="s">
        <v>1545</v>
      </c>
      <c r="H809" s="133" t="s">
        <v>1124</v>
      </c>
      <c r="I809" s="97" t="s">
        <v>1546</v>
      </c>
      <c r="J809" s="133" t="s">
        <v>1124</v>
      </c>
      <c r="K809" s="97" t="s">
        <v>1547</v>
      </c>
      <c r="L809" s="133" t="s">
        <v>1124</v>
      </c>
      <c r="M809" s="97" t="s">
        <v>1548</v>
      </c>
      <c r="N809" s="133" t="s">
        <v>1124</v>
      </c>
    </row>
    <row r="810" spans="1:14">
      <c r="A810" s="100" t="s">
        <v>1549</v>
      </c>
      <c r="B810" s="116" t="s">
        <v>1550</v>
      </c>
      <c r="C810" s="100" t="s">
        <v>1551</v>
      </c>
      <c r="D810" s="141">
        <v>0.02</v>
      </c>
      <c r="E810" s="100" t="s">
        <v>1552</v>
      </c>
      <c r="F810" s="132" t="s">
        <v>1124</v>
      </c>
      <c r="G810" s="100" t="s">
        <v>1552</v>
      </c>
      <c r="H810" s="132" t="s">
        <v>1124</v>
      </c>
      <c r="I810" s="100" t="s">
        <v>1553</v>
      </c>
      <c r="J810" s="132" t="s">
        <v>1124</v>
      </c>
      <c r="K810" s="100" t="s">
        <v>1554</v>
      </c>
      <c r="L810" s="132" t="s">
        <v>1124</v>
      </c>
      <c r="M810" s="100" t="s">
        <v>1555</v>
      </c>
      <c r="N810" s="132" t="s">
        <v>1124</v>
      </c>
    </row>
    <row r="811" spans="1:14">
      <c r="A811" s="103" t="s">
        <v>1556</v>
      </c>
      <c r="B811" s="117" t="s">
        <v>1557</v>
      </c>
      <c r="C811" s="103" t="s">
        <v>1480</v>
      </c>
      <c r="D811" s="144">
        <v>7.0000000000000007E-2</v>
      </c>
      <c r="E811" s="103" t="s">
        <v>1221</v>
      </c>
      <c r="F811" s="134">
        <v>6</v>
      </c>
      <c r="G811" s="103" t="s">
        <v>1221</v>
      </c>
      <c r="H811" s="134">
        <v>2</v>
      </c>
      <c r="I811" s="103" t="s">
        <v>1558</v>
      </c>
      <c r="J811" s="134">
        <v>2</v>
      </c>
      <c r="K811" s="103" t="s">
        <v>1559</v>
      </c>
      <c r="L811" s="135" t="s">
        <v>1124</v>
      </c>
      <c r="M811" s="103" t="s">
        <v>1560</v>
      </c>
      <c r="N811" s="135" t="s">
        <v>1124</v>
      </c>
    </row>
    <row r="812" spans="1:14">
      <c r="A812" s="93" t="s">
        <v>1561</v>
      </c>
      <c r="B812" s="136" t="s">
        <v>1562</v>
      </c>
      <c r="C812" s="126">
        <v>119</v>
      </c>
      <c r="D812" s="137">
        <v>0.41</v>
      </c>
      <c r="E812" s="93" t="s">
        <v>1563</v>
      </c>
      <c r="F812" s="127">
        <v>12400</v>
      </c>
      <c r="G812" s="93" t="s">
        <v>1057</v>
      </c>
      <c r="H812" s="127">
        <v>12400</v>
      </c>
      <c r="I812" s="93" t="s">
        <v>1564</v>
      </c>
      <c r="J812" s="127">
        <v>13000</v>
      </c>
      <c r="K812" s="93" t="s">
        <v>1565</v>
      </c>
      <c r="L812" s="127">
        <v>13200</v>
      </c>
      <c r="M812" s="93" t="s">
        <v>1566</v>
      </c>
      <c r="N812" s="127">
        <v>10900</v>
      </c>
    </row>
    <row r="813" spans="1:14">
      <c r="A813" s="97" t="s">
        <v>1567</v>
      </c>
      <c r="B813" s="114" t="s">
        <v>1568</v>
      </c>
      <c r="C813" s="108">
        <v>24.4</v>
      </c>
      <c r="D813" s="140">
        <v>0.44</v>
      </c>
      <c r="E813" s="97" t="s">
        <v>1569</v>
      </c>
      <c r="F813" s="149">
        <v>11600</v>
      </c>
      <c r="G813" s="97" t="s">
        <v>1570</v>
      </c>
      <c r="H813" s="129">
        <v>5560</v>
      </c>
      <c r="I813" s="97" t="s">
        <v>1571</v>
      </c>
      <c r="J813" s="149">
        <v>10800</v>
      </c>
      <c r="K813" s="97" t="s">
        <v>1572</v>
      </c>
      <c r="L813" s="129">
        <v>4900</v>
      </c>
      <c r="M813" s="97" t="s">
        <v>1573</v>
      </c>
      <c r="N813" s="128">
        <v>1430</v>
      </c>
    </row>
    <row r="814" spans="1:14">
      <c r="A814" s="100" t="s">
        <v>1574</v>
      </c>
      <c r="B814" s="101" t="s">
        <v>1575</v>
      </c>
      <c r="C814" s="120">
        <v>4.8</v>
      </c>
      <c r="D814" s="141">
        <v>0.18</v>
      </c>
      <c r="E814" s="100" t="s">
        <v>1576</v>
      </c>
      <c r="F814" s="131">
        <v>1890</v>
      </c>
      <c r="G814" s="100" t="s">
        <v>1577</v>
      </c>
      <c r="H814" s="130">
        <v>523</v>
      </c>
      <c r="I814" s="100" t="s">
        <v>1578</v>
      </c>
      <c r="J814" s="131">
        <v>1020</v>
      </c>
      <c r="K814" s="100" t="s">
        <v>1579</v>
      </c>
      <c r="L814" s="130">
        <v>108</v>
      </c>
      <c r="M814" s="100" t="s">
        <v>1580</v>
      </c>
      <c r="N814" s="130">
        <v>73</v>
      </c>
    </row>
    <row r="815" spans="1:14">
      <c r="A815" s="97" t="s">
        <v>1581</v>
      </c>
      <c r="B815" s="114" t="s">
        <v>1582</v>
      </c>
      <c r="C815" s="108">
        <v>51.6</v>
      </c>
      <c r="D815" s="140">
        <v>0.44</v>
      </c>
      <c r="E815" s="97" t="s">
        <v>1583</v>
      </c>
      <c r="F815" s="129">
        <v>8900</v>
      </c>
      <c r="G815" s="97" t="s">
        <v>1584</v>
      </c>
      <c r="H815" s="129">
        <v>6450</v>
      </c>
      <c r="I815" s="97" t="s">
        <v>1585</v>
      </c>
      <c r="J815" s="129">
        <v>8980</v>
      </c>
      <c r="K815" s="97" t="s">
        <v>1586</v>
      </c>
      <c r="L815" s="129">
        <v>6850</v>
      </c>
      <c r="M815" s="97" t="s">
        <v>1587</v>
      </c>
      <c r="N815" s="128">
        <v>3630</v>
      </c>
    </row>
    <row r="816" spans="1:14">
      <c r="A816" s="100" t="s">
        <v>1588</v>
      </c>
      <c r="B816" s="116" t="s">
        <v>1589</v>
      </c>
      <c r="C816" s="120">
        <v>4.3</v>
      </c>
      <c r="D816" s="141">
        <v>0.41</v>
      </c>
      <c r="E816" s="100" t="s">
        <v>1590</v>
      </c>
      <c r="F816" s="131">
        <v>2120</v>
      </c>
      <c r="G816" s="100" t="s">
        <v>1591</v>
      </c>
      <c r="H816" s="130">
        <v>583</v>
      </c>
      <c r="I816" s="100" t="s">
        <v>1592</v>
      </c>
      <c r="J816" s="131">
        <v>1080</v>
      </c>
      <c r="K816" s="100" t="s">
        <v>1593</v>
      </c>
      <c r="L816" s="130">
        <v>116</v>
      </c>
      <c r="M816" s="100" t="s">
        <v>1004</v>
      </c>
      <c r="N816" s="130">
        <v>81</v>
      </c>
    </row>
    <row r="817" spans="1:14">
      <c r="A817" s="97" t="s">
        <v>1594</v>
      </c>
      <c r="B817" s="114" t="s">
        <v>1595</v>
      </c>
      <c r="C817" s="115">
        <v>3.5</v>
      </c>
      <c r="D817" s="140">
        <v>0.42</v>
      </c>
      <c r="E817" s="97" t="s">
        <v>1596</v>
      </c>
      <c r="F817" s="129">
        <v>1800</v>
      </c>
      <c r="G817" s="97" t="s">
        <v>1597</v>
      </c>
      <c r="H817" s="128">
        <v>491</v>
      </c>
      <c r="I817" s="97" t="s">
        <v>1598</v>
      </c>
      <c r="J817" s="128">
        <v>822</v>
      </c>
      <c r="K817" s="97" t="s">
        <v>1599</v>
      </c>
      <c r="L817" s="128">
        <v>93</v>
      </c>
      <c r="M817" s="97" t="s">
        <v>1600</v>
      </c>
      <c r="N817" s="128">
        <v>68</v>
      </c>
    </row>
    <row r="818" spans="1:14">
      <c r="A818" s="100" t="s">
        <v>1601</v>
      </c>
      <c r="B818" s="116" t="s">
        <v>1602</v>
      </c>
      <c r="C818" s="111">
        <v>20.8</v>
      </c>
      <c r="D818" s="116" t="s">
        <v>1603</v>
      </c>
      <c r="E818" s="100" t="s">
        <v>1129</v>
      </c>
      <c r="F818" s="131">
        <v>9710</v>
      </c>
      <c r="G818" s="100" t="s">
        <v>1604</v>
      </c>
      <c r="H818" s="131">
        <v>4240</v>
      </c>
      <c r="I818" s="100" t="s">
        <v>1460</v>
      </c>
      <c r="J818" s="131">
        <v>8820</v>
      </c>
      <c r="K818" s="100" t="s">
        <v>1605</v>
      </c>
      <c r="L818" s="131">
        <v>3400</v>
      </c>
      <c r="M818" s="100" t="s">
        <v>1606</v>
      </c>
      <c r="N818" s="130">
        <v>912</v>
      </c>
    </row>
    <row r="819" spans="1:14">
      <c r="A819" s="97" t="s">
        <v>1607</v>
      </c>
      <c r="B819" s="114" t="s">
        <v>1608</v>
      </c>
      <c r="C819" s="108">
        <v>10.8</v>
      </c>
      <c r="D819" s="140">
        <v>0.45</v>
      </c>
      <c r="E819" s="97" t="s">
        <v>1609</v>
      </c>
      <c r="F819" s="129">
        <v>5550</v>
      </c>
      <c r="G819" s="97" t="s">
        <v>1610</v>
      </c>
      <c r="H819" s="129">
        <v>1790</v>
      </c>
      <c r="I819" s="97" t="s">
        <v>1611</v>
      </c>
      <c r="J819" s="129">
        <v>4280</v>
      </c>
      <c r="K819" s="97" t="s">
        <v>1612</v>
      </c>
      <c r="L819" s="128">
        <v>753</v>
      </c>
      <c r="M819" s="97" t="s">
        <v>1613</v>
      </c>
      <c r="N819" s="128">
        <v>260</v>
      </c>
    </row>
    <row r="820" spans="1:14">
      <c r="A820" s="100" t="s">
        <v>1614</v>
      </c>
      <c r="B820" s="116" t="s">
        <v>1615</v>
      </c>
      <c r="C820" s="120">
        <v>7.5</v>
      </c>
      <c r="D820" s="141">
        <v>0.36</v>
      </c>
      <c r="E820" s="100" t="s">
        <v>1616</v>
      </c>
      <c r="F820" s="131">
        <v>3350</v>
      </c>
      <c r="G820" s="100" t="s">
        <v>1617</v>
      </c>
      <c r="H820" s="130">
        <v>979</v>
      </c>
      <c r="I820" s="100" t="s">
        <v>1131</v>
      </c>
      <c r="J820" s="131">
        <v>2240</v>
      </c>
      <c r="K820" s="100" t="s">
        <v>1618</v>
      </c>
      <c r="L820" s="130">
        <v>273</v>
      </c>
      <c r="M820" s="100" t="s">
        <v>1619</v>
      </c>
      <c r="N820" s="130">
        <v>138</v>
      </c>
    </row>
    <row r="821" spans="1:14">
      <c r="A821" s="97" t="s">
        <v>1620</v>
      </c>
      <c r="B821" s="114" t="s">
        <v>1621</v>
      </c>
      <c r="C821" s="115">
        <v>4.9000000000000004</v>
      </c>
      <c r="D821" s="140">
        <v>0.33</v>
      </c>
      <c r="E821" s="97" t="s">
        <v>1622</v>
      </c>
      <c r="F821" s="129">
        <v>2360</v>
      </c>
      <c r="G821" s="97" t="s">
        <v>1623</v>
      </c>
      <c r="H821" s="128">
        <v>654</v>
      </c>
      <c r="I821" s="97" t="s">
        <v>1624</v>
      </c>
      <c r="J821" s="129">
        <v>1280</v>
      </c>
      <c r="K821" s="97" t="s">
        <v>1625</v>
      </c>
      <c r="L821" s="128">
        <v>136</v>
      </c>
      <c r="M821" s="97" t="s">
        <v>1626</v>
      </c>
      <c r="N821" s="128">
        <v>91</v>
      </c>
    </row>
    <row r="822" spans="1:14">
      <c r="A822" s="100" t="s">
        <v>1627</v>
      </c>
      <c r="B822" s="116" t="s">
        <v>1628</v>
      </c>
      <c r="C822" s="120">
        <v>6.6</v>
      </c>
      <c r="D822" s="141">
        <v>0.31</v>
      </c>
      <c r="E822" s="100" t="s">
        <v>1629</v>
      </c>
      <c r="F822" s="131">
        <v>2900</v>
      </c>
      <c r="G822" s="100" t="s">
        <v>1630</v>
      </c>
      <c r="H822" s="130">
        <v>828</v>
      </c>
      <c r="I822" s="100" t="s">
        <v>1631</v>
      </c>
      <c r="J822" s="131">
        <v>1820</v>
      </c>
      <c r="K822" s="100" t="s">
        <v>1632</v>
      </c>
      <c r="L822" s="130">
        <v>206</v>
      </c>
      <c r="M822" s="100" t="s">
        <v>1633</v>
      </c>
      <c r="N822" s="130">
        <v>116</v>
      </c>
    </row>
    <row r="823" spans="1:14">
      <c r="A823" s="97" t="s">
        <v>1634</v>
      </c>
      <c r="B823" s="114" t="s">
        <v>1635</v>
      </c>
      <c r="C823" s="115">
        <v>5.5</v>
      </c>
      <c r="D823" s="140">
        <v>0.36</v>
      </c>
      <c r="E823" s="97" t="s">
        <v>1636</v>
      </c>
      <c r="F823" s="129">
        <v>2910</v>
      </c>
      <c r="G823" s="97" t="s">
        <v>1637</v>
      </c>
      <c r="H823" s="128">
        <v>812</v>
      </c>
      <c r="I823" s="97" t="s">
        <v>1638</v>
      </c>
      <c r="J823" s="129">
        <v>1670</v>
      </c>
      <c r="K823" s="97" t="s">
        <v>1092</v>
      </c>
      <c r="L823" s="128">
        <v>179</v>
      </c>
      <c r="M823" s="97" t="s">
        <v>1639</v>
      </c>
      <c r="N823" s="128">
        <v>114</v>
      </c>
    </row>
    <row r="824" spans="1:14">
      <c r="A824" s="100" t="s">
        <v>1640</v>
      </c>
      <c r="B824" s="116" t="s">
        <v>1641</v>
      </c>
      <c r="C824" s="120">
        <v>0.3</v>
      </c>
      <c r="D824" s="141">
        <v>0.14000000000000001</v>
      </c>
      <c r="E824" s="100" t="s">
        <v>1642</v>
      </c>
      <c r="F824" s="130">
        <v>69</v>
      </c>
      <c r="G824" s="100" t="s">
        <v>1642</v>
      </c>
      <c r="H824" s="130">
        <v>19</v>
      </c>
      <c r="I824" s="100" t="s">
        <v>1643</v>
      </c>
      <c r="J824" s="130">
        <v>21</v>
      </c>
      <c r="K824" s="100" t="s">
        <v>1644</v>
      </c>
      <c r="L824" s="130">
        <v>3</v>
      </c>
      <c r="M824" s="100" t="s">
        <v>1645</v>
      </c>
      <c r="N824" s="130">
        <v>3</v>
      </c>
    </row>
    <row r="825" spans="1:14">
      <c r="A825" s="97" t="s">
        <v>1646</v>
      </c>
      <c r="B825" s="114" t="s">
        <v>1647</v>
      </c>
      <c r="C825" s="115">
        <v>2.5</v>
      </c>
      <c r="D825" s="140">
        <v>0.26</v>
      </c>
      <c r="E825" s="97" t="s">
        <v>1648</v>
      </c>
      <c r="F825" s="129">
        <v>1110</v>
      </c>
      <c r="G825" s="97" t="s">
        <v>1648</v>
      </c>
      <c r="H825" s="128">
        <v>301</v>
      </c>
      <c r="I825" s="97" t="s">
        <v>1649</v>
      </c>
      <c r="J825" s="128">
        <v>438</v>
      </c>
      <c r="K825" s="97" t="s">
        <v>1650</v>
      </c>
      <c r="L825" s="128">
        <v>54</v>
      </c>
      <c r="M825" s="97" t="s">
        <v>1651</v>
      </c>
      <c r="N825" s="128">
        <v>42</v>
      </c>
    </row>
    <row r="826" spans="1:14">
      <c r="A826" s="100" t="s">
        <v>1652</v>
      </c>
      <c r="B826" s="116" t="s">
        <v>1653</v>
      </c>
      <c r="C826" s="100" t="s">
        <v>1654</v>
      </c>
      <c r="D826" s="141">
        <v>0.04</v>
      </c>
      <c r="E826" s="100" t="s">
        <v>1655</v>
      </c>
      <c r="F826" s="130">
        <v>5</v>
      </c>
      <c r="G826" s="100" t="s">
        <v>1655</v>
      </c>
      <c r="H826" s="130">
        <v>1</v>
      </c>
      <c r="I826" s="100" t="s">
        <v>1656</v>
      </c>
      <c r="J826" s="130">
        <v>1</v>
      </c>
      <c r="K826" s="100" t="s">
        <v>1657</v>
      </c>
      <c r="L826" s="132" t="s">
        <v>1124</v>
      </c>
      <c r="M826" s="100" t="s">
        <v>1658</v>
      </c>
      <c r="N826" s="132" t="s">
        <v>1124</v>
      </c>
    </row>
    <row r="827" spans="1:14">
      <c r="A827" s="97" t="s">
        <v>1659</v>
      </c>
      <c r="B827" s="114" t="s">
        <v>1660</v>
      </c>
      <c r="C827" s="115">
        <v>0.4</v>
      </c>
      <c r="D827" s="140">
        <v>0.13</v>
      </c>
      <c r="E827" s="97" t="s">
        <v>1386</v>
      </c>
      <c r="F827" s="128">
        <v>108</v>
      </c>
      <c r="G827" s="97" t="s">
        <v>1386</v>
      </c>
      <c r="H827" s="128">
        <v>29</v>
      </c>
      <c r="I827" s="97" t="s">
        <v>1661</v>
      </c>
      <c r="J827" s="128">
        <v>33</v>
      </c>
      <c r="K827" s="97" t="s">
        <v>1662</v>
      </c>
      <c r="L827" s="128">
        <v>5</v>
      </c>
      <c r="M827" s="97" t="s">
        <v>1663</v>
      </c>
      <c r="N827" s="128">
        <v>4</v>
      </c>
    </row>
    <row r="828" spans="1:14">
      <c r="A828" s="100" t="s">
        <v>1664</v>
      </c>
      <c r="B828" s="116" t="s">
        <v>1665</v>
      </c>
      <c r="C828" s="100" t="s">
        <v>1666</v>
      </c>
      <c r="D828" s="141">
        <v>0.02</v>
      </c>
      <c r="E828" s="100" t="s">
        <v>1667</v>
      </c>
      <c r="F828" s="130">
        <v>1</v>
      </c>
      <c r="G828" s="100" t="s">
        <v>1667</v>
      </c>
      <c r="H828" s="132" t="s">
        <v>1124</v>
      </c>
      <c r="I828" s="100" t="s">
        <v>1668</v>
      </c>
      <c r="J828" s="132" t="s">
        <v>1124</v>
      </c>
      <c r="K828" s="100" t="s">
        <v>1669</v>
      </c>
      <c r="L828" s="132" t="s">
        <v>1124</v>
      </c>
      <c r="M828" s="100" t="s">
        <v>1266</v>
      </c>
      <c r="N828" s="132" t="s">
        <v>1124</v>
      </c>
    </row>
    <row r="829" spans="1:14">
      <c r="A829" s="97" t="s">
        <v>1670</v>
      </c>
      <c r="B829" s="114" t="s">
        <v>1671</v>
      </c>
      <c r="C829" s="108">
        <v>22.5</v>
      </c>
      <c r="D829" s="140">
        <v>0.53</v>
      </c>
      <c r="E829" s="97" t="s">
        <v>1672</v>
      </c>
      <c r="F829" s="129">
        <v>6720</v>
      </c>
      <c r="G829" s="97" t="s">
        <v>1673</v>
      </c>
      <c r="H829" s="129">
        <v>3070</v>
      </c>
      <c r="I829" s="97" t="s">
        <v>1674</v>
      </c>
      <c r="J829" s="129">
        <v>6180</v>
      </c>
      <c r="K829" s="97" t="s">
        <v>1675</v>
      </c>
      <c r="L829" s="129">
        <v>2580</v>
      </c>
      <c r="M829" s="97" t="s">
        <v>1676</v>
      </c>
      <c r="N829" s="128">
        <v>718</v>
      </c>
    </row>
    <row r="830" spans="1:14">
      <c r="A830" s="122" t="s">
        <v>1677</v>
      </c>
      <c r="B830" s="121" t="s">
        <v>1678</v>
      </c>
      <c r="C830" s="159">
        <v>21.2</v>
      </c>
      <c r="D830" s="142">
        <v>0.44</v>
      </c>
      <c r="E830" s="122" t="s">
        <v>1679</v>
      </c>
      <c r="F830" s="154">
        <v>5940</v>
      </c>
      <c r="G830" s="122" t="s">
        <v>1680</v>
      </c>
      <c r="H830" s="154">
        <v>2620</v>
      </c>
      <c r="I830" s="122" t="s">
        <v>1681</v>
      </c>
      <c r="J830" s="154">
        <v>5410</v>
      </c>
      <c r="K830" s="122" t="s">
        <v>1682</v>
      </c>
      <c r="L830" s="154">
        <v>2130</v>
      </c>
      <c r="M830" s="122" t="s">
        <v>1683</v>
      </c>
      <c r="N830" s="160">
        <v>575</v>
      </c>
    </row>
    <row r="831" spans="1:14">
      <c r="A831" s="93" t="s">
        <v>1684</v>
      </c>
      <c r="B831" s="136" t="s">
        <v>1685</v>
      </c>
      <c r="C831" s="106">
        <v>7.5</v>
      </c>
      <c r="D831" s="137">
        <v>0.44</v>
      </c>
      <c r="E831" s="93" t="s">
        <v>1686</v>
      </c>
      <c r="F831" s="157">
        <v>3180</v>
      </c>
      <c r="G831" s="93" t="s">
        <v>1687</v>
      </c>
      <c r="H831" s="138">
        <v>929</v>
      </c>
      <c r="I831" s="93" t="s">
        <v>1688</v>
      </c>
      <c r="J831" s="157">
        <v>2120</v>
      </c>
      <c r="K831" s="93" t="s">
        <v>1689</v>
      </c>
      <c r="L831" s="138">
        <v>259</v>
      </c>
      <c r="M831" s="93" t="s">
        <v>1690</v>
      </c>
      <c r="N831" s="138">
        <v>131</v>
      </c>
    </row>
    <row r="832" spans="1:14">
      <c r="A832" s="97" t="s">
        <v>1691</v>
      </c>
      <c r="B832" s="114" t="s">
        <v>1692</v>
      </c>
      <c r="C832" s="115">
        <v>2.2000000000000002</v>
      </c>
      <c r="D832" s="140">
        <v>0.32</v>
      </c>
      <c r="E832" s="97" t="s">
        <v>1693</v>
      </c>
      <c r="F832" s="128">
        <v>795</v>
      </c>
      <c r="G832" s="97" t="s">
        <v>1693</v>
      </c>
      <c r="H832" s="128">
        <v>216</v>
      </c>
      <c r="I832" s="97" t="s">
        <v>1694</v>
      </c>
      <c r="J832" s="128">
        <v>302</v>
      </c>
      <c r="K832" s="97" t="s">
        <v>1695</v>
      </c>
      <c r="L832" s="128">
        <v>38</v>
      </c>
      <c r="M832" s="97" t="s">
        <v>1696</v>
      </c>
      <c r="N832" s="128">
        <v>30</v>
      </c>
    </row>
    <row r="833" spans="1:14">
      <c r="A833" s="100" t="s">
        <v>1697</v>
      </c>
      <c r="B833" s="116" t="s">
        <v>1698</v>
      </c>
      <c r="C833" s="120">
        <v>5</v>
      </c>
      <c r="D833" s="141">
        <v>0.35</v>
      </c>
      <c r="E833" s="100" t="s">
        <v>1699</v>
      </c>
      <c r="F833" s="131">
        <v>1910</v>
      </c>
      <c r="G833" s="100" t="s">
        <v>1700</v>
      </c>
      <c r="H833" s="130">
        <v>530</v>
      </c>
      <c r="I833" s="100" t="s">
        <v>1701</v>
      </c>
      <c r="J833" s="131">
        <v>1050</v>
      </c>
      <c r="K833" s="100" t="s">
        <v>1702</v>
      </c>
      <c r="L833" s="130">
        <v>111</v>
      </c>
      <c r="M833" s="100" t="s">
        <v>1703</v>
      </c>
      <c r="N833" s="130">
        <v>74</v>
      </c>
    </row>
    <row r="834" spans="1:14">
      <c r="A834" s="97" t="s">
        <v>1704</v>
      </c>
      <c r="B834" s="114" t="s">
        <v>1705</v>
      </c>
      <c r="C834" s="115">
        <v>6.6</v>
      </c>
      <c r="D834" s="140">
        <v>0.42</v>
      </c>
      <c r="E834" s="97" t="s">
        <v>1637</v>
      </c>
      <c r="F834" s="129">
        <v>2990</v>
      </c>
      <c r="G834" s="97" t="s">
        <v>1706</v>
      </c>
      <c r="H834" s="128">
        <v>854</v>
      </c>
      <c r="I834" s="97" t="s">
        <v>1707</v>
      </c>
      <c r="J834" s="129">
        <v>1880</v>
      </c>
      <c r="K834" s="97" t="s">
        <v>971</v>
      </c>
      <c r="L834" s="128">
        <v>212</v>
      </c>
      <c r="M834" s="97" t="s">
        <v>1708</v>
      </c>
      <c r="N834" s="128">
        <v>120</v>
      </c>
    </row>
    <row r="835" spans="1:14">
      <c r="A835" s="100" t="s">
        <v>1709</v>
      </c>
      <c r="B835" s="116" t="s">
        <v>1710</v>
      </c>
      <c r="C835" s="120">
        <v>6</v>
      </c>
      <c r="D835" s="116" t="s">
        <v>1711</v>
      </c>
      <c r="E835" s="100" t="s">
        <v>1712</v>
      </c>
      <c r="F835" s="131">
        <v>3150</v>
      </c>
      <c r="G835" s="100" t="s">
        <v>1713</v>
      </c>
      <c r="H835" s="130">
        <v>889</v>
      </c>
      <c r="I835" s="100" t="s">
        <v>1220</v>
      </c>
      <c r="J835" s="131">
        <v>1900</v>
      </c>
      <c r="K835" s="100" t="s">
        <v>1632</v>
      </c>
      <c r="L835" s="130">
        <v>206</v>
      </c>
      <c r="M835" s="100" t="s">
        <v>1714</v>
      </c>
      <c r="N835" s="130">
        <v>124</v>
      </c>
    </row>
    <row r="836" spans="1:14">
      <c r="A836" s="97" t="s">
        <v>1715</v>
      </c>
      <c r="B836" s="114" t="s">
        <v>1716</v>
      </c>
      <c r="C836" s="115">
        <v>3.7</v>
      </c>
      <c r="D836" s="140">
        <v>0.32</v>
      </c>
      <c r="E836" s="97" t="s">
        <v>1717</v>
      </c>
      <c r="F836" s="129">
        <v>1330</v>
      </c>
      <c r="G836" s="97" t="s">
        <v>1718</v>
      </c>
      <c r="H836" s="128">
        <v>363</v>
      </c>
      <c r="I836" s="97" t="s">
        <v>1017</v>
      </c>
      <c r="J836" s="128">
        <v>624</v>
      </c>
      <c r="K836" s="97" t="s">
        <v>1719</v>
      </c>
      <c r="L836" s="128">
        <v>69</v>
      </c>
      <c r="M836" s="97" t="s">
        <v>1720</v>
      </c>
      <c r="N836" s="128">
        <v>51</v>
      </c>
    </row>
    <row r="837" spans="1:14">
      <c r="A837" s="100" t="s">
        <v>1721</v>
      </c>
      <c r="B837" s="116" t="s">
        <v>1722</v>
      </c>
      <c r="C837" s="120">
        <v>3.8</v>
      </c>
      <c r="D837" s="141">
        <v>0.3</v>
      </c>
      <c r="E837" s="100" t="s">
        <v>1723</v>
      </c>
      <c r="F837" s="131">
        <v>1410</v>
      </c>
      <c r="G837" s="100" t="s">
        <v>1724</v>
      </c>
      <c r="H837" s="130">
        <v>387</v>
      </c>
      <c r="I837" s="100" t="s">
        <v>1725</v>
      </c>
      <c r="J837" s="130">
        <v>673</v>
      </c>
      <c r="K837" s="100" t="s">
        <v>1726</v>
      </c>
      <c r="L837" s="130">
        <v>74</v>
      </c>
      <c r="M837" s="100" t="s">
        <v>1727</v>
      </c>
      <c r="N837" s="130">
        <v>54</v>
      </c>
    </row>
    <row r="838" spans="1:14" ht="22">
      <c r="A838" s="97" t="s">
        <v>1728</v>
      </c>
      <c r="B838" s="114" t="s">
        <v>1729</v>
      </c>
      <c r="C838" s="114" t="s">
        <v>1730</v>
      </c>
      <c r="D838" s="140">
        <v>0.17</v>
      </c>
      <c r="E838" s="97" t="s">
        <v>1731</v>
      </c>
      <c r="F838" s="128">
        <v>62</v>
      </c>
      <c r="G838" s="97" t="s">
        <v>1731</v>
      </c>
      <c r="H838" s="128">
        <v>17</v>
      </c>
      <c r="I838" s="97" t="s">
        <v>1732</v>
      </c>
      <c r="J838" s="128">
        <v>18</v>
      </c>
      <c r="K838" s="97" t="s">
        <v>1733</v>
      </c>
      <c r="L838" s="128">
        <v>3</v>
      </c>
      <c r="M838" s="97" t="s">
        <v>1734</v>
      </c>
      <c r="N838" s="128">
        <v>2</v>
      </c>
    </row>
    <row r="839" spans="1:14">
      <c r="A839" s="100" t="s">
        <v>1735</v>
      </c>
      <c r="B839" s="116" t="s">
        <v>1736</v>
      </c>
      <c r="C839" s="120">
        <v>5.7</v>
      </c>
      <c r="D839" s="141">
        <v>0.37</v>
      </c>
      <c r="E839" s="100" t="s">
        <v>1737</v>
      </c>
      <c r="F839" s="131">
        <v>2560</v>
      </c>
      <c r="G839" s="100" t="s">
        <v>1738</v>
      </c>
      <c r="H839" s="130">
        <v>719</v>
      </c>
      <c r="I839" s="100" t="s">
        <v>1739</v>
      </c>
      <c r="J839" s="131">
        <v>1500</v>
      </c>
      <c r="K839" s="100" t="s">
        <v>1740</v>
      </c>
      <c r="L839" s="130">
        <v>162</v>
      </c>
      <c r="M839" s="100" t="s">
        <v>1741</v>
      </c>
      <c r="N839" s="130">
        <v>101</v>
      </c>
    </row>
    <row r="840" spans="1:14">
      <c r="A840" s="97" t="s">
        <v>1742</v>
      </c>
      <c r="B840" s="114" t="s">
        <v>1743</v>
      </c>
      <c r="C840" s="115">
        <v>3.5</v>
      </c>
      <c r="D840" s="140">
        <v>0.38</v>
      </c>
      <c r="E840" s="97" t="s">
        <v>1744</v>
      </c>
      <c r="F840" s="129">
        <v>1640</v>
      </c>
      <c r="G840" s="97" t="s">
        <v>1745</v>
      </c>
      <c r="H840" s="128">
        <v>446</v>
      </c>
      <c r="I840" s="97" t="s">
        <v>1746</v>
      </c>
      <c r="J840" s="128">
        <v>747</v>
      </c>
      <c r="K840" s="97" t="s">
        <v>1747</v>
      </c>
      <c r="L840" s="128">
        <v>84</v>
      </c>
      <c r="M840" s="97" t="s">
        <v>1748</v>
      </c>
      <c r="N840" s="128">
        <v>62</v>
      </c>
    </row>
    <row r="841" spans="1:14">
      <c r="A841" s="100" t="s">
        <v>1749</v>
      </c>
      <c r="B841" s="116" t="s">
        <v>1750</v>
      </c>
      <c r="C841" s="120">
        <v>3.8</v>
      </c>
      <c r="D841" s="141">
        <v>0.32</v>
      </c>
      <c r="E841" s="100" t="s">
        <v>1751</v>
      </c>
      <c r="F841" s="131">
        <v>1510</v>
      </c>
      <c r="G841" s="100" t="s">
        <v>1752</v>
      </c>
      <c r="H841" s="130">
        <v>413</v>
      </c>
      <c r="I841" s="100" t="s">
        <v>1753</v>
      </c>
      <c r="J841" s="130">
        <v>718</v>
      </c>
      <c r="K841" s="100" t="s">
        <v>1754</v>
      </c>
      <c r="L841" s="130">
        <v>79</v>
      </c>
      <c r="M841" s="100" t="s">
        <v>1755</v>
      </c>
      <c r="N841" s="130">
        <v>57</v>
      </c>
    </row>
    <row r="842" spans="1:14">
      <c r="A842" s="97" t="s">
        <v>1756</v>
      </c>
      <c r="B842" s="114" t="s">
        <v>1757</v>
      </c>
      <c r="C842" s="97" t="s">
        <v>1758</v>
      </c>
      <c r="D842" s="140">
        <v>0.15</v>
      </c>
      <c r="E842" s="97" t="s">
        <v>1631</v>
      </c>
      <c r="F842" s="128">
        <v>50</v>
      </c>
      <c r="G842" s="97" t="s">
        <v>1631</v>
      </c>
      <c r="H842" s="128">
        <v>14</v>
      </c>
      <c r="I842" s="97" t="s">
        <v>1759</v>
      </c>
      <c r="J842" s="128">
        <v>15</v>
      </c>
      <c r="K842" s="97" t="s">
        <v>1760</v>
      </c>
      <c r="L842" s="128">
        <v>2</v>
      </c>
      <c r="M842" s="97" t="s">
        <v>1761</v>
      </c>
      <c r="N842" s="128">
        <v>2</v>
      </c>
    </row>
    <row r="843" spans="1:14">
      <c r="A843" s="100" t="s">
        <v>1762</v>
      </c>
      <c r="B843" s="116" t="s">
        <v>1763</v>
      </c>
      <c r="C843" s="100" t="s">
        <v>1764</v>
      </c>
      <c r="D843" s="141">
        <v>0.05</v>
      </c>
      <c r="E843" s="100" t="s">
        <v>1765</v>
      </c>
      <c r="F843" s="130">
        <v>3</v>
      </c>
      <c r="G843" s="100" t="s">
        <v>1765</v>
      </c>
      <c r="H843" s="132" t="s">
        <v>1124</v>
      </c>
      <c r="I843" s="100" t="s">
        <v>1766</v>
      </c>
      <c r="J843" s="132" t="s">
        <v>1124</v>
      </c>
      <c r="K843" s="100" t="s">
        <v>1767</v>
      </c>
      <c r="L843" s="132" t="s">
        <v>1124</v>
      </c>
      <c r="M843" s="100" t="s">
        <v>1768</v>
      </c>
      <c r="N843" s="132" t="s">
        <v>1124</v>
      </c>
    </row>
    <row r="844" spans="1:14">
      <c r="A844" s="97" t="s">
        <v>1769</v>
      </c>
      <c r="B844" s="114" t="s">
        <v>1770</v>
      </c>
      <c r="C844" s="115">
        <v>0.6</v>
      </c>
      <c r="D844" s="114" t="s">
        <v>1771</v>
      </c>
      <c r="E844" s="97" t="s">
        <v>1772</v>
      </c>
      <c r="F844" s="128">
        <v>215</v>
      </c>
      <c r="G844" s="97" t="s">
        <v>1772</v>
      </c>
      <c r="H844" s="128">
        <v>58</v>
      </c>
      <c r="I844" s="97" t="s">
        <v>1773</v>
      </c>
      <c r="J844" s="128">
        <v>66</v>
      </c>
      <c r="K844" s="97" t="s">
        <v>1774</v>
      </c>
      <c r="L844" s="128">
        <v>10</v>
      </c>
      <c r="M844" s="97" t="s">
        <v>1775</v>
      </c>
      <c r="N844" s="128">
        <v>8</v>
      </c>
    </row>
    <row r="845" spans="1:14">
      <c r="A845" s="100" t="s">
        <v>1776</v>
      </c>
      <c r="B845" s="116" t="s">
        <v>1777</v>
      </c>
      <c r="C845" s="120">
        <v>5</v>
      </c>
      <c r="D845" s="141">
        <v>0.3</v>
      </c>
      <c r="E845" s="100" t="s">
        <v>1778</v>
      </c>
      <c r="F845" s="131">
        <v>2260</v>
      </c>
      <c r="G845" s="100" t="s">
        <v>1779</v>
      </c>
      <c r="H845" s="130">
        <v>627</v>
      </c>
      <c r="I845" s="100" t="s">
        <v>1780</v>
      </c>
      <c r="J845" s="131">
        <v>1240</v>
      </c>
      <c r="K845" s="100" t="s">
        <v>1781</v>
      </c>
      <c r="L845" s="130">
        <v>132</v>
      </c>
      <c r="M845" s="100" t="s">
        <v>1782</v>
      </c>
      <c r="N845" s="130">
        <v>88</v>
      </c>
    </row>
    <row r="846" spans="1:14">
      <c r="A846" s="97" t="s">
        <v>1783</v>
      </c>
      <c r="B846" s="114" t="s">
        <v>1784</v>
      </c>
      <c r="C846" s="97" t="s">
        <v>1233</v>
      </c>
      <c r="D846" s="140">
        <v>0.01</v>
      </c>
      <c r="E846" s="97" t="s">
        <v>1785</v>
      </c>
      <c r="F846" s="133" t="s">
        <v>1124</v>
      </c>
      <c r="G846" s="97" t="s">
        <v>1785</v>
      </c>
      <c r="H846" s="133" t="s">
        <v>1124</v>
      </c>
      <c r="I846" s="97" t="s">
        <v>1786</v>
      </c>
      <c r="J846" s="133" t="s">
        <v>1124</v>
      </c>
      <c r="K846" s="97" t="s">
        <v>1787</v>
      </c>
      <c r="L846" s="133" t="s">
        <v>1124</v>
      </c>
      <c r="M846" s="97" t="s">
        <v>1788</v>
      </c>
      <c r="N846" s="133" t="s">
        <v>1124</v>
      </c>
    </row>
    <row r="847" spans="1:14">
      <c r="A847" s="100" t="s">
        <v>1789</v>
      </c>
      <c r="B847" s="116" t="s">
        <v>1790</v>
      </c>
      <c r="C847" s="120">
        <v>0.3</v>
      </c>
      <c r="D847" s="141">
        <v>0.16</v>
      </c>
      <c r="E847" s="100" t="s">
        <v>1791</v>
      </c>
      <c r="F847" s="130">
        <v>47</v>
      </c>
      <c r="G847" s="100" t="s">
        <v>1791</v>
      </c>
      <c r="H847" s="130">
        <v>13</v>
      </c>
      <c r="I847" s="100" t="s">
        <v>1792</v>
      </c>
      <c r="J847" s="130">
        <v>14</v>
      </c>
      <c r="K847" s="100" t="s">
        <v>1793</v>
      </c>
      <c r="L847" s="130">
        <v>2</v>
      </c>
      <c r="M847" s="100" t="s">
        <v>1794</v>
      </c>
      <c r="N847" s="130">
        <v>2</v>
      </c>
    </row>
    <row r="848" spans="1:14" ht="22">
      <c r="A848" s="97" t="s">
        <v>1795</v>
      </c>
      <c r="B848" s="114" t="s">
        <v>1796</v>
      </c>
      <c r="C848" s="108">
        <v>13.5</v>
      </c>
      <c r="D848" s="140">
        <v>1.02</v>
      </c>
      <c r="E848" s="97" t="s">
        <v>1797</v>
      </c>
      <c r="F848" s="129">
        <v>8010</v>
      </c>
      <c r="G848" s="97" t="s">
        <v>1798</v>
      </c>
      <c r="H848" s="129">
        <v>2820</v>
      </c>
      <c r="I848" s="97" t="s">
        <v>1522</v>
      </c>
      <c r="J848" s="129">
        <v>6600</v>
      </c>
      <c r="K848" s="97" t="s">
        <v>1799</v>
      </c>
      <c r="L848" s="129">
        <v>1530</v>
      </c>
      <c r="M848" s="97" t="s">
        <v>1800</v>
      </c>
      <c r="N848" s="128">
        <v>436</v>
      </c>
    </row>
    <row r="849" spans="1:14">
      <c r="A849" s="100" t="s">
        <v>1801</v>
      </c>
      <c r="B849" s="116" t="s">
        <v>1802</v>
      </c>
      <c r="C849" s="120">
        <v>4.7</v>
      </c>
      <c r="D849" s="141">
        <v>0.36</v>
      </c>
      <c r="E849" s="100" t="s">
        <v>1803</v>
      </c>
      <c r="F849" s="131">
        <v>1530</v>
      </c>
      <c r="G849" s="100" t="s">
        <v>1804</v>
      </c>
      <c r="H849" s="130">
        <v>421</v>
      </c>
      <c r="I849" s="100" t="s">
        <v>1805</v>
      </c>
      <c r="J849" s="130">
        <v>809</v>
      </c>
      <c r="K849" s="100" t="s">
        <v>1806</v>
      </c>
      <c r="L849" s="130">
        <v>86</v>
      </c>
      <c r="M849" s="100" t="s">
        <v>1807</v>
      </c>
      <c r="N849" s="130">
        <v>59</v>
      </c>
    </row>
    <row r="850" spans="1:14">
      <c r="A850" s="97" t="s">
        <v>1808</v>
      </c>
      <c r="B850" s="114" t="s">
        <v>1809</v>
      </c>
      <c r="C850" s="115">
        <v>4.7</v>
      </c>
      <c r="D850" s="140">
        <v>0.42</v>
      </c>
      <c r="E850" s="97" t="s">
        <v>1810</v>
      </c>
      <c r="F850" s="129">
        <v>1760</v>
      </c>
      <c r="G850" s="97" t="s">
        <v>1811</v>
      </c>
      <c r="H850" s="128">
        <v>486</v>
      </c>
      <c r="I850" s="97" t="s">
        <v>1812</v>
      </c>
      <c r="J850" s="128">
        <v>934</v>
      </c>
      <c r="K850" s="97" t="s">
        <v>1813</v>
      </c>
      <c r="L850" s="128">
        <v>99</v>
      </c>
      <c r="M850" s="97" t="s">
        <v>1814</v>
      </c>
      <c r="N850" s="128">
        <v>68</v>
      </c>
    </row>
    <row r="851" spans="1:14">
      <c r="A851" s="100" t="s">
        <v>1815</v>
      </c>
      <c r="B851" s="116" t="s">
        <v>1816</v>
      </c>
      <c r="C851" s="120">
        <v>4.7</v>
      </c>
      <c r="D851" s="141">
        <v>0.35</v>
      </c>
      <c r="E851" s="100" t="s">
        <v>1817</v>
      </c>
      <c r="F851" s="131">
        <v>1480</v>
      </c>
      <c r="G851" s="100" t="s">
        <v>1818</v>
      </c>
      <c r="H851" s="130">
        <v>407</v>
      </c>
      <c r="I851" s="100" t="s">
        <v>1819</v>
      </c>
      <c r="J851" s="130">
        <v>783</v>
      </c>
      <c r="K851" s="100" t="s">
        <v>1820</v>
      </c>
      <c r="L851" s="130">
        <v>83</v>
      </c>
      <c r="M851" s="100" t="s">
        <v>1821</v>
      </c>
      <c r="N851" s="130">
        <v>57</v>
      </c>
    </row>
    <row r="852" spans="1:14">
      <c r="A852" s="97" t="s">
        <v>1822</v>
      </c>
      <c r="B852" s="114" t="s">
        <v>1823</v>
      </c>
      <c r="C852" s="115">
        <v>0.8</v>
      </c>
      <c r="D852" s="140">
        <v>0.3</v>
      </c>
      <c r="E852" s="97" t="s">
        <v>1824</v>
      </c>
      <c r="F852" s="128">
        <v>209</v>
      </c>
      <c r="G852" s="97" t="s">
        <v>1824</v>
      </c>
      <c r="H852" s="128">
        <v>57</v>
      </c>
      <c r="I852" s="97" t="s">
        <v>1825</v>
      </c>
      <c r="J852" s="128">
        <v>66</v>
      </c>
      <c r="K852" s="97" t="s">
        <v>1826</v>
      </c>
      <c r="L852" s="128">
        <v>10</v>
      </c>
      <c r="M852" s="97" t="s">
        <v>1827</v>
      </c>
      <c r="N852" s="128">
        <v>8</v>
      </c>
    </row>
    <row r="853" spans="1:14">
      <c r="A853" s="100" t="s">
        <v>1828</v>
      </c>
      <c r="B853" s="116" t="s">
        <v>1829</v>
      </c>
      <c r="C853" s="120">
        <v>0.8</v>
      </c>
      <c r="D853" s="116" t="s">
        <v>1830</v>
      </c>
      <c r="E853" s="100" t="s">
        <v>1831</v>
      </c>
      <c r="F853" s="130">
        <v>237</v>
      </c>
      <c r="G853" s="100" t="s">
        <v>1831</v>
      </c>
      <c r="H853" s="130">
        <v>65</v>
      </c>
      <c r="I853" s="100" t="s">
        <v>1820</v>
      </c>
      <c r="J853" s="130">
        <v>75</v>
      </c>
      <c r="K853" s="100" t="s">
        <v>1345</v>
      </c>
      <c r="L853" s="130">
        <v>11</v>
      </c>
      <c r="M853" s="100" t="s">
        <v>1832</v>
      </c>
      <c r="N853" s="130">
        <v>9</v>
      </c>
    </row>
    <row r="854" spans="1:14">
      <c r="A854" s="97" t="s">
        <v>1833</v>
      </c>
      <c r="B854" s="114" t="s">
        <v>1834</v>
      </c>
      <c r="C854" s="115">
        <v>0.8</v>
      </c>
      <c r="D854" s="140">
        <v>0.24</v>
      </c>
      <c r="E854" s="97" t="s">
        <v>1835</v>
      </c>
      <c r="F854" s="128">
        <v>163</v>
      </c>
      <c r="G854" s="97" t="s">
        <v>1835</v>
      </c>
      <c r="H854" s="128">
        <v>44</v>
      </c>
      <c r="I854" s="97" t="s">
        <v>1836</v>
      </c>
      <c r="J854" s="128">
        <v>52</v>
      </c>
      <c r="K854" s="97" t="s">
        <v>1837</v>
      </c>
      <c r="L854" s="128">
        <v>8</v>
      </c>
      <c r="M854" s="97" t="s">
        <v>1838</v>
      </c>
      <c r="N854" s="128">
        <v>6</v>
      </c>
    </row>
    <row r="855" spans="1:14">
      <c r="A855" s="100" t="s">
        <v>1839</v>
      </c>
      <c r="B855" s="116" t="s">
        <v>1840</v>
      </c>
      <c r="C855" s="111">
        <v>25</v>
      </c>
      <c r="D855" s="141">
        <v>0.65</v>
      </c>
      <c r="E855" s="100" t="s">
        <v>1841</v>
      </c>
      <c r="F855" s="150">
        <v>11000</v>
      </c>
      <c r="G855" s="100" t="s">
        <v>1842</v>
      </c>
      <c r="H855" s="131">
        <v>5350</v>
      </c>
      <c r="I855" s="100" t="s">
        <v>1843</v>
      </c>
      <c r="J855" s="150">
        <v>10300</v>
      </c>
      <c r="K855" s="100" t="s">
        <v>1214</v>
      </c>
      <c r="L855" s="131">
        <v>4770</v>
      </c>
      <c r="M855" s="100" t="s">
        <v>1844</v>
      </c>
      <c r="N855" s="130">
        <v>1420</v>
      </c>
    </row>
    <row r="856" spans="1:14">
      <c r="A856" s="97" t="s">
        <v>1845</v>
      </c>
      <c r="B856" s="114" t="s">
        <v>1846</v>
      </c>
      <c r="C856" s="108">
        <v>12.9</v>
      </c>
      <c r="D856" s="140">
        <v>0.86</v>
      </c>
      <c r="E856" s="97" t="s">
        <v>1847</v>
      </c>
      <c r="F856" s="129">
        <v>8430</v>
      </c>
      <c r="G856" s="97" t="s">
        <v>1848</v>
      </c>
      <c r="H856" s="129">
        <v>2910</v>
      </c>
      <c r="I856" s="97" t="s">
        <v>1490</v>
      </c>
      <c r="J856" s="129">
        <v>6860</v>
      </c>
      <c r="K856" s="97" t="s">
        <v>1849</v>
      </c>
      <c r="L856" s="129">
        <v>1500</v>
      </c>
      <c r="M856" s="97" t="s">
        <v>1850</v>
      </c>
      <c r="N856" s="128">
        <v>442</v>
      </c>
    </row>
    <row r="857" spans="1:14">
      <c r="A857" s="100" t="s">
        <v>1851</v>
      </c>
      <c r="B857" s="116" t="s">
        <v>1852</v>
      </c>
      <c r="C857" s="120">
        <v>1.9</v>
      </c>
      <c r="D857" s="141">
        <v>0.26</v>
      </c>
      <c r="E857" s="100" t="s">
        <v>1853</v>
      </c>
      <c r="F857" s="130">
        <v>668</v>
      </c>
      <c r="G857" s="100" t="s">
        <v>1853</v>
      </c>
      <c r="H857" s="130">
        <v>182</v>
      </c>
      <c r="I857" s="100" t="s">
        <v>1417</v>
      </c>
      <c r="J857" s="130">
        <v>243</v>
      </c>
      <c r="K857" s="100" t="s">
        <v>1854</v>
      </c>
      <c r="L857" s="130">
        <v>32</v>
      </c>
      <c r="M857" s="100" t="s">
        <v>1037</v>
      </c>
      <c r="N857" s="130">
        <v>25</v>
      </c>
    </row>
    <row r="858" spans="1:14" ht="22">
      <c r="A858" s="97" t="s">
        <v>1855</v>
      </c>
      <c r="B858" s="114" t="s">
        <v>1856</v>
      </c>
      <c r="C858" s="108">
        <v>12.9</v>
      </c>
      <c r="D858" s="114" t="s">
        <v>1857</v>
      </c>
      <c r="E858" s="97" t="s">
        <v>1858</v>
      </c>
      <c r="F858" s="129">
        <v>7900</v>
      </c>
      <c r="G858" s="97" t="s">
        <v>1859</v>
      </c>
      <c r="H858" s="129">
        <v>2730</v>
      </c>
      <c r="I858" s="97" t="s">
        <v>1448</v>
      </c>
      <c r="J858" s="129">
        <v>6430</v>
      </c>
      <c r="K858" s="97" t="s">
        <v>1860</v>
      </c>
      <c r="L858" s="129">
        <v>1410</v>
      </c>
      <c r="M858" s="97" t="s">
        <v>1861</v>
      </c>
      <c r="N858" s="128">
        <v>415</v>
      </c>
    </row>
    <row r="859" spans="1:14" ht="22">
      <c r="A859" s="100" t="s">
        <v>1862</v>
      </c>
      <c r="B859" s="116" t="s">
        <v>1863</v>
      </c>
      <c r="C859" s="111">
        <v>12.9</v>
      </c>
      <c r="D859" s="116" t="s">
        <v>1864</v>
      </c>
      <c r="E859" s="100" t="s">
        <v>1865</v>
      </c>
      <c r="F859" s="131">
        <v>8270</v>
      </c>
      <c r="G859" s="100" t="s">
        <v>1866</v>
      </c>
      <c r="H859" s="131">
        <v>2850</v>
      </c>
      <c r="I859" s="100" t="s">
        <v>951</v>
      </c>
      <c r="J859" s="131">
        <v>6730</v>
      </c>
      <c r="K859" s="100" t="s">
        <v>1867</v>
      </c>
      <c r="L859" s="131">
        <v>1480</v>
      </c>
      <c r="M859" s="100" t="s">
        <v>1868</v>
      </c>
      <c r="N859" s="130">
        <v>434</v>
      </c>
    </row>
    <row r="860" spans="1:14" ht="22">
      <c r="A860" s="97" t="s">
        <v>1869</v>
      </c>
      <c r="B860" s="114" t="s">
        <v>1870</v>
      </c>
      <c r="C860" s="108">
        <v>25</v>
      </c>
      <c r="D860" s="114" t="s">
        <v>1871</v>
      </c>
      <c r="E860" s="97" t="s">
        <v>1872</v>
      </c>
      <c r="F860" s="149">
        <v>10900</v>
      </c>
      <c r="G860" s="97" t="s">
        <v>1873</v>
      </c>
      <c r="H860" s="129">
        <v>5300</v>
      </c>
      <c r="I860" s="97" t="s">
        <v>1874</v>
      </c>
      <c r="J860" s="149">
        <v>10200</v>
      </c>
      <c r="K860" s="97" t="s">
        <v>1875</v>
      </c>
      <c r="L860" s="129">
        <v>4730</v>
      </c>
      <c r="M860" s="97" t="s">
        <v>1876</v>
      </c>
      <c r="N860" s="128">
        <v>1400</v>
      </c>
    </row>
    <row r="861" spans="1:14" ht="22">
      <c r="A861" s="122" t="s">
        <v>1877</v>
      </c>
      <c r="B861" s="121" t="s">
        <v>1878</v>
      </c>
      <c r="C861" s="159">
        <v>13.5</v>
      </c>
      <c r="D861" s="121" t="s">
        <v>1879</v>
      </c>
      <c r="E861" s="122" t="s">
        <v>1880</v>
      </c>
      <c r="F861" s="155">
        <v>11100</v>
      </c>
      <c r="G861" s="122" t="s">
        <v>1881</v>
      </c>
      <c r="H861" s="154">
        <v>3890</v>
      </c>
      <c r="I861" s="122" t="s">
        <v>1882</v>
      </c>
      <c r="J861" s="154">
        <v>9110</v>
      </c>
      <c r="K861" s="122" t="s">
        <v>1682</v>
      </c>
      <c r="L861" s="154">
        <v>2120</v>
      </c>
      <c r="M861" s="122" t="s">
        <v>1883</v>
      </c>
      <c r="N861" s="160">
        <v>602</v>
      </c>
    </row>
    <row r="862" spans="1:14" ht="22">
      <c r="A862" s="93" t="s">
        <v>1884</v>
      </c>
      <c r="B862" s="136" t="s">
        <v>1885</v>
      </c>
      <c r="C862" s="126">
        <v>25</v>
      </c>
      <c r="D862" s="136" t="s">
        <v>1886</v>
      </c>
      <c r="E862" s="93" t="s">
        <v>1887</v>
      </c>
      <c r="F862" s="127">
        <v>15100</v>
      </c>
      <c r="G862" s="93" t="s">
        <v>1888</v>
      </c>
      <c r="H862" s="157">
        <v>7330</v>
      </c>
      <c r="I862" s="93" t="s">
        <v>1889</v>
      </c>
      <c r="J862" s="127">
        <v>14100</v>
      </c>
      <c r="K862" s="93" t="s">
        <v>1890</v>
      </c>
      <c r="L862" s="157">
        <v>6530</v>
      </c>
      <c r="M862" s="93" t="s">
        <v>1891</v>
      </c>
      <c r="N862" s="138">
        <v>1940</v>
      </c>
    </row>
    <row r="863" spans="1:14">
      <c r="A863" s="97" t="s">
        <v>1892</v>
      </c>
      <c r="B863" s="114" t="s">
        <v>1893</v>
      </c>
      <c r="C863" s="115">
        <v>0.8</v>
      </c>
      <c r="D863" s="114" t="s">
        <v>1894</v>
      </c>
      <c r="E863" s="97" t="s">
        <v>959</v>
      </c>
      <c r="F863" s="128">
        <v>223</v>
      </c>
      <c r="G863" s="97" t="s">
        <v>959</v>
      </c>
      <c r="H863" s="128">
        <v>61</v>
      </c>
      <c r="I863" s="97" t="s">
        <v>1895</v>
      </c>
      <c r="J863" s="128">
        <v>70</v>
      </c>
      <c r="K863" s="97" t="s">
        <v>1896</v>
      </c>
      <c r="L863" s="128">
        <v>10</v>
      </c>
      <c r="M863" s="97" t="s">
        <v>1897</v>
      </c>
      <c r="N863" s="128">
        <v>8</v>
      </c>
    </row>
    <row r="864" spans="1:14">
      <c r="A864" s="100" t="s">
        <v>1898</v>
      </c>
      <c r="B864" s="116" t="s">
        <v>1899</v>
      </c>
      <c r="C864" s="100" t="s">
        <v>1900</v>
      </c>
      <c r="D864" s="116" t="s">
        <v>1901</v>
      </c>
      <c r="E864" s="100" t="s">
        <v>1902</v>
      </c>
      <c r="F864" s="132" t="s">
        <v>1124</v>
      </c>
      <c r="G864" s="100" t="s">
        <v>1902</v>
      </c>
      <c r="H864" s="132" t="s">
        <v>1124</v>
      </c>
      <c r="I864" s="100" t="s">
        <v>1903</v>
      </c>
      <c r="J864" s="132" t="s">
        <v>1124</v>
      </c>
      <c r="K864" s="100" t="s">
        <v>1904</v>
      </c>
      <c r="L864" s="132" t="s">
        <v>1124</v>
      </c>
      <c r="M864" s="100" t="s">
        <v>1905</v>
      </c>
      <c r="N864" s="132" t="s">
        <v>1124</v>
      </c>
    </row>
    <row r="865" spans="1:14">
      <c r="A865" s="97" t="s">
        <v>1906</v>
      </c>
      <c r="B865" s="114" t="s">
        <v>1907</v>
      </c>
      <c r="C865" s="115">
        <v>6.2</v>
      </c>
      <c r="D865" s="114" t="s">
        <v>1908</v>
      </c>
      <c r="E865" s="97" t="s">
        <v>1909</v>
      </c>
      <c r="F865" s="129">
        <v>3080</v>
      </c>
      <c r="G865" s="97" t="s">
        <v>1910</v>
      </c>
      <c r="H865" s="128">
        <v>871</v>
      </c>
      <c r="I865" s="97" t="s">
        <v>1707</v>
      </c>
      <c r="J865" s="129">
        <v>1880</v>
      </c>
      <c r="K865" s="97" t="s">
        <v>925</v>
      </c>
      <c r="L865" s="128">
        <v>207</v>
      </c>
      <c r="M865" s="97" t="s">
        <v>1911</v>
      </c>
      <c r="N865" s="128">
        <v>122</v>
      </c>
    </row>
    <row r="866" spans="1:14" ht="22">
      <c r="A866" s="100" t="s">
        <v>1912</v>
      </c>
      <c r="B866" s="116" t="s">
        <v>1913</v>
      </c>
      <c r="C866" s="120">
        <v>1</v>
      </c>
      <c r="D866" s="116" t="s">
        <v>1914</v>
      </c>
      <c r="E866" s="100" t="s">
        <v>1915</v>
      </c>
      <c r="F866" s="130">
        <v>204</v>
      </c>
      <c r="G866" s="100" t="s">
        <v>1915</v>
      </c>
      <c r="H866" s="130">
        <v>56</v>
      </c>
      <c r="I866" s="100" t="s">
        <v>1773</v>
      </c>
      <c r="J866" s="130">
        <v>66</v>
      </c>
      <c r="K866" s="100" t="s">
        <v>1916</v>
      </c>
      <c r="L866" s="130">
        <v>10</v>
      </c>
      <c r="M866" s="100" t="s">
        <v>1917</v>
      </c>
      <c r="N866" s="130">
        <v>8</v>
      </c>
    </row>
    <row r="867" spans="1:14">
      <c r="A867" s="97" t="s">
        <v>1918</v>
      </c>
      <c r="B867" s="114" t="s">
        <v>1919</v>
      </c>
      <c r="C867" s="97" t="s">
        <v>1920</v>
      </c>
      <c r="D867" s="114" t="s">
        <v>1921</v>
      </c>
      <c r="E867" s="97" t="s">
        <v>1638</v>
      </c>
      <c r="F867" s="128">
        <v>46</v>
      </c>
      <c r="G867" s="97" t="s">
        <v>1638</v>
      </c>
      <c r="H867" s="128">
        <v>13</v>
      </c>
      <c r="I867" s="97" t="s">
        <v>1922</v>
      </c>
      <c r="J867" s="128">
        <v>14</v>
      </c>
      <c r="K867" s="97" t="s">
        <v>1558</v>
      </c>
      <c r="L867" s="128">
        <v>2</v>
      </c>
      <c r="M867" s="97" t="s">
        <v>1923</v>
      </c>
      <c r="N867" s="128">
        <v>2</v>
      </c>
    </row>
    <row r="868" spans="1:14">
      <c r="A868" s="100" t="s">
        <v>1924</v>
      </c>
      <c r="B868" s="116" t="s">
        <v>1925</v>
      </c>
      <c r="C868" s="120">
        <v>1.1000000000000001</v>
      </c>
      <c r="D868" s="116" t="s">
        <v>1926</v>
      </c>
      <c r="E868" s="100" t="s">
        <v>1206</v>
      </c>
      <c r="F868" s="130">
        <v>528</v>
      </c>
      <c r="G868" s="100" t="s">
        <v>1206</v>
      </c>
      <c r="H868" s="130">
        <v>144</v>
      </c>
      <c r="I868" s="100" t="s">
        <v>1927</v>
      </c>
      <c r="J868" s="130">
        <v>173</v>
      </c>
      <c r="K868" s="100" t="s">
        <v>1928</v>
      </c>
      <c r="L868" s="130">
        <v>25</v>
      </c>
      <c r="M868" s="100" t="s">
        <v>1929</v>
      </c>
      <c r="N868" s="130">
        <v>20</v>
      </c>
    </row>
    <row r="869" spans="1:14">
      <c r="A869" s="97" t="s">
        <v>1930</v>
      </c>
      <c r="B869" s="114" t="s">
        <v>1931</v>
      </c>
      <c r="C869" s="115">
        <v>0.9</v>
      </c>
      <c r="D869" s="114" t="s">
        <v>1932</v>
      </c>
      <c r="E869" s="97" t="s">
        <v>1933</v>
      </c>
      <c r="F869" s="128">
        <v>479</v>
      </c>
      <c r="G869" s="97" t="s">
        <v>1933</v>
      </c>
      <c r="H869" s="128">
        <v>130</v>
      </c>
      <c r="I869" s="97" t="s">
        <v>1934</v>
      </c>
      <c r="J869" s="128">
        <v>153</v>
      </c>
      <c r="K869" s="97" t="s">
        <v>1292</v>
      </c>
      <c r="L869" s="128">
        <v>22</v>
      </c>
      <c r="M869" s="97" t="s">
        <v>1935</v>
      </c>
      <c r="N869" s="128">
        <v>18</v>
      </c>
    </row>
    <row r="870" spans="1:14">
      <c r="A870" s="100" t="s">
        <v>1936</v>
      </c>
      <c r="B870" s="116" t="s">
        <v>1937</v>
      </c>
      <c r="C870" s="120">
        <v>3.3</v>
      </c>
      <c r="D870" s="116" t="s">
        <v>1938</v>
      </c>
      <c r="E870" s="100" t="s">
        <v>1778</v>
      </c>
      <c r="F870" s="131">
        <v>2260</v>
      </c>
      <c r="G870" s="100" t="s">
        <v>1939</v>
      </c>
      <c r="H870" s="130">
        <v>617</v>
      </c>
      <c r="I870" s="100" t="s">
        <v>1940</v>
      </c>
      <c r="J870" s="131">
        <v>1010</v>
      </c>
      <c r="K870" s="100" t="s">
        <v>1941</v>
      </c>
      <c r="L870" s="130">
        <v>115</v>
      </c>
      <c r="M870" s="100" t="s">
        <v>1942</v>
      </c>
      <c r="N870" s="130">
        <v>86</v>
      </c>
    </row>
    <row r="871" spans="1:14">
      <c r="A871" s="97" t="s">
        <v>1943</v>
      </c>
      <c r="B871" s="114" t="s">
        <v>1944</v>
      </c>
      <c r="C871" s="115">
        <v>4.4000000000000004</v>
      </c>
      <c r="D871" s="114" t="s">
        <v>1945</v>
      </c>
      <c r="E871" s="97" t="s">
        <v>1946</v>
      </c>
      <c r="F871" s="129">
        <v>2730</v>
      </c>
      <c r="G871" s="97" t="s">
        <v>1947</v>
      </c>
      <c r="H871" s="128">
        <v>751</v>
      </c>
      <c r="I871" s="97" t="s">
        <v>1948</v>
      </c>
      <c r="J871" s="129">
        <v>1400</v>
      </c>
      <c r="K871" s="97" t="s">
        <v>1949</v>
      </c>
      <c r="L871" s="128">
        <v>150</v>
      </c>
      <c r="M871" s="97" t="s">
        <v>1599</v>
      </c>
      <c r="N871" s="128">
        <v>105</v>
      </c>
    </row>
    <row r="872" spans="1:14">
      <c r="A872" s="100" t="s">
        <v>1950</v>
      </c>
      <c r="B872" s="116" t="s">
        <v>1951</v>
      </c>
      <c r="C872" s="120">
        <v>2</v>
      </c>
      <c r="D872" s="141">
        <v>0.28999999999999998</v>
      </c>
      <c r="E872" s="100" t="s">
        <v>1952</v>
      </c>
      <c r="F872" s="130">
        <v>815</v>
      </c>
      <c r="G872" s="100" t="s">
        <v>1952</v>
      </c>
      <c r="H872" s="130">
        <v>222</v>
      </c>
      <c r="I872" s="100" t="s">
        <v>1694</v>
      </c>
      <c r="J872" s="130">
        <v>301</v>
      </c>
      <c r="K872" s="100" t="s">
        <v>1953</v>
      </c>
      <c r="L872" s="130">
        <v>39</v>
      </c>
      <c r="M872" s="100" t="s">
        <v>1954</v>
      </c>
      <c r="N872" s="130">
        <v>31</v>
      </c>
    </row>
    <row r="873" spans="1:14">
      <c r="A873" s="97" t="s">
        <v>1955</v>
      </c>
      <c r="B873" s="114" t="s">
        <v>1956</v>
      </c>
      <c r="C873" s="115">
        <v>2</v>
      </c>
      <c r="D873" s="140">
        <v>0.56000000000000005</v>
      </c>
      <c r="E873" s="97" t="s">
        <v>1179</v>
      </c>
      <c r="F873" s="128">
        <v>868</v>
      </c>
      <c r="G873" s="97" t="s">
        <v>1179</v>
      </c>
      <c r="H873" s="128">
        <v>236</v>
      </c>
      <c r="I873" s="97" t="s">
        <v>1957</v>
      </c>
      <c r="J873" s="128">
        <v>320</v>
      </c>
      <c r="K873" s="97" t="s">
        <v>1958</v>
      </c>
      <c r="L873" s="128">
        <v>42</v>
      </c>
      <c r="M873" s="97" t="s">
        <v>1182</v>
      </c>
      <c r="N873" s="128">
        <v>33</v>
      </c>
    </row>
    <row r="874" spans="1:14">
      <c r="A874" s="100" t="s">
        <v>1959</v>
      </c>
      <c r="B874" s="116" t="s">
        <v>1960</v>
      </c>
      <c r="C874" s="120">
        <v>2</v>
      </c>
      <c r="D874" s="141">
        <v>0.76</v>
      </c>
      <c r="E874" s="100" t="s">
        <v>1952</v>
      </c>
      <c r="F874" s="130">
        <v>812</v>
      </c>
      <c r="G874" s="100" t="s">
        <v>1952</v>
      </c>
      <c r="H874" s="130">
        <v>221</v>
      </c>
      <c r="I874" s="100" t="s">
        <v>1961</v>
      </c>
      <c r="J874" s="130">
        <v>299</v>
      </c>
      <c r="K874" s="100" t="s">
        <v>1962</v>
      </c>
      <c r="L874" s="130">
        <v>39</v>
      </c>
      <c r="M874" s="100" t="s">
        <v>1963</v>
      </c>
      <c r="N874" s="130">
        <v>31</v>
      </c>
    </row>
    <row r="875" spans="1:14">
      <c r="A875" s="97" t="s">
        <v>1964</v>
      </c>
      <c r="B875" s="114" t="s">
        <v>1965</v>
      </c>
      <c r="C875" s="108">
        <v>40</v>
      </c>
      <c r="D875" s="140">
        <v>0.48</v>
      </c>
      <c r="E875" s="97" t="s">
        <v>1966</v>
      </c>
      <c r="F875" s="129">
        <v>7170</v>
      </c>
      <c r="G875" s="97" t="s">
        <v>1967</v>
      </c>
      <c r="H875" s="129">
        <v>4550</v>
      </c>
      <c r="I875" s="97" t="s">
        <v>1968</v>
      </c>
      <c r="J875" s="129">
        <v>7090</v>
      </c>
      <c r="K875" s="97" t="s">
        <v>1969</v>
      </c>
      <c r="L875" s="129">
        <v>4690</v>
      </c>
      <c r="M875" s="97" t="s">
        <v>1337</v>
      </c>
      <c r="N875" s="128">
        <v>2040</v>
      </c>
    </row>
    <row r="876" spans="1:14">
      <c r="A876" s="100" t="s">
        <v>1970</v>
      </c>
      <c r="B876" s="116" t="s">
        <v>1971</v>
      </c>
      <c r="C876" s="100" t="s">
        <v>1972</v>
      </c>
      <c r="D876" s="141">
        <v>0.06</v>
      </c>
      <c r="E876" s="100" t="s">
        <v>1973</v>
      </c>
      <c r="F876" s="130">
        <v>2</v>
      </c>
      <c r="G876" s="100" t="s">
        <v>1973</v>
      </c>
      <c r="H876" s="132" t="s">
        <v>1124</v>
      </c>
      <c r="I876" s="100" t="s">
        <v>1974</v>
      </c>
      <c r="J876" s="132" t="s">
        <v>1124</v>
      </c>
      <c r="K876" s="100" t="s">
        <v>1975</v>
      </c>
      <c r="L876" s="132" t="s">
        <v>1124</v>
      </c>
      <c r="M876" s="100" t="s">
        <v>1976</v>
      </c>
      <c r="N876" s="132" t="s">
        <v>1124</v>
      </c>
    </row>
    <row r="877" spans="1:14">
      <c r="A877" s="97" t="s">
        <v>1977</v>
      </c>
      <c r="B877" s="114" t="s">
        <v>1978</v>
      </c>
      <c r="C877" s="97" t="s">
        <v>1972</v>
      </c>
      <c r="D877" s="140">
        <v>7.0000000000000007E-2</v>
      </c>
      <c r="E877" s="97" t="s">
        <v>1979</v>
      </c>
      <c r="F877" s="128">
        <v>1</v>
      </c>
      <c r="G877" s="97" t="s">
        <v>1979</v>
      </c>
      <c r="H877" s="133" t="s">
        <v>1124</v>
      </c>
      <c r="I877" s="97" t="s">
        <v>1980</v>
      </c>
      <c r="J877" s="133" t="s">
        <v>1124</v>
      </c>
      <c r="K877" s="97" t="s">
        <v>1981</v>
      </c>
      <c r="L877" s="133" t="s">
        <v>1124</v>
      </c>
      <c r="M877" s="97" t="s">
        <v>1982</v>
      </c>
      <c r="N877" s="133" t="s">
        <v>1124</v>
      </c>
    </row>
    <row r="878" spans="1:14" ht="22">
      <c r="A878" s="116" t="s">
        <v>1983</v>
      </c>
      <c r="B878" s="116" t="s">
        <v>1984</v>
      </c>
      <c r="C878" s="100" t="s">
        <v>1972</v>
      </c>
      <c r="D878" s="141">
        <v>0.05</v>
      </c>
      <c r="E878" s="100" t="s">
        <v>1985</v>
      </c>
      <c r="F878" s="132" t="s">
        <v>1124</v>
      </c>
      <c r="G878" s="100" t="s">
        <v>1985</v>
      </c>
      <c r="H878" s="132" t="s">
        <v>1124</v>
      </c>
      <c r="I878" s="100" t="s">
        <v>1657</v>
      </c>
      <c r="J878" s="132" t="s">
        <v>1124</v>
      </c>
      <c r="K878" s="100" t="s">
        <v>1986</v>
      </c>
      <c r="L878" s="132" t="s">
        <v>1124</v>
      </c>
      <c r="M878" s="100" t="s">
        <v>1987</v>
      </c>
      <c r="N878" s="132" t="s">
        <v>1124</v>
      </c>
    </row>
    <row r="879" spans="1:14">
      <c r="A879" s="97" t="s">
        <v>1988</v>
      </c>
      <c r="B879" s="114" t="s">
        <v>1989</v>
      </c>
      <c r="C879" s="115">
        <v>1.4</v>
      </c>
      <c r="D879" s="140">
        <v>0.21</v>
      </c>
      <c r="E879" s="97" t="s">
        <v>1990</v>
      </c>
      <c r="F879" s="128">
        <v>449</v>
      </c>
      <c r="G879" s="97" t="s">
        <v>1990</v>
      </c>
      <c r="H879" s="128">
        <v>122</v>
      </c>
      <c r="I879" s="97" t="s">
        <v>1934</v>
      </c>
      <c r="J879" s="128">
        <v>153</v>
      </c>
      <c r="K879" s="97" t="s">
        <v>1071</v>
      </c>
      <c r="L879" s="128">
        <v>21</v>
      </c>
      <c r="M879" s="97" t="s">
        <v>1991</v>
      </c>
      <c r="N879" s="128">
        <v>17</v>
      </c>
    </row>
    <row r="880" spans="1:14" ht="22">
      <c r="A880" s="100" t="s">
        <v>1992</v>
      </c>
      <c r="B880" s="116" t="s">
        <v>1993</v>
      </c>
      <c r="C880" s="111">
        <v>800</v>
      </c>
      <c r="D880" s="141">
        <v>0.65</v>
      </c>
      <c r="E880" s="100" t="s">
        <v>1994</v>
      </c>
      <c r="F880" s="131">
        <v>7500</v>
      </c>
      <c r="G880" s="100" t="s">
        <v>1995</v>
      </c>
      <c r="H880" s="131">
        <v>9710</v>
      </c>
      <c r="I880" s="100" t="s">
        <v>1996</v>
      </c>
      <c r="J880" s="131">
        <v>8070</v>
      </c>
      <c r="K880" s="100" t="s">
        <v>1997</v>
      </c>
      <c r="L880" s="131">
        <v>9910</v>
      </c>
      <c r="M880" s="100" t="s">
        <v>1585</v>
      </c>
      <c r="N880" s="150">
        <v>11300</v>
      </c>
    </row>
    <row r="881" spans="1:14">
      <c r="A881" s="97" t="s">
        <v>1998</v>
      </c>
      <c r="B881" s="114" t="s">
        <v>1999</v>
      </c>
      <c r="C881" s="97" t="s">
        <v>2000</v>
      </c>
      <c r="D881" s="140">
        <v>0.02</v>
      </c>
      <c r="E881" s="97" t="s">
        <v>2001</v>
      </c>
      <c r="F881" s="133" t="s">
        <v>1124</v>
      </c>
      <c r="G881" s="97" t="s">
        <v>2001</v>
      </c>
      <c r="H881" s="133" t="s">
        <v>1124</v>
      </c>
      <c r="I881" s="97" t="s">
        <v>2002</v>
      </c>
      <c r="J881" s="133" t="s">
        <v>1124</v>
      </c>
      <c r="K881" s="97" t="s">
        <v>2003</v>
      </c>
      <c r="L881" s="133" t="s">
        <v>1124</v>
      </c>
      <c r="M881" s="97" t="s">
        <v>2004</v>
      </c>
      <c r="N881" s="133" t="s">
        <v>1124</v>
      </c>
    </row>
    <row r="882" spans="1:14">
      <c r="A882" s="100" t="s">
        <v>2005</v>
      </c>
      <c r="B882" s="116" t="s">
        <v>2006</v>
      </c>
      <c r="C882" s="120">
        <v>3.5</v>
      </c>
      <c r="D882" s="116" t="s">
        <v>2007</v>
      </c>
      <c r="E882" s="100" t="s">
        <v>2008</v>
      </c>
      <c r="F882" s="131">
        <v>2150</v>
      </c>
      <c r="G882" s="100" t="s">
        <v>2009</v>
      </c>
      <c r="H882" s="130">
        <v>588</v>
      </c>
      <c r="I882" s="100" t="s">
        <v>2010</v>
      </c>
      <c r="J882" s="130">
        <v>984</v>
      </c>
      <c r="K882" s="100" t="s">
        <v>2011</v>
      </c>
      <c r="L882" s="130">
        <v>111</v>
      </c>
      <c r="M882" s="100" t="s">
        <v>2012</v>
      </c>
      <c r="N882" s="130">
        <v>82</v>
      </c>
    </row>
    <row r="883" spans="1:14">
      <c r="A883" s="97" t="s">
        <v>2013</v>
      </c>
      <c r="B883" s="114" t="s">
        <v>2014</v>
      </c>
      <c r="C883" s="115">
        <v>3.5</v>
      </c>
      <c r="D883" s="114" t="s">
        <v>2015</v>
      </c>
      <c r="E883" s="97" t="s">
        <v>1590</v>
      </c>
      <c r="F883" s="129">
        <v>2130</v>
      </c>
      <c r="G883" s="97" t="s">
        <v>2016</v>
      </c>
      <c r="H883" s="128">
        <v>580</v>
      </c>
      <c r="I883" s="97" t="s">
        <v>2017</v>
      </c>
      <c r="J883" s="128">
        <v>971</v>
      </c>
      <c r="K883" s="97" t="s">
        <v>2018</v>
      </c>
      <c r="L883" s="128">
        <v>110</v>
      </c>
      <c r="M883" s="97" t="s">
        <v>2019</v>
      </c>
      <c r="N883" s="128">
        <v>81</v>
      </c>
    </row>
    <row r="884" spans="1:14">
      <c r="A884" s="100" t="s">
        <v>2020</v>
      </c>
      <c r="B884" s="116" t="s">
        <v>2021</v>
      </c>
      <c r="C884" s="120">
        <v>2.6</v>
      </c>
      <c r="D884" s="116" t="s">
        <v>2022</v>
      </c>
      <c r="E884" s="100" t="s">
        <v>1373</v>
      </c>
      <c r="F884" s="131">
        <v>1380</v>
      </c>
      <c r="G884" s="100" t="s">
        <v>1373</v>
      </c>
      <c r="H884" s="130">
        <v>376</v>
      </c>
      <c r="I884" s="100" t="s">
        <v>2023</v>
      </c>
      <c r="J884" s="130">
        <v>555</v>
      </c>
      <c r="K884" s="100" t="s">
        <v>2024</v>
      </c>
      <c r="L884" s="130">
        <v>68</v>
      </c>
      <c r="M884" s="100" t="s">
        <v>2025</v>
      </c>
      <c r="N884" s="130">
        <v>52</v>
      </c>
    </row>
    <row r="885" spans="1:14">
      <c r="A885" s="97" t="s">
        <v>2026</v>
      </c>
      <c r="B885" s="114" t="s">
        <v>2027</v>
      </c>
      <c r="C885" s="115">
        <v>3</v>
      </c>
      <c r="D885" s="114" t="s">
        <v>2028</v>
      </c>
      <c r="E885" s="97" t="s">
        <v>2029</v>
      </c>
      <c r="F885" s="129">
        <v>1440</v>
      </c>
      <c r="G885" s="97" t="s">
        <v>2029</v>
      </c>
      <c r="H885" s="128">
        <v>392</v>
      </c>
      <c r="I885" s="97" t="s">
        <v>2030</v>
      </c>
      <c r="J885" s="128">
        <v>613</v>
      </c>
      <c r="K885" s="97" t="s">
        <v>2031</v>
      </c>
      <c r="L885" s="128">
        <v>72</v>
      </c>
      <c r="M885" s="97" t="s">
        <v>2032</v>
      </c>
      <c r="N885" s="128">
        <v>54</v>
      </c>
    </row>
    <row r="886" spans="1:14">
      <c r="A886" s="100" t="s">
        <v>2033</v>
      </c>
      <c r="B886" s="116" t="s">
        <v>2034</v>
      </c>
      <c r="C886" s="120">
        <v>0.4</v>
      </c>
      <c r="D886" s="116" t="s">
        <v>2035</v>
      </c>
      <c r="E886" s="100" t="s">
        <v>2036</v>
      </c>
      <c r="F886" s="130">
        <v>123</v>
      </c>
      <c r="G886" s="100" t="s">
        <v>2036</v>
      </c>
      <c r="H886" s="130">
        <v>33</v>
      </c>
      <c r="I886" s="100" t="s">
        <v>2037</v>
      </c>
      <c r="J886" s="130">
        <v>37</v>
      </c>
      <c r="K886" s="100" t="s">
        <v>2038</v>
      </c>
      <c r="L886" s="130">
        <v>6</v>
      </c>
      <c r="M886" s="100" t="s">
        <v>2039</v>
      </c>
      <c r="N886" s="130">
        <v>5</v>
      </c>
    </row>
    <row r="887" spans="1:14">
      <c r="A887" s="97" t="s">
        <v>2040</v>
      </c>
      <c r="B887" s="114" t="s">
        <v>2041</v>
      </c>
      <c r="C887" s="115">
        <v>0.3</v>
      </c>
      <c r="D887" s="114" t="s">
        <v>2042</v>
      </c>
      <c r="E887" s="97" t="s">
        <v>2043</v>
      </c>
      <c r="F887" s="128">
        <v>64</v>
      </c>
      <c r="G887" s="97" t="s">
        <v>2043</v>
      </c>
      <c r="H887" s="128">
        <v>17</v>
      </c>
      <c r="I887" s="97" t="s">
        <v>1071</v>
      </c>
      <c r="J887" s="128">
        <v>19</v>
      </c>
      <c r="K887" s="97" t="s">
        <v>2044</v>
      </c>
      <c r="L887" s="128">
        <v>3</v>
      </c>
      <c r="M887" s="97" t="s">
        <v>2045</v>
      </c>
      <c r="N887" s="128">
        <v>2</v>
      </c>
    </row>
    <row r="888" spans="1:14">
      <c r="A888" s="100" t="s">
        <v>2046</v>
      </c>
      <c r="B888" s="116" t="s">
        <v>2047</v>
      </c>
      <c r="C888" s="120">
        <v>3.2</v>
      </c>
      <c r="D888" s="116" t="s">
        <v>1830</v>
      </c>
      <c r="E888" s="100" t="s">
        <v>2048</v>
      </c>
      <c r="F888" s="131">
        <v>1720</v>
      </c>
      <c r="G888" s="100" t="s">
        <v>2049</v>
      </c>
      <c r="H888" s="130">
        <v>470</v>
      </c>
      <c r="I888" s="100" t="s">
        <v>1374</v>
      </c>
      <c r="J888" s="130">
        <v>755</v>
      </c>
      <c r="K888" s="100" t="s">
        <v>2050</v>
      </c>
      <c r="L888" s="130">
        <v>87</v>
      </c>
      <c r="M888" s="100" t="s">
        <v>1667</v>
      </c>
      <c r="N888" s="130">
        <v>65</v>
      </c>
    </row>
    <row r="889" spans="1:14">
      <c r="A889" s="97" t="s">
        <v>2051</v>
      </c>
      <c r="B889" s="114" t="s">
        <v>2052</v>
      </c>
      <c r="C889" s="115">
        <v>3.2</v>
      </c>
      <c r="D889" s="114" t="s">
        <v>2053</v>
      </c>
      <c r="E889" s="97" t="s">
        <v>2054</v>
      </c>
      <c r="F889" s="129">
        <v>1220</v>
      </c>
      <c r="G889" s="97" t="s">
        <v>2054</v>
      </c>
      <c r="H889" s="128">
        <v>333</v>
      </c>
      <c r="I889" s="97" t="s">
        <v>2055</v>
      </c>
      <c r="J889" s="128">
        <v>535</v>
      </c>
      <c r="K889" s="97" t="s">
        <v>2056</v>
      </c>
      <c r="L889" s="128">
        <v>62</v>
      </c>
      <c r="M889" s="97" t="s">
        <v>2057</v>
      </c>
      <c r="N889" s="128">
        <v>46</v>
      </c>
    </row>
    <row r="890" spans="1:14" ht="22">
      <c r="A890" s="100" t="s">
        <v>2058</v>
      </c>
      <c r="B890" s="116" t="s">
        <v>2059</v>
      </c>
      <c r="C890" s="100" t="s">
        <v>2060</v>
      </c>
      <c r="D890" s="116" t="s">
        <v>2061</v>
      </c>
      <c r="E890" s="100" t="s">
        <v>2062</v>
      </c>
      <c r="F890" s="130">
        <v>6</v>
      </c>
      <c r="G890" s="100" t="s">
        <v>2062</v>
      </c>
      <c r="H890" s="130">
        <v>2</v>
      </c>
      <c r="I890" s="100" t="s">
        <v>2063</v>
      </c>
      <c r="J890" s="130">
        <v>2</v>
      </c>
      <c r="K890" s="100" t="s">
        <v>2064</v>
      </c>
      <c r="L890" s="132" t="s">
        <v>1124</v>
      </c>
      <c r="M890" s="100" t="s">
        <v>2065</v>
      </c>
      <c r="N890" s="132" t="s">
        <v>1124</v>
      </c>
    </row>
    <row r="891" spans="1:14">
      <c r="A891" s="97" t="s">
        <v>2066</v>
      </c>
      <c r="B891" s="114" t="s">
        <v>2067</v>
      </c>
      <c r="C891" s="97" t="s">
        <v>2060</v>
      </c>
      <c r="D891" s="114" t="s">
        <v>2068</v>
      </c>
      <c r="E891" s="97" t="s">
        <v>2069</v>
      </c>
      <c r="F891" s="128">
        <v>6</v>
      </c>
      <c r="G891" s="97" t="s">
        <v>2069</v>
      </c>
      <c r="H891" s="128">
        <v>2</v>
      </c>
      <c r="I891" s="97" t="s">
        <v>2070</v>
      </c>
      <c r="J891" s="128">
        <v>2</v>
      </c>
      <c r="K891" s="97" t="s">
        <v>1364</v>
      </c>
      <c r="L891" s="133" t="s">
        <v>1124</v>
      </c>
      <c r="M891" s="97" t="s">
        <v>2071</v>
      </c>
      <c r="N891" s="133" t="s">
        <v>1124</v>
      </c>
    </row>
    <row r="892" spans="1:14">
      <c r="A892" s="100" t="s">
        <v>2072</v>
      </c>
      <c r="B892" s="116" t="s">
        <v>2073</v>
      </c>
      <c r="C892" s="100" t="s">
        <v>2060</v>
      </c>
      <c r="D892" s="116" t="s">
        <v>2074</v>
      </c>
      <c r="E892" s="100" t="s">
        <v>923</v>
      </c>
      <c r="F892" s="130">
        <v>8</v>
      </c>
      <c r="G892" s="100" t="s">
        <v>923</v>
      </c>
      <c r="H892" s="130">
        <v>2</v>
      </c>
      <c r="I892" s="100" t="s">
        <v>2075</v>
      </c>
      <c r="J892" s="130">
        <v>2</v>
      </c>
      <c r="K892" s="100" t="s">
        <v>2076</v>
      </c>
      <c r="L892" s="132" t="s">
        <v>1124</v>
      </c>
      <c r="M892" s="100" t="s">
        <v>2077</v>
      </c>
      <c r="N892" s="132" t="s">
        <v>1124</v>
      </c>
    </row>
    <row r="893" spans="1:14">
      <c r="A893" s="103" t="s">
        <v>2078</v>
      </c>
      <c r="B893" s="117" t="s">
        <v>2079</v>
      </c>
      <c r="C893" s="103" t="s">
        <v>2060</v>
      </c>
      <c r="D893" s="117" t="s">
        <v>2080</v>
      </c>
      <c r="E893" s="103" t="s">
        <v>2081</v>
      </c>
      <c r="F893" s="134">
        <v>8</v>
      </c>
      <c r="G893" s="103" t="s">
        <v>2081</v>
      </c>
      <c r="H893" s="134">
        <v>2</v>
      </c>
      <c r="I893" s="103" t="s">
        <v>2082</v>
      </c>
      <c r="J893" s="134">
        <v>2</v>
      </c>
      <c r="K893" s="103" t="s">
        <v>2083</v>
      </c>
      <c r="L893" s="135" t="s">
        <v>1124</v>
      </c>
      <c r="M893" s="103" t="s">
        <v>2084</v>
      </c>
      <c r="N893" s="135" t="s">
        <v>1124</v>
      </c>
    </row>
    <row r="894" spans="1:14">
      <c r="A894" s="93" t="s">
        <v>2085</v>
      </c>
      <c r="B894" s="136" t="s">
        <v>2086</v>
      </c>
      <c r="C894" s="106">
        <v>1.8</v>
      </c>
      <c r="D894" s="136" t="s">
        <v>2080</v>
      </c>
      <c r="E894" s="93" t="s">
        <v>2087</v>
      </c>
      <c r="F894" s="138">
        <v>350</v>
      </c>
      <c r="G894" s="93" t="s">
        <v>2087</v>
      </c>
      <c r="H894" s="138">
        <v>95</v>
      </c>
      <c r="I894" s="93" t="s">
        <v>2088</v>
      </c>
      <c r="J894" s="138">
        <v>126</v>
      </c>
      <c r="K894" s="93" t="s">
        <v>2089</v>
      </c>
      <c r="L894" s="138">
        <v>17</v>
      </c>
      <c r="M894" s="93" t="s">
        <v>2090</v>
      </c>
      <c r="N894" s="138">
        <v>13</v>
      </c>
    </row>
    <row r="895" spans="1:14">
      <c r="A895" s="97" t="s">
        <v>2091</v>
      </c>
      <c r="B895" s="114" t="s">
        <v>2092</v>
      </c>
      <c r="C895" s="115">
        <v>0.3</v>
      </c>
      <c r="D895" s="114" t="s">
        <v>2093</v>
      </c>
      <c r="E895" s="97" t="s">
        <v>2094</v>
      </c>
      <c r="F895" s="128">
        <v>99</v>
      </c>
      <c r="G895" s="97" t="s">
        <v>2094</v>
      </c>
      <c r="H895" s="128">
        <v>27</v>
      </c>
      <c r="I895" s="97" t="s">
        <v>2095</v>
      </c>
      <c r="J895" s="128">
        <v>30</v>
      </c>
      <c r="K895" s="97" t="s">
        <v>2096</v>
      </c>
      <c r="L895" s="128">
        <v>5</v>
      </c>
      <c r="M895" s="97" t="s">
        <v>2097</v>
      </c>
      <c r="N895" s="128">
        <v>4</v>
      </c>
    </row>
    <row r="896" spans="1:14">
      <c r="A896" s="100" t="s">
        <v>2098</v>
      </c>
      <c r="B896" s="116" t="s">
        <v>2099</v>
      </c>
      <c r="C896" s="120">
        <v>0.3</v>
      </c>
      <c r="D896" s="116" t="s">
        <v>2100</v>
      </c>
      <c r="E896" s="100" t="s">
        <v>2101</v>
      </c>
      <c r="F896" s="130">
        <v>113</v>
      </c>
      <c r="G896" s="100" t="s">
        <v>2101</v>
      </c>
      <c r="H896" s="130">
        <v>31</v>
      </c>
      <c r="I896" s="100" t="s">
        <v>2102</v>
      </c>
      <c r="J896" s="130">
        <v>34</v>
      </c>
      <c r="K896" s="100" t="s">
        <v>2103</v>
      </c>
      <c r="L896" s="130">
        <v>5</v>
      </c>
      <c r="M896" s="100" t="s">
        <v>2104</v>
      </c>
      <c r="N896" s="130">
        <v>4</v>
      </c>
    </row>
    <row r="897" spans="1:14">
      <c r="A897" s="97" t="s">
        <v>2105</v>
      </c>
      <c r="B897" s="114" t="s">
        <v>2106</v>
      </c>
      <c r="C897" s="97" t="s">
        <v>2060</v>
      </c>
      <c r="D897" s="114" t="s">
        <v>2107</v>
      </c>
      <c r="E897" s="97" t="s">
        <v>2108</v>
      </c>
      <c r="F897" s="128">
        <v>5</v>
      </c>
      <c r="G897" s="97" t="s">
        <v>2108</v>
      </c>
      <c r="H897" s="128">
        <v>1</v>
      </c>
      <c r="I897" s="97" t="s">
        <v>2109</v>
      </c>
      <c r="J897" s="128">
        <v>1</v>
      </c>
      <c r="K897" s="97" t="s">
        <v>2110</v>
      </c>
      <c r="L897" s="133" t="s">
        <v>1124</v>
      </c>
      <c r="M897" s="97" t="s">
        <v>2111</v>
      </c>
      <c r="N897" s="133" t="s">
        <v>1124</v>
      </c>
    </row>
    <row r="898" spans="1:14">
      <c r="A898" s="100" t="s">
        <v>2112</v>
      </c>
      <c r="B898" s="116" t="s">
        <v>2113</v>
      </c>
      <c r="C898" s="100" t="s">
        <v>2114</v>
      </c>
      <c r="D898" s="116" t="s">
        <v>2115</v>
      </c>
      <c r="E898" s="100" t="s">
        <v>2116</v>
      </c>
      <c r="F898" s="130">
        <v>25</v>
      </c>
      <c r="G898" s="100" t="s">
        <v>2116</v>
      </c>
      <c r="H898" s="130">
        <v>7</v>
      </c>
      <c r="I898" s="100" t="s">
        <v>2117</v>
      </c>
      <c r="J898" s="130">
        <v>7</v>
      </c>
      <c r="K898" s="100" t="s">
        <v>2118</v>
      </c>
      <c r="L898" s="130">
        <v>1</v>
      </c>
      <c r="M898" s="100" t="s">
        <v>2119</v>
      </c>
      <c r="N898" s="132" t="s">
        <v>1124</v>
      </c>
    </row>
    <row r="899" spans="1:14">
      <c r="A899" s="97" t="s">
        <v>2120</v>
      </c>
      <c r="B899" s="114" t="s">
        <v>2121</v>
      </c>
      <c r="C899" s="115">
        <v>0.6</v>
      </c>
      <c r="D899" s="114" t="s">
        <v>2122</v>
      </c>
      <c r="E899" s="97" t="s">
        <v>2123</v>
      </c>
      <c r="F899" s="128">
        <v>192</v>
      </c>
      <c r="G899" s="97" t="s">
        <v>2123</v>
      </c>
      <c r="H899" s="128">
        <v>52</v>
      </c>
      <c r="I899" s="97" t="s">
        <v>2124</v>
      </c>
      <c r="J899" s="128">
        <v>60</v>
      </c>
      <c r="K899" s="97" t="s">
        <v>2125</v>
      </c>
      <c r="L899" s="128">
        <v>9</v>
      </c>
      <c r="M899" s="97" t="s">
        <v>2126</v>
      </c>
      <c r="N899" s="128">
        <v>7</v>
      </c>
    </row>
    <row r="900" spans="1:14">
      <c r="A900" s="100" t="s">
        <v>2127</v>
      </c>
      <c r="B900" s="116" t="s">
        <v>2128</v>
      </c>
      <c r="C900" s="100" t="s">
        <v>2129</v>
      </c>
      <c r="D900" s="116" t="s">
        <v>2107</v>
      </c>
      <c r="E900" s="100" t="s">
        <v>2130</v>
      </c>
      <c r="F900" s="130">
        <v>12</v>
      </c>
      <c r="G900" s="100" t="s">
        <v>2130</v>
      </c>
      <c r="H900" s="130">
        <v>3</v>
      </c>
      <c r="I900" s="100" t="s">
        <v>2131</v>
      </c>
      <c r="J900" s="130">
        <v>4</v>
      </c>
      <c r="K900" s="100" t="s">
        <v>2132</v>
      </c>
      <c r="L900" s="132" t="s">
        <v>1124</v>
      </c>
      <c r="M900" s="100" t="s">
        <v>1363</v>
      </c>
      <c r="N900" s="132" t="s">
        <v>1124</v>
      </c>
    </row>
    <row r="901" spans="1:14">
      <c r="A901" s="97" t="s">
        <v>2133</v>
      </c>
      <c r="B901" s="114" t="s">
        <v>2134</v>
      </c>
      <c r="C901" s="115">
        <v>0.3</v>
      </c>
      <c r="D901" s="114" t="s">
        <v>2135</v>
      </c>
      <c r="E901" s="97" t="s">
        <v>2136</v>
      </c>
      <c r="F901" s="128">
        <v>99</v>
      </c>
      <c r="G901" s="97" t="s">
        <v>2136</v>
      </c>
      <c r="H901" s="128">
        <v>27</v>
      </c>
      <c r="I901" s="97" t="s">
        <v>2137</v>
      </c>
      <c r="J901" s="128">
        <v>30</v>
      </c>
      <c r="K901" s="97" t="s">
        <v>2138</v>
      </c>
      <c r="L901" s="128">
        <v>5</v>
      </c>
      <c r="M901" s="97" t="s">
        <v>2139</v>
      </c>
      <c r="N901" s="128">
        <v>4</v>
      </c>
    </row>
    <row r="902" spans="1:14">
      <c r="A902" s="100" t="s">
        <v>2140</v>
      </c>
      <c r="B902" s="116" t="s">
        <v>2141</v>
      </c>
      <c r="C902" s="120">
        <v>0.6</v>
      </c>
      <c r="D902" s="141">
        <v>0.2</v>
      </c>
      <c r="E902" s="100" t="s">
        <v>2142</v>
      </c>
      <c r="F902" s="130">
        <v>124</v>
      </c>
      <c r="G902" s="100" t="s">
        <v>2142</v>
      </c>
      <c r="H902" s="130">
        <v>34</v>
      </c>
      <c r="I902" s="100" t="s">
        <v>1264</v>
      </c>
      <c r="J902" s="130">
        <v>38</v>
      </c>
      <c r="K902" s="100" t="s">
        <v>2143</v>
      </c>
      <c r="L902" s="130">
        <v>6</v>
      </c>
      <c r="M902" s="100" t="s">
        <v>2144</v>
      </c>
      <c r="N902" s="130">
        <v>5</v>
      </c>
    </row>
    <row r="903" spans="1:14">
      <c r="A903" s="97" t="s">
        <v>2145</v>
      </c>
      <c r="B903" s="114" t="s">
        <v>2146</v>
      </c>
      <c r="C903" s="115">
        <v>9.8000000000000007</v>
      </c>
      <c r="D903" s="140">
        <v>0.35</v>
      </c>
      <c r="E903" s="97" t="s">
        <v>2147</v>
      </c>
      <c r="F903" s="129">
        <v>3970</v>
      </c>
      <c r="G903" s="97" t="s">
        <v>2148</v>
      </c>
      <c r="H903" s="129">
        <v>1240</v>
      </c>
      <c r="I903" s="97" t="s">
        <v>2149</v>
      </c>
      <c r="J903" s="129">
        <v>2960</v>
      </c>
      <c r="K903" s="97" t="s">
        <v>2150</v>
      </c>
      <c r="L903" s="128">
        <v>467</v>
      </c>
      <c r="M903" s="97" t="s">
        <v>2151</v>
      </c>
      <c r="N903" s="128">
        <v>178</v>
      </c>
    </row>
    <row r="904" spans="1:14">
      <c r="A904" s="100" t="s">
        <v>2152</v>
      </c>
      <c r="B904" s="116" t="s">
        <v>2153</v>
      </c>
      <c r="C904" s="120">
        <v>0.4</v>
      </c>
      <c r="D904" s="141">
        <v>0.19</v>
      </c>
      <c r="E904" s="100" t="s">
        <v>2154</v>
      </c>
      <c r="F904" s="130">
        <v>86</v>
      </c>
      <c r="G904" s="100" t="s">
        <v>2154</v>
      </c>
      <c r="H904" s="130">
        <v>23</v>
      </c>
      <c r="I904" s="100" t="s">
        <v>2155</v>
      </c>
      <c r="J904" s="130">
        <v>26</v>
      </c>
      <c r="K904" s="100" t="s">
        <v>2156</v>
      </c>
      <c r="L904" s="130">
        <v>4</v>
      </c>
      <c r="M904" s="100" t="s">
        <v>2157</v>
      </c>
      <c r="N904" s="130">
        <v>3</v>
      </c>
    </row>
    <row r="905" spans="1:14" ht="22">
      <c r="A905" s="114" t="s">
        <v>2158</v>
      </c>
      <c r="B905" s="114" t="s">
        <v>2159</v>
      </c>
      <c r="C905" s="108">
        <v>67</v>
      </c>
      <c r="D905" s="140">
        <v>0.57999999999999996</v>
      </c>
      <c r="E905" s="97" t="s">
        <v>2160</v>
      </c>
      <c r="F905" s="129">
        <v>7940</v>
      </c>
      <c r="G905" s="97" t="s">
        <v>2161</v>
      </c>
      <c r="H905" s="129">
        <v>6490</v>
      </c>
      <c r="I905" s="97" t="s">
        <v>2162</v>
      </c>
      <c r="J905" s="129">
        <v>8140</v>
      </c>
      <c r="K905" s="97" t="s">
        <v>2163</v>
      </c>
      <c r="L905" s="129">
        <v>6960</v>
      </c>
      <c r="M905" s="97" t="s">
        <v>2164</v>
      </c>
      <c r="N905" s="128">
        <v>4380</v>
      </c>
    </row>
    <row r="906" spans="1:14">
      <c r="A906" s="100" t="s">
        <v>2165</v>
      </c>
      <c r="B906" s="116" t="s">
        <v>2166</v>
      </c>
      <c r="C906" s="100" t="s">
        <v>2167</v>
      </c>
      <c r="D906" s="141">
        <v>0.11</v>
      </c>
      <c r="E906" s="100" t="s">
        <v>2168</v>
      </c>
      <c r="F906" s="130">
        <v>48</v>
      </c>
      <c r="G906" s="100" t="s">
        <v>2168</v>
      </c>
      <c r="H906" s="130">
        <v>13</v>
      </c>
      <c r="I906" s="100" t="s">
        <v>2169</v>
      </c>
      <c r="J906" s="130">
        <v>14</v>
      </c>
      <c r="K906" s="100" t="s">
        <v>2170</v>
      </c>
      <c r="L906" s="130">
        <v>2</v>
      </c>
      <c r="M906" s="100" t="s">
        <v>2171</v>
      </c>
      <c r="N906" s="130">
        <v>2</v>
      </c>
    </row>
    <row r="907" spans="1:14">
      <c r="A907" s="97" t="s">
        <v>2172</v>
      </c>
      <c r="B907" s="114" t="s">
        <v>2173</v>
      </c>
      <c r="C907" s="97" t="s">
        <v>2174</v>
      </c>
      <c r="D907" s="140">
        <v>0.19</v>
      </c>
      <c r="E907" s="97" t="s">
        <v>2175</v>
      </c>
      <c r="F907" s="128">
        <v>63</v>
      </c>
      <c r="G907" s="97" t="s">
        <v>2175</v>
      </c>
      <c r="H907" s="128">
        <v>17</v>
      </c>
      <c r="I907" s="97" t="s">
        <v>2176</v>
      </c>
      <c r="J907" s="128">
        <v>19</v>
      </c>
      <c r="K907" s="97" t="s">
        <v>2157</v>
      </c>
      <c r="L907" s="128">
        <v>3</v>
      </c>
      <c r="M907" s="97" t="s">
        <v>2177</v>
      </c>
      <c r="N907" s="128">
        <v>2</v>
      </c>
    </row>
    <row r="908" spans="1:14">
      <c r="A908" s="100" t="s">
        <v>2178</v>
      </c>
      <c r="B908" s="116" t="s">
        <v>2179</v>
      </c>
      <c r="C908" s="120">
        <v>0.3</v>
      </c>
      <c r="D908" s="141">
        <v>0.16</v>
      </c>
      <c r="E908" s="100" t="s">
        <v>2180</v>
      </c>
      <c r="F908" s="130">
        <v>60</v>
      </c>
      <c r="G908" s="100" t="s">
        <v>2180</v>
      </c>
      <c r="H908" s="130">
        <v>16</v>
      </c>
      <c r="I908" s="100" t="s">
        <v>2181</v>
      </c>
      <c r="J908" s="130">
        <v>18</v>
      </c>
      <c r="K908" s="100" t="s">
        <v>2182</v>
      </c>
      <c r="L908" s="130">
        <v>3</v>
      </c>
      <c r="M908" s="100" t="s">
        <v>1286</v>
      </c>
      <c r="N908" s="130">
        <v>2</v>
      </c>
    </row>
    <row r="909" spans="1:14">
      <c r="A909" s="97" t="s">
        <v>2183</v>
      </c>
      <c r="B909" s="114" t="s">
        <v>2184</v>
      </c>
      <c r="C909" s="97" t="s">
        <v>2185</v>
      </c>
      <c r="D909" s="140">
        <v>0.03</v>
      </c>
      <c r="E909" s="97" t="s">
        <v>2186</v>
      </c>
      <c r="F909" s="128">
        <v>2</v>
      </c>
      <c r="G909" s="97" t="s">
        <v>2186</v>
      </c>
      <c r="H909" s="133" t="s">
        <v>1124</v>
      </c>
      <c r="I909" s="97" t="s">
        <v>2187</v>
      </c>
      <c r="J909" s="133" t="s">
        <v>1124</v>
      </c>
      <c r="K909" s="97" t="s">
        <v>2188</v>
      </c>
      <c r="L909" s="133" t="s">
        <v>1124</v>
      </c>
      <c r="M909" s="97" t="s">
        <v>2189</v>
      </c>
      <c r="N909" s="133" t="s">
        <v>1124</v>
      </c>
    </row>
    <row r="910" spans="1:14">
      <c r="A910" s="100" t="s">
        <v>2190</v>
      </c>
      <c r="B910" s="116" t="s">
        <v>2191</v>
      </c>
      <c r="C910" s="100" t="s">
        <v>1291</v>
      </c>
      <c r="D910" s="141">
        <v>0.03</v>
      </c>
      <c r="E910" s="100" t="s">
        <v>2192</v>
      </c>
      <c r="F910" s="132" t="s">
        <v>1124</v>
      </c>
      <c r="G910" s="100" t="s">
        <v>2192</v>
      </c>
      <c r="H910" s="132" t="s">
        <v>1124</v>
      </c>
      <c r="I910" s="100" t="s">
        <v>2193</v>
      </c>
      <c r="J910" s="132" t="s">
        <v>1124</v>
      </c>
      <c r="K910" s="100" t="s">
        <v>2194</v>
      </c>
      <c r="L910" s="132" t="s">
        <v>1124</v>
      </c>
      <c r="M910" s="100" t="s">
        <v>2195</v>
      </c>
      <c r="N910" s="132" t="s">
        <v>1124</v>
      </c>
    </row>
    <row r="911" spans="1:14">
      <c r="A911" s="97" t="s">
        <v>2196</v>
      </c>
      <c r="B911" s="114" t="s">
        <v>2197</v>
      </c>
      <c r="C911" s="97" t="s">
        <v>2198</v>
      </c>
      <c r="D911" s="158">
        <v>4.0000000000000001E-3</v>
      </c>
      <c r="E911" s="97" t="s">
        <v>2199</v>
      </c>
      <c r="F911" s="133" t="s">
        <v>1124</v>
      </c>
      <c r="G911" s="97" t="s">
        <v>2199</v>
      </c>
      <c r="H911" s="133" t="s">
        <v>1124</v>
      </c>
      <c r="I911" s="97" t="s">
        <v>2200</v>
      </c>
      <c r="J911" s="133" t="s">
        <v>1124</v>
      </c>
      <c r="K911" s="97" t="s">
        <v>2201</v>
      </c>
      <c r="L911" s="133" t="s">
        <v>1124</v>
      </c>
      <c r="M911" s="97" t="s">
        <v>2202</v>
      </c>
      <c r="N911" s="133" t="s">
        <v>1124</v>
      </c>
    </row>
    <row r="912" spans="1:14">
      <c r="A912" s="100" t="s">
        <v>2203</v>
      </c>
      <c r="B912" s="116" t="s">
        <v>2204</v>
      </c>
      <c r="C912" s="100" t="s">
        <v>2205</v>
      </c>
      <c r="D912" s="141">
        <v>0.02</v>
      </c>
      <c r="E912" s="100" t="s">
        <v>2206</v>
      </c>
      <c r="F912" s="130">
        <v>3</v>
      </c>
      <c r="G912" s="100" t="s">
        <v>2206</v>
      </c>
      <c r="H912" s="132" t="s">
        <v>1124</v>
      </c>
      <c r="I912" s="100" t="s">
        <v>2207</v>
      </c>
      <c r="J912" s="132" t="s">
        <v>1124</v>
      </c>
      <c r="K912" s="100" t="s">
        <v>2208</v>
      </c>
      <c r="L912" s="132" t="s">
        <v>1124</v>
      </c>
      <c r="M912" s="100" t="s">
        <v>2209</v>
      </c>
      <c r="N912" s="132" t="s">
        <v>1124</v>
      </c>
    </row>
    <row r="913" spans="1:14">
      <c r="A913" s="97" t="s">
        <v>2210</v>
      </c>
      <c r="B913" s="114" t="s">
        <v>2211</v>
      </c>
      <c r="C913" s="97" t="s">
        <v>2212</v>
      </c>
      <c r="D913" s="140">
        <v>0.04</v>
      </c>
      <c r="E913" s="97" t="s">
        <v>2213</v>
      </c>
      <c r="F913" s="128">
        <v>11</v>
      </c>
      <c r="G913" s="97" t="s">
        <v>2213</v>
      </c>
      <c r="H913" s="128">
        <v>3</v>
      </c>
      <c r="I913" s="97" t="s">
        <v>2214</v>
      </c>
      <c r="J913" s="128">
        <v>3</v>
      </c>
      <c r="K913" s="97" t="s">
        <v>1974</v>
      </c>
      <c r="L913" s="133" t="s">
        <v>1124</v>
      </c>
      <c r="M913" s="97" t="s">
        <v>2215</v>
      </c>
      <c r="N913" s="133" t="s">
        <v>1124</v>
      </c>
    </row>
    <row r="914" spans="1:14">
      <c r="A914" s="100" t="s">
        <v>2216</v>
      </c>
      <c r="B914" s="116" t="s">
        <v>2217</v>
      </c>
      <c r="C914" s="120">
        <v>0.3</v>
      </c>
      <c r="D914" s="141">
        <v>0.1</v>
      </c>
      <c r="E914" s="100" t="s">
        <v>2218</v>
      </c>
      <c r="F914" s="130">
        <v>73</v>
      </c>
      <c r="G914" s="100" t="s">
        <v>2218</v>
      </c>
      <c r="H914" s="130">
        <v>20</v>
      </c>
      <c r="I914" s="100" t="s">
        <v>2219</v>
      </c>
      <c r="J914" s="130">
        <v>22</v>
      </c>
      <c r="K914" s="100" t="s">
        <v>2220</v>
      </c>
      <c r="L914" s="130">
        <v>3</v>
      </c>
      <c r="M914" s="100" t="s">
        <v>2221</v>
      </c>
      <c r="N914" s="130">
        <v>3</v>
      </c>
    </row>
    <row r="915" spans="1:14" ht="22">
      <c r="A915" s="97" t="s">
        <v>2222</v>
      </c>
      <c r="B915" s="114" t="s">
        <v>2223</v>
      </c>
      <c r="C915" s="108">
        <v>26</v>
      </c>
      <c r="D915" s="114" t="s">
        <v>2224</v>
      </c>
      <c r="E915" s="97" t="s">
        <v>2225</v>
      </c>
      <c r="F915" s="129">
        <v>9910</v>
      </c>
      <c r="G915" s="97" t="s">
        <v>2226</v>
      </c>
      <c r="H915" s="129">
        <v>4920</v>
      </c>
      <c r="I915" s="97" t="s">
        <v>2227</v>
      </c>
      <c r="J915" s="129">
        <v>9320</v>
      </c>
      <c r="K915" s="97" t="s">
        <v>2228</v>
      </c>
      <c r="L915" s="129">
        <v>4460</v>
      </c>
      <c r="M915" s="97" t="s">
        <v>2229</v>
      </c>
      <c r="N915" s="128">
        <v>1360</v>
      </c>
    </row>
    <row r="916" spans="1:14" ht="22">
      <c r="A916" s="116" t="s">
        <v>2230</v>
      </c>
      <c r="B916" s="116" t="s">
        <v>2231</v>
      </c>
      <c r="C916" s="111">
        <v>26</v>
      </c>
      <c r="D916" s="116" t="s">
        <v>2232</v>
      </c>
      <c r="E916" s="100" t="s">
        <v>2233</v>
      </c>
      <c r="F916" s="131">
        <v>9050</v>
      </c>
      <c r="G916" s="100" t="s">
        <v>2234</v>
      </c>
      <c r="H916" s="131">
        <v>4490</v>
      </c>
      <c r="I916" s="100" t="s">
        <v>1465</v>
      </c>
      <c r="J916" s="131">
        <v>8520</v>
      </c>
      <c r="K916" s="100" t="s">
        <v>2235</v>
      </c>
      <c r="L916" s="131">
        <v>4080</v>
      </c>
      <c r="M916" s="100" t="s">
        <v>2236</v>
      </c>
      <c r="N916" s="130">
        <v>1250</v>
      </c>
    </row>
    <row r="917" spans="1:14" ht="22">
      <c r="A917" s="117" t="s">
        <v>2237</v>
      </c>
      <c r="B917" s="117" t="s">
        <v>2238</v>
      </c>
      <c r="C917" s="146">
        <v>26</v>
      </c>
      <c r="D917" s="117" t="s">
        <v>2239</v>
      </c>
      <c r="E917" s="103" t="s">
        <v>2240</v>
      </c>
      <c r="F917" s="147">
        <v>7320</v>
      </c>
      <c r="G917" s="103" t="s">
        <v>2241</v>
      </c>
      <c r="H917" s="147">
        <v>3630</v>
      </c>
      <c r="I917" s="103" t="s">
        <v>930</v>
      </c>
      <c r="J917" s="147">
        <v>6880</v>
      </c>
      <c r="K917" s="103" t="s">
        <v>2149</v>
      </c>
      <c r="L917" s="147">
        <v>3300</v>
      </c>
      <c r="M917" s="103" t="s">
        <v>2242</v>
      </c>
      <c r="N917" s="134">
        <v>1010</v>
      </c>
    </row>
    <row r="918" spans="1:14">
      <c r="A918"/>
      <c r="B918"/>
      <c r="C918"/>
      <c r="D918"/>
      <c r="E918"/>
    </row>
    <row r="919" spans="1:14">
      <c r="A919" s="161"/>
      <c r="B919" s="162" t="s">
        <v>2243</v>
      </c>
      <c r="C919" s="162" t="s">
        <v>2244</v>
      </c>
      <c r="D919" s="42" t="s">
        <v>2245</v>
      </c>
      <c r="E919"/>
    </row>
    <row r="920" spans="1:14">
      <c r="A920" t="s">
        <v>2246</v>
      </c>
      <c r="B920" s="163">
        <v>1</v>
      </c>
      <c r="C920" s="163">
        <v>1</v>
      </c>
      <c r="D920" t="s">
        <v>2247</v>
      </c>
      <c r="E920"/>
    </row>
    <row r="921" spans="1:14">
      <c r="A921" t="s">
        <v>2248</v>
      </c>
      <c r="B921" s="163">
        <v>16.2</v>
      </c>
      <c r="C921" s="163">
        <v>5</v>
      </c>
      <c r="D921" t="s">
        <v>2249</v>
      </c>
      <c r="E921"/>
    </row>
    <row r="922" spans="1:14">
      <c r="A922" t="s">
        <v>511</v>
      </c>
      <c r="B922" s="163">
        <v>5.6</v>
      </c>
      <c r="C922" s="163">
        <v>1.8</v>
      </c>
      <c r="D922" t="s">
        <v>2250</v>
      </c>
      <c r="E922"/>
    </row>
    <row r="923" spans="1:14">
      <c r="A923" t="s">
        <v>2251</v>
      </c>
      <c r="B923" s="163">
        <v>-2.4</v>
      </c>
      <c r="C923" s="163">
        <v>-8.1999999999999993</v>
      </c>
      <c r="D923" t="s">
        <v>2252</v>
      </c>
      <c r="E923"/>
    </row>
    <row r="924" spans="1:14">
      <c r="A924" t="s">
        <v>2253</v>
      </c>
      <c r="B924" s="163">
        <v>0</v>
      </c>
      <c r="C924" s="163">
        <v>0</v>
      </c>
      <c r="D924" t="s">
        <v>2254</v>
      </c>
      <c r="E924"/>
    </row>
    <row r="925" spans="1:14">
      <c r="A925" t="s">
        <v>2255</v>
      </c>
      <c r="B925" s="163">
        <v>0</v>
      </c>
      <c r="C925" s="163">
        <v>0</v>
      </c>
      <c r="D925" t="s">
        <v>2254</v>
      </c>
      <c r="E925"/>
    </row>
    <row r="926" spans="1:14">
      <c r="A926" t="s">
        <v>2256</v>
      </c>
      <c r="B926" s="163">
        <v>0</v>
      </c>
      <c r="C926" s="163">
        <v>0</v>
      </c>
      <c r="D926" t="s">
        <v>2257</v>
      </c>
      <c r="E926"/>
    </row>
    <row r="927" spans="1:14">
      <c r="A927" t="s">
        <v>2258</v>
      </c>
      <c r="B927" s="163">
        <v>1200</v>
      </c>
      <c r="C927" s="163">
        <v>345</v>
      </c>
      <c r="D927" t="s">
        <v>2259</v>
      </c>
      <c r="E927"/>
    </row>
    <row r="928" spans="1:14">
      <c r="A928" t="s">
        <v>2260</v>
      </c>
      <c r="B928" s="163">
        <v>-160</v>
      </c>
      <c r="C928" s="163">
        <v>-46</v>
      </c>
      <c r="D928" t="s">
        <v>2261</v>
      </c>
      <c r="E928"/>
    </row>
    <row r="929" spans="1:5">
      <c r="A929" t="s">
        <v>2262</v>
      </c>
      <c r="B929" s="163">
        <v>84</v>
      </c>
      <c r="C929" s="163">
        <v>28</v>
      </c>
      <c r="D929" t="s">
        <v>2263</v>
      </c>
      <c r="E929"/>
    </row>
    <row r="930" spans="1:5">
      <c r="A930" t="s">
        <v>2264</v>
      </c>
      <c r="B930" s="163">
        <v>264</v>
      </c>
      <c r="C930" s="163">
        <v>265</v>
      </c>
      <c r="D930" t="s">
        <v>2265</v>
      </c>
      <c r="E930"/>
    </row>
    <row r="931" spans="1:5">
      <c r="A931" t="s">
        <v>2266</v>
      </c>
      <c r="B931" s="163">
        <v>1</v>
      </c>
      <c r="C931" s="163">
        <v>1</v>
      </c>
      <c r="D931" t="s">
        <v>2267</v>
      </c>
      <c r="E931"/>
    </row>
    <row r="932" spans="1:5">
      <c r="A932"/>
      <c r="B932"/>
      <c r="C932"/>
      <c r="D932" t="s">
        <v>2268</v>
      </c>
      <c r="E932"/>
    </row>
    <row r="933" spans="1:5">
      <c r="A933"/>
      <c r="B933"/>
      <c r="C933"/>
      <c r="D933" t="s">
        <v>2269</v>
      </c>
      <c r="E933"/>
    </row>
  </sheetData>
  <mergeCells count="34">
    <mergeCell ref="A636:A637"/>
    <mergeCell ref="B637:H637"/>
    <mergeCell ref="U471:V471"/>
    <mergeCell ref="A604:A605"/>
    <mergeCell ref="B605:G605"/>
    <mergeCell ref="A470:A471"/>
    <mergeCell ref="B471:R471"/>
    <mergeCell ref="A632:B632"/>
    <mergeCell ref="A466:Q466"/>
    <mergeCell ref="W471:AC471"/>
    <mergeCell ref="AF471:AG471"/>
    <mergeCell ref="B501:AJ501"/>
    <mergeCell ref="B518:G518"/>
    <mergeCell ref="A409:G409"/>
    <mergeCell ref="B414:D414"/>
    <mergeCell ref="E414:G414"/>
    <mergeCell ref="H414:M414"/>
    <mergeCell ref="E74:F74"/>
    <mergeCell ref="G74:J74"/>
    <mergeCell ref="A2:B2"/>
    <mergeCell ref="A6:A7"/>
    <mergeCell ref="B7:H7"/>
    <mergeCell ref="A68:B68"/>
    <mergeCell ref="A71:A74"/>
    <mergeCell ref="B71:C71"/>
    <mergeCell ref="D71:F71"/>
    <mergeCell ref="G71:J71"/>
    <mergeCell ref="B72:C73"/>
    <mergeCell ref="D72:D73"/>
    <mergeCell ref="E72:E73"/>
    <mergeCell ref="F72:F73"/>
    <mergeCell ref="G72:G73"/>
    <mergeCell ref="H72:H73"/>
    <mergeCell ref="I72:I73"/>
  </mergeCells>
  <dataValidations count="1">
    <dataValidation allowBlank="1" showInputMessage="1" showErrorMessage="1" sqref="H588:IV595 A560:G587" xr:uid="{00000000-0002-0000-0600-000000000000}"/>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618C-12ED-9447-B0CC-A8D3D511E007}">
  <dimension ref="A1:O37"/>
  <sheetViews>
    <sheetView topLeftCell="A37" workbookViewId="0">
      <selection activeCell="K40" sqref="K40"/>
    </sheetView>
  </sheetViews>
  <sheetFormatPr baseColWidth="10" defaultColWidth="10.83203125" defaultRowHeight="15"/>
  <sheetData>
    <row r="1" spans="1:15">
      <c r="A1" s="357" t="s">
        <v>3431</v>
      </c>
      <c r="K1" s="357" t="s">
        <v>3439</v>
      </c>
    </row>
    <row r="2" spans="1:15">
      <c r="A2" t="s">
        <v>3432</v>
      </c>
      <c r="B2" t="s">
        <v>3433</v>
      </c>
      <c r="K2" t="s">
        <v>3432</v>
      </c>
      <c r="L2" t="s">
        <v>3441</v>
      </c>
    </row>
    <row r="4" spans="1:15">
      <c r="C4" t="s">
        <v>3436</v>
      </c>
      <c r="L4" t="s">
        <v>3436</v>
      </c>
    </row>
    <row r="5" spans="1:15">
      <c r="B5" t="s">
        <v>3434</v>
      </c>
      <c r="C5" t="s">
        <v>3435</v>
      </c>
      <c r="D5" t="s">
        <v>3438</v>
      </c>
      <c r="E5" t="s">
        <v>3437</v>
      </c>
      <c r="K5" t="s">
        <v>3434</v>
      </c>
      <c r="L5" t="s">
        <v>3435</v>
      </c>
      <c r="M5" t="s">
        <v>3440</v>
      </c>
    </row>
    <row r="6" spans="1:15">
      <c r="B6">
        <v>2030</v>
      </c>
      <c r="C6">
        <v>991</v>
      </c>
      <c r="D6" s="356">
        <f>C6-210</f>
        <v>781</v>
      </c>
      <c r="E6" s="356">
        <f>D6-137</f>
        <v>644</v>
      </c>
      <c r="K6">
        <v>2050</v>
      </c>
      <c r="L6">
        <v>587.81441299999994</v>
      </c>
      <c r="M6" s="355">
        <f>L6*0.5</f>
        <v>293.90720649999997</v>
      </c>
    </row>
    <row r="7" spans="1:15">
      <c r="D7" s="354">
        <f>1-D6/$C6</f>
        <v>0.21190716448032287</v>
      </c>
      <c r="E7" s="354">
        <f>1-E6/$C6</f>
        <v>0.35015136226034305</v>
      </c>
      <c r="M7" s="354">
        <f t="shared" ref="M7" si="0">1-M6/$L6</f>
        <v>0.5</v>
      </c>
      <c r="N7" s="354"/>
    </row>
    <row r="10" spans="1:15">
      <c r="K10" s="359" t="s">
        <v>3480</v>
      </c>
      <c r="L10" s="360"/>
      <c r="M10" s="360"/>
      <c r="N10" s="360"/>
      <c r="O10" s="360"/>
    </row>
    <row r="11" spans="1:15">
      <c r="K11" t="s">
        <v>3481</v>
      </c>
    </row>
    <row r="12" spans="1:15">
      <c r="K12" s="41" t="s">
        <v>3482</v>
      </c>
    </row>
    <row r="13" spans="1:15">
      <c r="K13" s="361"/>
    </row>
    <row r="14" spans="1:15">
      <c r="K14" t="s">
        <v>3483</v>
      </c>
    </row>
    <row r="16" spans="1:15">
      <c r="K16" t="s">
        <v>3484</v>
      </c>
    </row>
    <row r="17" spans="11:13">
      <c r="K17" t="s">
        <v>3485</v>
      </c>
    </row>
    <row r="18" spans="11:13">
      <c r="K18" s="41" t="s">
        <v>3486</v>
      </c>
    </row>
    <row r="20" spans="11:13">
      <c r="K20" t="s">
        <v>3487</v>
      </c>
    </row>
    <row r="21" spans="11:13">
      <c r="K21" t="s">
        <v>3488</v>
      </c>
    </row>
    <row r="22" spans="11:13">
      <c r="K22" t="s">
        <v>3489</v>
      </c>
    </row>
    <row r="24" spans="11:13">
      <c r="K24" t="s">
        <v>3490</v>
      </c>
    </row>
    <row r="25" spans="11:13">
      <c r="K25" s="39">
        <f>K32+SUM(K28:K29)</f>
        <v>-217889.59708222968</v>
      </c>
      <c r="L25" t="s">
        <v>3491</v>
      </c>
    </row>
    <row r="27" spans="11:13">
      <c r="K27" t="s">
        <v>3492</v>
      </c>
    </row>
    <row r="28" spans="11:13">
      <c r="K28" s="39">
        <v>-205442.14298388761</v>
      </c>
      <c r="L28" t="s">
        <v>3491</v>
      </c>
      <c r="M28" t="s">
        <v>3493</v>
      </c>
    </row>
    <row r="29" spans="11:13">
      <c r="K29" s="39">
        <v>-12447.454098342074</v>
      </c>
      <c r="L29" t="s">
        <v>3491</v>
      </c>
      <c r="M29" t="s">
        <v>3494</v>
      </c>
    </row>
    <row r="31" spans="11:13">
      <c r="K31" t="s">
        <v>3495</v>
      </c>
    </row>
    <row r="32" spans="11:13">
      <c r="K32" s="39">
        <f>K33*1000</f>
        <v>0</v>
      </c>
      <c r="L32" t="s">
        <v>3491</v>
      </c>
    </row>
    <row r="33" spans="11:13">
      <c r="K33" s="39">
        <f>L7</f>
        <v>0</v>
      </c>
      <c r="L33" t="s">
        <v>3496</v>
      </c>
    </row>
    <row r="35" spans="11:13">
      <c r="K35" t="s">
        <v>3497</v>
      </c>
      <c r="L35" s="13">
        <v>0.5</v>
      </c>
    </row>
    <row r="37" spans="11:13">
      <c r="K37" t="s">
        <v>3498</v>
      </c>
      <c r="L37" s="362">
        <f>K33*L35</f>
        <v>0</v>
      </c>
      <c r="M37" t="s">
        <v>3496</v>
      </c>
    </row>
  </sheetData>
  <hyperlinks>
    <hyperlink ref="K12" r:id="rId1" xr:uid="{E8768C54-096A-471B-815E-DC610CE6229E}"/>
    <hyperlink ref="K18" r:id="rId2" xr:uid="{8FA746FA-8CD5-4FA5-92AC-166136887B50}"/>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zoomScale="85" zoomScaleNormal="85" zoomScalePageLayoutView="85" workbookViewId="0">
      <selection activeCell="B160" sqref="B160"/>
    </sheetView>
  </sheetViews>
  <sheetFormatPr baseColWidth="10" defaultColWidth="9.1640625" defaultRowHeight="15"/>
  <cols>
    <col min="1" max="1" width="79.5" customWidth="1"/>
    <col min="2" max="2" width="12.5" customWidth="1"/>
    <col min="3" max="3" width="17.5" customWidth="1"/>
    <col min="4" max="4" width="22" customWidth="1"/>
    <col min="5" max="5" width="19.5" customWidth="1"/>
    <col min="6" max="6" width="14.5" customWidth="1"/>
    <col min="7" max="7" width="26.1640625" customWidth="1"/>
    <col min="8" max="8" width="26.5" customWidth="1"/>
    <col min="9" max="9" width="17.83203125" customWidth="1"/>
    <col min="15" max="15" width="25.83203125" customWidth="1"/>
    <col min="16" max="16" width="12.5" customWidth="1"/>
    <col min="17" max="17" width="19.83203125" customWidth="1"/>
    <col min="18" max="19" width="12.5" customWidth="1"/>
    <col min="20" max="21" width="16.5" customWidth="1"/>
    <col min="22" max="22" width="10.83203125" customWidth="1"/>
  </cols>
  <sheetData>
    <row r="1" spans="1:5">
      <c r="A1" s="423" t="s">
        <v>11</v>
      </c>
      <c r="B1" s="423"/>
      <c r="C1" s="423"/>
      <c r="D1" s="423"/>
      <c r="E1" s="423"/>
    </row>
    <row r="2" spans="1:5">
      <c r="A2" s="424" t="s">
        <v>160</v>
      </c>
      <c r="B2" s="424"/>
      <c r="C2" s="424"/>
      <c r="D2" s="424"/>
      <c r="E2" s="424"/>
    </row>
    <row r="19" spans="1:5">
      <c r="A19" t="s">
        <v>161</v>
      </c>
    </row>
    <row r="20" spans="1:5">
      <c r="A20">
        <v>155400</v>
      </c>
      <c r="B20" t="s">
        <v>162</v>
      </c>
    </row>
    <row r="21" spans="1:5">
      <c r="A21" s="424" t="s">
        <v>163</v>
      </c>
      <c r="B21" s="424"/>
      <c r="C21" s="424"/>
      <c r="D21" s="424"/>
      <c r="E21" s="424"/>
    </row>
    <row r="38" spans="1:5">
      <c r="A38" t="s">
        <v>161</v>
      </c>
    </row>
    <row r="39" spans="1:5">
      <c r="A39">
        <v>100800</v>
      </c>
      <c r="B39" t="s">
        <v>162</v>
      </c>
    </row>
    <row r="40" spans="1:5">
      <c r="A40" s="424" t="s">
        <v>164</v>
      </c>
      <c r="B40" s="424"/>
      <c r="C40" s="424"/>
      <c r="D40" s="424"/>
      <c r="E40" s="424"/>
    </row>
    <row r="57" spans="1:5" ht="16" thickBot="1">
      <c r="A57" t="s">
        <v>161</v>
      </c>
    </row>
    <row r="58" spans="1:5" ht="16" thickBot="1">
      <c r="A58" s="7">
        <v>194000</v>
      </c>
      <c r="B58" t="s">
        <v>165</v>
      </c>
    </row>
    <row r="60" spans="1:5">
      <c r="A60" s="423" t="s">
        <v>166</v>
      </c>
      <c r="B60" s="423"/>
      <c r="C60" s="423"/>
      <c r="D60" s="423"/>
      <c r="E60" s="423"/>
    </row>
    <row r="85" spans="1:37" s="8" customFormat="1">
      <c r="A85" t="s">
        <v>379</v>
      </c>
      <c r="B85">
        <v>55.1</v>
      </c>
      <c r="C85" t="s">
        <v>380</v>
      </c>
      <c r="D85"/>
      <c r="E85"/>
      <c r="F85"/>
      <c r="G85"/>
      <c r="H85"/>
      <c r="I85"/>
      <c r="J85"/>
      <c r="K85"/>
      <c r="L85"/>
      <c r="M85"/>
      <c r="N85"/>
      <c r="O85"/>
      <c r="P85"/>
      <c r="Q85"/>
      <c r="R85"/>
      <c r="S85"/>
      <c r="T85"/>
      <c r="U85"/>
      <c r="V85"/>
      <c r="W85"/>
      <c r="X85"/>
      <c r="Y85"/>
      <c r="Z85"/>
      <c r="AA85"/>
      <c r="AB85"/>
      <c r="AC85"/>
      <c r="AD85"/>
      <c r="AE85"/>
      <c r="AF85"/>
      <c r="AG85"/>
      <c r="AH85"/>
      <c r="AI85"/>
      <c r="AJ85"/>
      <c r="AK85"/>
    </row>
    <row r="86" spans="1:37" s="8" customFormat="1">
      <c r="A86" t="s">
        <v>381</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6" thickBot="1"/>
    <row r="88" spans="1:37" ht="16" thickBot="1">
      <c r="A88" s="9" t="s">
        <v>382</v>
      </c>
      <c r="B88" s="10">
        <f>(B86-B85)/B85</f>
        <v>1.0254083484573502</v>
      </c>
    </row>
    <row r="89" spans="1:37">
      <c r="A89" s="423" t="s">
        <v>167</v>
      </c>
      <c r="B89" s="423"/>
      <c r="C89" s="423"/>
      <c r="D89" s="423"/>
      <c r="E89" s="423"/>
    </row>
    <row r="90" spans="1:37">
      <c r="A90">
        <v>6.6290250000000004</v>
      </c>
      <c r="B90" t="s">
        <v>385</v>
      </c>
      <c r="E90" t="s">
        <v>390</v>
      </c>
    </row>
    <row r="91" spans="1:37">
      <c r="A91">
        <f>1/A90</f>
        <v>0.15085174667466181</v>
      </c>
      <c r="B91" t="s">
        <v>386</v>
      </c>
      <c r="E91" t="s">
        <v>172</v>
      </c>
    </row>
    <row r="92" spans="1:37">
      <c r="A92" s="11">
        <v>0.5</v>
      </c>
      <c r="B92" t="s">
        <v>387</v>
      </c>
      <c r="E92" t="s">
        <v>391</v>
      </c>
    </row>
    <row r="93" spans="1:37">
      <c r="A93">
        <f>A92*A91</f>
        <v>7.5425873337330904E-2</v>
      </c>
      <c r="B93" t="s">
        <v>388</v>
      </c>
      <c r="E93" t="s">
        <v>172</v>
      </c>
    </row>
    <row r="94" spans="1:37">
      <c r="A94">
        <f>1/A93</f>
        <v>13.258050000000001</v>
      </c>
      <c r="B94" t="s">
        <v>389</v>
      </c>
      <c r="E94" t="s">
        <v>172</v>
      </c>
      <c r="J94" s="11"/>
    </row>
    <row r="95" spans="1:37" ht="16" thickBot="1">
      <c r="A95">
        <v>8.0274920000000005</v>
      </c>
      <c r="B95" t="s">
        <v>383</v>
      </c>
      <c r="E95" t="s">
        <v>392</v>
      </c>
      <c r="J95" s="11"/>
    </row>
    <row r="96" spans="1:37" ht="16" thickBot="1">
      <c r="A96" s="12">
        <f>(A94-A95)/A95</f>
        <v>0.65158059329115492</v>
      </c>
      <c r="B96" t="s">
        <v>384</v>
      </c>
      <c r="C96" s="13"/>
      <c r="E96" t="s">
        <v>172</v>
      </c>
    </row>
    <row r="98" spans="1:5">
      <c r="A98" s="423" t="s">
        <v>168</v>
      </c>
      <c r="B98" s="423"/>
      <c r="C98" s="423"/>
      <c r="D98" s="423"/>
      <c r="E98" s="423"/>
    </row>
    <row r="99" spans="1:5">
      <c r="A99" s="13">
        <v>0.3</v>
      </c>
      <c r="B99" s="11" t="s">
        <v>394</v>
      </c>
    </row>
    <row r="100" spans="1:5">
      <c r="A100">
        <v>63.5</v>
      </c>
      <c r="B100" t="s">
        <v>395</v>
      </c>
    </row>
    <row r="101" spans="1:5">
      <c r="A101">
        <f>1/A100</f>
        <v>1.5748031496062992E-2</v>
      </c>
      <c r="B101" t="s">
        <v>393</v>
      </c>
    </row>
    <row r="102" spans="1:5">
      <c r="A102" s="14">
        <f>A101*(1-A99)</f>
        <v>1.1023622047244094E-2</v>
      </c>
      <c r="B102" t="s">
        <v>396</v>
      </c>
    </row>
    <row r="103" spans="1:5">
      <c r="A103" s="14">
        <f>1/A102</f>
        <v>90.714285714285722</v>
      </c>
      <c r="B103" t="s">
        <v>400</v>
      </c>
    </row>
    <row r="104" spans="1:5">
      <c r="A104" s="13">
        <v>0.35</v>
      </c>
      <c r="B104" t="s">
        <v>397</v>
      </c>
    </row>
    <row r="105" spans="1:5">
      <c r="A105">
        <f>A102*(1-A104)</f>
        <v>7.1653543307086615E-3</v>
      </c>
      <c r="B105" t="s">
        <v>398</v>
      </c>
    </row>
    <row r="106" spans="1:5" ht="16" thickBot="1">
      <c r="A106">
        <f>1/A105</f>
        <v>139.56043956043956</v>
      </c>
      <c r="B106" t="s">
        <v>399</v>
      </c>
    </row>
    <row r="107" spans="1:5" ht="16" thickBot="1">
      <c r="A107" s="12">
        <f>(A106-A103)/A103</f>
        <v>0.53846153846153832</v>
      </c>
      <c r="B107" t="s">
        <v>401</v>
      </c>
    </row>
    <row r="108" spans="1:5">
      <c r="A108" s="15"/>
    </row>
    <row r="109" spans="1:5">
      <c r="A109" s="423" t="s">
        <v>170</v>
      </c>
      <c r="B109" s="423"/>
      <c r="C109" s="423"/>
      <c r="D109" s="423"/>
      <c r="E109" s="423"/>
    </row>
    <row r="110" spans="1:5" ht="16" thickBot="1"/>
    <row r="111" spans="1:5" ht="16" thickBot="1">
      <c r="A111" s="12">
        <f>A122</f>
        <v>0.20481927710843381</v>
      </c>
      <c r="B111" t="s">
        <v>403</v>
      </c>
    </row>
    <row r="113" spans="1:12">
      <c r="A113" s="423" t="s">
        <v>169</v>
      </c>
      <c r="B113" s="423"/>
      <c r="C113" s="423"/>
      <c r="D113" s="423"/>
      <c r="E113" s="423"/>
    </row>
    <row r="114" spans="1:12">
      <c r="A114" s="13">
        <v>0.2</v>
      </c>
      <c r="B114" s="11" t="s">
        <v>394</v>
      </c>
    </row>
    <row r="115" spans="1:12">
      <c r="A115">
        <v>1.95</v>
      </c>
      <c r="B115" t="s">
        <v>402</v>
      </c>
    </row>
    <row r="116" spans="1:12">
      <c r="A116">
        <f>1/A115</f>
        <v>0.51282051282051289</v>
      </c>
      <c r="B116" t="s">
        <v>393</v>
      </c>
    </row>
    <row r="117" spans="1:12">
      <c r="A117" s="14">
        <f>A116*(1-A114)</f>
        <v>0.41025641025641035</v>
      </c>
      <c r="B117" t="s">
        <v>396</v>
      </c>
    </row>
    <row r="118" spans="1:12">
      <c r="A118" s="14">
        <f>1/A117</f>
        <v>2.4374999999999996</v>
      </c>
      <c r="B118" t="s">
        <v>400</v>
      </c>
    </row>
    <row r="119" spans="1:12">
      <c r="A119" s="13">
        <v>0.17</v>
      </c>
      <c r="B119" t="s">
        <v>397</v>
      </c>
    </row>
    <row r="120" spans="1:12">
      <c r="A120">
        <f>A117*(1-A119)</f>
        <v>0.34051282051282056</v>
      </c>
      <c r="B120" t="s">
        <v>398</v>
      </c>
    </row>
    <row r="121" spans="1:12" ht="16" thickBot="1">
      <c r="A121">
        <f>1/A120</f>
        <v>2.9367469879518069</v>
      </c>
      <c r="B121" t="s">
        <v>399</v>
      </c>
    </row>
    <row r="122" spans="1:12" ht="16" thickBot="1">
      <c r="A122" s="12">
        <f>(A121-A118)/A118</f>
        <v>0.20481927710843381</v>
      </c>
      <c r="B122" t="s">
        <v>401</v>
      </c>
    </row>
    <row r="124" spans="1:12">
      <c r="A124" s="423" t="s">
        <v>404</v>
      </c>
      <c r="B124" s="423"/>
      <c r="C124" s="423"/>
      <c r="D124" s="423"/>
      <c r="E124" s="423"/>
      <c r="J124" s="16"/>
    </row>
    <row r="125" spans="1:12">
      <c r="A125" s="17">
        <v>4.4824543659231753E-4</v>
      </c>
      <c r="B125" t="s">
        <v>406</v>
      </c>
      <c r="K125" s="11"/>
      <c r="L125" s="11"/>
    </row>
    <row r="126" spans="1:12">
      <c r="A126">
        <v>1.27</v>
      </c>
      <c r="B126" t="s">
        <v>410</v>
      </c>
      <c r="F126" s="18"/>
      <c r="J126" s="1"/>
      <c r="K126" s="17"/>
      <c r="L126" s="17"/>
    </row>
    <row r="127" spans="1:12">
      <c r="A127">
        <f>(1/CONVERT(A125/A126,"mi","km")*0.00105505585)</f>
        <v>1.857438352962903</v>
      </c>
      <c r="B127" t="s">
        <v>407</v>
      </c>
      <c r="K127" s="17"/>
      <c r="L127" s="17"/>
    </row>
    <row r="128" spans="1:12">
      <c r="A128">
        <f>1/A127</f>
        <v>0.53837587578874124</v>
      </c>
      <c r="B128" t="s">
        <v>408</v>
      </c>
      <c r="F128" s="18"/>
      <c r="K128" s="13"/>
      <c r="L128" s="11"/>
    </row>
    <row r="129" spans="1:12">
      <c r="A129">
        <v>1.07</v>
      </c>
      <c r="B129" t="s">
        <v>405</v>
      </c>
      <c r="F129" s="18"/>
      <c r="K129" s="13"/>
      <c r="L129" s="11"/>
    </row>
    <row r="130" spans="1:12" ht="16" thickBot="1">
      <c r="A130">
        <f>1/A129</f>
        <v>0.93457943925233644</v>
      </c>
      <c r="B130" t="s">
        <v>409</v>
      </c>
      <c r="F130" s="18"/>
      <c r="K130" s="11"/>
      <c r="L130" s="11"/>
    </row>
    <row r="131" spans="1:12" ht="16" thickBot="1">
      <c r="A131" s="12">
        <f>(A130-A128)/A128</f>
        <v>0.73592369435785332</v>
      </c>
      <c r="B131" t="s">
        <v>401</v>
      </c>
      <c r="F131" s="18"/>
    </row>
    <row r="133" spans="1:12">
      <c r="A133" s="16"/>
      <c r="B133" s="11"/>
      <c r="C133" s="11"/>
    </row>
    <row r="134" spans="1:12">
      <c r="A134" s="423" t="s">
        <v>103</v>
      </c>
      <c r="B134" s="423"/>
      <c r="C134" s="423"/>
      <c r="D134" s="423"/>
      <c r="E134" s="423"/>
    </row>
    <row r="135" spans="1:12">
      <c r="A135" s="19" t="s">
        <v>422</v>
      </c>
      <c r="B135" s="20"/>
      <c r="C135" s="20"/>
      <c r="D135" s="20"/>
      <c r="E135" s="20"/>
      <c r="F135" s="20"/>
      <c r="G135" s="20"/>
    </row>
    <row r="136" spans="1:12">
      <c r="A136" s="21"/>
      <c r="B136" s="426" t="s">
        <v>423</v>
      </c>
      <c r="C136" s="427"/>
      <c r="D136" s="427"/>
      <c r="E136" s="428"/>
      <c r="F136" s="20"/>
      <c r="G136" s="20"/>
    </row>
    <row r="137" spans="1:12">
      <c r="A137" s="22"/>
      <c r="B137" s="426" t="s">
        <v>424</v>
      </c>
      <c r="C137" s="428"/>
      <c r="D137" s="426" t="s">
        <v>425</v>
      </c>
      <c r="E137" s="428"/>
      <c r="F137" s="20"/>
      <c r="G137" s="20"/>
    </row>
    <row r="138" spans="1:12">
      <c r="A138" s="23" t="s">
        <v>426</v>
      </c>
      <c r="B138" s="24" t="s">
        <v>427</v>
      </c>
      <c r="C138" s="24" t="s">
        <v>428</v>
      </c>
      <c r="D138" s="24" t="s">
        <v>427</v>
      </c>
      <c r="E138" s="24" t="s">
        <v>428</v>
      </c>
      <c r="F138" s="20"/>
      <c r="G138" s="25" t="s">
        <v>429</v>
      </c>
    </row>
    <row r="139" spans="1:12">
      <c r="A139" s="26" t="s">
        <v>430</v>
      </c>
      <c r="B139" s="27">
        <v>95</v>
      </c>
      <c r="C139" s="28">
        <v>95</v>
      </c>
      <c r="D139" s="27">
        <v>50</v>
      </c>
      <c r="E139" s="28">
        <v>50</v>
      </c>
      <c r="F139" s="25" t="s">
        <v>128</v>
      </c>
      <c r="G139" s="20">
        <f>(C139-E139)/C139</f>
        <v>0.47368421052631576</v>
      </c>
    </row>
    <row r="140" spans="1:12">
      <c r="A140" s="29" t="s">
        <v>431</v>
      </c>
      <c r="B140" s="30">
        <v>100</v>
      </c>
      <c r="C140" s="31">
        <v>100</v>
      </c>
      <c r="D140" s="30">
        <v>70</v>
      </c>
      <c r="E140" s="31">
        <v>70</v>
      </c>
      <c r="F140" s="25" t="s">
        <v>128</v>
      </c>
      <c r="G140" s="20">
        <f t="shared" ref="G140:G156" si="0">(C140-E140)/C140</f>
        <v>0.3</v>
      </c>
    </row>
    <row r="141" spans="1:12">
      <c r="A141" s="29" t="s">
        <v>432</v>
      </c>
      <c r="B141" s="30">
        <v>95</v>
      </c>
      <c r="C141" s="31">
        <v>95</v>
      </c>
      <c r="D141" s="30">
        <v>50</v>
      </c>
      <c r="E141" s="31">
        <v>50</v>
      </c>
      <c r="F141" s="25" t="s">
        <v>128</v>
      </c>
      <c r="G141" s="20">
        <f t="shared" si="0"/>
        <v>0.47368421052631576</v>
      </c>
    </row>
    <row r="142" spans="1:12">
      <c r="A142" s="29" t="s">
        <v>433</v>
      </c>
      <c r="B142" s="30">
        <v>105</v>
      </c>
      <c r="C142" s="31">
        <v>105</v>
      </c>
      <c r="D142" s="30">
        <v>110</v>
      </c>
      <c r="E142" s="31">
        <v>110</v>
      </c>
      <c r="F142" s="32" t="s">
        <v>449</v>
      </c>
      <c r="G142" s="20">
        <f t="shared" si="0"/>
        <v>-4.7619047619047616E-2</v>
      </c>
    </row>
    <row r="143" spans="1:12">
      <c r="A143" s="29" t="s">
        <v>434</v>
      </c>
      <c r="B143" s="30">
        <v>80</v>
      </c>
      <c r="C143" s="31">
        <v>80</v>
      </c>
      <c r="D143" s="30">
        <v>35</v>
      </c>
      <c r="E143" s="31">
        <v>35</v>
      </c>
      <c r="F143" s="25" t="s">
        <v>128</v>
      </c>
      <c r="G143" s="20">
        <f t="shared" si="0"/>
        <v>0.5625</v>
      </c>
    </row>
    <row r="144" spans="1:12">
      <c r="A144" s="29" t="s">
        <v>435</v>
      </c>
      <c r="B144" s="30">
        <v>70</v>
      </c>
      <c r="C144" s="31">
        <v>70</v>
      </c>
      <c r="D144" s="30">
        <v>50</v>
      </c>
      <c r="E144" s="31">
        <v>50</v>
      </c>
      <c r="F144" s="25" t="s">
        <v>128</v>
      </c>
      <c r="G144" s="20">
        <f t="shared" si="0"/>
        <v>0.2857142857142857</v>
      </c>
    </row>
    <row r="145" spans="1:9">
      <c r="A145" s="29" t="s">
        <v>436</v>
      </c>
      <c r="B145" s="30">
        <v>90</v>
      </c>
      <c r="C145" s="31">
        <v>90</v>
      </c>
      <c r="D145" s="30">
        <v>80</v>
      </c>
      <c r="E145" s="31">
        <v>80</v>
      </c>
      <c r="F145" s="25" t="s">
        <v>437</v>
      </c>
      <c r="G145" s="20">
        <f t="shared" si="0"/>
        <v>0.1111111111111111</v>
      </c>
    </row>
    <row r="146" spans="1:9">
      <c r="A146" s="29" t="s">
        <v>438</v>
      </c>
      <c r="B146" s="30">
        <v>100</v>
      </c>
      <c r="C146" s="31">
        <v>100</v>
      </c>
      <c r="D146" s="30">
        <v>90</v>
      </c>
      <c r="E146" s="31">
        <v>90</v>
      </c>
      <c r="F146" s="25" t="s">
        <v>128</v>
      </c>
      <c r="G146" s="20">
        <f t="shared" si="0"/>
        <v>0.1</v>
      </c>
    </row>
    <row r="147" spans="1:9">
      <c r="A147" s="29" t="s">
        <v>439</v>
      </c>
      <c r="B147" s="30">
        <v>80</v>
      </c>
      <c r="C147" s="31">
        <v>80</v>
      </c>
      <c r="D147" s="30">
        <v>40</v>
      </c>
      <c r="E147" s="31">
        <v>40</v>
      </c>
      <c r="F147" s="25" t="s">
        <v>128</v>
      </c>
      <c r="G147" s="20">
        <f t="shared" si="0"/>
        <v>0.5</v>
      </c>
    </row>
    <row r="148" spans="1:9">
      <c r="A148" s="29" t="s">
        <v>440</v>
      </c>
      <c r="B148" s="30">
        <v>80</v>
      </c>
      <c r="C148" s="31">
        <v>80</v>
      </c>
      <c r="D148" s="30">
        <v>50</v>
      </c>
      <c r="E148" s="31">
        <v>50</v>
      </c>
      <c r="F148" s="25" t="s">
        <v>128</v>
      </c>
      <c r="G148" s="20">
        <f t="shared" si="0"/>
        <v>0.375</v>
      </c>
    </row>
    <row r="149" spans="1:9">
      <c r="A149" s="29" t="s">
        <v>441</v>
      </c>
      <c r="B149" s="30">
        <v>90</v>
      </c>
      <c r="C149" s="31">
        <v>90</v>
      </c>
      <c r="D149" s="30">
        <v>80</v>
      </c>
      <c r="E149" s="31">
        <v>80</v>
      </c>
      <c r="F149" s="25" t="s">
        <v>437</v>
      </c>
      <c r="G149" s="20">
        <f t="shared" si="0"/>
        <v>0.1111111111111111</v>
      </c>
    </row>
    <row r="150" spans="1:9">
      <c r="A150" s="29" t="s">
        <v>442</v>
      </c>
      <c r="B150" s="30">
        <v>95</v>
      </c>
      <c r="C150" s="31">
        <v>95</v>
      </c>
      <c r="D150" s="30">
        <v>90</v>
      </c>
      <c r="E150" s="31">
        <v>90</v>
      </c>
      <c r="F150" s="32" t="s">
        <v>449</v>
      </c>
      <c r="G150" s="20">
        <f t="shared" si="0"/>
        <v>5.2631578947368418E-2</v>
      </c>
    </row>
    <row r="151" spans="1:9">
      <c r="A151" s="29" t="s">
        <v>443</v>
      </c>
      <c r="B151" s="30">
        <v>95</v>
      </c>
      <c r="C151" s="31">
        <v>95</v>
      </c>
      <c r="D151" s="30">
        <v>90</v>
      </c>
      <c r="E151" s="31">
        <v>90</v>
      </c>
      <c r="F151" s="32" t="s">
        <v>449</v>
      </c>
      <c r="G151" s="20">
        <f t="shared" si="0"/>
        <v>5.2631578947368418E-2</v>
      </c>
    </row>
    <row r="152" spans="1:9">
      <c r="A152" s="29" t="s">
        <v>444</v>
      </c>
      <c r="B152" s="30">
        <v>80</v>
      </c>
      <c r="C152" s="31">
        <v>50</v>
      </c>
      <c r="D152" s="30">
        <v>30</v>
      </c>
      <c r="E152" s="31">
        <v>30</v>
      </c>
      <c r="F152" s="25" t="s">
        <v>127</v>
      </c>
      <c r="G152" s="20">
        <f>(C152-E152)/C152</f>
        <v>0.4</v>
      </c>
    </row>
    <row r="153" spans="1:9">
      <c r="A153" s="29" t="s">
        <v>445</v>
      </c>
      <c r="B153" s="30">
        <v>90</v>
      </c>
      <c r="C153" s="31">
        <v>90</v>
      </c>
      <c r="D153" s="30">
        <v>70</v>
      </c>
      <c r="E153" s="31">
        <v>70</v>
      </c>
      <c r="F153" s="25" t="s">
        <v>124</v>
      </c>
      <c r="G153" s="20">
        <f t="shared" si="0"/>
        <v>0.22222222222222221</v>
      </c>
    </row>
    <row r="154" spans="1:9">
      <c r="A154" s="29" t="s">
        <v>446</v>
      </c>
      <c r="B154" s="30">
        <v>95</v>
      </c>
      <c r="C154" s="31">
        <v>90</v>
      </c>
      <c r="D154" s="30">
        <v>80</v>
      </c>
      <c r="E154" s="31">
        <v>80</v>
      </c>
      <c r="F154" s="32" t="s">
        <v>449</v>
      </c>
      <c r="G154" s="20">
        <f t="shared" si="0"/>
        <v>0.1111111111111111</v>
      </c>
      <c r="I154" s="33"/>
    </row>
    <row r="155" spans="1:9">
      <c r="A155" s="29" t="s">
        <v>447</v>
      </c>
      <c r="B155" s="30">
        <v>80</v>
      </c>
      <c r="C155" s="31">
        <v>65</v>
      </c>
      <c r="D155" s="30">
        <v>60</v>
      </c>
      <c r="E155" s="31">
        <v>30</v>
      </c>
      <c r="F155" s="25" t="s">
        <v>125</v>
      </c>
      <c r="G155" s="20">
        <f t="shared" si="0"/>
        <v>0.53846153846153844</v>
      </c>
    </row>
    <row r="156" spans="1:9">
      <c r="A156" s="34" t="s">
        <v>448</v>
      </c>
      <c r="B156" s="35">
        <v>90</v>
      </c>
      <c r="C156" s="36">
        <v>90</v>
      </c>
      <c r="D156" s="35">
        <v>70</v>
      </c>
      <c r="E156" s="36">
        <v>70</v>
      </c>
      <c r="F156" s="25" t="s">
        <v>125</v>
      </c>
      <c r="G156" s="20">
        <f t="shared" si="0"/>
        <v>0.22222222222222221</v>
      </c>
    </row>
    <row r="157" spans="1:9">
      <c r="A157" s="20"/>
      <c r="B157" s="20"/>
      <c r="C157" s="20"/>
      <c r="D157" s="20"/>
      <c r="E157" s="20"/>
      <c r="F157" s="20"/>
      <c r="G157" s="20"/>
    </row>
    <row r="158" spans="1:9">
      <c r="A158" s="20"/>
      <c r="B158" s="20"/>
      <c r="C158" s="20"/>
      <c r="D158" s="20"/>
      <c r="E158" s="20"/>
      <c r="F158" s="20"/>
      <c r="G158" s="20"/>
    </row>
    <row r="159" spans="1:9">
      <c r="A159" s="20" t="s">
        <v>128</v>
      </c>
      <c r="B159" s="20">
        <f>AVERAGEIF(F139:F156,A159,G139:G156)</f>
        <v>0.38382283834586467</v>
      </c>
      <c r="C159" s="20"/>
      <c r="D159" s="20"/>
      <c r="E159" s="20"/>
      <c r="F159" s="20"/>
      <c r="G159" s="20"/>
    </row>
    <row r="160" spans="1:9">
      <c r="A160" s="20" t="s">
        <v>437</v>
      </c>
      <c r="B160" s="20">
        <f>AVERAGEIF(F139:F156,A160,G139:G156)</f>
        <v>0.1111111111111111</v>
      </c>
      <c r="C160" s="20"/>
      <c r="D160" s="20"/>
      <c r="E160" s="20"/>
      <c r="F160" s="20"/>
      <c r="G160" s="20"/>
    </row>
    <row r="161" spans="1:7">
      <c r="A161" s="20" t="s">
        <v>127</v>
      </c>
      <c r="B161" s="20">
        <f>AVERAGEIF(F139:F156,A161,G139:G156)</f>
        <v>0.4</v>
      </c>
      <c r="C161" s="20"/>
      <c r="D161" s="20"/>
      <c r="E161" s="20"/>
      <c r="F161" s="20"/>
      <c r="G161" s="20"/>
    </row>
    <row r="162" spans="1:7">
      <c r="A162" s="20" t="s">
        <v>124</v>
      </c>
      <c r="B162" s="20">
        <f>AVERAGEIF(F139:F156,A162,G139:G156)</f>
        <v>0.22222222222222221</v>
      </c>
      <c r="C162" s="20"/>
      <c r="D162" s="20"/>
      <c r="E162" s="20"/>
      <c r="F162" s="20"/>
      <c r="G162" s="20"/>
    </row>
    <row r="163" spans="1:7">
      <c r="A163" s="20" t="s">
        <v>125</v>
      </c>
      <c r="B163" s="20">
        <f>AVERAGEIF(F139:F156,A163,G139:G156)</f>
        <v>0.38034188034188032</v>
      </c>
      <c r="C163" s="20"/>
      <c r="D163" s="20"/>
      <c r="E163" s="20"/>
      <c r="F163" s="20"/>
      <c r="G163" s="20"/>
    </row>
    <row r="165" spans="1:7">
      <c r="A165" s="423" t="s">
        <v>173</v>
      </c>
      <c r="B165" s="423"/>
      <c r="C165" s="423"/>
      <c r="D165" s="423"/>
      <c r="E165" s="423"/>
    </row>
    <row r="166" spans="1:7" ht="16" thickBot="1">
      <c r="A166" t="s">
        <v>174</v>
      </c>
      <c r="B166" s="13">
        <v>0.4</v>
      </c>
    </row>
    <row r="167" spans="1:7" ht="16" thickBot="1">
      <c r="A167" t="s">
        <v>175</v>
      </c>
      <c r="B167" s="37">
        <f>(1+B166)^(1/(2020-2010))-1</f>
        <v>3.4219694129380196E-2</v>
      </c>
    </row>
    <row r="168" spans="1:7">
      <c r="B168" s="38"/>
    </row>
    <row r="169" spans="1:7">
      <c r="A169" s="423" t="s">
        <v>411</v>
      </c>
      <c r="B169" s="423"/>
    </row>
    <row r="170" spans="1:7">
      <c r="A170" t="s">
        <v>412</v>
      </c>
      <c r="B170" s="39">
        <v>972.7</v>
      </c>
    </row>
    <row r="171" spans="1:7" ht="16" thickBot="1">
      <c r="A171" t="s">
        <v>413</v>
      </c>
      <c r="B171" s="40">
        <f>400.9+53.5+276.5+255.7+63.5+462.5+B170+975.4+227.6+436.5</f>
        <v>4124.8</v>
      </c>
    </row>
    <row r="172" spans="1:7" ht="16" thickBot="1">
      <c r="A172" t="s">
        <v>414</v>
      </c>
      <c r="B172" s="37">
        <f>B170/B171</f>
        <v>0.23581749418153608</v>
      </c>
    </row>
    <row r="173" spans="1:7">
      <c r="B173" s="38"/>
    </row>
    <row r="174" spans="1:7">
      <c r="A174" s="423" t="s">
        <v>180</v>
      </c>
      <c r="B174" s="423"/>
      <c r="C174" s="423"/>
      <c r="D174" s="423"/>
      <c r="E174" s="423"/>
    </row>
    <row r="175" spans="1:7" ht="16" thickBot="1">
      <c r="A175" t="s">
        <v>421</v>
      </c>
      <c r="B175" s="38">
        <v>0.1246</v>
      </c>
    </row>
    <row r="176" spans="1:7" ht="16" thickBot="1">
      <c r="A176" t="s">
        <v>416</v>
      </c>
      <c r="B176" s="37">
        <f>1-B175</f>
        <v>0.87539999999999996</v>
      </c>
    </row>
    <row r="178" spans="1:5">
      <c r="A178" s="423" t="s">
        <v>176</v>
      </c>
      <c r="B178" s="423"/>
      <c r="C178" s="423"/>
      <c r="D178" s="423"/>
      <c r="E178" s="423"/>
    </row>
    <row r="179" spans="1:5">
      <c r="A179" t="s">
        <v>418</v>
      </c>
      <c r="B179">
        <v>197000</v>
      </c>
    </row>
    <row r="180" spans="1:5" ht="16" thickBot="1">
      <c r="A180" t="s">
        <v>419</v>
      </c>
      <c r="B180">
        <v>175000</v>
      </c>
    </row>
    <row r="181" spans="1:5" ht="16" thickBot="1">
      <c r="A181" t="s">
        <v>177</v>
      </c>
      <c r="B181" s="12">
        <f>B179/B180</f>
        <v>1.1257142857142857</v>
      </c>
    </row>
    <row r="183" spans="1:5">
      <c r="A183" s="423" t="s">
        <v>178</v>
      </c>
      <c r="B183" s="423"/>
      <c r="C183" s="423"/>
      <c r="D183" s="423"/>
      <c r="E183" s="423"/>
    </row>
    <row r="184" spans="1:5">
      <c r="A184" t="s">
        <v>2277</v>
      </c>
      <c r="B184" s="164">
        <v>1.2E-2</v>
      </c>
    </row>
    <row r="185" spans="1:5">
      <c r="A185" t="s">
        <v>2278</v>
      </c>
      <c r="B185" s="164">
        <v>2.4E-2</v>
      </c>
    </row>
    <row r="186" spans="1:5">
      <c r="A186" t="s">
        <v>2279</v>
      </c>
      <c r="B186">
        <f>2050-2018+1</f>
        <v>33</v>
      </c>
    </row>
    <row r="187" spans="1:5">
      <c r="A187" t="s">
        <v>2280</v>
      </c>
      <c r="B187" s="11">
        <f>(1-B184)^B186</f>
        <v>0.67139665221009714</v>
      </c>
    </row>
    <row r="188" spans="1:5" ht="16" thickBot="1">
      <c r="A188" t="s">
        <v>2281</v>
      </c>
      <c r="B188" s="11">
        <f>(1-B185)^B186</f>
        <v>0.44858421050781644</v>
      </c>
    </row>
    <row r="189" spans="1:5" ht="16" thickBot="1">
      <c r="A189" t="s">
        <v>2282</v>
      </c>
      <c r="B189" s="12">
        <f>(B187-B188)/B187</f>
        <v>0.33186409400289502</v>
      </c>
    </row>
    <row r="191" spans="1:5">
      <c r="A191" s="423" t="s">
        <v>190</v>
      </c>
      <c r="B191" s="423"/>
      <c r="C191" s="423"/>
      <c r="D191" s="423"/>
      <c r="E191" s="423"/>
    </row>
    <row r="192" spans="1:5">
      <c r="A192" s="16" t="s">
        <v>182</v>
      </c>
      <c r="B192" s="16" t="s">
        <v>183</v>
      </c>
      <c r="C192" s="16"/>
    </row>
    <row r="193" spans="1:9">
      <c r="A193" t="s">
        <v>184</v>
      </c>
      <c r="B193" s="17">
        <v>15277777.777777778</v>
      </c>
      <c r="C193" t="s">
        <v>185</v>
      </c>
    </row>
    <row r="194" spans="1:9">
      <c r="A194" t="s">
        <v>186</v>
      </c>
      <c r="B194" s="17">
        <f>3.4*10^6</f>
        <v>3400000</v>
      </c>
      <c r="C194" s="41"/>
    </row>
    <row r="195" spans="1:9">
      <c r="A195" t="s">
        <v>187</v>
      </c>
      <c r="B195">
        <v>2</v>
      </c>
    </row>
    <row r="196" spans="1:9" ht="16" thickBot="1">
      <c r="A196" t="s">
        <v>188</v>
      </c>
      <c r="B196" s="17">
        <f>B195*B194</f>
        <v>6800000</v>
      </c>
    </row>
    <row r="197" spans="1:9" ht="16" thickBot="1">
      <c r="A197" t="s">
        <v>189</v>
      </c>
      <c r="B197" s="12">
        <f>B196/B193</f>
        <v>0.44509090909090909</v>
      </c>
    </row>
    <row r="199" spans="1:9">
      <c r="A199" s="214" t="s">
        <v>3112</v>
      </c>
    </row>
    <row r="201" spans="1:9">
      <c r="A201" s="215" t="s">
        <v>3133</v>
      </c>
      <c r="B201" s="425" t="s">
        <v>3116</v>
      </c>
      <c r="C201" s="425"/>
      <c r="D201" s="425"/>
      <c r="E201" s="425"/>
      <c r="F201" s="425"/>
      <c r="G201" s="425"/>
      <c r="H201" s="425"/>
      <c r="I201" s="425"/>
    </row>
    <row r="202" spans="1:9">
      <c r="A202" s="42" t="s">
        <v>3117</v>
      </c>
      <c r="B202" s="42" t="s">
        <v>3118</v>
      </c>
      <c r="C202" s="42" t="s">
        <v>3119</v>
      </c>
      <c r="D202" s="42" t="s">
        <v>3120</v>
      </c>
      <c r="E202" s="42" t="s">
        <v>2387</v>
      </c>
      <c r="F202" s="42" t="s">
        <v>88</v>
      </c>
      <c r="G202" s="42" t="s">
        <v>3121</v>
      </c>
      <c r="H202" s="42" t="s">
        <v>3122</v>
      </c>
      <c r="I202" s="42" t="s">
        <v>3123</v>
      </c>
    </row>
    <row r="203" spans="1:9">
      <c r="A203" s="42" t="s">
        <v>3124</v>
      </c>
      <c r="B203">
        <v>0</v>
      </c>
      <c r="C203">
        <v>6</v>
      </c>
      <c r="D203">
        <v>9</v>
      </c>
      <c r="E203">
        <v>25</v>
      </c>
      <c r="F203">
        <v>21</v>
      </c>
      <c r="G203">
        <v>215</v>
      </c>
      <c r="H203">
        <v>81</v>
      </c>
      <c r="I203">
        <v>134</v>
      </c>
    </row>
    <row r="204" spans="1:9">
      <c r="A204" s="42" t="s">
        <v>3125</v>
      </c>
      <c r="B204">
        <v>4</v>
      </c>
      <c r="C204">
        <v>3</v>
      </c>
      <c r="D204">
        <v>15</v>
      </c>
      <c r="E204">
        <v>40</v>
      </c>
      <c r="F204">
        <v>43</v>
      </c>
      <c r="G204">
        <v>163</v>
      </c>
      <c r="H204">
        <v>56</v>
      </c>
      <c r="I204">
        <v>94</v>
      </c>
    </row>
    <row r="205" spans="1:9" ht="16" thickBot="1">
      <c r="A205" s="42" t="s">
        <v>3126</v>
      </c>
      <c r="B205">
        <f>B204-B203</f>
        <v>4</v>
      </c>
      <c r="C205">
        <f t="shared" ref="C205:I205" si="1">C204-C203</f>
        <v>-3</v>
      </c>
      <c r="D205">
        <f t="shared" si="1"/>
        <v>6</v>
      </c>
      <c r="E205">
        <f t="shared" si="1"/>
        <v>15</v>
      </c>
      <c r="F205">
        <f t="shared" si="1"/>
        <v>22</v>
      </c>
      <c r="G205">
        <f t="shared" si="1"/>
        <v>-52</v>
      </c>
      <c r="H205">
        <f t="shared" si="1"/>
        <v>-25</v>
      </c>
      <c r="I205">
        <f t="shared" si="1"/>
        <v>-40</v>
      </c>
    </row>
    <row r="206" spans="1:9" ht="16" thickBot="1">
      <c r="A206" t="s">
        <v>3127</v>
      </c>
      <c r="B206" s="12">
        <f>SUM(G205:H205)/SUM(G203:H203)</f>
        <v>-0.26013513513513514</v>
      </c>
    </row>
    <row r="207" spans="1:9" ht="16" thickBot="1">
      <c r="A207" t="s">
        <v>3128</v>
      </c>
      <c r="B207" s="12">
        <f>I205/I203</f>
        <v>-0.29850746268656714</v>
      </c>
    </row>
    <row r="209" spans="1:9">
      <c r="A209" s="215" t="s">
        <v>3134</v>
      </c>
      <c r="B209" s="425" t="s">
        <v>3116</v>
      </c>
      <c r="C209" s="425"/>
      <c r="D209" s="425"/>
      <c r="E209" s="425"/>
      <c r="F209" s="425"/>
      <c r="G209" s="425"/>
      <c r="H209" s="425"/>
      <c r="I209" s="425"/>
    </row>
    <row r="210" spans="1:9">
      <c r="A210" s="42" t="s">
        <v>3117</v>
      </c>
      <c r="B210" s="42" t="s">
        <v>3118</v>
      </c>
      <c r="C210" s="42" t="s">
        <v>3119</v>
      </c>
      <c r="D210" s="42" t="s">
        <v>3120</v>
      </c>
      <c r="E210" s="42" t="s">
        <v>2387</v>
      </c>
      <c r="F210" s="42" t="s">
        <v>88</v>
      </c>
      <c r="G210" s="42" t="s">
        <v>3121</v>
      </c>
      <c r="H210" s="42" t="s">
        <v>3122</v>
      </c>
      <c r="I210" s="42" t="s">
        <v>3123</v>
      </c>
    </row>
    <row r="211" spans="1:9">
      <c r="A211" s="42" t="s">
        <v>3124</v>
      </c>
      <c r="B211">
        <v>0</v>
      </c>
      <c r="C211">
        <v>17</v>
      </c>
      <c r="D211">
        <v>18</v>
      </c>
      <c r="E211">
        <v>22</v>
      </c>
      <c r="F211">
        <v>12</v>
      </c>
      <c r="G211">
        <v>73</v>
      </c>
      <c r="H211">
        <v>21</v>
      </c>
      <c r="I211">
        <v>21</v>
      </c>
    </row>
    <row r="212" spans="1:9">
      <c r="A212" s="42" t="s">
        <v>3125</v>
      </c>
      <c r="B212">
        <v>0</v>
      </c>
      <c r="C212">
        <v>15</v>
      </c>
      <c r="D212">
        <v>22</v>
      </c>
      <c r="E212">
        <v>39</v>
      </c>
      <c r="F212">
        <v>23</v>
      </c>
      <c r="G212">
        <v>51</v>
      </c>
      <c r="H212">
        <v>17</v>
      </c>
      <c r="I212">
        <v>19</v>
      </c>
    </row>
    <row r="213" spans="1:9" ht="16" thickBot="1">
      <c r="A213" s="42" t="s">
        <v>3126</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6" thickBot="1">
      <c r="A214" t="s">
        <v>3127</v>
      </c>
      <c r="B214" s="12">
        <f>SUM(G213:H213)/SUM(G211:H211)</f>
        <v>-0.27659574468085107</v>
      </c>
    </row>
    <row r="215" spans="1:9" ht="16" thickBot="1">
      <c r="A215" t="s">
        <v>3128</v>
      </c>
      <c r="B215" s="12">
        <f>I213/I211</f>
        <v>-9.5238095238095233E-2</v>
      </c>
    </row>
    <row r="217" spans="1:9">
      <c r="A217" s="215" t="s">
        <v>3135</v>
      </c>
      <c r="B217" s="425" t="s">
        <v>3116</v>
      </c>
      <c r="C217" s="425"/>
      <c r="D217" s="425"/>
      <c r="E217" s="425"/>
    </row>
    <row r="218" spans="1:9">
      <c r="A218" s="42" t="s">
        <v>3117</v>
      </c>
      <c r="B218" s="42" t="s">
        <v>3129</v>
      </c>
      <c r="C218" s="42" t="s">
        <v>3130</v>
      </c>
      <c r="D218" s="42" t="s">
        <v>3131</v>
      </c>
      <c r="E218" s="42" t="s">
        <v>88</v>
      </c>
    </row>
    <row r="219" spans="1:9">
      <c r="A219" s="42" t="s">
        <v>3124</v>
      </c>
      <c r="B219">
        <v>112</v>
      </c>
      <c r="C219">
        <v>16</v>
      </c>
      <c r="D219">
        <v>9</v>
      </c>
      <c r="E219">
        <v>134</v>
      </c>
    </row>
    <row r="220" spans="1:9">
      <c r="A220" s="42" t="s">
        <v>3125</v>
      </c>
      <c r="B220">
        <v>87</v>
      </c>
      <c r="C220">
        <v>17</v>
      </c>
      <c r="D220">
        <v>9</v>
      </c>
      <c r="E220">
        <v>151</v>
      </c>
    </row>
    <row r="221" spans="1:9" ht="16" thickBot="1">
      <c r="A221" s="42" t="s">
        <v>3126</v>
      </c>
      <c r="B221">
        <f>B220-B219</f>
        <v>-25</v>
      </c>
      <c r="C221">
        <f t="shared" ref="C221:E221" si="9">C220-C219</f>
        <v>1</v>
      </c>
      <c r="D221">
        <f t="shared" si="9"/>
        <v>0</v>
      </c>
      <c r="E221">
        <f t="shared" si="9"/>
        <v>17</v>
      </c>
    </row>
    <row r="222" spans="1:9" ht="16" thickBot="1">
      <c r="A222" t="s">
        <v>3132</v>
      </c>
      <c r="B222" s="12">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ignoredErrors>
    <ignoredError sqref="B206"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About</vt:lpstr>
      <vt:lpstr>Policy Characteristics</vt:lpstr>
      <vt:lpstr>PolicyLevers</vt:lpstr>
      <vt:lpstr>UnitControlCenter</vt:lpstr>
      <vt:lpstr>OutputGraphs</vt:lpstr>
      <vt:lpstr>Output Graph Color Key</vt:lpstr>
      <vt:lpstr>ReferenceScenarios</vt:lpstr>
      <vt:lpstr>Target Calculations</vt:lpstr>
      <vt:lpstr>Mexico Targets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Travis Franck</cp:lastModifiedBy>
  <dcterms:created xsi:type="dcterms:W3CDTF">2014-07-10T20:44:47Z</dcterms:created>
  <dcterms:modified xsi:type="dcterms:W3CDTF">2024-10-25T15:50:52Z</dcterms:modified>
</cp:coreProperties>
</file>