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mexico\"/>
    </mc:Choice>
  </mc:AlternateContent>
  <xr:revisionPtr revIDLastSave="0" documentId="13_ncr:1_{52C3D16D-E6AA-41D1-970D-6B3691BE4087}" xr6:coauthVersionLast="47" xr6:coauthVersionMax="47" xr10:uidLastSave="{00000000-0000-0000-0000-000000000000}"/>
  <bookViews>
    <workbookView xWindow="12450" yWindow="-16470" windowWidth="29340" windowHeight="16140" tabRatio="762"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<sst xmlns="http://schemas.openxmlformats.org/spreadsheetml/2006/main" count="15320" uniqueCount="3479">
  <si>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</si>
  <si>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</si>
  <si>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</si>
  <si>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</si>
  <si>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</si>
  <si>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</si>
  <si>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</si>
  <si>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</si>
  <si>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</si>
  <si>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</si>
  <si>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</si>
  <si>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</si>
  <si>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</si>
  <si>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</si>
  <si>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</si>
  <si>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</si>
  <si>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</si>
  <si>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</si>
  <si>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</si>
  <si>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</si>
  <si>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</si>
  <si>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</si>
  <si>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</si>
  <si>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</si>
  <si>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</si>
  <si>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</si>
  <si>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</si>
  <si>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</si>
  <si>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</si>
  <si>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</si>
  <si>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</si>
  <si>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</si>
  <si>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</si>
  <si>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</si>
  <si>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</si>
  <si>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</si>
  <si>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</si>
  <si>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</si>
  <si>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</si>
  <si>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</si>
  <si>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</si>
  <si>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</si>
  <si>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</si>
  <si>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</si>
  <si>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</si>
  <si>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</si>
  <si>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</si>
  <si>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</si>
  <si>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</si>
  <si>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</si>
  <si>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</si>
  <si>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</si>
  <si>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</si>
  <si>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</si>
  <si>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</si>
  <si>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</si>
  <si>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</si>
  <si>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</si>
  <si>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</si>
  <si>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</si>
  <si>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</si>
  <si>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</si>
  <si>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</si>
  <si>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</si>
  <si>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</si>
  <si>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</si>
  <si>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</si>
  <si>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</si>
  <si>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</si>
  <si>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</si>
  <si>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</si>
  <si>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</si>
  <si>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</si>
  <si>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</si>
  <si>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</si>
  <si>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</si>
  <si>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</si>
  <si>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</si>
  <si>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</si>
  <si>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</si>
  <si>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</si>
  <si>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</si>
  <si>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</si>
  <si>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</si>
  <si>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</si>
  <si>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</si>
  <si>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</si>
  <si>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</si>
  <si>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</si>
  <si>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</si>
  <si>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</si>
  <si>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</si>
  <si>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</si>
  <si>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</si>
  <si>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</si>
  <si>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</si>
  <si>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</si>
  <si>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</si>
  <si>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</si>
  <si>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</si>
  <si>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</si>
  <si>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</si>
  <si>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</si>
  <si>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</si>
  <si>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</si>
  <si>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</si>
  <si>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</si>
  <si>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</si>
  <si>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</si>
  <si>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</si>
  <si>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</si>
  <si>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</si>
  <si>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</si>
  <si>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</si>
  <si>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</si>
  <si>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</si>
  <si>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</si>
  <si>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</si>
  <si>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</si>
  <si>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</si>
  <si>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</si>
  <si>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</si>
  <si>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</si>
  <si>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</si>
  <si>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</si>
  <si>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</si>
  <si>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</si>
  <si>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</si>
  <si>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</si>
  <si>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</si>
  <si>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</si>
  <si>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</si>
  <si>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</si>
  <si>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</si>
  <si>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</si>
  <si>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</si>
  <si>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</si>
  <si>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</si>
  <si>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</si>
  <si>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</si>
  <si>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</si>
  <si>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</si>
  <si>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</si>
  <si>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</si>
  <si>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</si>
  <si>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</si>
  <si>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</si>
  <si>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</si>
  <si>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</si>
  <si>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</si>
  <si>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</si>
  <si>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</si>
  <si>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</si>
  <si>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</si>
  <si>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</si>
  <si>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</si>
  <si>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</si>
  <si>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</si>
  <si>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</si>
  <si>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</si>
  <si>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</si>
  <si>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</si>
  <si>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</si>
  <si>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</si>
  <si>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</si>
  <si>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</si>
  <si>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</si>
  <si>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</si>
  <si>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</si>
  <si>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</si>
  <si>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</si>
  <si>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</si>
  <si>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</si>
  <si>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</si>
  <si>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</si>
  <si>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</si>
  <si>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</si>
  <si>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</si>
  <si>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</si>
  <si>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</si>
  <si>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</si>
  <si>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</si>
  <si>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</si>
  <si>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</si>
  <si>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</si>
  <si>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</si>
  <si>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</si>
  <si>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</si>
  <si>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</si>
  <si>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</si>
  <si>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</si>
  <si>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</si>
  <si>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</si>
  <si>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</si>
  <si>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</si>
  <si>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</si>
  <si>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</si>
  <si>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</si>
  <si>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</si>
  <si>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</si>
  <si>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</si>
  <si>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</si>
  <si>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</si>
  <si>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</si>
  <si>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</si>
  <si>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</si>
  <si>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</si>
  <si>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</si>
  <si>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</si>
  <si>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</si>
  <si>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</si>
  <si>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</si>
  <si>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</si>
  <si>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</si>
  <si>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</si>
  <si>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</si>
  <si>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</si>
  <si>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</si>
  <si>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</si>
  <si>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</si>
  <si>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</si>
  <si>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</si>
  <si>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</si>
  <si>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</si>
  <si>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</si>
  <si>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</si>
  <si>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</si>
  <si>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</si>
  <si>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</si>
  <si>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</si>
  <si>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</si>
  <si>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</si>
  <si>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</si>
  <si>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</si>
  <si>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</si>
  <si>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</si>
  <si>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</si>
  <si>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</si>
  <si>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</si>
  <si>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</si>
  <si>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</si>
  <si>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</si>
  <si>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</si>
  <si>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</si>
  <si>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</si>
  <si>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</si>
  <si>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</si>
  <si>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</si>
  <si>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</si>
  <si>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</si>
  <si>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</si>
  <si>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</si>
  <si>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</si>
  <si>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</si>
  <si>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</si>
  <si>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</si>
  <si>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</si>
  <si>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</si>
  <si>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</si>
  <si>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</si>
  <si>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</si>
  <si>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</si>
  <si>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</si>
  <si>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</si>
  <si>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</si>
  <si>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</si>
  <si>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</si>
  <si>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</si>
  <si>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</si>
  <si>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</si>
  <si>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</si>
  <si>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</si>
  <si>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</si>
  <si>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</si>
  <si>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</si>
  <si>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</si>
  <si>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</si>
  <si>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</si>
  <si>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</si>
  <si>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</si>
  <si>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</si>
  <si>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</si>
  <si>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</si>
  <si>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</si>
  <si>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</si>
  <si>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</si>
  <si>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</si>
  <si>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</si>
  <si>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</si>
  <si>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</si>
  <si>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</si>
  <si>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</si>
  <si>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</si>
  <si>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</si>
  <si>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</si>
  <si>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</si>
  <si>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</si>
  <si>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</si>
  <si>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</si>
  <si>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</si>
  <si>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</si>
  <si>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</si>
  <si>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</si>
  <si>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</si>
  <si>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</si>
  <si>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</si>
  <si>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</si>
  <si>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</si>
  <si>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</si>
  <si>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</si>
  <si>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</si>
  <si>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</si>
  <si>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</si>
  <si>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</si>
  <si>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</si>
  <si>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</si>
  <si>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</si>
  <si>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</si>
  <si>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</si>
  <si>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</si>
  <si>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</si>
  <si>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</si>
  <si>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</si>
  <si>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</si>
  <si>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</si>
  <si>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</si>
  <si>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</si>
  <si>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</si>
  <si>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</si>
  <si>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</si>
  <si>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</si>
  <si>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</si>
  <si>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</si>
  <si>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</si>
  <si>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</si>
  <si>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</si>
  <si>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</si>
  <si>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</si>
  <si>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</si>
  <si>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</si>
  <si>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</si>
  <si>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</si>
  <si>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</si>
  <si>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</si>
  <si>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</si>
  <si>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</si>
  <si>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</si>
  <si>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</si>
  <si>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</si>
  <si>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</si>
  <si>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</si>
  <si>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</si>
  <si>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</si>
  <si>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</si>
  <si>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</si>
  <si>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</si>
  <si>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</si>
  <si>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</si>
  <si>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</si>
  <si>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</si>
  <si>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</si>
  <si>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</si>
  <si>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</si>
  <si>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</si>
  <si>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</si>
  <si>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</si>
  <si>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</si>
  <si>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</si>
  <si>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</si>
  <si>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</si>
  <si>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</si>
  <si>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</si>
  <si>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</si>
  <si>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</si>
  <si>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</si>
  <si>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</si>
  <si>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</si>
  <si>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</si>
  <si>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</si>
  <si>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</si>
  <si>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</si>
  <si>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</si>
  <si>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</si>
  <si>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</si>
  <si>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</si>
  <si>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</si>
  <si>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</si>
  <si>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</si>
  <si>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</si>
  <si>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</si>
  <si>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</si>
  <si>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</si>
  <si>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</si>
  <si>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</si>
  <si>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</si>
  <si>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</si>
  <si>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</si>
  <si>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</si>
  <si>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</si>
  <si>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</si>
  <si>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</si>
  <si>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</si>
  <si>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</si>
  <si>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</si>
  <si>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</si>
  <si>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</si>
  <si>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</si>
  <si>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</si>
  <si>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</si>
  <si>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</si>
  <si>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</si>
  <si>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</si>
  <si>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</si>
  <si>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</si>
  <si>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</si>
  <si>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</si>
  <si>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</si>
  <si>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</si>
  <si>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</si>
  <si>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</si>
  <si>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</si>
  <si>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</si>
  <si>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</si>
  <si>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</si>
  <si>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</si>
  <si>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</si>
  <si>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</si>
  <si>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</si>
  <si>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</si>
  <si>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</si>
  <si>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</si>
  <si>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</si>
  <si>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</si>
  <si>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</si>
  <si>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</si>
  <si>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</si>
  <si>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</si>
  <si>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</si>
  <si>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</si>
  <si>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</si>
  <si>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</si>
  <si>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</si>
  <si>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</si>
  <si>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</si>
  <si>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</si>
  <si>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</si>
  <si>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</si>
  <si>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</si>
  <si>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</si>
  <si>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</si>
  <si>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</si>
  <si>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</si>
  <si>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</si>
  <si>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</si>
  <si>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</si>
  <si>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</si>
  <si>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</si>
  <si>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</si>
  <si>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</si>
  <si>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</si>
  <si>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</si>
  <si>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</si>
  <si>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</si>
  <si>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</si>
  <si>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</si>
  <si>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</si>
  <si>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</si>
  <si>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</si>
  <si>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</si>
  <si>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</si>
  <si>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</si>
  <si>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</si>
  <si>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</si>
  <si>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</si>
  <si>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</si>
  <si>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</si>
  <si>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</si>
  <si>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</si>
  <si>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</si>
  <si>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</si>
  <si>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</si>
  <si>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</si>
  <si>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</si>
  <si>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</si>
  <si>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</si>
  <si>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</si>
  <si>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</si>
  <si>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</si>
  <si>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</si>
  <si>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</si>
  <si>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</si>
  <si>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</si>
  <si>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</si>
  <si>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</si>
  <si>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</si>
  <si>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</si>
  <si>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</si>
  <si>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</si>
  <si>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</si>
  <si>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</si>
  <si>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</si>
  <si>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</si>
  <si>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</si>
  <si>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</si>
  <si>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</si>
  <si>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</si>
  <si>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</si>
  <si>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</si>
  <si>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</si>
  <si>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</si>
  <si>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</si>
  <si>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</si>
  <si>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</si>
  <si>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</si>
  <si>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</si>
  <si>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</si>
  <si>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</si>
  <si>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</si>
  <si>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</si>
  <si>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</si>
  <si>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</si>
  <si>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</si>
  <si>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</si>
  <si>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</si>
  <si>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</si>
  <si>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</si>
  <si>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</si>
  <si>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</si>
  <si>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</si>
  <si>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</si>
  <si>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</si>
  <si>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</si>
  <si>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</si>
  <si>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</si>
  <si>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</si>
  <si>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</si>
  <si>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</si>
  <si>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</si>
  <si>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</si>
  <si>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</si>
  <si>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</si>
  <si>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</si>
  <si>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</si>
  <si>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</si>
  <si>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</si>
  <si>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</si>
  <si>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</si>
  <si>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</si>
  <si>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</si>
  <si>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</si>
  <si>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</si>
  <si>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</si>
  <si>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</si>
  <si>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</si>
  <si>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</si>
  <si>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</si>
  <si>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</si>
  <si>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</si>
  <si>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</si>
  <si>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</si>
  <si>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</si>
  <si>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</si>
  <si>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</si>
  <si>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</si>
  <si>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</si>
  <si>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</si>
  <si>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</si>
  <si>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</si>
  <si>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</si>
  <si>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</si>
  <si>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</si>
  <si>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</si>
  <si>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</si>
  <si>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</si>
  <si>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</si>
  <si>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</si>
  <si>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</si>
  <si>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</si>
  <si>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</si>
  <si>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</si>
  <si>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</si>
  <si>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</si>
  <si>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</si>
  <si>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</si>
  <si>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</si>
  <si>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</si>
  <si>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</si>
  <si>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</si>
  <si>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</si>
  <si>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</si>
  <si>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</si>
  <si>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</si>
  <si>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</si>
  <si>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</si>
  <si>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</si>
  <si>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</si>
  <si>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</si>
  <si>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</si>
  <si>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</si>
  <si>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</si>
  <si>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</si>
  <si>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</si>
  <si>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</si>
  <si>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</si>
  <si>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</si>
  <si>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</si>
  <si>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</si>
  <si>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</si>
  <si>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</si>
  <si>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</si>
  <si>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</si>
  <si>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</si>
  <si>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</si>
  <si>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</si>
  <si>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</si>
  <si>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</si>
  <si>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</si>
  <si>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</si>
  <si>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</si>
  <si>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</si>
  <si>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</si>
  <si>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</si>
  <si>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</si>
  <si>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</si>
  <si>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</si>
  <si>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</si>
  <si>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</si>
  <si>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</si>
  <si>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</si>
  <si>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</si>
  <si>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</si>
  <si>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</si>
  <si>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</si>
  <si>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</si>
  <si>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</si>
  <si>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</si>
  <si>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</si>
  <si>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</si>
  <si>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</si>
  <si>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</si>
  <si>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</si>
  <si>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</si>
  <si>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</si>
  <si>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</si>
  <si>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</si>
  <si>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</si>
  <si>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</si>
  <si>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</si>
  <si>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</si>
  <si>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</si>
  <si>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</si>
  <si>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</si>
  <si>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</si>
  <si>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</si>
  <si>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</si>
  <si>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</si>
  <si>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</si>
  <si>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</si>
  <si>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</si>
  <si>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</si>
  <si>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</si>
  <si>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</si>
  <si>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</si>
  <si>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</si>
  <si>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</si>
  <si>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</si>
  <si>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</si>
  <si>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</si>
  <si>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</si>
  <si>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</si>
  <si>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</si>
  <si>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</si>
  <si>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</si>
  <si>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</si>
  <si>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</si>
  <si>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</si>
  <si>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</si>
  <si>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</si>
  <si>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</si>
  <si>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</si>
  <si>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</si>
  <si>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</si>
  <si>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</si>
  <si>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</si>
  <si>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</si>
  <si>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</si>
  <si>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</si>
  <si>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</si>
  <si>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</si>
  <si>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</si>
  <si>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</si>
  <si>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</si>
  <si>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</si>
  <si>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</si>
  <si>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</si>
  <si>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</si>
  <si>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</si>
  <si>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</si>
  <si>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</si>
  <si>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</si>
  <si>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</si>
  <si>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</si>
  <si>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</si>
  <si>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</si>
  <si>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</si>
  <si>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</si>
  <si>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</si>
  <si>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</si>
  <si>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</si>
  <si>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</si>
  <si>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</si>
  <si>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</si>
  <si>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</si>
  <si>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</si>
  <si>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</si>
  <si>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</si>
  <si>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</si>
  <si>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</si>
  <si>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</si>
  <si>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</si>
  <si>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</si>
  <si>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</si>
  <si>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</si>
  <si>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</si>
  <si>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</si>
  <si>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</si>
  <si>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</si>
  <si>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</si>
  <si>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</si>
  <si>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</si>
  <si>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</si>
  <si>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</si>
  <si>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</si>
  <si>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</si>
  <si>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</si>
  <si>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</si>
  <si>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</si>
  <si>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</si>
  <si>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</si>
  <si>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</si>
  <si>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</si>
  <si>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</si>
  <si>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</si>
  <si>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</si>
  <si>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</si>
  <si>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</si>
  <si>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</si>
  <si>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</si>
  <si>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</si>
  <si>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</si>
  <si>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</si>
  <si>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</si>
  <si>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</si>
  <si>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</si>
  <si>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</si>
  <si>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</si>
  <si>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</si>
  <si>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</si>
  <si>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</si>
  <si>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</si>
  <si>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</si>
  <si>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</si>
  <si>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</si>
  <si>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</si>
  <si>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</si>
  <si>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</si>
  <si>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</si>
  <si>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</si>
  <si>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</si>
  <si>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</si>
  <si>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</si>
  <si>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</si>
  <si>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</si>
  <si>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</si>
  <si>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</si>
  <si>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</si>
  <si>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</si>
  <si>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</si>
  <si>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</si>
  <si>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</si>
  <si>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</si>
  <si>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</si>
  <si>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</si>
  <si>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</si>
  <si>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</si>
  <si>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</si>
  <si>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</si>
  <si>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</si>
  <si>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</si>
  <si>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</si>
  <si>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</si>
  <si>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</si>
  <si>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</si>
  <si>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</si>
  <si>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</si>
  <si>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</si>
  <si>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</si>
  <si>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</si>
  <si>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</si>
  <si>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</si>
  <si>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</si>
  <si>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</si>
  <si>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</si>
  <si>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</si>
  <si>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</si>
  <si>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</si>
  <si>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</si>
  <si>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</si>
  <si>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</si>
  <si>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</si>
  <si>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</si>
  <si>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</si>
  <si>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</si>
  <si>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</si>
  <si>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</si>
  <si>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</si>
  <si>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</si>
  <si>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</si>
  <si>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</si>
  <si>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</si>
  <si>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</si>
  <si>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</si>
  <si>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</si>
  <si>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</si>
  <si>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</si>
  <si>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</si>
  <si>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</si>
  <si>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</si>
  <si>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</si>
  <si>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</si>
  <si>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</si>
  <si>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</si>
  <si>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</si>
  <si>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</si>
  <si>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</si>
  <si>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</si>
  <si>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</si>
  <si>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</si>
  <si>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</si>
  <si>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</si>
  <si>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</si>
  <si>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</si>
  <si>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</si>
  <si>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</si>
  <si>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</si>
  <si>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</si>
  <si>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</si>
  <si>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</si>
  <si>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</si>
  <si>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</si>
  <si>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</si>
  <si>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</si>
  <si>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</si>
  <si>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</si>
  <si>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</si>
  <si>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</si>
  <si>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</si>
  <si>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</si>
  <si>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</si>
  <si>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</si>
  <si>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</si>
  <si>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</si>
  <si>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</si>
  <si>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</si>
  <si>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</si>
  <si>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</si>
  <si>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</si>
  <si>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</si>
  <si>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</si>
  <si>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</si>
  <si>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</si>
  <si>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</si>
  <si>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</si>
  <si>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</si>
  <si>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</si>
  <si>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</si>
  <si>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</si>
  <si>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</si>
  <si>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</si>
  <si>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</si>
  <si>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</si>
  <si>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</si>
  <si>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</si>
  <si>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</si>
  <si>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</si>
  <si>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</si>
  <si>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</si>
  <si>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</si>
  <si>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</si>
  <si>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</si>
  <si>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</si>
  <si>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</si>
  <si>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</si>
  <si>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</si>
  <si>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</si>
  <si>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</si>
  <si>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</si>
  <si>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</si>
  <si>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</si>
  <si>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</si>
  <si>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</si>
  <si>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</si>
  <si>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</si>
  <si>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</si>
  <si>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</si>
  <si>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</si>
  <si>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</si>
  <si>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</si>
  <si>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</si>
  <si>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</si>
  <si>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</si>
  <si>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</si>
  <si>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</si>
  <si>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</si>
  <si>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</si>
  <si>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</si>
  <si>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</si>
  <si>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</si>
  <si>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</si>
  <si>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</si>
  <si>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</si>
  <si>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</si>
  <si>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</si>
  <si>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</si>
  <si>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</si>
  <si>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</si>
  <si>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</si>
  <si>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</si>
  <si>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</si>
  <si>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</si>
  <si>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</si>
  <si>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</si>
  <si>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</si>
  <si>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</si>
  <si>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</si>
  <si>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</si>
  <si>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</si>
  <si>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</si>
  <si>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</si>
  <si>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</si>
  <si>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</si>
  <si>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</si>
  <si>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</si>
  <si>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</si>
  <si>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</si>
  <si>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</si>
  <si>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</si>
  <si>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</si>
  <si>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</si>
  <si>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</si>
  <si>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</si>
  <si>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</si>
  <si>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</si>
  <si>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</si>
  <si>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</si>
  <si>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</si>
  <si>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</si>
  <si>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</si>
  <si>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</si>
  <si>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</si>
  <si>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</si>
  <si>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</si>
  <si>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</si>
  <si>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</si>
  <si>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</si>
  <si>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</si>
  <si>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</si>
  <si>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</si>
  <si>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</si>
  <si>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</si>
  <si>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</si>
  <si>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</si>
  <si>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</si>
  <si>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</si>
  <si>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</si>
  <si>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</si>
  <si>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</si>
  <si>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</si>
  <si>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</si>
  <si>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</si>
  <si>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</si>
  <si>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</si>
  <si>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</si>
  <si>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</si>
  <si>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</si>
  <si>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</si>
  <si>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</si>
  <si>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</si>
  <si>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</si>
  <si>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</si>
  <si>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</si>
  <si>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</si>
  <si>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</si>
  <si>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</si>
  <si>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</si>
  <si>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</si>
  <si>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</si>
  <si>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</si>
  <si>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</si>
  <si>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</si>
  <si>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</si>
  <si>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</si>
  <si>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</si>
  <si>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</si>
  <si>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</si>
  <si>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</si>
  <si>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</si>
  <si>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</si>
  <si>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</si>
  <si>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</si>
  <si>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</si>
  <si>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</si>
  <si>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</si>
  <si>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</si>
  <si>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</si>
  <si>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</si>
  <si>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</si>
  <si>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</si>
  <si>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</si>
  <si>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</si>
  <si>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</si>
  <si>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</si>
  <si>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</si>
  <si>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</si>
  <si>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</si>
  <si>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</si>
  <si>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</si>
  <si>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</si>
  <si>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</si>
  <si>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</si>
  <si>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</si>
  <si>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</si>
  <si>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</si>
  <si>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</si>
  <si>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</si>
  <si>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</si>
  <si>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</si>
  <si>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</si>
  <si>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</si>
  <si>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</si>
  <si>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</si>
  <si>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</si>
  <si>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</si>
  <si>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</si>
  <si>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</si>
  <si>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</si>
  <si>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</si>
  <si>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</si>
  <si>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</si>
  <si>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</si>
  <si>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</si>
  <si>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</si>
  <si>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</si>
  <si>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</si>
  <si>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</si>
  <si>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</si>
  <si>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</si>
  <si>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</si>
  <si>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</si>
  <si>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</si>
  <si>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</si>
  <si>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</si>
  <si>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</si>
  <si>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</si>
  <si>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</si>
  <si>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</si>
  <si>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</si>
  <si>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</si>
  <si>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</si>
  <si>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</si>
  <si>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</si>
  <si>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</si>
  <si>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</si>
  <si>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</si>
  <si>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</si>
  <si>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</si>
  <si>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</si>
  <si>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</si>
  <si>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</si>
  <si>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</si>
  <si>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</si>
  <si>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</si>
  <si>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</si>
  <si>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</si>
  <si>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</si>
  <si>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</si>
  <si>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</si>
  <si>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</si>
  <si>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</si>
  <si>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</si>
  <si>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</si>
  <si>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</si>
  <si>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</si>
  <si>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</si>
  <si>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</si>
  <si>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</si>
  <si>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</si>
  <si>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</si>
  <si>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</si>
  <si>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</si>
  <si>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</si>
  <si>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</si>
  <si>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</si>
  <si>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</si>
  <si>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</si>
  <si>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</si>
  <si>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</si>
  <si>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</si>
  <si>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</si>
  <si>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</si>
  <si>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</si>
  <si>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</si>
  <si>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</si>
  <si>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</si>
  <si>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</si>
  <si>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</si>
  <si>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</si>
  <si>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</si>
  <si>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</si>
  <si>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</si>
  <si>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</si>
  <si>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</si>
  <si>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</si>
  <si>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</si>
  <si>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</si>
  <si>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</si>
  <si>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</si>
  <si>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</si>
  <si>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</si>
  <si>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</si>
  <si>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</si>
  <si>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</si>
  <si>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</si>
  <si>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</si>
  <si>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</si>
  <si>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</si>
  <si>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</si>
  <si>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</si>
  <si>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</si>
  <si>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</si>
  <si>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</si>
  <si>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</si>
  <si>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</si>
  <si>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</si>
  <si>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</si>
  <si>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</si>
  <si>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</si>
  <si>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</si>
  <si>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</si>
  <si>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</si>
  <si>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</si>
  <si>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</si>
  <si>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</si>
  <si>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</si>
  <si>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</si>
  <si>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</si>
  <si>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</si>
  <si>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</si>
  <si>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</si>
  <si>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</si>
  <si>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</si>
  <si>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</si>
  <si>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</si>
  <si>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</si>
  <si>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</si>
  <si>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</si>
  <si>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</si>
  <si>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</si>
  <si>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</si>
  <si>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</si>
  <si>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</si>
  <si>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</si>
  <si>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</si>
  <si>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</si>
  <si>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</si>
  <si>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</si>
  <si>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</si>
  <si>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</si>
  <si>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</si>
  <si>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</si>
  <si>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</si>
  <si>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</si>
  <si>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</si>
  <si>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</si>
  <si>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</si>
  <si>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</si>
  <si>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</si>
  <si>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</si>
  <si>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</si>
  <si>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</si>
  <si>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</si>
  <si>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</si>
  <si>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</si>
  <si>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</si>
  <si>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</si>
  <si>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</si>
  <si>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</si>
  <si>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</si>
  <si>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</si>
  <si>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</si>
  <si>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</si>
  <si>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</si>
  <si>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</si>
  <si>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</si>
  <si>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</si>
  <si>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</si>
  <si>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</si>
  <si>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</si>
  <si>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</si>
  <si>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</si>
  <si>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</si>
  <si>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</si>
  <si>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</si>
  <si>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</si>
  <si>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</si>
  <si>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</si>
  <si>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</si>
  <si>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</si>
  <si>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</si>
  <si>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</si>
  <si>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</si>
  <si>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</si>
  <si>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</si>
  <si>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</si>
  <si>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</si>
  <si>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</si>
  <si>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</si>
  <si>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</si>
  <si>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</si>
  <si>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</si>
  <si>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</si>
  <si>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</si>
  <si>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</si>
  <si>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</si>
  <si>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</si>
  <si>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</si>
  <si>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</si>
  <si>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</si>
  <si>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</si>
  <si>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</si>
  <si>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</si>
  <si>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</si>
  <si>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</si>
  <si>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</si>
  <si>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</si>
  <si>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</si>
  <si>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</si>
  <si>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</si>
  <si>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</si>
  <si>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</si>
  <si>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</si>
  <si>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</si>
  <si>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</si>
  <si>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</si>
  <si>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</si>
  <si>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</si>
  <si>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</si>
  <si>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</si>
  <si>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</si>
  <si>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</si>
  <si>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</si>
  <si>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</si>
  <si>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</si>
  <si>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</si>
  <si>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</si>
  <si>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</si>
  <si>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</si>
  <si>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</si>
  <si>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</si>
  <si>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</si>
  <si>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</si>
  <si>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</si>
  <si>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</si>
  <si>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</si>
  <si>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</si>
  <si>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</si>
  <si>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</si>
  <si>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</si>
  <si>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</si>
  <si>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</si>
  <si>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</si>
  <si>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</si>
  <si>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</si>
  <si>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</si>
  <si>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</si>
  <si>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</si>
  <si>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</si>
  <si>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</si>
  <si>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</si>
  <si>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</si>
  <si>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</si>
  <si>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</si>
  <si>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</si>
  <si>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</si>
  <si>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</si>
  <si>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</si>
  <si>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</si>
  <si>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</si>
  <si>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</si>
  <si>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</si>
  <si>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</si>
  <si>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</si>
  <si>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</si>
  <si>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</si>
  <si>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</si>
  <si>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</si>
  <si>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</si>
  <si>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</si>
  <si>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</si>
  <si>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</si>
  <si>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</si>
  <si>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</si>
  <si>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</si>
  <si>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</si>
  <si>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</si>
  <si>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</si>
  <si>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</si>
  <si>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</si>
  <si>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</si>
  <si>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</si>
  <si>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</si>
  <si>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</si>
  <si>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</si>
  <si>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</si>
  <si>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</si>
  <si>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</si>
  <si>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</si>
  <si>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</si>
  <si>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</si>
  <si>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</si>
  <si>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</si>
  <si>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</si>
  <si>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</si>
  <si>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</si>
  <si>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</si>
  <si>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</si>
  <si>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</si>
  <si>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</si>
  <si>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</si>
  <si>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</si>
  <si>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</si>
  <si>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</si>
  <si>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</si>
  <si>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</si>
  <si>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</si>
  <si>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</si>
  <si>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</si>
  <si>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</si>
  <si>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</si>
  <si>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</si>
  <si>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</si>
  <si>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</si>
  <si>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</si>
  <si>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</si>
  <si>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</si>
  <si>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</si>
  <si>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</si>
  <si>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</si>
  <si>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</si>
  <si>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</si>
  <si>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</si>
  <si>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</si>
  <si>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</si>
  <si>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</si>
  <si>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</si>
  <si>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</si>
  <si>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</si>
  <si>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</si>
  <si>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</si>
  <si>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</si>
  <si>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</si>
  <si>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</si>
  <si>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</si>
  <si>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</si>
  <si>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</si>
  <si>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</si>
  <si>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</si>
  <si>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</si>
  <si>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</si>
  <si>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</si>
  <si>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</si>
  <si>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</si>
  <si>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</si>
  <si>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</si>
  <si>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</si>
  <si>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</si>
  <si>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</si>
  <si>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</si>
  <si>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</si>
  <si>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</si>
  <si>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</si>
  <si>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</si>
  <si>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</si>
  <si>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</si>
  <si>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</si>
  <si>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</si>
  <si>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</si>
  <si>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</si>
  <si>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</si>
  <si>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</si>
  <si>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</si>
  <si>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</si>
  <si>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</si>
  <si>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</si>
  <si>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</si>
  <si>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</si>
  <si>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</si>
  <si>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</si>
  <si>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</si>
  <si>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</si>
  <si>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</si>
  <si>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</si>
  <si>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</si>
  <si>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</si>
  <si>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</si>
  <si>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</si>
  <si>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</si>
  <si>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</si>
  <si>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</si>
  <si>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</si>
  <si>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</si>
  <si>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</si>
  <si>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</si>
  <si>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</si>
  <si>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</si>
  <si>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</si>
  <si>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</si>
  <si>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</si>
  <si>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</si>
  <si>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</si>
  <si>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</si>
  <si>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</si>
  <si>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</si>
  <si>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</si>
  <si>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</si>
  <si>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</si>
  <si>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</si>
  <si>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</si>
  <si>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</si>
  <si>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</si>
  <si>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</si>
  <si>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</si>
  <si>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</si>
  <si>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</si>
  <si>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</si>
  <si>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</si>
  <si>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</si>
  <si>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</si>
  <si>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</si>
  <si>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</si>
  <si>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</si>
  <si>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</si>
  <si>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</si>
  <si>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</si>
  <si>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</si>
  <si>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</si>
  <si>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</si>
  <si>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</si>
  <si>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</si>
  <si>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</si>
  <si>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</si>
  <si>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</si>
  <si>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</si>
  <si>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</si>
  <si>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</si>
  <si>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</si>
  <si>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</si>
  <si>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</si>
  <si>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</si>
  <si>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</si>
  <si>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</si>
  <si>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</si>
  <si>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</si>
  <si>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</si>
  <si>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</si>
  <si>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</si>
  <si>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</si>
  <si>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</si>
  <si>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</si>
  <si>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</si>
  <si>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</si>
  <si>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</si>
  <si>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</si>
  <si>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</si>
  <si>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</si>
  <si>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</si>
  <si>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</si>
  <si>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</si>
  <si>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</si>
  <si>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</si>
  <si>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</si>
  <si>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</si>
  <si>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</si>
  <si>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</si>
  <si>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</si>
  <si>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</si>
  <si>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</si>
  <si>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</si>
  <si>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</si>
  <si>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</si>
  <si>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</si>
  <si>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</si>
  <si>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</si>
  <si>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</si>
  <si>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</si>
  <si>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</si>
  <si>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</si>
  <si>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</si>
  <si>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</si>
  <si>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</si>
  <si>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</si>
  <si>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</si>
  <si>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</si>
  <si>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</si>
  <si>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</si>
  <si>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</si>
  <si>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</si>
  <si>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</si>
  <si>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</si>
  <si>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</si>
  <si>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</si>
  <si>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</si>
  <si>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</si>
  <si>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</si>
  <si>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</si>
  <si>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</si>
  <si>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</si>
  <si>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</si>
  <si>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</si>
  <si>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</si>
  <si>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</si>
  <si>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</si>
  <si>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</si>
  <si>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</si>
  <si>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</si>
  <si>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</si>
  <si>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</si>
  <si>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</si>
  <si>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</si>
  <si>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</si>
  <si>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</si>
  <si>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</si>
  <si>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</si>
  <si>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</si>
  <si>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</si>
  <si>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</si>
  <si>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</si>
  <si>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</si>
  <si>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</si>
  <si>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</si>
  <si>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</si>
  <si>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</si>
  <si>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</si>
  <si>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</si>
  <si>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</si>
  <si>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</si>
  <si>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</si>
  <si>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</si>
  <si>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</si>
  <si>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</si>
  <si>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</si>
  <si>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</si>
  <si>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</si>
  <si>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</si>
  <si>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</si>
  <si>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</si>
  <si>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</si>
  <si>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</si>
  <si>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</si>
  <si>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</si>
  <si>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</si>
  <si>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</si>
  <si>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</si>
  <si>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</si>
  <si>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</si>
  <si>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</si>
  <si>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</si>
  <si>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</si>
  <si>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</si>
  <si>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</si>
  <si>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</si>
  <si>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</si>
  <si>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</si>
  <si>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</si>
  <si>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</si>
  <si>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</si>
  <si>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</si>
  <si>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</si>
  <si>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</si>
  <si>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</si>
  <si>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</si>
  <si>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</si>
  <si>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</si>
  <si>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</si>
  <si>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</si>
  <si>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</si>
  <si>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</si>
  <si>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</si>
  <si>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</si>
  <si>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</si>
  <si>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</si>
  <si>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</si>
  <si>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</si>
  <si>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</si>
  <si>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</si>
  <si>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</si>
  <si>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</si>
  <si>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</si>
  <si>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</si>
  <si>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</si>
  <si>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</si>
  <si>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</si>
  <si>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</si>
  <si>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</si>
  <si>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</si>
  <si>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</si>
  <si>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</si>
  <si>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</si>
  <si>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</si>
  <si>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</si>
  <si>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</si>
  <si>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</si>
  <si>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</si>
  <si>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</si>
  <si>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</si>
  <si>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</si>
  <si>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</si>
  <si>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</si>
  <si>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</si>
  <si>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</si>
  <si>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</si>
  <si>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</si>
  <si>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</si>
  <si>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</si>
  <si>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</si>
  <si>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</si>
  <si>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</si>
  <si>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</si>
  <si>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</si>
  <si>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</si>
  <si>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</si>
  <si>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</si>
  <si>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</si>
  <si>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</si>
  <si>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</si>
  <si>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</si>
  <si>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</si>
  <si>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</si>
  <si>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</si>
  <si>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</si>
  <si>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</si>
  <si>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</si>
  <si>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</si>
  <si>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</si>
  <si>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</si>
  <si>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</si>
  <si>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</si>
  <si>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</si>
  <si>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</si>
  <si>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</si>
  <si>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</si>
  <si>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</si>
  <si>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</si>
  <si>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</si>
  <si>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</si>
  <si>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</si>
  <si>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</si>
  <si>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</si>
  <si>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</si>
  <si>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</si>
  <si>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</si>
  <si>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</si>
  <si>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</si>
  <si>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</si>
  <si>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</si>
  <si>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</si>
  <si>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</si>
  <si>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</si>
  <si>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</si>
  <si>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</si>
  <si>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</si>
  <si>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</si>
  <si>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</si>
  <si>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</si>
  <si>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</si>
  <si>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</si>
  <si>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</si>
  <si>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</si>
  <si>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</si>
  <si>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</si>
  <si>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</si>
  <si>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</si>
  <si>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</si>
  <si>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</si>
  <si>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</si>
  <si>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</si>
  <si>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</si>
  <si>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</si>
  <si>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</si>
  <si>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</si>
  <si>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</si>
  <si>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</si>
  <si>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</si>
  <si>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</si>
  <si>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</si>
  <si>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</si>
  <si>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</si>
  <si>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</si>
  <si>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</si>
  <si>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</si>
  <si>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</si>
  <si>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</si>
  <si>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</si>
  <si>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</si>
  <si>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</si>
  <si>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</si>
  <si>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</si>
  <si>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</si>
  <si>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</si>
  <si>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</si>
  <si>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</si>
  <si>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</si>
  <si>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</si>
  <si>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</si>
  <si>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</si>
  <si>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</si>
  <si>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</si>
  <si>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</si>
  <si>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</si>
  <si>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</si>
  <si>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</si>
  <si>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</si>
  <si>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</si>
  <si>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</si>
  <si>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</si>
  <si>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</si>
  <si>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</si>
  <si>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</si>
  <si>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</si>
  <si>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</si>
  <si>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</si>
  <si>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</si>
  <si>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</si>
  <si>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</si>
  <si>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</si>
  <si>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</si>
  <si>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</si>
  <si>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</si>
  <si>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</si>
  <si>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</si>
  <si>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</si>
  <si>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</si>
  <si>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</si>
  <si>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</si>
  <si>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</si>
  <si>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</si>
  <si>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</si>
  <si>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</si>
  <si>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</si>
  <si>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</si>
  <si>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</si>
  <si>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</si>
  <si>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</si>
  <si>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</si>
  <si>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</si>
  <si>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</si>
  <si>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</si>
  <si>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</si>
  <si>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</si>
  <si>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</si>
  <si>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</si>
  <si>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</si>
  <si>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</si>
  <si>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</si>
  <si>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</si>
  <si>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</si>
  <si>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</si>
  <si>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</si>
  <si>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</si>
  <si>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</si>
  <si>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</si>
  <si>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</si>
  <si>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</si>
  <si>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</si>
  <si>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</si>
  <si>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</si>
  <si>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</si>
  <si>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</si>
  <si>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</si>
  <si>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</si>
  <si>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</si>
  <si>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</si>
  <si>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</si>
  <si>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</si>
  <si>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</si>
  <si>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</si>
  <si>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</si>
  <si>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</si>
  <si>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</si>
  <si>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</si>
  <si>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</si>
  <si>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</si>
  <si>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</si>
  <si>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</si>
  <si>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</si>
  <si>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</si>
  <si>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</si>
  <si>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</si>
  <si>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</si>
  <si>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</si>
  <si>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</si>
  <si>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</si>
  <si>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</si>
  <si>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</si>
  <si>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</si>
  <si>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</si>
  <si>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</si>
  <si>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</si>
  <si>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</si>
  <si>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</si>
  <si>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</si>
  <si>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</si>
  <si>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</si>
  <si>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</si>
  <si>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</si>
  <si>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</si>
  <si>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</si>
  <si>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</si>
  <si>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</si>
  <si>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</si>
  <si>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</si>
  <si>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</si>
  <si>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</si>
  <si>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</si>
  <si>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</si>
  <si>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</si>
  <si>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</si>
  <si>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</si>
  <si>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</si>
  <si>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</si>
  <si>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</si>
  <si>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</si>
  <si>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</si>
  <si>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</si>
  <si>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</si>
  <si>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</si>
  <si>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</si>
  <si>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</si>
  <si>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</si>
  <si>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</si>
  <si>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</si>
  <si>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</si>
  <si>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</si>
  <si>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</si>
  <si>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</si>
  <si>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</si>
  <si>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</si>
  <si>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</si>
  <si>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</si>
  <si>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</si>
  <si>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</si>
  <si>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</si>
  <si>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</si>
  <si>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</si>
  <si>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</si>
  <si>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</si>
  <si>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</si>
  <si>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</si>
  <si>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</si>
  <si>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</si>
  <si>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</si>
  <si>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</si>
  <si>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</si>
  <si>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</si>
  <si>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</si>
  <si>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</si>
  <si>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</si>
  <si>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</si>
  <si>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</si>
  <si>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</si>
  <si>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</si>
  <si>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</si>
  <si>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</si>
  <si>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</si>
  <si>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</si>
  <si>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</si>
  <si>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</si>
  <si>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</si>
  <si>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</si>
  <si>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</si>
  <si>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</si>
  <si>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</si>
  <si>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</si>
  <si>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</si>
  <si>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</si>
  <si>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</si>
  <si>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</si>
  <si>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</si>
  <si>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</si>
  <si>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</si>
  <si>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</si>
  <si>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</si>
  <si>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</si>
  <si>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</si>
  <si>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</si>
  <si>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</si>
  <si>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</si>
  <si>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</si>
  <si>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</si>
  <si>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</si>
  <si>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</si>
  <si>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</si>
  <si>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</si>
  <si>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</si>
  <si>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</si>
  <si>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</si>
  <si>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</si>
  <si>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</si>
  <si>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</si>
  <si>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</si>
  <si>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</si>
  <si>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</si>
  <si>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</si>
  <si>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</si>
  <si>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</si>
  <si>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</si>
  <si>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</si>
  <si>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</si>
  <si>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</si>
  <si>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</si>
  <si>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</si>
  <si>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</si>
  <si>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</si>
  <si>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</si>
  <si>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</si>
  <si>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</si>
  <si>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</si>
  <si>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</si>
  <si>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</si>
  <si>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</si>
  <si>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</si>
  <si>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</si>
  <si>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</si>
  <si>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</si>
  <si>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</si>
  <si>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</si>
  <si>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</si>
  <si>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</si>
  <si>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</si>
  <si>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</si>
  <si>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</si>
  <si>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</si>
  <si>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</si>
  <si>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</si>
  <si>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</si>
  <si>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</si>
  <si>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</si>
  <si>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</si>
  <si>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</si>
  <si>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</si>
  <si>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</si>
  <si>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</si>
  <si>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</si>
  <si>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</si>
  <si>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</si>
  <si>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</si>
  <si>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</si>
  <si>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</si>
  <si>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</si>
  <si>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</si>
  <si>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</si>
  <si>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</si>
  <si>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</si>
  <si>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</si>
  <si>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</si>
  <si>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</si>
  <si>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</si>
  <si>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</si>
  <si>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</si>
  <si>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</si>
  <si>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</si>
  <si>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</si>
  <si>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</si>
  <si>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</si>
  <si>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</si>
  <si>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</si>
  <si>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</si>
  <si>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</si>
  <si>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</si>
  <si>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</si>
  <si>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</si>
  <si>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</si>
  <si>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</si>
  <si>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</si>
  <si>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</si>
  <si>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</si>
  <si>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</si>
  <si>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</si>
  <si>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</si>
  <si>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</si>
  <si>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</si>
  <si>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</si>
  <si>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</si>
  <si>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</si>
  <si>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</si>
  <si>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</si>
  <si>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</si>
  <si>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</si>
  <si>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</si>
  <si>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</si>
  <si>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</si>
  <si>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</si>
  <si>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</si>
  <si>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</si>
  <si>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</si>
  <si>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</si>
  <si>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</si>
  <si>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</si>
  <si>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</si>
  <si>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</si>
  <si>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</si>
  <si>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</si>
  <si>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</si>
  <si>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</si>
  <si>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</si>
  <si>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</si>
  <si>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</si>
  <si>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</si>
  <si>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</si>
  <si>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</si>
  <si>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</si>
  <si>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</si>
  <si>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</si>
  <si>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</si>
  <si>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</si>
  <si>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</si>
  <si>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</si>
  <si>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</si>
  <si>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</si>
  <si>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</si>
  <si>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</si>
  <si>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</si>
  <si>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</si>
  <si>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</si>
  <si>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</si>
  <si>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</si>
  <si>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</si>
  <si>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</si>
  <si>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</si>
  <si>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</si>
  <si>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</si>
  <si>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</si>
  <si>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</si>
  <si>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</si>
  <si>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</si>
  <si>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</si>
  <si>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</si>
  <si>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</si>
  <si>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</si>
  <si>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</si>
  <si>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</si>
  <si>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</si>
  <si>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</si>
  <si>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</si>
  <si>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</si>
  <si>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</si>
  <si>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</si>
  <si>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</si>
  <si>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</si>
  <si>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</si>
  <si>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</si>
  <si>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</si>
  <si>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</si>
  <si>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</si>
  <si>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</si>
  <si>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</si>
  <si>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</si>
  <si>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</si>
  <si>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</si>
  <si>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</si>
  <si>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</si>
  <si>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</si>
  <si>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</si>
  <si>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</si>
  <si>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</si>
  <si>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</si>
  <si>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</si>
  <si>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</si>
  <si>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</si>
  <si>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</si>
  <si>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</si>
  <si>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</si>
  <si>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</si>
  <si>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</si>
  <si>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</si>
  <si>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</si>
  <si>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</si>
  <si>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</si>
  <si>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</si>
  <si>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</si>
  <si>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</si>
  <si>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</si>
  <si>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</si>
  <si>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</si>
  <si>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</si>
  <si>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</si>
  <si>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</si>
  <si>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</si>
  <si>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</si>
  <si>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</si>
  <si>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</si>
  <si>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</si>
  <si>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</si>
  <si>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</si>
  <si>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</si>
  <si>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</si>
  <si>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</si>
  <si>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</si>
  <si>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</si>
  <si>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</si>
  <si>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</si>
  <si>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</si>
  <si>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</si>
  <si>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</si>
  <si>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</si>
  <si>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</si>
  <si>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</si>
  <si>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</si>
  <si>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</si>
  <si>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</si>
  <si>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</si>
  <si>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</si>
  <si>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</si>
  <si>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</si>
  <si>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</si>
  <si>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</si>
  <si>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</si>
  <si>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</si>
  <si>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</si>
  <si>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</si>
  <si>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</si>
  <si>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</si>
  <si>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</si>
  <si>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</si>
  <si>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</si>
  <si>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</si>
  <si>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</si>
  <si>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</si>
  <si>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</si>
  <si>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</si>
  <si>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</si>
  <si>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</si>
  <si>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</si>
  <si>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</si>
  <si>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</si>
  <si>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</si>
  <si>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</si>
  <si>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</si>
  <si>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</si>
  <si>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</si>
  <si>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</si>
  <si>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</si>
  <si>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</si>
  <si>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</si>
  <si>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</si>
  <si>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</si>
  <si>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</si>
  <si>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</si>
  <si>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</si>
  <si>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</si>
  <si>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</si>
  <si>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</si>
  <si>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</si>
  <si>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</si>
  <si>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</si>
  <si>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</si>
  <si>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</si>
  <si>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</si>
  <si>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</si>
  <si>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</si>
  <si>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</si>
  <si>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</si>
  <si>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</si>
  <si>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</si>
  <si>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</si>
  <si>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</si>
  <si>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</si>
  <si>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</si>
  <si>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</si>
  <si>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</si>
  <si>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</si>
  <si>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</si>
  <si>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</si>
  <si>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</si>
  <si>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</si>
  <si>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</si>
  <si>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</si>
  <si>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</si>
  <si>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</si>
  <si>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</si>
  <si>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</si>
  <si>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</si>
  <si>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</si>
  <si>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</si>
  <si>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</si>
  <si>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</si>
  <si>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</si>
  <si>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</si>
  <si>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</si>
  <si>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</si>
  <si>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</si>
  <si>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</si>
  <si>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</si>
  <si>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</si>
  <si>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</si>
  <si>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</si>
  <si>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</si>
  <si>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</si>
  <si>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</si>
  <si>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</si>
  <si>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</si>
  <si>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</si>
  <si>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</si>
  <si>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</si>
  <si>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</si>
  <si>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</si>
  <si>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</si>
  <si>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</si>
  <si>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</si>
  <si>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</si>
  <si>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</si>
  <si>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</si>
  <si>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</si>
  <si>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</si>
  <si>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</si>
  <si>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</si>
  <si>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</si>
  <si>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</si>
  <si>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</si>
  <si>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</si>
  <si>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</si>
  <si>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</si>
  <si>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</si>
  <si>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</si>
  <si>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</si>
  <si>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</si>
  <si>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</si>
  <si>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</si>
  <si>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</si>
  <si>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</si>
  <si>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</si>
  <si>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</si>
  <si>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</si>
  <si>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</si>
  <si>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</si>
  <si>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</si>
  <si>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</si>
  <si>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</si>
  <si>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</si>
  <si>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</si>
  <si>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</si>
  <si>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</si>
  <si>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</si>
  <si>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</si>
  <si>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</si>
  <si>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</si>
  <si>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</si>
  <si>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</si>
  <si>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</si>
  <si>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</si>
  <si>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</si>
  <si>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</si>
  <si>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</si>
  <si>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</si>
  <si>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</si>
  <si>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</si>
  <si>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</si>
  <si>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</si>
  <si>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</si>
  <si>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</si>
  <si>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</si>
  <si>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</si>
  <si>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</si>
  <si>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</si>
  <si>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</si>
  <si>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</si>
  <si>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</si>
  <si>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</si>
  <si>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</si>
  <si>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</si>
  <si>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</si>
  <si>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</si>
  <si>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</si>
  <si>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</si>
  <si>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</si>
  <si>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</si>
  <si>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</si>
  <si>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</si>
  <si>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</si>
  <si>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</si>
  <si>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</si>
  <si>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</si>
  <si>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</si>
  <si>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</si>
  <si>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</si>
  <si>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</si>
  <si>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</si>
  <si>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</si>
  <si>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</si>
  <si>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</si>
  <si>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</si>
  <si>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</si>
  <si>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</si>
  <si>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</si>
  <si>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</si>
  <si>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</si>
  <si>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</si>
  <si>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</si>
  <si>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</si>
  <si>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</si>
  <si>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</si>
  <si>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</si>
  <si>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</si>
  <si>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</si>
  <si>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</si>
  <si>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</si>
  <si>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</si>
  <si>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</si>
  <si>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</si>
  <si>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</si>
  <si>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</si>
  <si>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</si>
  <si>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</si>
  <si>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</si>
  <si>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</si>
  <si>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</si>
  <si>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</si>
  <si>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</si>
  <si>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</si>
  <si>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</si>
  <si>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</si>
  <si>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</si>
  <si>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</si>
  <si>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</si>
  <si>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</si>
  <si>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</si>
  <si>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</si>
  <si>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</si>
  <si>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</si>
  <si>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</si>
  <si>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</si>
  <si>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</si>
  <si>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</si>
  <si>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</si>
  <si>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</si>
  <si>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</si>
  <si>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</si>
  <si>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</si>
  <si>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</si>
  <si>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</si>
  <si>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</si>
  <si>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</si>
  <si>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</si>
  <si>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</si>
  <si>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</si>
  <si>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</si>
  <si>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</si>
  <si>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</si>
  <si>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</si>
  <si>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</si>
  <si>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</si>
  <si>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</si>
  <si>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</si>
  <si>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</si>
  <si>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</si>
  <si>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</si>
  <si>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</si>
  <si>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</si>
  <si>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</si>
  <si>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</si>
  <si>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</si>
  <si>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</si>
  <si>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</si>
  <si>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</si>
  <si>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</si>
  <si>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</si>
  <si>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</si>
  <si>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</si>
  <si>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</si>
  <si>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</si>
  <si>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</si>
  <si>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</si>
  <si>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</si>
  <si>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</si>
  <si>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</si>
  <si>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</si>
  <si>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</si>
  <si>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</si>
  <si>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</si>
  <si>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</si>
  <si>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</si>
  <si>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</si>
  <si>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</si>
  <si>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</si>
  <si>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</si>
  <si>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</si>
  <si>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</si>
  <si>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</si>
  <si>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</si>
  <si>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</si>
  <si>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</si>
  <si>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</si>
  <si>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</si>
  <si>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</si>
  <si>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</si>
  <si>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</si>
  <si>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</si>
  <si>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</si>
  <si>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</si>
  <si>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</si>
  <si>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</si>
  <si>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</si>
  <si>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</si>
  <si>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</si>
  <si>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</si>
  <si>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</si>
  <si>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</si>
  <si>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</si>
  <si>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</si>
  <si>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</si>
  <si>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</si>
  <si>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</si>
  <si>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</si>
  <si>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</si>
  <si>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</si>
  <si>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</si>
  <si>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</si>
  <si>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</si>
  <si>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</si>
  <si>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</si>
  <si>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</si>
  <si>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</si>
  <si>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</si>
  <si>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</si>
  <si>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</si>
  <si>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</si>
  <si>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</si>
  <si>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</si>
  <si>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</si>
  <si>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</si>
  <si>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</si>
  <si>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</si>
  <si>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</si>
  <si>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</si>
  <si>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</si>
  <si>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</si>
  <si>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</si>
  <si>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</si>
  <si>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</si>
  <si>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</si>
  <si>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</si>
  <si>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</si>
  <si>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</si>
  <si>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</si>
  <si>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</si>
  <si>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</si>
  <si>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</si>
  <si>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</si>
  <si>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</si>
  <si>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</si>
  <si>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</si>
  <si>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</si>
  <si>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</si>
  <si>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</si>
  <si>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</si>
  <si>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</si>
  <si>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</si>
  <si>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</si>
  <si>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</si>
  <si>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</si>
  <si>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</si>
  <si>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</si>
  <si>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</si>
  <si>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</si>
  <si>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</si>
  <si>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</si>
  <si>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</si>
  <si>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</si>
  <si>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</si>
  <si>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</si>
  <si>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</si>
  <si>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</si>
  <si>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</si>
  <si>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</si>
  <si>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</si>
  <si>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</si>
  <si>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</si>
  <si>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</si>
  <si>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</si>
  <si>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</si>
  <si>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</si>
  <si>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</si>
  <si>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</si>
  <si>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</si>
  <si>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</si>
  <si>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</si>
  <si>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</si>
  <si>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</si>
  <si>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</si>
  <si>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</si>
  <si>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</si>
  <si>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</si>
  <si>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</si>
  <si>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</si>
  <si>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</si>
  <si>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</si>
  <si>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</si>
  <si>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</si>
  <si>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</si>
  <si>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</si>
  <si>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</si>
  <si>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</si>
  <si>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</si>
  <si>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</si>
  <si>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</si>
  <si>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</si>
  <si>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</si>
  <si>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</si>
  <si>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</si>
  <si>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</si>
  <si>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</si>
  <si>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</si>
  <si>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</si>
  <si>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</si>
  <si>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</si>
  <si>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</si>
  <si>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</si>
  <si>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</si>
  <si>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</si>
  <si>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</si>
  <si>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</si>
  <si>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</si>
  <si>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</si>
  <si>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</si>
  <si>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</si>
  <si>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</si>
  <si>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</si>
  <si>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</si>
  <si>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</si>
  <si>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</si>
  <si>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</si>
  <si>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</si>
  <si>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</si>
  <si>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</si>
  <si>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</si>
  <si>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</si>
  <si>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</si>
  <si>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</si>
  <si>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</si>
  <si>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</si>
  <si>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</si>
  <si>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</si>
  <si>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</si>
  <si>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</si>
  <si>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</si>
  <si>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</si>
  <si>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</si>
  <si>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</si>
  <si>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</si>
  <si>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</si>
  <si>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</si>
  <si>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</si>
  <si>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</si>
  <si>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</si>
  <si>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</si>
  <si>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</si>
  <si>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</si>
  <si>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</si>
  <si>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</si>
  <si>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</si>
  <si>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</si>
  <si>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</si>
  <si>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</si>
  <si>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</si>
  <si>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</si>
  <si>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</si>
  <si>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</si>
  <si>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</si>
  <si>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</si>
  <si>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</si>
  <si>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</si>
  <si>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</si>
  <si>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</si>
  <si>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</si>
  <si>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</si>
  <si>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</si>
  <si>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</si>
  <si>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</si>
  <si>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</si>
  <si>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</si>
  <si>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</si>
  <si>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</si>
  <si>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</si>
  <si>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</si>
  <si>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</si>
  <si>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</si>
  <si>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</si>
  <si>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</si>
  <si>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</si>
  <si>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</si>
  <si>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</si>
  <si>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</si>
  <si>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</si>
  <si>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</si>
  <si>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</si>
  <si>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</si>
  <si>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</si>
  <si>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</si>
  <si>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</si>
  <si>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</si>
  <si>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</si>
  <si>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</si>
  <si>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</si>
  <si>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</si>
  <si>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</si>
  <si>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</si>
  <si>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</si>
  <si>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</si>
  <si>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</si>
  <si>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</si>
  <si>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</si>
  <si>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</si>
  <si>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</si>
  <si>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</si>
  <si>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</si>
  <si>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</si>
  <si>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</si>
  <si>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</si>
  <si>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</si>
  <si>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</si>
  <si>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</si>
  <si>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</si>
  <si>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</si>
  <si>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</si>
  <si>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</si>
  <si>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</si>
  <si>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</si>
  <si>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</si>
  <si>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</si>
  <si>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</si>
  <si>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</si>
  <si>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</si>
  <si>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</si>
  <si>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</si>
  <si>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</si>
  <si>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</si>
  <si>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</si>
  <si>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</si>
  <si>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</si>
  <si>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</si>
  <si>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</si>
  <si>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</si>
  <si>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</si>
  <si>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</si>
  <si>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</si>
  <si>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</si>
  <si>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</si>
  <si>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</si>
  <si>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</si>
  <si>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</si>
  <si>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</si>
  <si>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</si>
  <si>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</si>
  <si>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</si>
  <si>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</si>
  <si>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</si>
  <si>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</si>
  <si>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</si>
  <si>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</si>
  <si>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</si>
  <si>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</si>
  <si>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</si>
  <si>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</si>
  <si>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</si>
  <si>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</si>
  <si>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</si>
  <si>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</si>
  <si>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</si>
  <si>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</si>
  <si>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</si>
  <si>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</si>
  <si>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</si>
  <si>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</si>
  <si>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</si>
  <si>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</si>
  <si>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</si>
  <si>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</si>
  <si>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</si>
  <si>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</si>
  <si>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</si>
  <si>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</si>
  <si>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</si>
  <si>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</si>
  <si>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</si>
  <si>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</si>
  <si>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</si>
  <si>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</si>
  <si>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</si>
  <si>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</si>
  <si>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</si>
  <si>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</si>
  <si>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</si>
  <si>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</si>
  <si>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</si>
  <si>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</si>
  <si>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</si>
  <si>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</si>
  <si>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</si>
  <si>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</si>
  <si>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</si>
  <si>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</si>
  <si>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</si>
  <si>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</si>
  <si>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</si>
  <si>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</si>
  <si>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</si>
  <si>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</si>
  <si>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</si>
  <si>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</si>
  <si>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</si>
  <si>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</si>
  <si>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</si>
  <si>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</si>
  <si>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</si>
  <si>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</si>
  <si>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</si>
  <si>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</si>
  <si>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</si>
  <si>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</si>
  <si>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</si>
  <si>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</si>
  <si>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</si>
  <si>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</si>
  <si>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</si>
  <si>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</si>
  <si>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</si>
  <si>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</si>
  <si>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</si>
  <si>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</si>
  <si>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</si>
  <si>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</si>
  <si>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</si>
  <si>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</si>
  <si>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</si>
  <si>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</si>
  <si>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</si>
  <si>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</si>
  <si>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</si>
  <si>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</si>
  <si>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</si>
  <si>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</si>
  <si>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</si>
  <si>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</si>
  <si>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</si>
  <si>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</si>
  <si>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</si>
  <si>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</si>
  <si>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</si>
  <si>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</si>
  <si>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</si>
  <si>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</si>
  <si>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</si>
  <si>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</si>
  <si>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</si>
  <si>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</si>
  <si>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</si>
  <si>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</si>
  <si>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</si>
  <si>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</si>
  <si>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</si>
  <si>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</si>
  <si>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</si>
  <si>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</si>
  <si>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</si>
  <si>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</si>
  <si>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</si>
  <si>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</si>
  <si>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</si>
  <si>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</si>
  <si>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</si>
  <si>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</si>
  <si>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</si>
  <si>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</si>
  <si>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</si>
  <si>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</si>
  <si>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</si>
  <si>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</si>
  <si>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</si>
  <si>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</si>
  <si>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</si>
  <si>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</si>
  <si>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</si>
  <si>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</si>
  <si>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</si>
  <si>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</si>
  <si>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</si>
  <si>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</si>
  <si>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</si>
  <si>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</si>
  <si>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</si>
  <si>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</si>
  <si>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</si>
  <si>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</si>
  <si>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</si>
  <si>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</si>
  <si>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</si>
  <si>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</si>
  <si>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</si>
  <si>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</si>
  <si>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</si>
  <si>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</si>
  <si>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</si>
  <si>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</si>
  <si>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</si>
  <si>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</si>
  <si>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</si>
  <si>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</si>
  <si>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</si>
  <si>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</si>
  <si>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</si>
  <si>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</si>
  <si>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</si>
  <si>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</si>
  <si>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</si>
  <si>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</si>
  <si>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</si>
  <si>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</si>
  <si>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</si>
  <si>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</si>
  <si>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</si>
  <si>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</si>
  <si>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</si>
  <si>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</si>
  <si>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</si>
  <si>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</si>
  <si>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</si>
  <si>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</si>
  <si>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</si>
  <si>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</si>
  <si>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</si>
  <si>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</si>
  <si>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</si>
  <si>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</si>
  <si>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</si>
  <si>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</si>
  <si>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</si>
  <si>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</si>
  <si>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</si>
  <si>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</si>
  <si>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</si>
  <si>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</si>
  <si>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</si>
  <si>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</si>
  <si>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</si>
  <si>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</si>
  <si>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</si>
  <si>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</si>
  <si>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</si>
  <si>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</si>
  <si>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</si>
  <si>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</si>
  <si>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</si>
  <si>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</si>
  <si>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</si>
  <si>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</si>
  <si>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</si>
  <si>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</si>
  <si>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</si>
  <si>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</si>
  <si>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</si>
  <si>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</si>
  <si>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</si>
  <si>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</si>
  <si>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</si>
  <si>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</si>
  <si>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</si>
  <si>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</si>
  <si>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</si>
  <si>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</si>
  <si>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</si>
  <si>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</si>
  <si>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</si>
  <si>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</si>
  <si>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</si>
  <si>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</si>
  <si>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</si>
  <si>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</si>
  <si>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</si>
  <si>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</si>
  <si>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</si>
  <si>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</si>
  <si>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</si>
  <si>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</si>
  <si>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</si>
  <si>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</si>
  <si>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</si>
  <si>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</si>
  <si>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</si>
  <si>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</si>
  <si>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</si>
  <si>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</si>
  <si>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</si>
  <si>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</si>
  <si>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</si>
  <si>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</si>
  <si>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</si>
  <si>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</si>
  <si>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</si>
  <si>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</si>
  <si>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</si>
  <si>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</si>
  <si>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</si>
  <si>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</si>
  <si>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</si>
  <si>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</si>
  <si>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</si>
  <si>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</si>
  <si>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</si>
  <si>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</si>
  <si>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</si>
  <si>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</si>
  <si>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</si>
  <si>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</si>
  <si>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</si>
  <si>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</si>
  <si>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</si>
  <si>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</si>
  <si>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</si>
  <si>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</si>
  <si>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</si>
  <si>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</si>
  <si>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</si>
  <si>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</si>
  <si>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</si>
  <si>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</si>
  <si>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</si>
  <si>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</si>
  <si>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</si>
  <si>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</si>
  <si>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</si>
  <si>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</si>
  <si>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</si>
  <si>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</si>
  <si>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</si>
  <si>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</si>
  <si>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</si>
  <si>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</si>
  <si>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</si>
  <si>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</si>
  <si>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</si>
  <si>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</si>
  <si>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</si>
  <si>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</si>
  <si>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</si>
  <si>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</si>
  <si>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</si>
  <si>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</si>
  <si>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</si>
  <si>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</si>
  <si>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</si>
  <si>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</si>
  <si>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</si>
  <si>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</si>
  <si>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</si>
  <si>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</si>
  <si>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</si>
  <si>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</si>
  <si>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</si>
  <si>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</si>
  <si>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</si>
  <si>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</si>
  <si>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</si>
  <si>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</si>
  <si>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</si>
  <si>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</si>
  <si>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</si>
  <si>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</si>
  <si>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</si>
  <si>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</si>
  <si>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</si>
  <si>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</si>
  <si>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</si>
  <si>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</si>
  <si>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</si>
  <si>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</si>
  <si>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</si>
  <si>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</si>
  <si>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</si>
  <si>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</si>
  <si>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</si>
  <si>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</si>
  <si>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</si>
  <si>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</si>
  <si>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</si>
  <si>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</si>
  <si>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</si>
  <si>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</si>
  <si>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</si>
  <si>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</si>
  <si>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</si>
  <si>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</si>
  <si>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</si>
  <si>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</si>
  <si>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</si>
  <si>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</si>
  <si>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</si>
  <si>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</si>
  <si>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</si>
  <si>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</si>
  <si>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</si>
  <si>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</si>
  <si>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</si>
  <si>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</si>
  <si>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</si>
  <si>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</si>
  <si>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</si>
  <si>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</si>
  <si>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</si>
  <si>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</si>
  <si>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</si>
  <si>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</si>
  <si>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</si>
  <si>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</si>
  <si>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</si>
  <si>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</si>
  <si>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</si>
  <si>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</si>
  <si>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</si>
  <si>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</si>
  <si>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</si>
  <si>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</si>
  <si>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</si>
  <si>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</si>
  <si>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</si>
  <si>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</si>
  <si>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</si>
  <si>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</si>
  <si>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</si>
  <si>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</si>
  <si>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</si>
  <si>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</si>
  <si>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</si>
  <si>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</si>
  <si>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</si>
  <si>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</si>
  <si>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</si>
  <si>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</si>
  <si>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</si>
  <si>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</si>
  <si>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</si>
  <si>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</si>
  <si>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</si>
  <si>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</si>
  <si>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</si>
  <si>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</si>
  <si>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</si>
  <si>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</si>
  <si>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</si>
  <si>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</si>
  <si>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</si>
  <si>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</si>
  <si>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</si>
  <si>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</si>
  <si>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</si>
  <si>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</si>
  <si>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</si>
  <si>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</si>
  <si>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</si>
  <si>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</si>
  <si>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</si>
  <si>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</si>
  <si>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</si>
  <si>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</si>
  <si>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</si>
  <si>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</si>
  <si>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</si>
  <si>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</si>
  <si>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</si>
  <si>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</si>
  <si>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</si>
  <si>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</si>
  <si>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</si>
  <si>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</si>
  <si>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</si>
  <si>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</si>
  <si>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</si>
  <si>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</si>
  <si>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</si>
  <si>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</si>
  <si>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</si>
  <si>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</si>
  <si>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</si>
  <si>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</si>
  <si>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</si>
  <si>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</si>
  <si>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</si>
  <si>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</si>
  <si>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</si>
  <si>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</si>
  <si>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</si>
  <si>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</si>
  <si>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</si>
  <si>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</si>
  <si>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</si>
  <si>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</si>
  <si>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</si>
  <si>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</si>
  <si>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</si>
  <si>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</si>
  <si>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</si>
  <si>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</si>
  <si>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</si>
  <si>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</si>
  <si>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</si>
  <si>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</si>
  <si>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</si>
  <si>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</si>
  <si>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</si>
  <si>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</si>
  <si>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</si>
  <si>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</si>
  <si>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</si>
  <si>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</si>
  <si>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</si>
  <si>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</si>
  <si>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</si>
  <si>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</si>
  <si>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</si>
  <si>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</si>
  <si>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</si>
  <si>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</si>
  <si>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</si>
  <si>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</si>
  <si>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</si>
  <si>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</si>
  <si>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</si>
  <si>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</si>
  <si>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</si>
  <si>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</si>
  <si>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</si>
  <si>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</si>
  <si>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</si>
  <si>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</si>
  <si>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</si>
  <si>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</si>
  <si>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</si>
  <si>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</si>
  <si>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</si>
  <si>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</si>
  <si>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</si>
  <si>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</si>
  <si>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</si>
  <si>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</si>
  <si>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</si>
  <si>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</si>
  <si>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</si>
  <si>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</si>
  <si>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</si>
  <si>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</si>
  <si>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</si>
  <si>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</si>
  <si>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</si>
  <si>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</si>
  <si>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</si>
  <si>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</si>
  <si>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</si>
  <si>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</si>
  <si>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</si>
  <si>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</si>
  <si>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</si>
  <si>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</si>
  <si>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</si>
  <si>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</si>
  <si>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</si>
  <si>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</si>
  <si>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</si>
  <si>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</si>
  <si>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</si>
  <si>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</si>
  <si>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</si>
  <si>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</si>
  <si>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</si>
  <si>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</si>
  <si>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</si>
  <si>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</si>
  <si>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</si>
  <si>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</si>
  <si>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</si>
  <si>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</si>
  <si>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</si>
  <si>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</si>
  <si>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</si>
  <si>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</si>
  <si>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</si>
  <si>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</si>
  <si>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</si>
  <si>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</si>
  <si>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</si>
  <si>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</si>
  <si>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</si>
  <si>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</si>
  <si>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</si>
  <si>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</si>
  <si>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</si>
  <si>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</si>
  <si>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</si>
  <si>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</si>
  <si>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</si>
  <si>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</si>
  <si>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</si>
  <si>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</si>
  <si>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</si>
  <si>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</si>
  <si>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</si>
  <si>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</si>
  <si>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</si>
  <si>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</si>
  <si>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</si>
  <si>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</si>
  <si>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</si>
  <si>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</si>
  <si>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</si>
  <si>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</si>
  <si>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</si>
  <si>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</si>
  <si>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</si>
  <si>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</si>
  <si>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</si>
  <si>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</si>
  <si>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</si>
  <si>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</si>
  <si>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</si>
  <si>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</si>
  <si>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</si>
  <si>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</si>
  <si>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</si>
  <si>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</si>
  <si>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</si>
  <si>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</si>
  <si>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</si>
  <si>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</si>
  <si>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</si>
  <si>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</si>
  <si>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</si>
  <si>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</si>
  <si>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</si>
  <si>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</si>
  <si>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</si>
  <si>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</si>
  <si>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</si>
  <si>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</si>
  <si>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</si>
  <si>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</si>
  <si>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</si>
  <si>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</si>
  <si>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</si>
  <si>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</si>
  <si>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</si>
  <si>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</si>
  <si>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</si>
  <si>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</si>
  <si>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</si>
  <si>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</si>
  <si>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</si>
  <si>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</si>
  <si>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</si>
  <si>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</si>
  <si>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</si>
  <si>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</si>
  <si>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</si>
  <si>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</si>
  <si>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</si>
  <si>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</si>
  <si>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</si>
  <si>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</si>
  <si>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</si>
  <si>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</si>
  <si>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</si>
  <si>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</si>
  <si>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</si>
  <si>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</si>
  <si>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</si>
  <si>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</si>
  <si>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</si>
  <si>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</si>
  <si>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</si>
  <si>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</si>
  <si>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</si>
  <si>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</si>
  <si>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</si>
  <si>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</si>
  <si>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</si>
  <si>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</si>
  <si>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</si>
  <si>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</si>
  <si>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</si>
  <si>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</si>
  <si>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</si>
  <si>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</si>
  <si>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</si>
  <si>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</si>
  <si>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</si>
  <si>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</si>
  <si>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</si>
  <si>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</si>
  <si>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</si>
  <si>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</si>
  <si>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</si>
  <si>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</si>
  <si>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</si>
  <si>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</si>
  <si>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</si>
  <si>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</si>
  <si>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</si>
  <si>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</si>
  <si>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</si>
  <si>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</si>
  <si>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</si>
  <si>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</si>
  <si>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</si>
  <si>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</si>
  <si>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</si>
  <si>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</si>
  <si>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</si>
  <si>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</si>
  <si>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</si>
  <si>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</si>
  <si>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</si>
  <si>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</si>
  <si>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</si>
  <si>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</si>
  <si>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</si>
  <si>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</si>
  <si>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</si>
  <si>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</si>
  <si>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</si>
  <si>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</si>
  <si>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</si>
  <si>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</si>
  <si>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</si>
  <si>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</si>
  <si>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</si>
  <si>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</si>
  <si>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</si>
  <si>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</si>
  <si>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</si>
  <si>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</si>
  <si>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</si>
  <si>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</si>
  <si>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</si>
  <si>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</si>
  <si>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</si>
  <si>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</si>
  <si>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</si>
  <si>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</si>
  <si>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</si>
  <si>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</si>
  <si>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</si>
  <si>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</si>
  <si>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</si>
  <si>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</si>
  <si>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</si>
  <si>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</si>
  <si>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</si>
  <si>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</si>
  <si>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</si>
  <si>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</si>
  <si>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</si>
  <si>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</si>
  <si>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</si>
  <si>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</si>
  <si>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</si>
  <si>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</si>
  <si>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</si>
  <si>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</si>
  <si>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</si>
  <si>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</si>
  <si>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</si>
  <si>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</si>
  <si>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</si>
  <si>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</si>
  <si>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</si>
  <si>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</si>
  <si>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</si>
  <si>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</si>
  <si>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</si>
  <si>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</si>
  <si>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</si>
  <si>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</si>
  <si>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</si>
  <si>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</si>
  <si>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</si>
  <si>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</si>
  <si>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</si>
  <si>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</si>
  <si>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</si>
  <si>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</si>
  <si>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</si>
  <si>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</si>
  <si>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</si>
  <si>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</si>
  <si>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</si>
  <si>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</si>
  <si>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</si>
  <si>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</si>
  <si>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</si>
  <si>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</si>
  <si>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</si>
  <si>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</si>
  <si>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</si>
  <si>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</si>
  <si>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</si>
  <si>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</si>
  <si>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</si>
  <si>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</si>
  <si>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</si>
  <si>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</si>
  <si>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</si>
  <si>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</si>
  <si>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</si>
  <si>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</si>
  <si>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</si>
  <si>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</si>
  <si>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</si>
  <si>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</si>
  <si>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</si>
  <si>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</si>
  <si>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</si>
  <si>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</si>
  <si>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</si>
  <si>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</si>
  <si>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</si>
  <si>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</si>
  <si>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</si>
  <si>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</si>
  <si>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</si>
  <si>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</si>
  <si>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</si>
  <si>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</si>
  <si>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</si>
  <si>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</si>
  <si>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</si>
  <si>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</si>
  <si>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</si>
  <si>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</si>
  <si>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</si>
  <si>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</si>
  <si>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</si>
  <si>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</si>
  <si>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</si>
  <si>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</si>
  <si>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</si>
  <si>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</si>
  <si>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</si>
  <si>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</si>
  <si>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</si>
  <si>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</si>
  <si>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</si>
  <si>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</si>
  <si>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</si>
  <si>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</si>
  <si>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</si>
  <si>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</si>
  <si>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</si>
  <si>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</si>
  <si>
    <t>Scenario_Conditional.cin</t>
  </si>
  <si>
    <t>Conditional NDC</t>
  </si>
  <si>
    <t>Unconditional NDC</t>
  </si>
  <si>
    <t>Scenario_Unconditional.cin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</si>
</sst>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color theme="0" tint="-0.34998626667073579"/>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59"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2959</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3063</v>
      </c>
      <c r="B16" s="276"/>
    </row>
    <row r="17" spans="1:2" x14ac:dyDescent="0.75">
      <c r="A17" s="279" t="s">
        <v>3044</v>
      </c>
      <c r="B17" s="233">
        <f>MAX(PolicyLevers!H:H)</f>
        <v>1511</v>
      </c>
    </row>
    <row r="18" spans="1:2" x14ac:dyDescent="0.7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29.5" x14ac:dyDescent="0.7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75">
      <c r="A21" s="48" t="s">
        <v>3055</v>
      </c>
      <c r="B21" s="276"/>
    </row>
    <row r="22" spans="1:2" x14ac:dyDescent="0.75">
      <c r="A22" s="8" t="s">
        <v>3056</v>
      </c>
    </row>
    <row r="23" spans="1:2" x14ac:dyDescent="0.75">
      <c r="A23" s="8" t="s">
        <v>3040</v>
      </c>
    </row>
    <row r="24" spans="1:2" x14ac:dyDescent="0.75">
      <c r="A24" s="8" t="s">
        <v>3041</v>
      </c>
    </row>
    <row r="25" spans="1:2" x14ac:dyDescent="0.75">
      <c r="A25" s="8" t="s">
        <v>3042</v>
      </c>
    </row>
    <row r="26" spans="1:2" x14ac:dyDescent="0.75">
      <c r="A26" s="8" t="s">
        <v>3043</v>
      </c>
    </row>
    <row r="28" spans="1:2" x14ac:dyDescent="0.75">
      <c r="A28" s="8" t="s">
        <v>3057</v>
      </c>
    </row>
    <row r="29" spans="1:2" x14ac:dyDescent="0.75">
      <c r="A29" s="8" t="s">
        <v>3038</v>
      </c>
    </row>
    <row r="30" spans="1:2" x14ac:dyDescent="0.75">
      <c r="A30" s="8" t="s">
        <v>3039</v>
      </c>
    </row>
    <row r="32" spans="1:2" x14ac:dyDescent="0.75">
      <c r="A32" s="8" t="s">
        <v>3058</v>
      </c>
    </row>
    <row r="33" spans="1:2" x14ac:dyDescent="0.75">
      <c r="A33" s="8" t="s">
        <v>3045</v>
      </c>
    </row>
    <row r="34" spans="1:2" x14ac:dyDescent="0.75">
      <c r="A34" s="8" t="s">
        <v>3046</v>
      </c>
    </row>
    <row r="36" spans="1:2" x14ac:dyDescent="0.75">
      <c r="A36" s="8" t="s">
        <v>3059</v>
      </c>
    </row>
    <row r="37" spans="1:2" x14ac:dyDescent="0.75">
      <c r="A37" s="8" t="s">
        <v>3047</v>
      </c>
    </row>
    <row r="38" spans="1:2" x14ac:dyDescent="0.75">
      <c r="A38" s="8" t="s">
        <v>3048</v>
      </c>
    </row>
    <row r="40" spans="1:2" x14ac:dyDescent="0.75">
      <c r="A40" s="48" t="s">
        <v>3049</v>
      </c>
      <c r="B40" s="276"/>
    </row>
    <row r="41" spans="1:2" x14ac:dyDescent="0.75">
      <c r="A41" s="8" t="s">
        <v>3050</v>
      </c>
    </row>
    <row r="42" spans="1:2" x14ac:dyDescent="0.75">
      <c r="A42" s="8" t="s">
        <v>3051</v>
      </c>
    </row>
    <row r="44" spans="1:2" x14ac:dyDescent="0.75">
      <c r="A44" s="8" t="s">
        <v>3052</v>
      </c>
    </row>
    <row r="45" spans="1:2" x14ac:dyDescent="0.75">
      <c r="A45" s="8" t="s">
        <v>3060</v>
      </c>
    </row>
    <row r="46" spans="1:2" x14ac:dyDescent="0.75">
      <c r="A46" s="8" t="s">
        <v>3053</v>
      </c>
    </row>
    <row r="47" spans="1:2" x14ac:dyDescent="0.7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zoomScale="90" zoomScaleNormal="90" workbookViewId="0">
      <selection activeCell="H5" sqref="H5"/>
    </sheetView>
  </sheetViews>
  <sheetFormatPr defaultRowHeight="14.75" x14ac:dyDescent="0.75"/>
  <cols>
    <col min="1" max="1" width="13.54296875" style="216" customWidth="1"/>
    <col min="2" max="2" width="18.2265625" style="216" customWidth="1"/>
    <col min="3" max="5" width="20.1796875" style="216" customWidth="1"/>
    <col min="6" max="6" width="8.54296875" style="216" customWidth="1"/>
    <col min="7" max="7" width="8.81640625" style="216" customWidth="1"/>
    <col min="8" max="8" width="8.6328125" style="216" customWidth="1"/>
    <col min="9" max="9" width="12.26953125" style="216" customWidth="1"/>
    <col min="10" max="10" width="153.26953125" style="216" customWidth="1"/>
    <col min="11" max="12" width="20.1796875" style="216" customWidth="1"/>
    <col min="13" max="13" width="129.26953125" style="216" customWidth="1"/>
    <col min="14" max="14" width="67.54296875" style="216" customWidth="1"/>
    <col min="15" max="16384" width="8.7265625" style="216"/>
  </cols>
  <sheetData>
    <row r="1" spans="1:14" x14ac:dyDescent="0.75">
      <c r="A1" s="458" t="s">
        <v>3473</v>
      </c>
      <c r="B1" s="456"/>
      <c r="C1" s="456"/>
      <c r="D1" s="456"/>
      <c r="E1" s="456"/>
      <c r="F1" s="456"/>
      <c r="G1" s="456"/>
      <c r="H1" s="456"/>
      <c r="I1" s="456"/>
      <c r="J1" s="456"/>
      <c r="K1" s="456"/>
      <c r="L1" s="456"/>
      <c r="M1" s="456"/>
      <c r="N1" s="456"/>
    </row>
    <row r="2" spans="1:14" x14ac:dyDescent="0.75">
      <c r="A2" s="457" t="s">
        <v>3472</v>
      </c>
      <c r="B2" s="456"/>
      <c r="C2" s="456"/>
      <c r="D2" s="456"/>
      <c r="E2" s="456"/>
      <c r="F2" s="456"/>
      <c r="G2" s="456"/>
      <c r="H2" s="456"/>
      <c r="I2" s="456"/>
      <c r="J2" s="456"/>
      <c r="K2" s="456"/>
      <c r="L2" s="456"/>
      <c r="M2" s="456"/>
      <c r="N2" s="456"/>
    </row>
    <row r="3" spans="1:14" ht="44.4" customHeight="1" x14ac:dyDescent="0.75">
      <c r="A3" s="453" t="s">
        <v>3</v>
      </c>
      <c r="B3" s="453" t="s">
        <v>0</v>
      </c>
      <c r="C3" s="453" t="s">
        <v>1</v>
      </c>
      <c r="D3" s="455" t="s">
        <v>376</v>
      </c>
      <c r="E3" s="453" t="s">
        <v>2347</v>
      </c>
      <c r="F3" s="454" t="s">
        <v>71</v>
      </c>
      <c r="G3" s="454" t="s">
        <v>72</v>
      </c>
      <c r="H3" s="454" t="s">
        <v>84</v>
      </c>
      <c r="I3" s="453" t="s">
        <v>30</v>
      </c>
      <c r="J3" s="453" t="s">
        <v>2</v>
      </c>
      <c r="K3" s="453" t="s">
        <v>479</v>
      </c>
      <c r="L3" s="453" t="s">
        <v>203</v>
      </c>
      <c r="M3" s="452" t="s">
        <v>153</v>
      </c>
      <c r="N3" s="451" t="s">
        <v>154</v>
      </c>
    </row>
    <row r="4" spans="1:14" ht="44.4" customHeight="1" x14ac:dyDescent="0.75">
      <c r="A4" s="2" t="s">
        <v>4</v>
      </c>
      <c r="B4" s="2" t="s">
        <v>2510</v>
      </c>
      <c r="C4" s="2" t="s">
        <v>2505</v>
      </c>
      <c r="D4" s="2" t="s">
        <v>2504</v>
      </c>
      <c r="E4" s="2" t="s">
        <v>2506</v>
      </c>
      <c r="F4" s="440">
        <v>0</v>
      </c>
      <c r="G4" s="440">
        <v>1</v>
      </c>
      <c r="H4" s="440">
        <v>0.02</v>
      </c>
      <c r="I4" s="2" t="s">
        <v>2507</v>
      </c>
      <c r="J4" s="481" t="s">
        <v>3471</v>
      </c>
      <c r="K4" s="70" t="s">
        <v>2509</v>
      </c>
      <c r="L4" s="450" t="s">
        <v>2508</v>
      </c>
    </row>
    <row r="5" spans="1:14" ht="63" customHeight="1" x14ac:dyDescent="0.75">
      <c r="A5" s="2" t="s">
        <v>4</v>
      </c>
      <c r="B5" s="2" t="s">
        <v>2590</v>
      </c>
      <c r="C5" s="2" t="s">
        <v>2591</v>
      </c>
      <c r="D5" s="2" t="s">
        <v>2591</v>
      </c>
      <c r="E5" s="2" t="s">
        <v>2592</v>
      </c>
      <c r="F5" s="449">
        <v>0</v>
      </c>
      <c r="G5" s="449">
        <v>300</v>
      </c>
      <c r="H5" s="449">
        <v>5</v>
      </c>
      <c r="I5" s="2" t="s">
        <v>2593</v>
      </c>
      <c r="J5" s="482" t="s">
        <v>2597</v>
      </c>
      <c r="K5" s="70"/>
      <c r="L5" s="2" t="s">
        <v>2878</v>
      </c>
      <c r="M5" s="292" t="s">
        <v>2594</v>
      </c>
    </row>
    <row r="6" spans="1:14" ht="44.4" customHeight="1" x14ac:dyDescent="0.75">
      <c r="A6" s="2" t="s">
        <v>4</v>
      </c>
      <c r="B6" s="2" t="s">
        <v>2586</v>
      </c>
      <c r="C6" s="2" t="s">
        <v>2587</v>
      </c>
      <c r="D6" s="2" t="s">
        <v>2596</v>
      </c>
      <c r="E6" s="4" t="s">
        <v>2588</v>
      </c>
      <c r="F6" s="437">
        <v>0</v>
      </c>
      <c r="G6" s="437">
        <v>1</v>
      </c>
      <c r="H6" s="437">
        <v>0.02</v>
      </c>
      <c r="I6" s="309" t="s">
        <v>2589</v>
      </c>
      <c r="J6" s="481" t="s">
        <v>2598</v>
      </c>
      <c r="K6" s="70"/>
      <c r="L6" s="70" t="s">
        <v>2879</v>
      </c>
      <c r="M6" s="293" t="s">
        <v>2595</v>
      </c>
    </row>
    <row r="7" spans="1:14" ht="44.4" customHeight="1" x14ac:dyDescent="0.75">
      <c r="A7" s="2"/>
      <c r="B7" s="2"/>
      <c r="C7" s="2"/>
      <c r="D7" s="2"/>
      <c r="E7" s="2"/>
      <c r="F7" s="440"/>
      <c r="G7" s="440"/>
      <c r="H7" s="440"/>
      <c r="I7" s="2"/>
      <c r="J7" s="481"/>
      <c r="K7" s="70"/>
      <c r="L7" s="2"/>
    </row>
    <row r="8" spans="1:14" ht="348.75" customHeight="1" x14ac:dyDescent="0.75">
      <c r="A8" s="310" t="s">
        <v>4</v>
      </c>
      <c r="B8" s="310" t="s">
        <v>3470</v>
      </c>
      <c r="C8" s="310" t="s">
        <v>504</v>
      </c>
      <c r="D8" s="2" t="s">
        <v>3469</v>
      </c>
      <c r="E8" s="4" t="s">
        <v>2398</v>
      </c>
      <c r="F8" s="437">
        <v>0</v>
      </c>
      <c r="G8" s="437">
        <v>1</v>
      </c>
      <c r="H8" s="437">
        <v>0.02</v>
      </c>
      <c r="I8" s="309" t="s">
        <v>505</v>
      </c>
      <c r="J8" s="481" t="s">
        <v>3468</v>
      </c>
      <c r="K8" s="70" t="s">
        <v>506</v>
      </c>
      <c r="L8" s="70" t="s">
        <v>507</v>
      </c>
      <c r="M8" s="294" t="s">
        <v>2899</v>
      </c>
    </row>
    <row r="9" spans="1:14" ht="44.4" customHeight="1" x14ac:dyDescent="0.75">
      <c r="A9" s="310" t="s">
        <v>4</v>
      </c>
      <c r="B9" s="310" t="s">
        <v>503</v>
      </c>
      <c r="C9" s="310" t="s">
        <v>498</v>
      </c>
      <c r="D9" s="2" t="s">
        <v>497</v>
      </c>
      <c r="E9" s="4" t="s">
        <v>2397</v>
      </c>
      <c r="F9" s="437">
        <v>0</v>
      </c>
      <c r="G9" s="437">
        <v>0.5</v>
      </c>
      <c r="H9" s="437">
        <v>0.01</v>
      </c>
      <c r="I9" s="70" t="s">
        <v>499</v>
      </c>
      <c r="J9" s="481" t="s">
        <v>3401</v>
      </c>
      <c r="K9" s="70" t="s">
        <v>500</v>
      </c>
      <c r="L9" s="70" t="s">
        <v>501</v>
      </c>
    </row>
    <row r="10" spans="1:14" ht="81.5" customHeight="1" x14ac:dyDescent="0.75">
      <c r="A10" s="309" t="s">
        <v>4</v>
      </c>
      <c r="B10" s="309" t="s">
        <v>11</v>
      </c>
      <c r="C10" s="309" t="s">
        <v>116</v>
      </c>
      <c r="D10" s="323" t="s">
        <v>11</v>
      </c>
      <c r="E10" s="4" t="s">
        <v>2396</v>
      </c>
      <c r="F10" s="435">
        <v>0</v>
      </c>
      <c r="G10" s="435">
        <v>1</v>
      </c>
      <c r="H10" s="275">
        <v>0.02</v>
      </c>
      <c r="I10" s="309" t="s">
        <v>480</v>
      </c>
      <c r="J10" s="481" t="s">
        <v>2399</v>
      </c>
      <c r="K10" s="309" t="s">
        <v>204</v>
      </c>
      <c r="L10" s="310" t="s">
        <v>205</v>
      </c>
      <c r="M10" s="441" t="s">
        <v>155</v>
      </c>
      <c r="N10" s="309" t="s">
        <v>184</v>
      </c>
    </row>
    <row r="11" spans="1:14" ht="283.5" customHeight="1" x14ac:dyDescent="0.75">
      <c r="A11" s="309" t="s">
        <v>4</v>
      </c>
      <c r="B11" s="309" t="s">
        <v>5</v>
      </c>
      <c r="C11" s="309" t="s">
        <v>323</v>
      </c>
      <c r="D11" s="323" t="s">
        <v>377</v>
      </c>
      <c r="E11" s="4" t="s">
        <v>2395</v>
      </c>
      <c r="F11" s="435">
        <v>0</v>
      </c>
      <c r="G11" s="435">
        <v>1</v>
      </c>
      <c r="H11" s="435">
        <v>0.02</v>
      </c>
      <c r="I11" s="309" t="s">
        <v>117</v>
      </c>
      <c r="J11" s="481" t="s">
        <v>3467</v>
      </c>
      <c r="K11" s="309" t="s">
        <v>206</v>
      </c>
      <c r="L11" s="310" t="s">
        <v>207</v>
      </c>
      <c r="M11" s="441"/>
      <c r="N11" s="309"/>
    </row>
    <row r="12" spans="1:14" ht="162.75" customHeight="1" x14ac:dyDescent="0.75">
      <c r="A12" s="2" t="s">
        <v>4</v>
      </c>
      <c r="B12" s="2" t="s">
        <v>3276</v>
      </c>
      <c r="C12" s="2" t="s">
        <v>2637</v>
      </c>
      <c r="D12" s="2" t="s">
        <v>3277</v>
      </c>
      <c r="E12" s="4" t="s">
        <v>2638</v>
      </c>
      <c r="F12" s="437">
        <v>0</v>
      </c>
      <c r="G12" s="437">
        <v>1</v>
      </c>
      <c r="H12" s="437">
        <v>0.01</v>
      </c>
      <c r="I12" s="309" t="s">
        <v>505</v>
      </c>
      <c r="J12" s="481" t="s">
        <v>3466</v>
      </c>
      <c r="K12" s="309"/>
      <c r="L12" s="70" t="s">
        <v>2880</v>
      </c>
      <c r="M12" s="300" t="s">
        <v>2639</v>
      </c>
      <c r="N12" s="309"/>
    </row>
    <row r="13" spans="1:14" ht="44.4" customHeight="1" x14ac:dyDescent="0.75">
      <c r="A13" s="310" t="s">
        <v>4</v>
      </c>
      <c r="B13" s="310" t="s">
        <v>509</v>
      </c>
      <c r="C13" s="310" t="s">
        <v>510</v>
      </c>
      <c r="D13" s="2" t="s">
        <v>509</v>
      </c>
      <c r="E13" s="4" t="s">
        <v>2394</v>
      </c>
      <c r="F13" s="440">
        <v>0</v>
      </c>
      <c r="G13" s="440">
        <v>0.4</v>
      </c>
      <c r="H13" s="440">
        <v>0.01</v>
      </c>
      <c r="I13" s="310" t="s">
        <v>511</v>
      </c>
      <c r="J13" s="481" t="s">
        <v>2400</v>
      </c>
      <c r="K13" s="309" t="s">
        <v>512</v>
      </c>
      <c r="L13" s="310" t="s">
        <v>513</v>
      </c>
    </row>
    <row r="14" spans="1:14" ht="158.75" customHeight="1" x14ac:dyDescent="0.75">
      <c r="A14" s="4" t="s">
        <v>4</v>
      </c>
      <c r="B14" s="4" t="s">
        <v>3241</v>
      </c>
      <c r="C14" s="4" t="s">
        <v>3242</v>
      </c>
      <c r="D14" s="4" t="s">
        <v>3241</v>
      </c>
      <c r="E14" s="4" t="s">
        <v>3243</v>
      </c>
      <c r="F14" s="275">
        <v>0</v>
      </c>
      <c r="G14" s="275">
        <f>-ROUND(MaxBoundCalculations!$B$206,2)</f>
        <v>0.26</v>
      </c>
      <c r="H14" s="275">
        <v>0.01</v>
      </c>
      <c r="I14" s="309" t="s">
        <v>3244</v>
      </c>
      <c r="J14" s="481" t="s">
        <v>3465</v>
      </c>
      <c r="K14" s="309" t="s">
        <v>208</v>
      </c>
      <c r="L14" s="310" t="s">
        <v>209</v>
      </c>
      <c r="M14" s="448" t="s">
        <v>477</v>
      </c>
    </row>
    <row r="15" spans="1:14" ht="205" customHeight="1" x14ac:dyDescent="0.75">
      <c r="A15" s="309" t="s">
        <v>73</v>
      </c>
      <c r="B15" s="309" t="s">
        <v>15</v>
      </c>
      <c r="C15" s="217" t="s">
        <v>2629</v>
      </c>
      <c r="D15" s="4" t="s">
        <v>15</v>
      </c>
      <c r="E15" s="4" t="s">
        <v>3464</v>
      </c>
      <c r="F15" s="435">
        <v>0</v>
      </c>
      <c r="G15" s="435">
        <v>1</v>
      </c>
      <c r="H15" s="435">
        <v>0.01</v>
      </c>
      <c r="I15" s="309" t="s">
        <v>119</v>
      </c>
      <c r="J15" s="481" t="s">
        <v>3463</v>
      </c>
      <c r="K15" s="309" t="s">
        <v>210</v>
      </c>
      <c r="L15" s="310" t="s">
        <v>211</v>
      </c>
    </row>
    <row r="16" spans="1:14" ht="68.75" customHeight="1" x14ac:dyDescent="0.75">
      <c r="A16" s="309" t="s">
        <v>73</v>
      </c>
      <c r="B16" s="309" t="s">
        <v>105</v>
      </c>
      <c r="C16" s="309" t="s">
        <v>324</v>
      </c>
      <c r="D16" s="4" t="s">
        <v>105</v>
      </c>
      <c r="E16" s="4" t="s">
        <v>2393</v>
      </c>
      <c r="F16" s="435">
        <v>0</v>
      </c>
      <c r="G16" s="435">
        <v>1</v>
      </c>
      <c r="H16" s="435">
        <v>0.01</v>
      </c>
      <c r="I16" s="309" t="s">
        <v>32</v>
      </c>
      <c r="J16" s="481" t="s">
        <v>3462</v>
      </c>
      <c r="K16" s="309" t="s">
        <v>212</v>
      </c>
      <c r="L16" s="310" t="s">
        <v>213</v>
      </c>
      <c r="M16" s="441" t="s">
        <v>156</v>
      </c>
      <c r="N16" s="309" t="s">
        <v>465</v>
      </c>
    </row>
    <row r="17" spans="1:14" ht="44.4" customHeight="1" x14ac:dyDescent="0.75">
      <c r="A17" s="309" t="s">
        <v>73</v>
      </c>
      <c r="B17" s="309" t="s">
        <v>14</v>
      </c>
      <c r="C17" s="309" t="s">
        <v>7</v>
      </c>
      <c r="D17" s="4" t="s">
        <v>14</v>
      </c>
      <c r="E17" s="4" t="s">
        <v>2392</v>
      </c>
      <c r="F17" s="4">
        <v>0</v>
      </c>
      <c r="G17" s="4">
        <v>1</v>
      </c>
      <c r="H17" s="4">
        <v>1</v>
      </c>
      <c r="I17" s="309" t="s">
        <v>31</v>
      </c>
      <c r="J17" s="481" t="s">
        <v>2411</v>
      </c>
      <c r="K17" s="309" t="s">
        <v>214</v>
      </c>
      <c r="L17" s="310" t="s">
        <v>215</v>
      </c>
    </row>
    <row r="18" spans="1:14" ht="44.4" customHeight="1" x14ac:dyDescent="0.75">
      <c r="A18" s="309" t="s">
        <v>73</v>
      </c>
      <c r="B18" s="309" t="s">
        <v>281</v>
      </c>
      <c r="C18" s="309" t="s">
        <v>325</v>
      </c>
      <c r="D18" s="323" t="s">
        <v>378</v>
      </c>
      <c r="E18" s="4" t="s">
        <v>2391</v>
      </c>
      <c r="F18" s="4">
        <v>0</v>
      </c>
      <c r="G18" s="275" t="e">
        <v>#REF!</v>
      </c>
      <c r="H18" s="277">
        <v>5.0000000000000001E-3</v>
      </c>
      <c r="I18" s="309" t="s">
        <v>282</v>
      </c>
      <c r="J18" s="481" t="s">
        <v>3461</v>
      </c>
      <c r="K18" s="309" t="s">
        <v>283</v>
      </c>
      <c r="L18" s="310" t="s">
        <v>284</v>
      </c>
      <c r="M18" s="436" t="s">
        <v>330</v>
      </c>
      <c r="N18" s="310" t="s">
        <v>430</v>
      </c>
    </row>
    <row r="19" spans="1:14" ht="44.4" customHeight="1" x14ac:dyDescent="0.75">
      <c r="A19" s="309" t="s">
        <v>73</v>
      </c>
      <c r="B19" s="309" t="s">
        <v>285</v>
      </c>
      <c r="C19" s="309" t="s">
        <v>288</v>
      </c>
      <c r="D19" s="323" t="s">
        <v>378</v>
      </c>
      <c r="E19" s="4" t="s">
        <v>2390</v>
      </c>
      <c r="F19" s="4">
        <v>0</v>
      </c>
      <c r="G19" s="435">
        <v>0.5</v>
      </c>
      <c r="H19" s="275">
        <v>0.01</v>
      </c>
      <c r="I19" s="309" t="s">
        <v>289</v>
      </c>
      <c r="J19" s="481" t="s">
        <v>2412</v>
      </c>
      <c r="K19" s="309" t="s">
        <v>286</v>
      </c>
      <c r="L19" s="310" t="s">
        <v>287</v>
      </c>
    </row>
    <row r="20" spans="1:14" ht="44.4" customHeight="1" x14ac:dyDescent="0.75">
      <c r="A20" s="309" t="s">
        <v>73</v>
      </c>
      <c r="B20" s="309" t="s">
        <v>13</v>
      </c>
      <c r="C20" s="309" t="s">
        <v>132</v>
      </c>
      <c r="D20" s="4" t="s">
        <v>13</v>
      </c>
      <c r="E20" s="4" t="s">
        <v>2389</v>
      </c>
      <c r="F20" s="4">
        <v>0</v>
      </c>
      <c r="G20" s="4">
        <v>1</v>
      </c>
      <c r="H20" s="4">
        <v>1</v>
      </c>
      <c r="I20" s="309" t="s">
        <v>31</v>
      </c>
      <c r="J20" s="481" t="s">
        <v>3460</v>
      </c>
      <c r="K20" s="309" t="s">
        <v>216</v>
      </c>
      <c r="L20" s="310" t="s">
        <v>217</v>
      </c>
    </row>
    <row r="21" spans="1:14" ht="51.25" customHeight="1" x14ac:dyDescent="0.75">
      <c r="A21" s="4" t="s">
        <v>73</v>
      </c>
      <c r="B21" s="4" t="s">
        <v>2603</v>
      </c>
      <c r="C21" s="4" t="s">
        <v>2602</v>
      </c>
      <c r="D21" s="4" t="s">
        <v>16</v>
      </c>
      <c r="E21" s="4" t="s">
        <v>2388</v>
      </c>
      <c r="F21" s="435">
        <v>0</v>
      </c>
      <c r="G21" s="435">
        <v>0.5</v>
      </c>
      <c r="H21" s="435">
        <v>0.01</v>
      </c>
      <c r="I21" s="309" t="s">
        <v>2604</v>
      </c>
      <c r="J21" s="481" t="s">
        <v>3459</v>
      </c>
      <c r="K21" s="309" t="s">
        <v>218</v>
      </c>
      <c r="L21" s="310" t="s">
        <v>219</v>
      </c>
      <c r="M21" s="441" t="s">
        <v>163</v>
      </c>
      <c r="N21" s="310"/>
    </row>
    <row r="22" spans="1:14" ht="44.4" customHeight="1" x14ac:dyDescent="0.75">
      <c r="A22" s="309" t="s">
        <v>73</v>
      </c>
      <c r="B22" s="309" t="s">
        <v>12</v>
      </c>
      <c r="C22" s="309" t="s">
        <v>6</v>
      </c>
      <c r="D22" s="4" t="s">
        <v>12</v>
      </c>
      <c r="E22" s="4" t="s">
        <v>2387</v>
      </c>
      <c r="F22" s="4">
        <v>0</v>
      </c>
      <c r="G22" s="4">
        <v>1</v>
      </c>
      <c r="H22" s="4">
        <v>1</v>
      </c>
      <c r="I22" s="309" t="s">
        <v>31</v>
      </c>
      <c r="J22" s="481" t="s">
        <v>3458</v>
      </c>
      <c r="K22" s="309" t="s">
        <v>220</v>
      </c>
      <c r="L22" s="310" t="s">
        <v>221</v>
      </c>
    </row>
    <row r="23" spans="1:14" ht="44.4" customHeight="1" x14ac:dyDescent="0.75">
      <c r="A23" s="310" t="s">
        <v>8</v>
      </c>
      <c r="B23" s="310" t="s">
        <v>361</v>
      </c>
      <c r="C23" s="310" t="s">
        <v>362</v>
      </c>
      <c r="D23" s="2" t="s">
        <v>361</v>
      </c>
      <c r="E23" s="4" t="s">
        <v>2386</v>
      </c>
      <c r="F23" s="2">
        <v>0</v>
      </c>
      <c r="G23" s="2">
        <v>1</v>
      </c>
      <c r="H23" s="2">
        <v>1</v>
      </c>
      <c r="I23" s="310" t="s">
        <v>31</v>
      </c>
      <c r="J23" s="481" t="s">
        <v>3457</v>
      </c>
      <c r="K23" s="309" t="s">
        <v>363</v>
      </c>
      <c r="L23" s="310" t="s">
        <v>364</v>
      </c>
    </row>
    <row r="24" spans="1:14" ht="44.4" customHeight="1" x14ac:dyDescent="0.75">
      <c r="A24" s="2" t="s">
        <v>8</v>
      </c>
      <c r="B24" s="2" t="s">
        <v>28</v>
      </c>
      <c r="C24" s="2" t="s">
        <v>3280</v>
      </c>
      <c r="D24" s="309" t="s">
        <v>3408</v>
      </c>
      <c r="E24" s="2" t="s">
        <v>3281</v>
      </c>
      <c r="F24" s="437">
        <v>0</v>
      </c>
      <c r="G24" s="437">
        <v>1</v>
      </c>
      <c r="H24" s="437">
        <v>0.01</v>
      </c>
      <c r="I24" s="310" t="s">
        <v>3019</v>
      </c>
      <c r="J24" s="481" t="s">
        <v>3282</v>
      </c>
      <c r="K24" s="309" t="s">
        <v>258</v>
      </c>
      <c r="L24" s="310" t="s">
        <v>259</v>
      </c>
    </row>
    <row r="25" spans="1:14" ht="147.75" customHeight="1" x14ac:dyDescent="0.75">
      <c r="A25" s="4" t="s">
        <v>8</v>
      </c>
      <c r="B25" s="309" t="s">
        <v>3409</v>
      </c>
      <c r="C25" s="4" t="s">
        <v>2928</v>
      </c>
      <c r="D25" s="309" t="s">
        <v>3409</v>
      </c>
      <c r="E25" s="4" t="s">
        <v>2375</v>
      </c>
      <c r="F25" s="435">
        <v>0</v>
      </c>
      <c r="G25" s="275">
        <v>1</v>
      </c>
      <c r="H25" s="275">
        <v>0.01</v>
      </c>
      <c r="I25" s="309" t="s">
        <v>36</v>
      </c>
      <c r="J25" s="481" t="s">
        <v>3224</v>
      </c>
      <c r="K25" s="309" t="s">
        <v>2583</v>
      </c>
      <c r="L25" s="310" t="s">
        <v>2584</v>
      </c>
      <c r="M25" s="436" t="s">
        <v>161</v>
      </c>
    </row>
    <row r="26" spans="1:14" ht="44.4" customHeight="1" x14ac:dyDescent="0.75">
      <c r="A26" s="310" t="s">
        <v>8</v>
      </c>
      <c r="B26" s="310" t="s">
        <v>290</v>
      </c>
      <c r="C26" s="310" t="s">
        <v>293</v>
      </c>
      <c r="D26" s="2" t="s">
        <v>379</v>
      </c>
      <c r="E26" s="4" t="s">
        <v>2385</v>
      </c>
      <c r="F26" s="440">
        <v>-0.5</v>
      </c>
      <c r="G26" s="440">
        <v>1</v>
      </c>
      <c r="H26" s="440">
        <v>0.02</v>
      </c>
      <c r="I26" s="310" t="s">
        <v>294</v>
      </c>
      <c r="J26" s="481" t="s">
        <v>2413</v>
      </c>
      <c r="K26" s="309" t="s">
        <v>296</v>
      </c>
      <c r="L26" s="310" t="s">
        <v>298</v>
      </c>
      <c r="M26" s="436"/>
      <c r="N26" s="310"/>
    </row>
    <row r="27" spans="1:14" ht="44.4" customHeight="1" x14ac:dyDescent="0.75">
      <c r="A27" s="310" t="s">
        <v>8</v>
      </c>
      <c r="B27" s="310" t="s">
        <v>291</v>
      </c>
      <c r="C27" s="310" t="s">
        <v>292</v>
      </c>
      <c r="D27" s="2" t="s">
        <v>379</v>
      </c>
      <c r="E27" s="4" t="s">
        <v>2384</v>
      </c>
      <c r="F27" s="440">
        <v>-0.5</v>
      </c>
      <c r="G27" s="440">
        <v>1</v>
      </c>
      <c r="H27" s="440">
        <v>0.02</v>
      </c>
      <c r="I27" s="310" t="s">
        <v>295</v>
      </c>
      <c r="J27" s="481" t="s">
        <v>2414</v>
      </c>
      <c r="K27" s="309" t="s">
        <v>297</v>
      </c>
      <c r="L27" s="310" t="s">
        <v>298</v>
      </c>
      <c r="M27" s="436"/>
      <c r="N27" s="310"/>
    </row>
    <row r="28" spans="1:14" ht="44.4" customHeight="1" x14ac:dyDescent="0.75">
      <c r="A28" s="309" t="s">
        <v>8</v>
      </c>
      <c r="B28" s="309" t="s">
        <v>327</v>
      </c>
      <c r="C28" s="309" t="s">
        <v>326</v>
      </c>
      <c r="D28" s="4" t="s">
        <v>327</v>
      </c>
      <c r="E28" s="4" t="s">
        <v>2383</v>
      </c>
      <c r="F28" s="4"/>
      <c r="G28" s="4"/>
      <c r="H28" s="4"/>
      <c r="I28" s="309"/>
      <c r="J28" s="481"/>
      <c r="K28" s="309"/>
      <c r="L28" s="310"/>
      <c r="M28" s="441"/>
      <c r="N28" s="309"/>
    </row>
    <row r="29" spans="1:14" ht="44.4" customHeight="1" x14ac:dyDescent="0.75">
      <c r="A29" s="309" t="s">
        <v>8</v>
      </c>
      <c r="B29" s="309" t="s">
        <v>17</v>
      </c>
      <c r="C29" s="309" t="s">
        <v>29</v>
      </c>
      <c r="D29" s="4" t="s">
        <v>17</v>
      </c>
      <c r="E29" s="4" t="s">
        <v>2382</v>
      </c>
      <c r="F29" s="435">
        <v>0</v>
      </c>
      <c r="G29" s="275">
        <v>1</v>
      </c>
      <c r="H29" s="275">
        <v>0.01</v>
      </c>
      <c r="I29" s="309" t="s">
        <v>35</v>
      </c>
      <c r="J29" s="481" t="s">
        <v>2401</v>
      </c>
      <c r="K29" s="309" t="s">
        <v>222</v>
      </c>
      <c r="L29" s="310" t="s">
        <v>223</v>
      </c>
      <c r="M29" s="441" t="s">
        <v>163</v>
      </c>
      <c r="N29" s="309"/>
    </row>
    <row r="30" spans="1:14" ht="102" customHeight="1" x14ac:dyDescent="0.75">
      <c r="A30" s="309" t="s">
        <v>8</v>
      </c>
      <c r="B30" s="309" t="s">
        <v>134</v>
      </c>
      <c r="C30" s="309" t="s">
        <v>133</v>
      </c>
      <c r="D30" s="4" t="s">
        <v>134</v>
      </c>
      <c r="E30" s="4" t="s">
        <v>2381</v>
      </c>
      <c r="F30" s="6">
        <v>0</v>
      </c>
      <c r="G30" s="6">
        <v>25000</v>
      </c>
      <c r="H30" s="6">
        <v>500</v>
      </c>
      <c r="I30" s="309" t="s">
        <v>200</v>
      </c>
      <c r="J30" s="481" t="s">
        <v>3456</v>
      </c>
      <c r="K30" s="309" t="s">
        <v>224</v>
      </c>
      <c r="L30" s="310" t="s">
        <v>225</v>
      </c>
      <c r="M30" s="441" t="s">
        <v>157</v>
      </c>
      <c r="N30" s="309" t="s">
        <v>201</v>
      </c>
    </row>
    <row r="31" spans="1:14" ht="44.4" customHeight="1" x14ac:dyDescent="0.75">
      <c r="A31" s="309" t="s">
        <v>8</v>
      </c>
      <c r="B31" s="309" t="s">
        <v>19</v>
      </c>
      <c r="C31" s="217" t="s">
        <v>3220</v>
      </c>
      <c r="D31" s="4" t="s">
        <v>19</v>
      </c>
      <c r="E31" s="4" t="s">
        <v>2380</v>
      </c>
      <c r="F31" s="435">
        <v>0</v>
      </c>
      <c r="G31" s="435">
        <v>0.16</v>
      </c>
      <c r="H31" s="447">
        <v>5.0000000000000001E-3</v>
      </c>
      <c r="I31" s="309" t="s">
        <v>3455</v>
      </c>
      <c r="J31" s="481" t="s">
        <v>3221</v>
      </c>
      <c r="K31" s="309" t="s">
        <v>226</v>
      </c>
      <c r="L31" s="310" t="s">
        <v>227</v>
      </c>
      <c r="M31" s="441" t="s">
        <v>158</v>
      </c>
      <c r="N31" s="309" t="s">
        <v>158</v>
      </c>
    </row>
    <row r="32" spans="1:14" ht="44.4" customHeight="1" x14ac:dyDescent="0.75">
      <c r="A32" s="309" t="s">
        <v>8</v>
      </c>
      <c r="B32" s="309" t="s">
        <v>138</v>
      </c>
      <c r="C32" s="309" t="s">
        <v>304</v>
      </c>
      <c r="D32" s="4" t="s">
        <v>138</v>
      </c>
      <c r="E32" s="4" t="s">
        <v>2379</v>
      </c>
      <c r="F32" s="435">
        <v>0</v>
      </c>
      <c r="G32" s="435">
        <v>1</v>
      </c>
      <c r="H32" s="435">
        <v>0.01</v>
      </c>
      <c r="I32" s="309" t="s">
        <v>139</v>
      </c>
      <c r="J32" s="481" t="s">
        <v>2402</v>
      </c>
      <c r="K32" s="309" t="s">
        <v>228</v>
      </c>
      <c r="L32" s="310" t="s">
        <v>229</v>
      </c>
      <c r="M32" s="441" t="s">
        <v>159</v>
      </c>
      <c r="N32" s="309" t="s">
        <v>435</v>
      </c>
    </row>
    <row r="33" spans="1:14" ht="95" customHeight="1" x14ac:dyDescent="0.75">
      <c r="A33" s="4" t="s">
        <v>8</v>
      </c>
      <c r="B33" s="4" t="s">
        <v>3278</v>
      </c>
      <c r="C33" s="4" t="s">
        <v>3279</v>
      </c>
      <c r="D33" s="4"/>
      <c r="E33" s="4"/>
      <c r="F33" s="446"/>
      <c r="G33" s="446"/>
      <c r="H33" s="446"/>
      <c r="I33" s="309"/>
      <c r="J33" s="483" t="s">
        <v>3454</v>
      </c>
      <c r="K33" s="444"/>
      <c r="L33" s="310"/>
      <c r="M33" s="445"/>
      <c r="N33" s="444"/>
    </row>
    <row r="34" spans="1:14" ht="44.4" customHeight="1" x14ac:dyDescent="0.75">
      <c r="A34" s="4" t="s">
        <v>8</v>
      </c>
      <c r="B34" s="4" t="s">
        <v>61</v>
      </c>
      <c r="C34" s="4" t="s">
        <v>135</v>
      </c>
      <c r="D34" s="4"/>
      <c r="E34" s="4"/>
      <c r="F34" s="446"/>
      <c r="G34" s="446"/>
      <c r="H34" s="446"/>
      <c r="I34" s="309"/>
      <c r="J34" s="483" t="s">
        <v>3453</v>
      </c>
      <c r="K34" s="444"/>
      <c r="L34" s="310"/>
      <c r="M34" s="445"/>
      <c r="N34" s="444"/>
    </row>
    <row r="35" spans="1:14" ht="44.4" customHeight="1" x14ac:dyDescent="0.75">
      <c r="A35" s="309" t="s">
        <v>8</v>
      </c>
      <c r="B35" s="309" t="s">
        <v>390</v>
      </c>
      <c r="C35" s="309" t="s">
        <v>391</v>
      </c>
      <c r="D35" s="4" t="s">
        <v>390</v>
      </c>
      <c r="E35" s="4" t="s">
        <v>2378</v>
      </c>
      <c r="F35" s="4"/>
      <c r="G35" s="4"/>
      <c r="H35" s="4"/>
      <c r="I35" s="309"/>
      <c r="J35" s="481"/>
      <c r="K35" s="444"/>
      <c r="L35" s="310"/>
      <c r="M35" s="445"/>
      <c r="N35" s="444"/>
    </row>
    <row r="36" spans="1:14" ht="44.4" customHeight="1" x14ac:dyDescent="0.75">
      <c r="A36" s="4" t="s">
        <v>8</v>
      </c>
      <c r="B36" s="4" t="s">
        <v>2344</v>
      </c>
      <c r="C36" s="4" t="s">
        <v>2343</v>
      </c>
      <c r="D36" s="4" t="s">
        <v>2345</v>
      </c>
      <c r="E36" s="285"/>
      <c r="F36" s="435">
        <v>0</v>
      </c>
      <c r="G36" s="4">
        <v>20</v>
      </c>
      <c r="H36" s="4">
        <v>1</v>
      </c>
      <c r="I36" s="310" t="s">
        <v>136</v>
      </c>
      <c r="J36" s="481" t="s">
        <v>3013</v>
      </c>
      <c r="K36" s="309" t="s">
        <v>230</v>
      </c>
      <c r="L36" s="310" t="s">
        <v>2346</v>
      </c>
      <c r="M36" s="436" t="s">
        <v>160</v>
      </c>
      <c r="N36" s="310" t="s">
        <v>160</v>
      </c>
    </row>
    <row r="37" spans="1:14" ht="148.5" customHeight="1" x14ac:dyDescent="0.75">
      <c r="A37" s="310" t="s">
        <v>8</v>
      </c>
      <c r="B37" s="310" t="s">
        <v>273</v>
      </c>
      <c r="C37" s="310" t="s">
        <v>274</v>
      </c>
      <c r="D37" s="2" t="s">
        <v>273</v>
      </c>
      <c r="E37" s="4" t="s">
        <v>2377</v>
      </c>
      <c r="F37" s="440">
        <v>0</v>
      </c>
      <c r="G37" s="440">
        <v>0.6</v>
      </c>
      <c r="H37" s="440">
        <v>0.01</v>
      </c>
      <c r="I37" s="310" t="s">
        <v>278</v>
      </c>
      <c r="J37" s="481" t="s">
        <v>3452</v>
      </c>
      <c r="K37" s="310" t="s">
        <v>2325</v>
      </c>
      <c r="L37" s="310" t="s">
        <v>279</v>
      </c>
      <c r="M37" s="436"/>
      <c r="N37" s="310"/>
    </row>
    <row r="38" spans="1:14" ht="44.4" customHeight="1" x14ac:dyDescent="0.75">
      <c r="A38" s="310" t="s">
        <v>8</v>
      </c>
      <c r="B38" s="443" t="s">
        <v>2440</v>
      </c>
      <c r="C38" s="443" t="s">
        <v>2441</v>
      </c>
      <c r="D38" s="221" t="s">
        <v>2440</v>
      </c>
      <c r="E38" s="2" t="s">
        <v>2442</v>
      </c>
      <c r="F38" s="440">
        <v>0</v>
      </c>
      <c r="G38" s="440">
        <v>0.9</v>
      </c>
      <c r="H38" s="440">
        <v>0.01</v>
      </c>
      <c r="I38" s="310" t="s">
        <v>2443</v>
      </c>
      <c r="J38" s="481" t="s">
        <v>3451</v>
      </c>
      <c r="K38" s="310" t="s">
        <v>2501</v>
      </c>
      <c r="L38" s="310" t="s">
        <v>2500</v>
      </c>
    </row>
    <row r="39" spans="1:14" ht="44.4" customHeight="1" x14ac:dyDescent="0.75">
      <c r="A39" s="310" t="s">
        <v>8</v>
      </c>
      <c r="B39" s="310" t="s">
        <v>270</v>
      </c>
      <c r="C39" s="310" t="s">
        <v>305</v>
      </c>
      <c r="D39" s="2" t="s">
        <v>380</v>
      </c>
      <c r="E39" s="4" t="s">
        <v>2376</v>
      </c>
      <c r="F39" s="440">
        <v>0</v>
      </c>
      <c r="G39" s="440">
        <v>0.6</v>
      </c>
      <c r="H39" s="440">
        <v>0.01</v>
      </c>
      <c r="I39" s="310" t="s">
        <v>271</v>
      </c>
      <c r="J39" s="481" t="s">
        <v>2403</v>
      </c>
      <c r="K39" s="310" t="s">
        <v>2326</v>
      </c>
      <c r="L39" s="310" t="s">
        <v>272</v>
      </c>
      <c r="M39" s="436" t="s">
        <v>333</v>
      </c>
    </row>
    <row r="40" spans="1:14" ht="44.4" customHeight="1" x14ac:dyDescent="0.75">
      <c r="A40" s="218" t="s">
        <v>8</v>
      </c>
      <c r="B40" s="217" t="s">
        <v>2982</v>
      </c>
      <c r="C40" s="218" t="s">
        <v>2984</v>
      </c>
      <c r="D40" s="217" t="s">
        <v>2982</v>
      </c>
      <c r="E40" s="217" t="s">
        <v>2985</v>
      </c>
      <c r="F40" s="63">
        <v>0</v>
      </c>
      <c r="G40" s="63">
        <v>0.95</v>
      </c>
      <c r="H40" s="63">
        <v>0.01</v>
      </c>
      <c r="I40" s="9" t="s">
        <v>2986</v>
      </c>
      <c r="J40" s="309" t="s">
        <v>3450</v>
      </c>
      <c r="K40" s="309" t="s">
        <v>231</v>
      </c>
      <c r="L40" s="310"/>
      <c r="M40" s="441" t="s">
        <v>3474</v>
      </c>
    </row>
    <row r="41" spans="1:14" ht="210.75" customHeight="1" x14ac:dyDescent="0.75">
      <c r="A41" s="309" t="s">
        <v>8</v>
      </c>
      <c r="B41" s="309" t="s">
        <v>18</v>
      </c>
      <c r="C41" s="309" t="s">
        <v>137</v>
      </c>
      <c r="D41" s="4" t="s">
        <v>18</v>
      </c>
      <c r="E41" s="4" t="s">
        <v>3449</v>
      </c>
      <c r="F41" s="2">
        <v>0</v>
      </c>
      <c r="G41" s="2">
        <v>60</v>
      </c>
      <c r="H41" s="2">
        <v>1</v>
      </c>
      <c r="I41" s="442" t="str">
        <f>UnitControlCenter!B45</f>
        <v>$/MWh</v>
      </c>
      <c r="J41" s="481" t="s">
        <v>3448</v>
      </c>
      <c r="K41" s="309" t="s">
        <v>231</v>
      </c>
      <c r="L41" s="310" t="s">
        <v>232</v>
      </c>
      <c r="M41" s="441" t="s">
        <v>162</v>
      </c>
    </row>
    <row r="42" spans="1:14" ht="96.75" customHeight="1" x14ac:dyDescent="0.75">
      <c r="A42" s="4" t="s">
        <v>9</v>
      </c>
      <c r="B42" s="4" t="s">
        <v>3446</v>
      </c>
      <c r="C42" s="4" t="s">
        <v>3447</v>
      </c>
      <c r="D42" s="4" t="s">
        <v>3446</v>
      </c>
      <c r="E42" s="4" t="s">
        <v>3445</v>
      </c>
      <c r="F42" s="440">
        <v>0</v>
      </c>
      <c r="G42" s="440">
        <v>0.5</v>
      </c>
      <c r="H42" s="440">
        <v>0.01</v>
      </c>
      <c r="I42" s="310" t="s">
        <v>3444</v>
      </c>
      <c r="J42" s="481" t="s">
        <v>3443</v>
      </c>
      <c r="M42" s="433"/>
    </row>
    <row r="43" spans="1:14" ht="103" customHeight="1" x14ac:dyDescent="0.75">
      <c r="A43" s="4" t="s">
        <v>9</v>
      </c>
      <c r="B43" s="4" t="s">
        <v>28</v>
      </c>
      <c r="C43" s="4" t="s">
        <v>3284</v>
      </c>
      <c r="D43" s="4" t="s">
        <v>3285</v>
      </c>
      <c r="E43" s="4" t="s">
        <v>3283</v>
      </c>
      <c r="F43" s="435">
        <v>0</v>
      </c>
      <c r="G43" s="275">
        <v>1</v>
      </c>
      <c r="H43" s="275">
        <v>0.01</v>
      </c>
      <c r="I43" s="309" t="s">
        <v>3019</v>
      </c>
      <c r="J43" s="481" t="s">
        <v>3286</v>
      </c>
      <c r="K43" s="309" t="s">
        <v>258</v>
      </c>
      <c r="L43" s="310" t="s">
        <v>259</v>
      </c>
      <c r="M43" s="441"/>
    </row>
    <row r="44" spans="1:14" ht="44.4" customHeight="1" x14ac:dyDescent="0.75">
      <c r="A44" s="309" t="s">
        <v>9</v>
      </c>
      <c r="B44" s="309" t="s">
        <v>21</v>
      </c>
      <c r="C44" s="217" t="s">
        <v>2964</v>
      </c>
      <c r="D44" s="4" t="s">
        <v>21</v>
      </c>
      <c r="E44" s="4" t="s">
        <v>3442</v>
      </c>
      <c r="F44" s="435">
        <v>0</v>
      </c>
      <c r="G44" s="275">
        <v>1</v>
      </c>
      <c r="H44" s="275">
        <v>0.01</v>
      </c>
      <c r="I44" s="309" t="s">
        <v>35</v>
      </c>
      <c r="J44" s="481" t="s">
        <v>2513</v>
      </c>
      <c r="K44" s="309" t="s">
        <v>233</v>
      </c>
      <c r="L44" s="310" t="s">
        <v>234</v>
      </c>
      <c r="M44" s="441" t="s">
        <v>2514</v>
      </c>
    </row>
    <row r="45" spans="1:14" ht="44.4" customHeight="1" x14ac:dyDescent="0.75">
      <c r="A45" s="309" t="s">
        <v>9</v>
      </c>
      <c r="B45" s="309" t="s">
        <v>25</v>
      </c>
      <c r="C45" s="309" t="s">
        <v>306</v>
      </c>
      <c r="D45" s="4" t="s">
        <v>25</v>
      </c>
      <c r="E45" s="4" t="s">
        <v>2374</v>
      </c>
      <c r="F45" s="435">
        <v>0</v>
      </c>
      <c r="G45" s="275">
        <v>1</v>
      </c>
      <c r="H45" s="275">
        <v>0.01</v>
      </c>
      <c r="I45" s="309" t="s">
        <v>35</v>
      </c>
      <c r="J45" s="481" t="s">
        <v>2404</v>
      </c>
      <c r="K45" s="309" t="s">
        <v>235</v>
      </c>
      <c r="L45" s="310" t="s">
        <v>236</v>
      </c>
      <c r="M45" s="441" t="s">
        <v>163</v>
      </c>
    </row>
    <row r="46" spans="1:14" ht="44.4" customHeight="1" x14ac:dyDescent="0.75">
      <c r="A46" s="309" t="s">
        <v>9</v>
      </c>
      <c r="B46" s="309" t="s">
        <v>23</v>
      </c>
      <c r="C46" s="309" t="s">
        <v>60</v>
      </c>
      <c r="D46" s="4" t="s">
        <v>23</v>
      </c>
      <c r="E46" s="4" t="s">
        <v>2373</v>
      </c>
      <c r="F46" s="435">
        <v>0</v>
      </c>
      <c r="G46" s="275">
        <v>1</v>
      </c>
      <c r="H46" s="275">
        <v>0.01</v>
      </c>
      <c r="I46" s="309" t="s">
        <v>35</v>
      </c>
      <c r="J46" s="481" t="s">
        <v>2405</v>
      </c>
      <c r="K46" s="309" t="s">
        <v>237</v>
      </c>
      <c r="L46" s="310" t="s">
        <v>238</v>
      </c>
      <c r="M46" s="441" t="s">
        <v>163</v>
      </c>
    </row>
    <row r="47" spans="1:14" ht="63" customHeight="1" x14ac:dyDescent="0.75">
      <c r="A47" s="309" t="s">
        <v>9</v>
      </c>
      <c r="B47" s="309" t="s">
        <v>106</v>
      </c>
      <c r="C47" s="309" t="s">
        <v>307</v>
      </c>
      <c r="D47" s="4" t="s">
        <v>106</v>
      </c>
      <c r="E47" s="4" t="s">
        <v>2372</v>
      </c>
      <c r="F47" s="275">
        <v>0</v>
      </c>
      <c r="G47" s="275" t="e">
        <v>#REF!</v>
      </c>
      <c r="H47" s="275">
        <v>0.01</v>
      </c>
      <c r="I47" s="309" t="s">
        <v>32</v>
      </c>
      <c r="J47" s="481" t="s">
        <v>3293</v>
      </c>
      <c r="K47" s="309" t="s">
        <v>239</v>
      </c>
      <c r="L47" s="310" t="s">
        <v>240</v>
      </c>
      <c r="M47" s="436" t="s">
        <v>2338</v>
      </c>
      <c r="N47" s="310" t="s">
        <v>2338</v>
      </c>
    </row>
    <row r="48" spans="1:14" ht="63" customHeight="1" x14ac:dyDescent="0.75">
      <c r="A48" s="4" t="s">
        <v>9</v>
      </c>
      <c r="B48" s="4" t="s">
        <v>24</v>
      </c>
      <c r="C48" s="4" t="s">
        <v>308</v>
      </c>
      <c r="D48" s="4" t="s">
        <v>24</v>
      </c>
      <c r="E48" s="4" t="s">
        <v>2371</v>
      </c>
      <c r="F48" s="435">
        <v>0</v>
      </c>
      <c r="G48" s="275">
        <v>1</v>
      </c>
      <c r="H48" s="275">
        <v>0.01</v>
      </c>
      <c r="I48" s="309" t="s">
        <v>35</v>
      </c>
      <c r="J48" s="481" t="s">
        <v>2406</v>
      </c>
      <c r="K48" s="309" t="s">
        <v>241</v>
      </c>
      <c r="L48" s="310" t="s">
        <v>242</v>
      </c>
      <c r="M48" s="441" t="s">
        <v>163</v>
      </c>
      <c r="N48" s="310"/>
    </row>
    <row r="49" spans="1:14" ht="93.25" customHeight="1" x14ac:dyDescent="0.75">
      <c r="A49" s="4" t="s">
        <v>9</v>
      </c>
      <c r="B49" s="4" t="s">
        <v>2871</v>
      </c>
      <c r="C49" s="4" t="s">
        <v>2522</v>
      </c>
      <c r="D49" s="4" t="s">
        <v>2871</v>
      </c>
      <c r="E49" s="4" t="s">
        <v>2536</v>
      </c>
      <c r="F49" s="435">
        <v>0</v>
      </c>
      <c r="G49" s="435">
        <v>1</v>
      </c>
      <c r="H49" s="275">
        <v>0.01</v>
      </c>
      <c r="I49" s="309" t="s">
        <v>2535</v>
      </c>
      <c r="J49" s="481" t="s">
        <v>3366</v>
      </c>
      <c r="K49" s="309" t="s">
        <v>243</v>
      </c>
      <c r="L49" s="310" t="s">
        <v>2888</v>
      </c>
      <c r="M49" s="436"/>
      <c r="N49" s="310"/>
    </row>
    <row r="50" spans="1:14" ht="44" customHeight="1" x14ac:dyDescent="0.75">
      <c r="A50" s="2" t="s">
        <v>9</v>
      </c>
      <c r="B50" s="2" t="s">
        <v>2969</v>
      </c>
      <c r="C50" s="2" t="s">
        <v>2972</v>
      </c>
      <c r="D50" s="2" t="s">
        <v>2976</v>
      </c>
      <c r="E50" s="2" t="s">
        <v>2977</v>
      </c>
      <c r="F50" s="437">
        <v>0</v>
      </c>
      <c r="G50" s="440">
        <v>1</v>
      </c>
      <c r="H50" s="440">
        <v>0.01</v>
      </c>
      <c r="I50" s="310" t="s">
        <v>35</v>
      </c>
      <c r="J50" s="482" t="s">
        <v>3178</v>
      </c>
      <c r="K50" s="310" t="s">
        <v>2341</v>
      </c>
      <c r="L50" s="310" t="s">
        <v>2342</v>
      </c>
      <c r="M50" s="436" t="s">
        <v>163</v>
      </c>
      <c r="N50" s="310"/>
    </row>
    <row r="51" spans="1:14" ht="48.5" customHeight="1" x14ac:dyDescent="0.75">
      <c r="A51" s="2" t="s">
        <v>9</v>
      </c>
      <c r="B51" s="2" t="s">
        <v>2970</v>
      </c>
      <c r="C51" s="2" t="s">
        <v>2973</v>
      </c>
      <c r="D51" s="2" t="s">
        <v>2976</v>
      </c>
      <c r="E51" s="2" t="s">
        <v>2978</v>
      </c>
      <c r="F51" s="437">
        <v>0</v>
      </c>
      <c r="G51" s="440">
        <v>1</v>
      </c>
      <c r="H51" s="440">
        <v>0.01</v>
      </c>
      <c r="I51" s="310" t="s">
        <v>35</v>
      </c>
      <c r="J51" s="482" t="s">
        <v>3004</v>
      </c>
      <c r="K51" s="310" t="s">
        <v>2341</v>
      </c>
      <c r="L51" s="310" t="s">
        <v>2342</v>
      </c>
      <c r="M51" s="436"/>
      <c r="N51" s="310"/>
    </row>
    <row r="52" spans="1:14" ht="46.25" customHeight="1" x14ac:dyDescent="0.75">
      <c r="A52" s="2" t="s">
        <v>9</v>
      </c>
      <c r="B52" s="2" t="s">
        <v>2971</v>
      </c>
      <c r="C52" s="2" t="s">
        <v>2974</v>
      </c>
      <c r="D52" s="2" t="s">
        <v>2976</v>
      </c>
      <c r="E52" s="2" t="s">
        <v>2979</v>
      </c>
      <c r="F52" s="437">
        <v>0</v>
      </c>
      <c r="G52" s="440">
        <v>1</v>
      </c>
      <c r="H52" s="440">
        <v>0.01</v>
      </c>
      <c r="I52" s="310" t="s">
        <v>35</v>
      </c>
      <c r="J52" s="482" t="s">
        <v>3005</v>
      </c>
      <c r="K52" s="310" t="s">
        <v>2341</v>
      </c>
      <c r="L52" s="310" t="s">
        <v>2342</v>
      </c>
      <c r="M52" s="436"/>
      <c r="N52" s="310"/>
    </row>
    <row r="53" spans="1:14" ht="37.5" customHeight="1" x14ac:dyDescent="0.75">
      <c r="A53" s="2" t="s">
        <v>9</v>
      </c>
      <c r="B53" s="2" t="s">
        <v>2981</v>
      </c>
      <c r="C53" s="2" t="s">
        <v>2975</v>
      </c>
      <c r="D53" s="2" t="s">
        <v>2976</v>
      </c>
      <c r="E53" s="2" t="s">
        <v>2980</v>
      </c>
      <c r="F53" s="437">
        <v>0</v>
      </c>
      <c r="G53" s="440">
        <v>1</v>
      </c>
      <c r="H53" s="440">
        <v>0.01</v>
      </c>
      <c r="I53" s="310" t="s">
        <v>35</v>
      </c>
      <c r="J53" s="482" t="s">
        <v>3006</v>
      </c>
      <c r="K53" s="310" t="s">
        <v>2341</v>
      </c>
      <c r="L53" s="310" t="s">
        <v>2342</v>
      </c>
      <c r="M53" s="436"/>
      <c r="N53" s="310"/>
    </row>
    <row r="54" spans="1:14" ht="172.25" customHeight="1" x14ac:dyDescent="0.75">
      <c r="A54" s="4" t="s">
        <v>9</v>
      </c>
      <c r="B54" s="4" t="s">
        <v>2565</v>
      </c>
      <c r="C54" s="4" t="s">
        <v>2564</v>
      </c>
      <c r="D54" s="4" t="s">
        <v>2565</v>
      </c>
      <c r="E54" s="4" t="s">
        <v>2567</v>
      </c>
      <c r="F54" s="435">
        <v>0</v>
      </c>
      <c r="G54" s="275">
        <v>1</v>
      </c>
      <c r="H54" s="275">
        <v>0.01</v>
      </c>
      <c r="I54" s="309" t="s">
        <v>2568</v>
      </c>
      <c r="J54" s="481" t="s">
        <v>3441</v>
      </c>
      <c r="K54" s="310"/>
      <c r="L54" s="310" t="s">
        <v>2881</v>
      </c>
      <c r="M54" s="441" t="s">
        <v>2569</v>
      </c>
      <c r="N54" s="310"/>
    </row>
    <row r="55" spans="1:14" ht="44.4" customHeight="1" x14ac:dyDescent="0.75">
      <c r="A55" s="309" t="s">
        <v>9</v>
      </c>
      <c r="B55" s="309" t="s">
        <v>22</v>
      </c>
      <c r="C55" s="309" t="s">
        <v>309</v>
      </c>
      <c r="D55" s="323" t="s">
        <v>381</v>
      </c>
      <c r="E55" s="4" t="s">
        <v>2370</v>
      </c>
      <c r="F55" s="435">
        <v>0</v>
      </c>
      <c r="G55" s="275">
        <v>1</v>
      </c>
      <c r="H55" s="275">
        <v>0.01</v>
      </c>
      <c r="I55" s="309" t="s">
        <v>35</v>
      </c>
      <c r="J55" s="481" t="s">
        <v>3440</v>
      </c>
      <c r="K55" s="309" t="s">
        <v>244</v>
      </c>
      <c r="L55" s="310" t="s">
        <v>245</v>
      </c>
      <c r="M55" s="441" t="s">
        <v>163</v>
      </c>
      <c r="N55" s="309"/>
    </row>
    <row r="56" spans="1:14" ht="44.4" customHeight="1" x14ac:dyDescent="0.75">
      <c r="A56" s="309" t="s">
        <v>9</v>
      </c>
      <c r="B56" s="309" t="s">
        <v>20</v>
      </c>
      <c r="C56" s="309" t="s">
        <v>310</v>
      </c>
      <c r="D56" s="323" t="s">
        <v>381</v>
      </c>
      <c r="E56" s="4" t="s">
        <v>2369</v>
      </c>
      <c r="F56" s="435">
        <v>0</v>
      </c>
      <c r="G56" s="275">
        <v>1</v>
      </c>
      <c r="H56" s="275">
        <v>0.01</v>
      </c>
      <c r="I56" s="309" t="s">
        <v>35</v>
      </c>
      <c r="J56" s="481" t="s">
        <v>3439</v>
      </c>
      <c r="K56" s="309" t="s">
        <v>246</v>
      </c>
      <c r="L56" s="310" t="s">
        <v>247</v>
      </c>
      <c r="M56" s="441" t="s">
        <v>163</v>
      </c>
      <c r="N56" s="309"/>
    </row>
    <row r="57" spans="1:14" ht="88" customHeight="1" x14ac:dyDescent="0.75">
      <c r="A57" s="4" t="s">
        <v>9</v>
      </c>
      <c r="B57" s="4" t="s">
        <v>2633</v>
      </c>
      <c r="C57" s="4" t="s">
        <v>2634</v>
      </c>
      <c r="D57" s="4" t="s">
        <v>2634</v>
      </c>
      <c r="E57" s="4" t="s">
        <v>2635</v>
      </c>
      <c r="F57" s="435">
        <v>0</v>
      </c>
      <c r="G57" s="275">
        <v>1</v>
      </c>
      <c r="H57" s="275">
        <v>0.01</v>
      </c>
      <c r="I57" s="309" t="s">
        <v>2636</v>
      </c>
      <c r="J57" s="481" t="s">
        <v>3438</v>
      </c>
      <c r="K57" s="309"/>
      <c r="L57" s="310" t="s">
        <v>2883</v>
      </c>
      <c r="M57" s="441" t="s">
        <v>163</v>
      </c>
      <c r="N57" s="309"/>
    </row>
    <row r="58" spans="1:14" ht="44.4" customHeight="1" x14ac:dyDescent="0.75">
      <c r="A58" s="309" t="s">
        <v>141</v>
      </c>
      <c r="B58" s="309" t="s">
        <v>143</v>
      </c>
      <c r="C58" s="309" t="s">
        <v>466</v>
      </c>
      <c r="D58" s="4" t="s">
        <v>143</v>
      </c>
      <c r="E58" s="4" t="s">
        <v>2368</v>
      </c>
      <c r="F58" s="435">
        <v>0</v>
      </c>
      <c r="G58" s="275">
        <v>1</v>
      </c>
      <c r="H58" s="275">
        <v>0.01</v>
      </c>
      <c r="I58" s="309" t="s">
        <v>35</v>
      </c>
      <c r="J58" s="481" t="s">
        <v>2407</v>
      </c>
      <c r="K58" s="309" t="s">
        <v>248</v>
      </c>
      <c r="L58" s="310" t="s">
        <v>249</v>
      </c>
      <c r="M58" s="441" t="s">
        <v>163</v>
      </c>
      <c r="N58" s="309" t="s">
        <v>198</v>
      </c>
    </row>
    <row r="59" spans="1:14" ht="44.4" customHeight="1" x14ac:dyDescent="0.75">
      <c r="A59" s="309" t="s">
        <v>141</v>
      </c>
      <c r="B59" s="309" t="s">
        <v>280</v>
      </c>
      <c r="C59" s="309" t="s">
        <v>475</v>
      </c>
      <c r="D59" s="4" t="s">
        <v>280</v>
      </c>
      <c r="E59" s="4" t="s">
        <v>2367</v>
      </c>
      <c r="F59" s="435"/>
      <c r="G59" s="275"/>
      <c r="H59" s="275"/>
      <c r="I59" s="309"/>
      <c r="J59" s="481"/>
      <c r="K59" s="309" t="s">
        <v>344</v>
      </c>
      <c r="L59" s="310" t="s">
        <v>345</v>
      </c>
      <c r="M59" s="441"/>
      <c r="N59" s="309"/>
    </row>
    <row r="60" spans="1:14" ht="44.4" customHeight="1" x14ac:dyDescent="0.75">
      <c r="A60" s="309" t="s">
        <v>141</v>
      </c>
      <c r="B60" s="309" t="s">
        <v>471</v>
      </c>
      <c r="C60" s="309" t="s">
        <v>472</v>
      </c>
      <c r="D60" s="4" t="s">
        <v>471</v>
      </c>
      <c r="E60" s="4" t="s">
        <v>2366</v>
      </c>
      <c r="F60" s="435"/>
      <c r="G60" s="275"/>
      <c r="H60" s="275"/>
      <c r="I60" s="309"/>
      <c r="J60" s="481"/>
      <c r="K60" s="309"/>
      <c r="L60" s="310" t="s">
        <v>2889</v>
      </c>
      <c r="M60" s="441"/>
      <c r="N60" s="309"/>
    </row>
    <row r="61" spans="1:14" ht="44.4" customHeight="1" x14ac:dyDescent="0.75">
      <c r="A61" s="309" t="s">
        <v>141</v>
      </c>
      <c r="B61" s="309" t="s">
        <v>199</v>
      </c>
      <c r="C61" s="309" t="s">
        <v>467</v>
      </c>
      <c r="D61" s="4" t="s">
        <v>199</v>
      </c>
      <c r="E61" s="4" t="s">
        <v>2365</v>
      </c>
      <c r="F61" s="435">
        <v>0</v>
      </c>
      <c r="G61" s="275">
        <v>1</v>
      </c>
      <c r="H61" s="275">
        <v>0.01</v>
      </c>
      <c r="I61" s="309" t="s">
        <v>35</v>
      </c>
      <c r="J61" s="481" t="s">
        <v>2408</v>
      </c>
      <c r="K61" s="309" t="s">
        <v>250</v>
      </c>
      <c r="L61" s="310" t="s">
        <v>251</v>
      </c>
      <c r="M61" s="441" t="s">
        <v>163</v>
      </c>
      <c r="N61" s="309"/>
    </row>
    <row r="62" spans="1:14" ht="44.4" customHeight="1" x14ac:dyDescent="0.75">
      <c r="A62" s="4" t="s">
        <v>141</v>
      </c>
      <c r="B62" s="4" t="s">
        <v>2966</v>
      </c>
      <c r="C62" s="4" t="s">
        <v>2967</v>
      </c>
      <c r="D62" s="4" t="s">
        <v>2966</v>
      </c>
      <c r="E62" s="4" t="s">
        <v>2968</v>
      </c>
      <c r="F62" s="435">
        <v>0</v>
      </c>
      <c r="G62" s="275">
        <v>1</v>
      </c>
      <c r="H62" s="275">
        <v>0.01</v>
      </c>
      <c r="I62" s="309" t="s">
        <v>35</v>
      </c>
      <c r="J62" s="481" t="s">
        <v>2990</v>
      </c>
      <c r="K62" s="309" t="s">
        <v>252</v>
      </c>
      <c r="L62" s="310" t="s">
        <v>253</v>
      </c>
      <c r="M62" s="441" t="s">
        <v>163</v>
      </c>
      <c r="N62" s="309"/>
    </row>
    <row r="63" spans="1:14" ht="44.4" customHeight="1" x14ac:dyDescent="0.75">
      <c r="A63" s="309" t="s">
        <v>141</v>
      </c>
      <c r="B63" s="309" t="s">
        <v>144</v>
      </c>
      <c r="C63" s="309" t="s">
        <v>468</v>
      </c>
      <c r="D63" s="4" t="s">
        <v>144</v>
      </c>
      <c r="E63" s="4" t="s">
        <v>2364</v>
      </c>
      <c r="F63" s="435">
        <v>0</v>
      </c>
      <c r="G63" s="275">
        <v>1</v>
      </c>
      <c r="H63" s="275">
        <v>0.01</v>
      </c>
      <c r="I63" s="309" t="s">
        <v>35</v>
      </c>
      <c r="J63" s="481" t="s">
        <v>2409</v>
      </c>
      <c r="K63" s="309" t="s">
        <v>254</v>
      </c>
      <c r="L63" s="310" t="s">
        <v>255</v>
      </c>
      <c r="M63" s="441" t="s">
        <v>163</v>
      </c>
      <c r="N63" s="309"/>
    </row>
    <row r="64" spans="1:14" ht="44.4" customHeight="1" x14ac:dyDescent="0.75">
      <c r="A64" s="309" t="s">
        <v>141</v>
      </c>
      <c r="B64" s="309" t="s">
        <v>142</v>
      </c>
      <c r="C64" s="217" t="s">
        <v>3007</v>
      </c>
      <c r="D64" s="4" t="s">
        <v>142</v>
      </c>
      <c r="E64" s="4" t="s">
        <v>2363</v>
      </c>
      <c r="F64" s="435">
        <v>0</v>
      </c>
      <c r="G64" s="275">
        <v>1</v>
      </c>
      <c r="H64" s="275">
        <v>0.01</v>
      </c>
      <c r="I64" s="309" t="s">
        <v>35</v>
      </c>
      <c r="J64" s="481" t="s">
        <v>2991</v>
      </c>
      <c r="K64" s="309" t="s">
        <v>256</v>
      </c>
      <c r="L64" s="310" t="s">
        <v>257</v>
      </c>
      <c r="M64" s="441" t="s">
        <v>163</v>
      </c>
      <c r="N64" s="309"/>
    </row>
    <row r="65" spans="1:14" ht="44.4" customHeight="1" x14ac:dyDescent="0.75">
      <c r="A65" s="309" t="s">
        <v>141</v>
      </c>
      <c r="B65" s="309" t="s">
        <v>469</v>
      </c>
      <c r="C65" s="309" t="s">
        <v>470</v>
      </c>
      <c r="D65" s="4" t="s">
        <v>469</v>
      </c>
      <c r="E65" s="4" t="s">
        <v>2362</v>
      </c>
      <c r="F65" s="435"/>
      <c r="G65" s="275"/>
      <c r="H65" s="275"/>
      <c r="I65" s="309"/>
      <c r="J65" s="481"/>
      <c r="K65" s="309"/>
      <c r="L65" s="310"/>
      <c r="M65" s="441"/>
      <c r="N65" s="309"/>
    </row>
    <row r="66" spans="1:14" ht="98.5" customHeight="1" x14ac:dyDescent="0.75">
      <c r="A66" s="4" t="s">
        <v>141</v>
      </c>
      <c r="B66" s="4" t="s">
        <v>2572</v>
      </c>
      <c r="C66" s="4" t="s">
        <v>2573</v>
      </c>
      <c r="D66" s="4" t="s">
        <v>2572</v>
      </c>
      <c r="E66" s="4" t="s">
        <v>2574</v>
      </c>
      <c r="F66" s="435">
        <v>0</v>
      </c>
      <c r="G66" s="275">
        <v>1</v>
      </c>
      <c r="H66" s="275">
        <v>0.01</v>
      </c>
      <c r="I66" s="309" t="s">
        <v>2575</v>
      </c>
      <c r="J66" s="481" t="s">
        <v>2885</v>
      </c>
      <c r="K66" s="309"/>
      <c r="L66" s="310" t="s">
        <v>2884</v>
      </c>
      <c r="M66" s="294" t="s">
        <v>2576</v>
      </c>
      <c r="N66" s="309"/>
    </row>
    <row r="67" spans="1:14" ht="47.4" customHeight="1" x14ac:dyDescent="0.75">
      <c r="A67" s="2" t="s">
        <v>2619</v>
      </c>
      <c r="B67" s="2" t="s">
        <v>2623</v>
      </c>
      <c r="C67" s="2" t="s">
        <v>311</v>
      </c>
      <c r="D67" s="2" t="s">
        <v>2622</v>
      </c>
      <c r="E67" s="4" t="s">
        <v>2361</v>
      </c>
      <c r="F67" s="440">
        <v>0</v>
      </c>
      <c r="G67" s="440">
        <v>1</v>
      </c>
      <c r="H67" s="440">
        <v>0.01</v>
      </c>
      <c r="I67" s="310" t="s">
        <v>59</v>
      </c>
      <c r="J67" s="482" t="s">
        <v>2410</v>
      </c>
      <c r="K67" s="310" t="s">
        <v>262</v>
      </c>
      <c r="L67" s="310" t="s">
        <v>263</v>
      </c>
      <c r="M67" s="441" t="s">
        <v>163</v>
      </c>
      <c r="N67" s="309"/>
    </row>
    <row r="68" spans="1:14" ht="46.5" customHeight="1" x14ac:dyDescent="0.75">
      <c r="A68" s="2" t="s">
        <v>2619</v>
      </c>
      <c r="B68" s="2" t="s">
        <v>2927</v>
      </c>
      <c r="C68" s="2" t="s">
        <v>2926</v>
      </c>
      <c r="D68" s="2" t="s">
        <v>382</v>
      </c>
      <c r="E68" s="4" t="s">
        <v>2924</v>
      </c>
      <c r="F68" s="440">
        <v>0</v>
      </c>
      <c r="G68" s="440">
        <v>1</v>
      </c>
      <c r="H68" s="440">
        <v>0.01</v>
      </c>
      <c r="I68" s="309" t="s">
        <v>2925</v>
      </c>
      <c r="J68" s="482" t="s">
        <v>3179</v>
      </c>
      <c r="K68" s="310" t="s">
        <v>375</v>
      </c>
      <c r="L68" s="310" t="s">
        <v>2886</v>
      </c>
      <c r="M68" s="441" t="s">
        <v>163</v>
      </c>
      <c r="N68" s="309"/>
    </row>
    <row r="69" spans="1:14" ht="55" customHeight="1" x14ac:dyDescent="0.75">
      <c r="A69" s="2" t="s">
        <v>2619</v>
      </c>
      <c r="B69" s="2" t="s">
        <v>2620</v>
      </c>
      <c r="C69" s="2" t="s">
        <v>2621</v>
      </c>
      <c r="D69" s="2" t="s">
        <v>2624</v>
      </c>
      <c r="E69" s="4" t="s">
        <v>2625</v>
      </c>
      <c r="F69" s="440">
        <v>0</v>
      </c>
      <c r="G69" s="440">
        <v>1</v>
      </c>
      <c r="H69" s="440">
        <v>0.01</v>
      </c>
      <c r="I69" s="309" t="s">
        <v>2626</v>
      </c>
      <c r="J69" s="482" t="s">
        <v>2627</v>
      </c>
      <c r="K69" s="310"/>
      <c r="L69" s="310" t="s">
        <v>2887</v>
      </c>
      <c r="M69" s="441"/>
      <c r="N69" s="309"/>
    </row>
    <row r="70" spans="1:14" ht="70" customHeight="1" x14ac:dyDescent="0.75">
      <c r="A70" s="4" t="s">
        <v>10</v>
      </c>
      <c r="B70" s="4" t="s">
        <v>3407</v>
      </c>
      <c r="C70" s="4" t="s">
        <v>2539</v>
      </c>
      <c r="D70" s="4" t="s">
        <v>3407</v>
      </c>
      <c r="E70" s="4" t="s">
        <v>2360</v>
      </c>
      <c r="F70" s="4">
        <v>0</v>
      </c>
      <c r="G70" s="4">
        <v>300</v>
      </c>
      <c r="H70" s="4">
        <v>5</v>
      </c>
      <c r="I70" s="285" t="str">
        <f>UnitControlCenter!B44</f>
        <v>$/metric ton CO2e</v>
      </c>
      <c r="J70" s="481" t="s">
        <v>3437</v>
      </c>
      <c r="K70" s="309" t="s">
        <v>260</v>
      </c>
      <c r="L70" s="310" t="s">
        <v>261</v>
      </c>
      <c r="M70" s="436" t="s">
        <v>2511</v>
      </c>
      <c r="N70" s="310" t="s">
        <v>432</v>
      </c>
    </row>
    <row r="71" spans="1:14" ht="44.4" customHeight="1" x14ac:dyDescent="0.75">
      <c r="A71" s="309" t="s">
        <v>10</v>
      </c>
      <c r="B71" s="309" t="s">
        <v>27</v>
      </c>
      <c r="C71" s="309" t="s">
        <v>148</v>
      </c>
      <c r="D71" s="4" t="s">
        <v>27</v>
      </c>
      <c r="E71" s="4" t="s">
        <v>2359</v>
      </c>
      <c r="F71" s="440">
        <v>0</v>
      </c>
      <c r="G71" s="440">
        <v>1</v>
      </c>
      <c r="H71" s="440">
        <v>0.01</v>
      </c>
      <c r="I71" s="309" t="s">
        <v>150</v>
      </c>
      <c r="J71" s="481" t="s">
        <v>3436</v>
      </c>
      <c r="K71" s="310" t="s">
        <v>264</v>
      </c>
      <c r="L71" s="310" t="s">
        <v>265</v>
      </c>
      <c r="M71" s="441" t="s">
        <v>163</v>
      </c>
    </row>
    <row r="72" spans="1:14" ht="44.4" customHeight="1" x14ac:dyDescent="0.75">
      <c r="A72" s="2" t="s">
        <v>10</v>
      </c>
      <c r="B72" s="2" t="s">
        <v>2577</v>
      </c>
      <c r="C72" s="2" t="s">
        <v>2579</v>
      </c>
      <c r="D72" s="2" t="s">
        <v>2580</v>
      </c>
      <c r="E72" s="2" t="s">
        <v>2582</v>
      </c>
      <c r="F72" s="437"/>
      <c r="G72" s="437"/>
      <c r="H72" s="437"/>
      <c r="I72" s="310"/>
      <c r="J72" s="481"/>
      <c r="K72" s="310"/>
      <c r="L72" s="310"/>
      <c r="M72" s="309"/>
    </row>
    <row r="73" spans="1:14" ht="44.4" customHeight="1" x14ac:dyDescent="0.75">
      <c r="A73" s="2" t="s">
        <v>10</v>
      </c>
      <c r="B73" s="2" t="s">
        <v>3225</v>
      </c>
      <c r="C73" s="2" t="s">
        <v>2578</v>
      </c>
      <c r="D73" s="2" t="s">
        <v>2733</v>
      </c>
      <c r="E73" s="2" t="s">
        <v>2581</v>
      </c>
      <c r="F73" s="4">
        <v>0</v>
      </c>
      <c r="G73" s="4">
        <v>1</v>
      </c>
      <c r="H73" s="4">
        <v>1</v>
      </c>
      <c r="I73" s="309" t="s">
        <v>31</v>
      </c>
      <c r="J73" s="481" t="s">
        <v>3226</v>
      </c>
      <c r="K73" s="309" t="s">
        <v>260</v>
      </c>
      <c r="L73" s="310" t="s">
        <v>261</v>
      </c>
      <c r="M73" s="309"/>
    </row>
    <row r="74" spans="1:14" ht="44.4" customHeight="1" x14ac:dyDescent="0.75">
      <c r="A74" s="2" t="s">
        <v>10</v>
      </c>
      <c r="B74" s="2" t="s">
        <v>2901</v>
      </c>
      <c r="C74" s="2" t="s">
        <v>2900</v>
      </c>
      <c r="D74" s="2" t="s">
        <v>2901</v>
      </c>
      <c r="E74" s="4" t="s">
        <v>2902</v>
      </c>
      <c r="F74" s="4"/>
      <c r="G74" s="4"/>
      <c r="H74" s="4"/>
      <c r="I74" s="310"/>
      <c r="J74" s="481"/>
      <c r="K74" s="310"/>
      <c r="L74" s="310"/>
      <c r="M74" s="309"/>
    </row>
    <row r="75" spans="1:14" ht="44.4" customHeight="1" x14ac:dyDescent="0.75">
      <c r="A75" s="2" t="s">
        <v>10</v>
      </c>
      <c r="B75" s="2" t="s">
        <v>3240</v>
      </c>
      <c r="C75" s="2" t="s">
        <v>2900</v>
      </c>
      <c r="D75" s="2" t="s">
        <v>3240</v>
      </c>
      <c r="E75" s="4" t="s">
        <v>2902</v>
      </c>
      <c r="F75" s="4"/>
      <c r="G75" s="4"/>
      <c r="H75" s="4"/>
      <c r="I75" s="310"/>
      <c r="J75" s="481"/>
      <c r="K75" s="310"/>
      <c r="L75" s="310"/>
      <c r="M75" s="309"/>
    </row>
    <row r="76" spans="1:14" ht="44.4" customHeight="1" x14ac:dyDescent="0.75">
      <c r="A76" s="2" t="s">
        <v>10</v>
      </c>
      <c r="B76" s="2" t="s">
        <v>2949</v>
      </c>
      <c r="C76" s="2" t="s">
        <v>2949</v>
      </c>
      <c r="D76" s="2" t="s">
        <v>2949</v>
      </c>
      <c r="E76" s="2" t="s">
        <v>2950</v>
      </c>
      <c r="F76" s="440">
        <v>0</v>
      </c>
      <c r="G76" s="440">
        <v>1</v>
      </c>
      <c r="H76" s="440">
        <v>0.01</v>
      </c>
      <c r="I76" s="309" t="s">
        <v>2951</v>
      </c>
      <c r="J76" s="481" t="s">
        <v>3435</v>
      </c>
      <c r="K76" s="310" t="s">
        <v>3142</v>
      </c>
      <c r="L76" s="310"/>
      <c r="M76" s="309"/>
    </row>
    <row r="77" spans="1:14" ht="44.4" customHeight="1" x14ac:dyDescent="0.75">
      <c r="A77" s="309" t="s">
        <v>10</v>
      </c>
      <c r="B77" s="309" t="s">
        <v>26</v>
      </c>
      <c r="C77" s="309" t="s">
        <v>312</v>
      </c>
      <c r="D77" s="4" t="s">
        <v>26</v>
      </c>
      <c r="E77" s="4" t="s">
        <v>2358</v>
      </c>
      <c r="F77" s="435">
        <v>0</v>
      </c>
      <c r="G77" s="435">
        <v>0.2</v>
      </c>
      <c r="H77" s="439">
        <v>5.0000000000000001E-3</v>
      </c>
      <c r="I77" s="309" t="s">
        <v>151</v>
      </c>
      <c r="J77" s="481" t="s">
        <v>3434</v>
      </c>
      <c r="K77" s="310" t="s">
        <v>266</v>
      </c>
      <c r="L77" s="310" t="s">
        <v>267</v>
      </c>
      <c r="M77" s="436" t="s">
        <v>164</v>
      </c>
    </row>
    <row r="78" spans="1:14" ht="76.5" customHeight="1" x14ac:dyDescent="0.75">
      <c r="A78" s="309" t="s">
        <v>3432</v>
      </c>
      <c r="B78" s="309" t="s">
        <v>346</v>
      </c>
      <c r="C78" s="309" t="s">
        <v>313</v>
      </c>
      <c r="D78" s="4" t="s">
        <v>383</v>
      </c>
      <c r="E78" s="4" t="s">
        <v>2357</v>
      </c>
      <c r="F78" s="275">
        <v>0</v>
      </c>
      <c r="G78" s="275">
        <v>0.4</v>
      </c>
      <c r="H78" s="435">
        <v>0.01</v>
      </c>
      <c r="I78" s="309" t="s">
        <v>33</v>
      </c>
      <c r="J78" s="481" t="s">
        <v>3433</v>
      </c>
      <c r="K78" s="309" t="s">
        <v>268</v>
      </c>
      <c r="L78" s="310" t="s">
        <v>269</v>
      </c>
    </row>
    <row r="79" spans="1:14" ht="85.5" customHeight="1" x14ac:dyDescent="0.75">
      <c r="A79" s="309" t="s">
        <v>3432</v>
      </c>
      <c r="B79" s="309" t="s">
        <v>346</v>
      </c>
      <c r="C79" s="310" t="s">
        <v>314</v>
      </c>
      <c r="D79" s="4" t="s">
        <v>383</v>
      </c>
      <c r="E79" s="2" t="s">
        <v>2356</v>
      </c>
      <c r="F79" s="275">
        <v>0</v>
      </c>
      <c r="G79" s="275">
        <v>0.4</v>
      </c>
      <c r="H79" s="435">
        <v>0.01</v>
      </c>
      <c r="I79" s="309" t="s">
        <v>33</v>
      </c>
      <c r="J79" s="481" t="s">
        <v>3433</v>
      </c>
      <c r="K79" s="309" t="s">
        <v>268</v>
      </c>
      <c r="L79" s="310" t="s">
        <v>269</v>
      </c>
      <c r="M79" s="438"/>
      <c r="N79" s="438"/>
    </row>
    <row r="80" spans="1:14" ht="91.25" customHeight="1" x14ac:dyDescent="0.75">
      <c r="A80" s="309" t="s">
        <v>3432</v>
      </c>
      <c r="B80" s="309" t="s">
        <v>346</v>
      </c>
      <c r="C80" s="310" t="s">
        <v>315</v>
      </c>
      <c r="D80" s="4" t="s">
        <v>383</v>
      </c>
      <c r="E80" s="2" t="s">
        <v>2355</v>
      </c>
      <c r="F80" s="275">
        <v>0</v>
      </c>
      <c r="G80" s="275">
        <v>0.4</v>
      </c>
      <c r="H80" s="435">
        <v>0.01</v>
      </c>
      <c r="I80" s="309" t="s">
        <v>33</v>
      </c>
      <c r="J80" s="481" t="s">
        <v>3433</v>
      </c>
      <c r="K80" s="309" t="s">
        <v>268</v>
      </c>
      <c r="L80" s="310" t="s">
        <v>269</v>
      </c>
      <c r="M80" s="438"/>
      <c r="N80" s="438"/>
    </row>
    <row r="81" spans="1:13" ht="44.4" customHeight="1" x14ac:dyDescent="0.75">
      <c r="A81" s="309" t="s">
        <v>3432</v>
      </c>
      <c r="B81" s="309" t="s">
        <v>346</v>
      </c>
      <c r="C81" s="310" t="s">
        <v>316</v>
      </c>
      <c r="D81" s="4" t="s">
        <v>383</v>
      </c>
      <c r="E81" s="2" t="s">
        <v>2354</v>
      </c>
      <c r="F81" s="275">
        <v>0</v>
      </c>
      <c r="G81" s="275">
        <v>0.4</v>
      </c>
      <c r="H81" s="435">
        <v>0.01</v>
      </c>
      <c r="I81" s="309" t="s">
        <v>33</v>
      </c>
      <c r="J81" s="481" t="s">
        <v>3433</v>
      </c>
      <c r="K81" s="309" t="s">
        <v>268</v>
      </c>
      <c r="L81" s="310" t="s">
        <v>269</v>
      </c>
    </row>
    <row r="82" spans="1:13" ht="44.4" customHeight="1" x14ac:dyDescent="0.75">
      <c r="A82" s="309" t="s">
        <v>3432</v>
      </c>
      <c r="B82" s="309" t="s">
        <v>346</v>
      </c>
      <c r="C82" s="310" t="s">
        <v>317</v>
      </c>
      <c r="D82" s="4" t="s">
        <v>383</v>
      </c>
      <c r="E82" s="2" t="s">
        <v>2353</v>
      </c>
      <c r="F82" s="275">
        <v>0</v>
      </c>
      <c r="G82" s="275">
        <v>0.4</v>
      </c>
      <c r="H82" s="435">
        <v>0.01</v>
      </c>
      <c r="I82" s="309" t="s">
        <v>33</v>
      </c>
      <c r="J82" s="481" t="s">
        <v>3433</v>
      </c>
      <c r="K82" s="309" t="s">
        <v>268</v>
      </c>
      <c r="L82" s="310" t="s">
        <v>269</v>
      </c>
    </row>
    <row r="83" spans="1:13" ht="44.4" customHeight="1" x14ac:dyDescent="0.75">
      <c r="A83" s="2" t="s">
        <v>2841</v>
      </c>
      <c r="B83" s="2" t="s">
        <v>3002</v>
      </c>
      <c r="C83" s="2" t="s">
        <v>3003</v>
      </c>
      <c r="D83" s="2" t="s">
        <v>3002</v>
      </c>
      <c r="E83" s="437" t="s">
        <v>3008</v>
      </c>
      <c r="F83" s="275">
        <v>0</v>
      </c>
      <c r="G83" s="275">
        <v>1</v>
      </c>
      <c r="H83" s="435">
        <v>0.01</v>
      </c>
      <c r="I83" s="309" t="s">
        <v>35</v>
      </c>
      <c r="J83" s="481" t="s">
        <v>3010</v>
      </c>
      <c r="K83" s="310" t="s">
        <v>3012</v>
      </c>
      <c r="L83" s="310" t="s">
        <v>3011</v>
      </c>
      <c r="M83" s="436" t="s">
        <v>3009</v>
      </c>
    </row>
    <row r="84" spans="1:13" ht="71" customHeight="1" x14ac:dyDescent="0.75">
      <c r="A84" s="309" t="s">
        <v>3432</v>
      </c>
      <c r="B84" s="309" t="s">
        <v>360</v>
      </c>
      <c r="C84" s="309" t="s">
        <v>318</v>
      </c>
      <c r="D84" s="4" t="s">
        <v>384</v>
      </c>
      <c r="E84" s="4" t="s">
        <v>2352</v>
      </c>
      <c r="F84" s="275">
        <v>0</v>
      </c>
      <c r="G84" s="275">
        <v>0.4</v>
      </c>
      <c r="H84" s="435">
        <v>0.01</v>
      </c>
      <c r="I84" s="309" t="s">
        <v>34</v>
      </c>
      <c r="J84" s="481" t="s">
        <v>3431</v>
      </c>
      <c r="K84" s="309" t="s">
        <v>268</v>
      </c>
      <c r="L84" s="310" t="s">
        <v>269</v>
      </c>
    </row>
    <row r="85" spans="1:13" ht="44.4" customHeight="1" x14ac:dyDescent="0.75">
      <c r="A85" s="309" t="s">
        <v>3432</v>
      </c>
      <c r="B85" s="309" t="s">
        <v>360</v>
      </c>
      <c r="C85" s="309" t="s">
        <v>319</v>
      </c>
      <c r="D85" s="4" t="s">
        <v>384</v>
      </c>
      <c r="E85" s="4" t="s">
        <v>2351</v>
      </c>
      <c r="F85" s="275">
        <v>0</v>
      </c>
      <c r="G85" s="275">
        <v>0.4</v>
      </c>
      <c r="H85" s="435">
        <v>0.01</v>
      </c>
      <c r="I85" s="309" t="s">
        <v>34</v>
      </c>
      <c r="J85" s="481" t="s">
        <v>3431</v>
      </c>
      <c r="K85" s="309" t="s">
        <v>268</v>
      </c>
      <c r="L85" s="310" t="s">
        <v>269</v>
      </c>
    </row>
    <row r="86" spans="1:13" ht="44.4" customHeight="1" x14ac:dyDescent="0.75">
      <c r="A86" s="309" t="s">
        <v>3432</v>
      </c>
      <c r="B86" s="309" t="s">
        <v>360</v>
      </c>
      <c r="C86" s="309" t="s">
        <v>320</v>
      </c>
      <c r="D86" s="4" t="s">
        <v>384</v>
      </c>
      <c r="E86" s="4" t="s">
        <v>2350</v>
      </c>
      <c r="F86" s="275">
        <v>0</v>
      </c>
      <c r="G86" s="275">
        <v>0.4</v>
      </c>
      <c r="H86" s="435">
        <v>0.01</v>
      </c>
      <c r="I86" s="309" t="s">
        <v>34</v>
      </c>
      <c r="J86" s="481" t="s">
        <v>3431</v>
      </c>
      <c r="K86" s="309" t="s">
        <v>268</v>
      </c>
      <c r="L86" s="310" t="s">
        <v>269</v>
      </c>
    </row>
    <row r="87" spans="1:13" ht="44.4" customHeight="1" x14ac:dyDescent="0.75">
      <c r="A87" s="309" t="s">
        <v>3432</v>
      </c>
      <c r="B87" s="309" t="s">
        <v>360</v>
      </c>
      <c r="C87" s="309" t="s">
        <v>321</v>
      </c>
      <c r="D87" s="4" t="s">
        <v>384</v>
      </c>
      <c r="E87" s="4" t="s">
        <v>2349</v>
      </c>
      <c r="F87" s="275">
        <v>0</v>
      </c>
      <c r="G87" s="275">
        <v>0.4</v>
      </c>
      <c r="H87" s="435">
        <v>0.01</v>
      </c>
      <c r="I87" s="309" t="s">
        <v>34</v>
      </c>
      <c r="J87" s="481" t="s">
        <v>3431</v>
      </c>
      <c r="K87" s="309" t="s">
        <v>268</v>
      </c>
      <c r="L87" s="310" t="s">
        <v>269</v>
      </c>
    </row>
    <row r="88" spans="1:13" ht="44.4" customHeight="1" x14ac:dyDescent="0.75">
      <c r="A88" s="309" t="s">
        <v>3432</v>
      </c>
      <c r="B88" s="309" t="s">
        <v>360</v>
      </c>
      <c r="C88" s="309" t="s">
        <v>322</v>
      </c>
      <c r="D88" s="4" t="s">
        <v>384</v>
      </c>
      <c r="E88" s="4" t="s">
        <v>2348</v>
      </c>
      <c r="F88" s="275">
        <v>0</v>
      </c>
      <c r="G88" s="275">
        <v>0.4</v>
      </c>
      <c r="H88" s="435">
        <v>0.01</v>
      </c>
      <c r="I88" s="309" t="s">
        <v>34</v>
      </c>
      <c r="J88" s="481" t="s">
        <v>3431</v>
      </c>
      <c r="K88" s="309" t="s">
        <v>268</v>
      </c>
      <c r="L88" s="310" t="s">
        <v>269</v>
      </c>
    </row>
    <row r="89" spans="1:13" ht="44.4" customHeight="1" x14ac:dyDescent="0.75">
      <c r="A89" s="4" t="s">
        <v>3028</v>
      </c>
      <c r="B89" s="4" t="s">
        <v>3029</v>
      </c>
      <c r="C89" s="4" t="s">
        <v>3033</v>
      </c>
      <c r="D89" s="285"/>
      <c r="E89" s="4" t="s">
        <v>3030</v>
      </c>
      <c r="F89" s="275">
        <v>-0.08</v>
      </c>
      <c r="G89" s="275">
        <v>0.02</v>
      </c>
      <c r="H89" s="277">
        <v>1E-3</v>
      </c>
      <c r="I89" s="4" t="s">
        <v>3037</v>
      </c>
      <c r="J89" s="1" t="s">
        <v>3270</v>
      </c>
      <c r="K89" s="4"/>
      <c r="L89" s="4"/>
      <c r="M89" s="434" t="s">
        <v>3031</v>
      </c>
    </row>
    <row r="90" spans="1:13" ht="44.4" customHeight="1" x14ac:dyDescent="0.75">
      <c r="A90" s="4" t="s">
        <v>3181</v>
      </c>
      <c r="B90" s="4" t="s">
        <v>3182</v>
      </c>
      <c r="C90" s="4" t="s">
        <v>3189</v>
      </c>
      <c r="D90" s="285"/>
      <c r="E90" s="4" t="s">
        <v>3231</v>
      </c>
      <c r="F90" s="4">
        <v>0</v>
      </c>
      <c r="G90" s="4">
        <v>10</v>
      </c>
      <c r="H90" s="4">
        <v>1</v>
      </c>
      <c r="I90" s="4" t="s">
        <v>3155</v>
      </c>
      <c r="J90" s="1" t="s">
        <v>3430</v>
      </c>
      <c r="K90" s="4" t="s">
        <v>3156</v>
      </c>
      <c r="M90" s="433"/>
    </row>
    <row r="91" spans="1:13" ht="44.4" customHeight="1" x14ac:dyDescent="0.75">
      <c r="A91" s="4" t="s">
        <v>3181</v>
      </c>
      <c r="B91" s="4" t="s">
        <v>3183</v>
      </c>
      <c r="C91" s="4" t="s">
        <v>3190</v>
      </c>
      <c r="D91" s="285"/>
      <c r="E91" s="4" t="s">
        <v>3232</v>
      </c>
      <c r="F91" s="4">
        <v>0</v>
      </c>
      <c r="G91" s="4">
        <v>10</v>
      </c>
      <c r="H91" s="4">
        <v>1</v>
      </c>
      <c r="I91" s="4" t="s">
        <v>3155</v>
      </c>
      <c r="J91" s="1" t="s">
        <v>3430</v>
      </c>
      <c r="K91" s="4" t="s">
        <v>3156</v>
      </c>
    </row>
    <row r="92" spans="1:13" ht="44.4" customHeight="1" x14ac:dyDescent="0.75">
      <c r="A92" s="4" t="s">
        <v>3181</v>
      </c>
      <c r="B92" s="4" t="s">
        <v>497</v>
      </c>
      <c r="C92" s="4" t="s">
        <v>3191</v>
      </c>
      <c r="D92" s="285"/>
      <c r="E92" s="4" t="s">
        <v>3233</v>
      </c>
      <c r="F92" s="4">
        <v>0</v>
      </c>
      <c r="G92" s="4">
        <v>10</v>
      </c>
      <c r="H92" s="4">
        <v>1</v>
      </c>
      <c r="I92" s="4" t="s">
        <v>3155</v>
      </c>
      <c r="J92" s="1" t="s">
        <v>3430</v>
      </c>
      <c r="K92" s="4" t="s">
        <v>3156</v>
      </c>
    </row>
    <row r="93" spans="1:13" ht="44.4" customHeight="1" x14ac:dyDescent="0.75">
      <c r="A93" s="4" t="s">
        <v>3181</v>
      </c>
      <c r="B93" s="4" t="s">
        <v>3184</v>
      </c>
      <c r="C93" s="4" t="s">
        <v>3192</v>
      </c>
      <c r="D93" s="285"/>
      <c r="E93" s="4" t="s">
        <v>3234</v>
      </c>
      <c r="F93" s="4">
        <v>0</v>
      </c>
      <c r="G93" s="4">
        <v>10</v>
      </c>
      <c r="H93" s="4">
        <v>1</v>
      </c>
      <c r="I93" s="4" t="s">
        <v>3155</v>
      </c>
      <c r="J93" s="1" t="s">
        <v>3430</v>
      </c>
      <c r="K93" s="4" t="s">
        <v>3156</v>
      </c>
    </row>
    <row r="94" spans="1:13" ht="44.4" customHeight="1" x14ac:dyDescent="0.75">
      <c r="A94" s="4" t="s">
        <v>3181</v>
      </c>
      <c r="B94" s="4" t="s">
        <v>3185</v>
      </c>
      <c r="C94" s="4" t="s">
        <v>3193</v>
      </c>
      <c r="D94" s="285"/>
      <c r="E94" s="4" t="s">
        <v>3235</v>
      </c>
      <c r="F94" s="4">
        <v>0</v>
      </c>
      <c r="G94" s="4">
        <v>10</v>
      </c>
      <c r="H94" s="4">
        <v>1</v>
      </c>
      <c r="I94" s="4" t="s">
        <v>3155</v>
      </c>
      <c r="J94" s="1" t="s">
        <v>3430</v>
      </c>
      <c r="K94" s="4" t="s">
        <v>3156</v>
      </c>
    </row>
    <row r="95" spans="1:13" ht="44.4" customHeight="1" x14ac:dyDescent="0.75">
      <c r="A95" s="4" t="s">
        <v>3181</v>
      </c>
      <c r="B95" s="4" t="s">
        <v>285</v>
      </c>
      <c r="C95" s="4" t="s">
        <v>3194</v>
      </c>
      <c r="D95" s="285"/>
      <c r="E95" s="4" t="s">
        <v>3236</v>
      </c>
      <c r="F95" s="4">
        <v>0</v>
      </c>
      <c r="G95" s="4">
        <v>10</v>
      </c>
      <c r="H95" s="4">
        <v>1</v>
      </c>
      <c r="I95" s="4" t="s">
        <v>3155</v>
      </c>
      <c r="J95" s="1" t="s">
        <v>3430</v>
      </c>
      <c r="K95" s="4" t="s">
        <v>3156</v>
      </c>
    </row>
    <row r="96" spans="1:13" ht="44.4" customHeight="1" x14ac:dyDescent="0.75">
      <c r="A96" s="4" t="s">
        <v>3181</v>
      </c>
      <c r="B96" s="4" t="s">
        <v>3186</v>
      </c>
      <c r="C96" s="4" t="s">
        <v>3195</v>
      </c>
      <c r="D96" s="285"/>
      <c r="E96" s="4" t="s">
        <v>3237</v>
      </c>
      <c r="F96" s="4">
        <v>0</v>
      </c>
      <c r="G96" s="4">
        <v>10</v>
      </c>
      <c r="H96" s="4">
        <v>1</v>
      </c>
      <c r="I96" s="4" t="s">
        <v>3155</v>
      </c>
      <c r="J96" s="1" t="s">
        <v>3430</v>
      </c>
      <c r="K96" s="4" t="s">
        <v>3156</v>
      </c>
    </row>
    <row r="97" spans="1:11" ht="44.4" customHeight="1" x14ac:dyDescent="0.75">
      <c r="A97" s="4" t="s">
        <v>3181</v>
      </c>
      <c r="B97" s="4" t="s">
        <v>3187</v>
      </c>
      <c r="C97" s="4" t="s">
        <v>3196</v>
      </c>
      <c r="D97" s="285"/>
      <c r="E97" s="4" t="s">
        <v>3238</v>
      </c>
      <c r="F97" s="4">
        <v>0</v>
      </c>
      <c r="G97" s="4">
        <v>10</v>
      </c>
      <c r="H97" s="4">
        <v>1</v>
      </c>
      <c r="I97" s="4" t="s">
        <v>3155</v>
      </c>
      <c r="J97" s="1" t="s">
        <v>3430</v>
      </c>
      <c r="K97" s="4" t="s">
        <v>3156</v>
      </c>
    </row>
    <row r="98" spans="1:11" ht="44.4" customHeight="1" x14ac:dyDescent="0.75">
      <c r="A98" s="4" t="s">
        <v>3181</v>
      </c>
      <c r="B98" s="4" t="s">
        <v>3188</v>
      </c>
      <c r="C98" s="4" t="s">
        <v>3197</v>
      </c>
      <c r="D98" s="285"/>
      <c r="E98" s="4" t="s">
        <v>3239</v>
      </c>
      <c r="F98" s="4">
        <v>0</v>
      </c>
      <c r="G98" s="4">
        <v>10</v>
      </c>
      <c r="H98" s="4">
        <v>1</v>
      </c>
      <c r="I98" s="4" t="s">
        <v>3155</v>
      </c>
      <c r="J98" s="1" t="s">
        <v>3430</v>
      </c>
      <c r="K98" s="4" t="s">
        <v>3156</v>
      </c>
    </row>
    <row r="99" spans="1:11" ht="44.4" customHeight="1" x14ac:dyDescent="0.75"/>
    <row r="100" spans="1:11" ht="44.4" customHeight="1" x14ac:dyDescent="0.75"/>
    <row r="101" spans="1:11" ht="44.4" customHeight="1" x14ac:dyDescent="0.75"/>
    <row r="102" spans="1:11" ht="44.4" customHeight="1" x14ac:dyDescent="0.75"/>
    <row r="103" spans="1:11" ht="44.4" customHeight="1" x14ac:dyDescent="0.75"/>
    <row r="104" spans="1:11" ht="44.4" customHeight="1" x14ac:dyDescent="0.75"/>
    <row r="105" spans="1:11" ht="44.4" customHeight="1" x14ac:dyDescent="0.75"/>
    <row r="106" spans="1:11" ht="44.4" customHeight="1" x14ac:dyDescent="0.75"/>
    <row r="107" spans="1:11" ht="44.4" customHeight="1" x14ac:dyDescent="0.75"/>
    <row r="108" spans="1:11" ht="44.4" customHeight="1" x14ac:dyDescent="0.75"/>
    <row r="109" spans="1:11" ht="44.4" customHeight="1" x14ac:dyDescent="0.75"/>
    <row r="110" spans="1:11" ht="44.4" customHeight="1" x14ac:dyDescent="0.75"/>
    <row r="111" spans="1:11" ht="44.4" customHeight="1" x14ac:dyDescent="0.75"/>
    <row r="112" spans="1:11" ht="44.4" customHeight="1" x14ac:dyDescent="0.75"/>
    <row r="113" ht="44.4" customHeight="1" x14ac:dyDescent="0.75"/>
    <row r="114" ht="44.4" customHeight="1" x14ac:dyDescent="0.75"/>
    <row r="115" ht="44.4" customHeight="1" x14ac:dyDescent="0.75"/>
    <row r="116" ht="44.4" customHeight="1" x14ac:dyDescent="0.75"/>
    <row r="117" ht="44.4" customHeight="1" x14ac:dyDescent="0.75"/>
    <row r="118" ht="44.4" customHeight="1" x14ac:dyDescent="0.75"/>
    <row r="119" ht="44.4" customHeight="1" x14ac:dyDescent="0.75"/>
    <row r="120" ht="44.4" customHeight="1" x14ac:dyDescent="0.75"/>
    <row r="121" ht="44.4" customHeight="1" x14ac:dyDescent="0.7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328125" defaultRowHeight="14.75" x14ac:dyDescent="0.75"/>
  <cols>
    <col min="1" max="1" width="18" style="73" customWidth="1"/>
    <col min="2" max="2" width="28.40625" style="73" customWidth="1"/>
    <col min="3" max="3" width="28.40625" style="223" customWidth="1"/>
    <col min="4" max="5" width="18.86328125" style="4" customWidth="1"/>
    <col min="6" max="7" width="23.1328125" style="4" customWidth="1"/>
    <col min="8" max="8" width="19.40625" style="50" customWidth="1"/>
    <col min="9" max="9" width="21.26953125" style="4" customWidth="1"/>
    <col min="10" max="10" width="21.26953125" style="50"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225" customWidth="1"/>
    <col min="19" max="19" width="47.86328125" style="294" customWidth="1"/>
    <col min="20" max="20" width="37.26953125" style="7" customWidth="1"/>
    <col min="21" max="16384" width="9.1328125" style="4"/>
  </cols>
  <sheetData>
    <row r="1" spans="1:20" ht="29.5" x14ac:dyDescent="0.7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59" x14ac:dyDescent="0.75">
      <c r="A2" s="464" t="s">
        <v>4</v>
      </c>
      <c r="B2" s="464" t="s">
        <v>2510</v>
      </c>
      <c r="C2" s="464" t="s">
        <v>2505</v>
      </c>
      <c r="D2" s="220" t="s">
        <v>39</v>
      </c>
      <c r="E2" s="220" t="s">
        <v>2303</v>
      </c>
      <c r="F2" s="220" t="s">
        <v>39</v>
      </c>
      <c r="G2" s="220" t="s">
        <v>2555</v>
      </c>
      <c r="H2" s="465">
        <v>300</v>
      </c>
      <c r="I2" s="53" t="s">
        <v>45</v>
      </c>
      <c r="J2" s="220" t="s">
        <v>2504</v>
      </c>
      <c r="K2" s="220" t="s">
        <v>2506</v>
      </c>
      <c r="L2" s="466">
        <v>0</v>
      </c>
      <c r="M2" s="466">
        <v>1</v>
      </c>
      <c r="N2" s="466">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467"/>
      <c r="T2" s="220"/>
    </row>
    <row r="3" spans="1:20" s="2" customFormat="1" ht="59" x14ac:dyDescent="0.75">
      <c r="A3" s="468" t="str">
        <f t="shared" ref="A3:C22" si="0">A$2</f>
        <v>Transportation</v>
      </c>
      <c r="B3" s="468" t="str">
        <f t="shared" si="0"/>
        <v>Conventional Pollutant Standards</v>
      </c>
      <c r="C3" s="468" t="str">
        <f t="shared" si="0"/>
        <v>Percentage Reduction of Separately Regulated Pollutants</v>
      </c>
      <c r="D3" s="220" t="s">
        <v>39</v>
      </c>
      <c r="E3" s="220" t="s">
        <v>529</v>
      </c>
      <c r="F3" s="220" t="s">
        <v>39</v>
      </c>
      <c r="G3" s="220" t="s">
        <v>529</v>
      </c>
      <c r="H3" s="465">
        <v>301</v>
      </c>
      <c r="I3" s="53" t="s">
        <v>45</v>
      </c>
      <c r="J3" s="463" t="str">
        <f t="shared" ref="J3:O45" si="1">J$2</f>
        <v>Conventional Pollutant Standard</v>
      </c>
      <c r="K3" s="463" t="str">
        <f t="shared" si="1"/>
        <v>trans reduce regulated pollutants</v>
      </c>
      <c r="L3" s="469">
        <f t="shared" si="1"/>
        <v>0</v>
      </c>
      <c r="M3" s="469">
        <f t="shared" si="1"/>
        <v>1</v>
      </c>
      <c r="N3" s="469">
        <f t="shared" si="1"/>
        <v>0.02</v>
      </c>
      <c r="O3" s="463"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63" t="str">
        <f t="shared" ref="Q3:R59" si="2">Q$2</f>
        <v>transportation-sector-main.html#conv-pol-stds</v>
      </c>
      <c r="R3" s="66" t="str">
        <f t="shared" si="2"/>
        <v>conventional-pollutant-standards.html</v>
      </c>
      <c r="S3" s="467"/>
      <c r="T3" s="220"/>
    </row>
    <row r="4" spans="1:20" s="2" customFormat="1" ht="59" x14ac:dyDescent="0.75">
      <c r="A4" s="468" t="str">
        <f t="shared" si="0"/>
        <v>Transportation</v>
      </c>
      <c r="B4" s="468" t="str">
        <f t="shared" si="0"/>
        <v>Conventional Pollutant Standards</v>
      </c>
      <c r="C4" s="468" t="str">
        <f t="shared" si="0"/>
        <v>Percentage Reduction of Separately Regulated Pollutants</v>
      </c>
      <c r="D4" s="220" t="s">
        <v>39</v>
      </c>
      <c r="E4" s="220" t="s">
        <v>2306</v>
      </c>
      <c r="F4" s="220" t="s">
        <v>39</v>
      </c>
      <c r="G4" s="220" t="s">
        <v>2306</v>
      </c>
      <c r="H4" s="465">
        <v>302</v>
      </c>
      <c r="I4" s="53" t="s">
        <v>45</v>
      </c>
      <c r="J4" s="463" t="str">
        <f t="shared" si="1"/>
        <v>Conventional Pollutant Standard</v>
      </c>
      <c r="K4" s="463" t="str">
        <f t="shared" si="1"/>
        <v>trans reduce regulated pollutants</v>
      </c>
      <c r="L4" s="469">
        <f t="shared" si="1"/>
        <v>0</v>
      </c>
      <c r="M4" s="469">
        <f t="shared" si="1"/>
        <v>1</v>
      </c>
      <c r="N4" s="469">
        <f t="shared" si="1"/>
        <v>0.02</v>
      </c>
      <c r="O4" s="463"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63" t="str">
        <f t="shared" si="2"/>
        <v>transportation-sector-main.html#conv-pol-stds</v>
      </c>
      <c r="R4" s="66" t="str">
        <f t="shared" si="2"/>
        <v>conventional-pollutant-standards.html</v>
      </c>
      <c r="S4" s="467"/>
      <c r="T4" s="220"/>
    </row>
    <row r="5" spans="1:20" s="2" customFormat="1" ht="59" x14ac:dyDescent="0.75">
      <c r="A5" s="468" t="str">
        <f t="shared" si="0"/>
        <v>Transportation</v>
      </c>
      <c r="B5" s="468" t="str">
        <f t="shared" si="0"/>
        <v>Conventional Pollutant Standards</v>
      </c>
      <c r="C5" s="468" t="str">
        <f t="shared" si="0"/>
        <v>Percentage Reduction of Separately Regulated Pollutants</v>
      </c>
      <c r="D5" s="220" t="s">
        <v>39</v>
      </c>
      <c r="E5" s="220" t="s">
        <v>2308</v>
      </c>
      <c r="F5" s="220" t="s">
        <v>39</v>
      </c>
      <c r="G5" s="220" t="s">
        <v>2308</v>
      </c>
      <c r="H5" s="465">
        <v>303</v>
      </c>
      <c r="I5" s="53" t="s">
        <v>45</v>
      </c>
      <c r="J5" s="463" t="str">
        <f t="shared" si="1"/>
        <v>Conventional Pollutant Standard</v>
      </c>
      <c r="K5" s="463" t="str">
        <f t="shared" si="1"/>
        <v>trans reduce regulated pollutants</v>
      </c>
      <c r="L5" s="469">
        <f t="shared" si="1"/>
        <v>0</v>
      </c>
      <c r="M5" s="469">
        <f t="shared" si="1"/>
        <v>1</v>
      </c>
      <c r="N5" s="469">
        <f t="shared" si="1"/>
        <v>0.02</v>
      </c>
      <c r="O5" s="463"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63" t="str">
        <f t="shared" si="2"/>
        <v>transportation-sector-main.html#conv-pol-stds</v>
      </c>
      <c r="R5" s="66" t="str">
        <f t="shared" si="2"/>
        <v>conventional-pollutant-standards.html</v>
      </c>
      <c r="S5" s="467"/>
      <c r="T5" s="220"/>
    </row>
    <row r="6" spans="1:20" s="2" customFormat="1" ht="59" x14ac:dyDescent="0.75">
      <c r="A6" s="468" t="str">
        <f t="shared" si="0"/>
        <v>Transportation</v>
      </c>
      <c r="B6" s="468" t="str">
        <f t="shared" si="0"/>
        <v>Conventional Pollutant Standards</v>
      </c>
      <c r="C6" s="468" t="str">
        <f t="shared" si="0"/>
        <v>Percentage Reduction of Separately Regulated Pollutants</v>
      </c>
      <c r="D6" s="220" t="s">
        <v>39</v>
      </c>
      <c r="E6" s="220" t="s">
        <v>2310</v>
      </c>
      <c r="F6" s="220" t="s">
        <v>39</v>
      </c>
      <c r="G6" s="220" t="s">
        <v>2424</v>
      </c>
      <c r="H6" s="465">
        <v>304</v>
      </c>
      <c r="I6" s="53" t="s">
        <v>45</v>
      </c>
      <c r="J6" s="463" t="str">
        <f t="shared" si="1"/>
        <v>Conventional Pollutant Standard</v>
      </c>
      <c r="K6" s="463" t="str">
        <f t="shared" si="1"/>
        <v>trans reduce regulated pollutants</v>
      </c>
      <c r="L6" s="469">
        <f t="shared" si="1"/>
        <v>0</v>
      </c>
      <c r="M6" s="469">
        <f t="shared" si="1"/>
        <v>1</v>
      </c>
      <c r="N6" s="469">
        <f t="shared" si="1"/>
        <v>0.02</v>
      </c>
      <c r="O6" s="463"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63" t="str">
        <f t="shared" si="2"/>
        <v>transportation-sector-main.html#conv-pol-stds</v>
      </c>
      <c r="R6" s="66" t="str">
        <f t="shared" si="2"/>
        <v>conventional-pollutant-standards.html</v>
      </c>
      <c r="S6" s="467"/>
      <c r="T6" s="220"/>
    </row>
    <row r="7" spans="1:20" s="2" customFormat="1" ht="59" x14ac:dyDescent="0.75">
      <c r="A7" s="468" t="str">
        <f t="shared" si="0"/>
        <v>Transportation</v>
      </c>
      <c r="B7" s="468" t="str">
        <f t="shared" si="0"/>
        <v>Conventional Pollutant Standards</v>
      </c>
      <c r="C7" s="468" t="str">
        <f t="shared" si="0"/>
        <v>Percentage Reduction of Separately Regulated Pollutants</v>
      </c>
      <c r="D7" s="220" t="s">
        <v>39</v>
      </c>
      <c r="E7" s="220" t="s">
        <v>2311</v>
      </c>
      <c r="F7" s="220" t="s">
        <v>39</v>
      </c>
      <c r="G7" s="220" t="s">
        <v>2311</v>
      </c>
      <c r="H7" s="465">
        <v>305</v>
      </c>
      <c r="I7" s="53" t="s">
        <v>45</v>
      </c>
      <c r="J7" s="463" t="str">
        <f t="shared" si="1"/>
        <v>Conventional Pollutant Standard</v>
      </c>
      <c r="K7" s="463" t="str">
        <f t="shared" si="1"/>
        <v>trans reduce regulated pollutants</v>
      </c>
      <c r="L7" s="469">
        <f t="shared" si="1"/>
        <v>0</v>
      </c>
      <c r="M7" s="469">
        <f t="shared" si="1"/>
        <v>1</v>
      </c>
      <c r="N7" s="469">
        <f t="shared" si="1"/>
        <v>0.02</v>
      </c>
      <c r="O7" s="463"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63" t="str">
        <f t="shared" si="2"/>
        <v>transportation-sector-main.html#conv-pol-stds</v>
      </c>
      <c r="R7" s="66" t="str">
        <f t="shared" si="2"/>
        <v>conventional-pollutant-standards.html</v>
      </c>
      <c r="S7" s="467"/>
      <c r="T7" s="220"/>
    </row>
    <row r="8" spans="1:20" s="2" customFormat="1" ht="59" x14ac:dyDescent="0.75">
      <c r="A8" s="468" t="str">
        <f t="shared" si="0"/>
        <v>Transportation</v>
      </c>
      <c r="B8" s="468" t="str">
        <f t="shared" si="0"/>
        <v>Conventional Pollutant Standards</v>
      </c>
      <c r="C8" s="468" t="str">
        <f t="shared" si="0"/>
        <v>Percentage Reduction of Separately Regulated Pollutants</v>
      </c>
      <c r="D8" s="220" t="s">
        <v>39</v>
      </c>
      <c r="E8" s="220" t="s">
        <v>2313</v>
      </c>
      <c r="F8" s="220" t="s">
        <v>39</v>
      </c>
      <c r="G8" s="220" t="s">
        <v>2313</v>
      </c>
      <c r="H8" s="465">
        <v>306</v>
      </c>
      <c r="I8" s="53" t="s">
        <v>45</v>
      </c>
      <c r="J8" s="463" t="str">
        <f t="shared" si="1"/>
        <v>Conventional Pollutant Standard</v>
      </c>
      <c r="K8" s="463" t="str">
        <f t="shared" si="1"/>
        <v>trans reduce regulated pollutants</v>
      </c>
      <c r="L8" s="469">
        <f t="shared" si="1"/>
        <v>0</v>
      </c>
      <c r="M8" s="469">
        <f t="shared" si="1"/>
        <v>1</v>
      </c>
      <c r="N8" s="469">
        <f t="shared" si="1"/>
        <v>0.02</v>
      </c>
      <c r="O8" s="463"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63" t="str">
        <f t="shared" si="2"/>
        <v>transportation-sector-main.html#conv-pol-stds</v>
      </c>
      <c r="R8" s="66" t="str">
        <f t="shared" si="2"/>
        <v>conventional-pollutant-standards.html</v>
      </c>
      <c r="S8" s="467"/>
      <c r="T8" s="220"/>
    </row>
    <row r="9" spans="1:20" s="2" customFormat="1" ht="59" x14ac:dyDescent="0.75">
      <c r="A9" s="468" t="str">
        <f t="shared" si="0"/>
        <v>Transportation</v>
      </c>
      <c r="B9" s="468" t="str">
        <f t="shared" si="0"/>
        <v>Conventional Pollutant Standards</v>
      </c>
      <c r="C9" s="468" t="str">
        <f t="shared" si="0"/>
        <v>Percentage Reduction of Separately Regulated Pollutants</v>
      </c>
      <c r="D9" s="220" t="s">
        <v>39</v>
      </c>
      <c r="E9" s="220" t="s">
        <v>2315</v>
      </c>
      <c r="F9" s="220" t="s">
        <v>39</v>
      </c>
      <c r="G9" s="220" t="s">
        <v>2315</v>
      </c>
      <c r="H9" s="465">
        <v>307</v>
      </c>
      <c r="I9" s="53" t="s">
        <v>45</v>
      </c>
      <c r="J9" s="463" t="str">
        <f t="shared" si="1"/>
        <v>Conventional Pollutant Standard</v>
      </c>
      <c r="K9" s="463" t="str">
        <f t="shared" si="1"/>
        <v>trans reduce regulated pollutants</v>
      </c>
      <c r="L9" s="469">
        <f t="shared" si="1"/>
        <v>0</v>
      </c>
      <c r="M9" s="469">
        <f t="shared" si="1"/>
        <v>1</v>
      </c>
      <c r="N9" s="469">
        <f t="shared" si="1"/>
        <v>0.02</v>
      </c>
      <c r="O9" s="463"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63" t="str">
        <f t="shared" si="2"/>
        <v>transportation-sector-main.html#conv-pol-stds</v>
      </c>
      <c r="R9" s="66" t="str">
        <f t="shared" si="2"/>
        <v>conventional-pollutant-standards.html</v>
      </c>
      <c r="S9" s="467"/>
      <c r="T9" s="220"/>
    </row>
    <row r="10" spans="1:20" s="2" customFormat="1" ht="59" x14ac:dyDescent="0.75">
      <c r="A10" s="468" t="str">
        <f t="shared" si="0"/>
        <v>Transportation</v>
      </c>
      <c r="B10" s="468" t="str">
        <f t="shared" si="0"/>
        <v>Conventional Pollutant Standards</v>
      </c>
      <c r="C10" s="468" t="str">
        <f t="shared" si="0"/>
        <v>Percentage Reduction of Separately Regulated Pollutants</v>
      </c>
      <c r="D10" s="220" t="s">
        <v>39</v>
      </c>
      <c r="E10" s="220" t="s">
        <v>2317</v>
      </c>
      <c r="F10" s="220" t="s">
        <v>39</v>
      </c>
      <c r="G10" s="220" t="s">
        <v>2317</v>
      </c>
      <c r="H10" s="465">
        <v>308</v>
      </c>
      <c r="I10" s="9" t="s">
        <v>46</v>
      </c>
      <c r="J10" s="463"/>
      <c r="K10" s="463"/>
      <c r="L10" s="469"/>
      <c r="M10" s="469"/>
      <c r="N10" s="469"/>
      <c r="O10" s="463"/>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63"/>
      <c r="R10" s="66"/>
      <c r="S10" s="467"/>
      <c r="T10" s="220"/>
    </row>
    <row r="11" spans="1:20" s="2" customFormat="1" ht="59" x14ac:dyDescent="0.75">
      <c r="A11" s="468" t="str">
        <f t="shared" si="0"/>
        <v>Transportation</v>
      </c>
      <c r="B11" s="468" t="str">
        <f t="shared" si="0"/>
        <v>Conventional Pollutant Standards</v>
      </c>
      <c r="C11" s="468" t="str">
        <f t="shared" si="0"/>
        <v>Percentage Reduction of Separately Regulated Pollutants</v>
      </c>
      <c r="D11" s="220" t="s">
        <v>39</v>
      </c>
      <c r="E11" s="220" t="s">
        <v>2319</v>
      </c>
      <c r="F11" s="220" t="s">
        <v>39</v>
      </c>
      <c r="G11" s="220" t="s">
        <v>2319</v>
      </c>
      <c r="H11" s="465">
        <v>309</v>
      </c>
      <c r="I11" s="9" t="s">
        <v>46</v>
      </c>
      <c r="J11" s="463"/>
      <c r="K11" s="463"/>
      <c r="L11" s="469"/>
      <c r="M11" s="469"/>
      <c r="N11" s="469"/>
      <c r="O11" s="463"/>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63"/>
      <c r="R11" s="66"/>
      <c r="S11" s="467"/>
      <c r="T11" s="220"/>
    </row>
    <row r="12" spans="1:20" s="2" customFormat="1" ht="59" x14ac:dyDescent="0.75">
      <c r="A12" s="468" t="str">
        <f>A$2</f>
        <v>Transportation</v>
      </c>
      <c r="B12" s="468" t="str">
        <f t="shared" si="0"/>
        <v>Conventional Pollutant Standards</v>
      </c>
      <c r="C12" s="468" t="str">
        <f t="shared" si="0"/>
        <v>Percentage Reduction of Separately Regulated Pollutants</v>
      </c>
      <c r="D12" s="218" t="s">
        <v>40</v>
      </c>
      <c r="E12" s="220" t="s">
        <v>2303</v>
      </c>
      <c r="F12" s="218" t="s">
        <v>40</v>
      </c>
      <c r="G12" s="220" t="s">
        <v>2555</v>
      </c>
      <c r="H12" s="465">
        <v>310</v>
      </c>
      <c r="I12" s="53" t="s">
        <v>45</v>
      </c>
      <c r="J12" s="463" t="str">
        <f t="shared" ref="J12" si="3">J$2</f>
        <v>Conventional Pollutant Standard</v>
      </c>
      <c r="K12" s="463" t="str">
        <f t="shared" si="1"/>
        <v>trans reduce regulated pollutants</v>
      </c>
      <c r="L12" s="469">
        <f t="shared" si="1"/>
        <v>0</v>
      </c>
      <c r="M12" s="469">
        <f t="shared" si="1"/>
        <v>1</v>
      </c>
      <c r="N12" s="469">
        <f t="shared" si="1"/>
        <v>0.02</v>
      </c>
      <c r="O12" s="463"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63" t="str">
        <f t="shared" si="2"/>
        <v>transportation-sector-main.html#conv-pol-stds</v>
      </c>
      <c r="R12" s="66" t="str">
        <f t="shared" si="2"/>
        <v>conventional-pollutant-standards.html</v>
      </c>
      <c r="S12" s="467"/>
      <c r="T12" s="220"/>
    </row>
    <row r="13" spans="1:20" s="2" customFormat="1" ht="59" x14ac:dyDescent="0.75">
      <c r="A13" s="468" t="str">
        <f t="shared" ref="A13:C32" si="4">A$2</f>
        <v>Transportation</v>
      </c>
      <c r="B13" s="468" t="str">
        <f t="shared" si="0"/>
        <v>Conventional Pollutant Standards</v>
      </c>
      <c r="C13" s="468" t="str">
        <f t="shared" si="0"/>
        <v>Percentage Reduction of Separately Regulated Pollutants</v>
      </c>
      <c r="D13" s="218" t="s">
        <v>40</v>
      </c>
      <c r="E13" s="220" t="s">
        <v>529</v>
      </c>
      <c r="F13" s="218" t="s">
        <v>40</v>
      </c>
      <c r="G13" s="220" t="s">
        <v>529</v>
      </c>
      <c r="H13" s="465">
        <v>311</v>
      </c>
      <c r="I13" s="53" t="s">
        <v>45</v>
      </c>
      <c r="J13" s="463" t="str">
        <f t="shared" si="1"/>
        <v>Conventional Pollutant Standard</v>
      </c>
      <c r="K13" s="463" t="str">
        <f t="shared" si="1"/>
        <v>trans reduce regulated pollutants</v>
      </c>
      <c r="L13" s="469">
        <f t="shared" si="1"/>
        <v>0</v>
      </c>
      <c r="M13" s="469">
        <f t="shared" si="1"/>
        <v>1</v>
      </c>
      <c r="N13" s="469">
        <f t="shared" si="1"/>
        <v>0.02</v>
      </c>
      <c r="O13" s="463"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63" t="str">
        <f t="shared" si="2"/>
        <v>transportation-sector-main.html#conv-pol-stds</v>
      </c>
      <c r="R13" s="66" t="str">
        <f t="shared" si="2"/>
        <v>conventional-pollutant-standards.html</v>
      </c>
      <c r="S13" s="467"/>
      <c r="T13" s="220"/>
    </row>
    <row r="14" spans="1:20" s="2" customFormat="1" ht="59" x14ac:dyDescent="0.75">
      <c r="A14" s="468" t="str">
        <f t="shared" si="4"/>
        <v>Transportation</v>
      </c>
      <c r="B14" s="468" t="str">
        <f t="shared" si="0"/>
        <v>Conventional Pollutant Standards</v>
      </c>
      <c r="C14" s="468" t="str">
        <f t="shared" si="0"/>
        <v>Percentage Reduction of Separately Regulated Pollutants</v>
      </c>
      <c r="D14" s="218" t="s">
        <v>40</v>
      </c>
      <c r="E14" s="220" t="s">
        <v>2306</v>
      </c>
      <c r="F14" s="218" t="s">
        <v>40</v>
      </c>
      <c r="G14" s="220" t="s">
        <v>2306</v>
      </c>
      <c r="H14" s="465">
        <v>312</v>
      </c>
      <c r="I14" s="53" t="s">
        <v>45</v>
      </c>
      <c r="J14" s="463" t="str">
        <f t="shared" si="1"/>
        <v>Conventional Pollutant Standard</v>
      </c>
      <c r="K14" s="463" t="str">
        <f t="shared" si="1"/>
        <v>trans reduce regulated pollutants</v>
      </c>
      <c r="L14" s="469">
        <f t="shared" si="1"/>
        <v>0</v>
      </c>
      <c r="M14" s="469">
        <f t="shared" si="1"/>
        <v>1</v>
      </c>
      <c r="N14" s="469">
        <f t="shared" si="1"/>
        <v>0.02</v>
      </c>
      <c r="O14" s="463"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63" t="str">
        <f t="shared" si="2"/>
        <v>transportation-sector-main.html#conv-pol-stds</v>
      </c>
      <c r="R14" s="66" t="str">
        <f t="shared" si="2"/>
        <v>conventional-pollutant-standards.html</v>
      </c>
      <c r="S14" s="467"/>
      <c r="T14" s="220"/>
    </row>
    <row r="15" spans="1:20" s="2" customFormat="1" ht="59" x14ac:dyDescent="0.75">
      <c r="A15" s="468" t="str">
        <f t="shared" si="4"/>
        <v>Transportation</v>
      </c>
      <c r="B15" s="468" t="str">
        <f t="shared" si="0"/>
        <v>Conventional Pollutant Standards</v>
      </c>
      <c r="C15" s="468" t="str">
        <f t="shared" si="0"/>
        <v>Percentage Reduction of Separately Regulated Pollutants</v>
      </c>
      <c r="D15" s="218" t="s">
        <v>40</v>
      </c>
      <c r="E15" s="220" t="s">
        <v>2308</v>
      </c>
      <c r="F15" s="218" t="s">
        <v>40</v>
      </c>
      <c r="G15" s="220" t="s">
        <v>2308</v>
      </c>
      <c r="H15" s="465">
        <v>313</v>
      </c>
      <c r="I15" s="53" t="s">
        <v>45</v>
      </c>
      <c r="J15" s="463" t="str">
        <f t="shared" si="1"/>
        <v>Conventional Pollutant Standard</v>
      </c>
      <c r="K15" s="463" t="str">
        <f t="shared" si="1"/>
        <v>trans reduce regulated pollutants</v>
      </c>
      <c r="L15" s="469">
        <f t="shared" si="1"/>
        <v>0</v>
      </c>
      <c r="M15" s="469">
        <f t="shared" si="1"/>
        <v>1</v>
      </c>
      <c r="N15" s="469">
        <f t="shared" si="1"/>
        <v>0.02</v>
      </c>
      <c r="O15" s="463"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63" t="str">
        <f t="shared" si="2"/>
        <v>transportation-sector-main.html#conv-pol-stds</v>
      </c>
      <c r="R15" s="66" t="str">
        <f t="shared" si="2"/>
        <v>conventional-pollutant-standards.html</v>
      </c>
      <c r="S15" s="467"/>
      <c r="T15" s="220"/>
    </row>
    <row r="16" spans="1:20" s="2" customFormat="1" ht="59" x14ac:dyDescent="0.75">
      <c r="A16" s="468" t="str">
        <f t="shared" si="4"/>
        <v>Transportation</v>
      </c>
      <c r="B16" s="468" t="str">
        <f t="shared" si="0"/>
        <v>Conventional Pollutant Standards</v>
      </c>
      <c r="C16" s="468" t="str">
        <f t="shared" si="0"/>
        <v>Percentage Reduction of Separately Regulated Pollutants</v>
      </c>
      <c r="D16" s="218" t="s">
        <v>40</v>
      </c>
      <c r="E16" s="220" t="s">
        <v>2310</v>
      </c>
      <c r="F16" s="218" t="s">
        <v>40</v>
      </c>
      <c r="G16" s="220" t="s">
        <v>2424</v>
      </c>
      <c r="H16" s="465">
        <v>314</v>
      </c>
      <c r="I16" s="53" t="s">
        <v>45</v>
      </c>
      <c r="J16" s="463" t="str">
        <f t="shared" si="1"/>
        <v>Conventional Pollutant Standard</v>
      </c>
      <c r="K16" s="463" t="str">
        <f t="shared" si="1"/>
        <v>trans reduce regulated pollutants</v>
      </c>
      <c r="L16" s="469">
        <f t="shared" si="1"/>
        <v>0</v>
      </c>
      <c r="M16" s="469">
        <f t="shared" si="1"/>
        <v>1</v>
      </c>
      <c r="N16" s="469">
        <f t="shared" si="1"/>
        <v>0.02</v>
      </c>
      <c r="O16" s="463"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63" t="str">
        <f t="shared" si="2"/>
        <v>transportation-sector-main.html#conv-pol-stds</v>
      </c>
      <c r="R16" s="66" t="str">
        <f t="shared" si="2"/>
        <v>conventional-pollutant-standards.html</v>
      </c>
      <c r="S16" s="467"/>
      <c r="T16" s="220"/>
    </row>
    <row r="17" spans="1:20" s="2" customFormat="1" ht="59" x14ac:dyDescent="0.75">
      <c r="A17" s="468" t="str">
        <f t="shared" si="4"/>
        <v>Transportation</v>
      </c>
      <c r="B17" s="468" t="str">
        <f t="shared" si="0"/>
        <v>Conventional Pollutant Standards</v>
      </c>
      <c r="C17" s="468" t="str">
        <f t="shared" si="0"/>
        <v>Percentage Reduction of Separately Regulated Pollutants</v>
      </c>
      <c r="D17" s="218" t="s">
        <v>40</v>
      </c>
      <c r="E17" s="220" t="s">
        <v>2311</v>
      </c>
      <c r="F17" s="218" t="s">
        <v>40</v>
      </c>
      <c r="G17" s="220" t="s">
        <v>2311</v>
      </c>
      <c r="H17" s="465">
        <v>315</v>
      </c>
      <c r="I17" s="53" t="s">
        <v>45</v>
      </c>
      <c r="J17" s="463" t="str">
        <f t="shared" si="1"/>
        <v>Conventional Pollutant Standard</v>
      </c>
      <c r="K17" s="463" t="str">
        <f t="shared" si="1"/>
        <v>trans reduce regulated pollutants</v>
      </c>
      <c r="L17" s="469">
        <f t="shared" si="1"/>
        <v>0</v>
      </c>
      <c r="M17" s="469">
        <f t="shared" si="1"/>
        <v>1</v>
      </c>
      <c r="N17" s="469">
        <f t="shared" si="1"/>
        <v>0.02</v>
      </c>
      <c r="O17" s="463"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63" t="str">
        <f t="shared" si="2"/>
        <v>transportation-sector-main.html#conv-pol-stds</v>
      </c>
      <c r="R17" s="66" t="str">
        <f t="shared" si="2"/>
        <v>conventional-pollutant-standards.html</v>
      </c>
      <c r="S17" s="467"/>
      <c r="T17" s="220"/>
    </row>
    <row r="18" spans="1:20" s="2" customFormat="1" ht="59" x14ac:dyDescent="0.75">
      <c r="A18" s="468" t="str">
        <f t="shared" si="4"/>
        <v>Transportation</v>
      </c>
      <c r="B18" s="468" t="str">
        <f t="shared" si="0"/>
        <v>Conventional Pollutant Standards</v>
      </c>
      <c r="C18" s="468" t="str">
        <f t="shared" si="0"/>
        <v>Percentage Reduction of Separately Regulated Pollutants</v>
      </c>
      <c r="D18" s="218" t="s">
        <v>40</v>
      </c>
      <c r="E18" s="220" t="s">
        <v>2313</v>
      </c>
      <c r="F18" s="218" t="s">
        <v>40</v>
      </c>
      <c r="G18" s="220" t="s">
        <v>2313</v>
      </c>
      <c r="H18" s="465">
        <v>316</v>
      </c>
      <c r="I18" s="53" t="s">
        <v>45</v>
      </c>
      <c r="J18" s="463" t="str">
        <f t="shared" si="1"/>
        <v>Conventional Pollutant Standard</v>
      </c>
      <c r="K18" s="463" t="str">
        <f t="shared" si="1"/>
        <v>trans reduce regulated pollutants</v>
      </c>
      <c r="L18" s="469">
        <f t="shared" si="1"/>
        <v>0</v>
      </c>
      <c r="M18" s="469">
        <f t="shared" si="1"/>
        <v>1</v>
      </c>
      <c r="N18" s="469">
        <f t="shared" si="1"/>
        <v>0.02</v>
      </c>
      <c r="O18" s="463"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63" t="str">
        <f t="shared" si="2"/>
        <v>transportation-sector-main.html#conv-pol-stds</v>
      </c>
      <c r="R18" s="66" t="str">
        <f t="shared" si="2"/>
        <v>conventional-pollutant-standards.html</v>
      </c>
      <c r="S18" s="467"/>
      <c r="T18" s="220"/>
    </row>
    <row r="19" spans="1:20" s="2" customFormat="1" ht="59" x14ac:dyDescent="0.75">
      <c r="A19" s="468" t="str">
        <f t="shared" si="4"/>
        <v>Transportation</v>
      </c>
      <c r="B19" s="468" t="str">
        <f t="shared" si="0"/>
        <v>Conventional Pollutant Standards</v>
      </c>
      <c r="C19" s="468" t="str">
        <f t="shared" si="0"/>
        <v>Percentage Reduction of Separately Regulated Pollutants</v>
      </c>
      <c r="D19" s="218" t="s">
        <v>40</v>
      </c>
      <c r="E19" s="220" t="s">
        <v>2315</v>
      </c>
      <c r="F19" s="218" t="s">
        <v>40</v>
      </c>
      <c r="G19" s="220" t="s">
        <v>2315</v>
      </c>
      <c r="H19" s="465">
        <v>317</v>
      </c>
      <c r="I19" s="53" t="s">
        <v>45</v>
      </c>
      <c r="J19" s="463" t="str">
        <f t="shared" si="1"/>
        <v>Conventional Pollutant Standard</v>
      </c>
      <c r="K19" s="463" t="str">
        <f t="shared" si="1"/>
        <v>trans reduce regulated pollutants</v>
      </c>
      <c r="L19" s="469">
        <f t="shared" si="1"/>
        <v>0</v>
      </c>
      <c r="M19" s="469">
        <f t="shared" si="1"/>
        <v>1</v>
      </c>
      <c r="N19" s="469">
        <f t="shared" si="1"/>
        <v>0.02</v>
      </c>
      <c r="O19" s="463"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63" t="str">
        <f t="shared" si="2"/>
        <v>transportation-sector-main.html#conv-pol-stds</v>
      </c>
      <c r="R19" s="66" t="str">
        <f t="shared" si="2"/>
        <v>conventional-pollutant-standards.html</v>
      </c>
      <c r="S19" s="467"/>
      <c r="T19" s="220"/>
    </row>
    <row r="20" spans="1:20" s="2" customFormat="1" ht="59" x14ac:dyDescent="0.75">
      <c r="A20" s="468" t="str">
        <f t="shared" si="4"/>
        <v>Transportation</v>
      </c>
      <c r="B20" s="468" t="str">
        <f t="shared" si="0"/>
        <v>Conventional Pollutant Standards</v>
      </c>
      <c r="C20" s="468" t="str">
        <f t="shared" si="0"/>
        <v>Percentage Reduction of Separately Regulated Pollutants</v>
      </c>
      <c r="D20" s="218" t="s">
        <v>40</v>
      </c>
      <c r="E20" s="220" t="s">
        <v>2317</v>
      </c>
      <c r="F20" s="218" t="s">
        <v>40</v>
      </c>
      <c r="G20" s="220" t="s">
        <v>2317</v>
      </c>
      <c r="H20" s="465">
        <v>318</v>
      </c>
      <c r="I20" s="9" t="s">
        <v>46</v>
      </c>
      <c r="J20" s="463"/>
      <c r="K20" s="463"/>
      <c r="L20" s="469"/>
      <c r="M20" s="469"/>
      <c r="N20" s="469"/>
      <c r="O20" s="463"/>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63"/>
      <c r="R20" s="66"/>
      <c r="S20" s="467"/>
      <c r="T20" s="220"/>
    </row>
    <row r="21" spans="1:20" s="2" customFormat="1" ht="59" x14ac:dyDescent="0.75">
      <c r="A21" s="468" t="str">
        <f t="shared" si="4"/>
        <v>Transportation</v>
      </c>
      <c r="B21" s="468" t="str">
        <f t="shared" si="0"/>
        <v>Conventional Pollutant Standards</v>
      </c>
      <c r="C21" s="468" t="str">
        <f t="shared" si="0"/>
        <v>Percentage Reduction of Separately Regulated Pollutants</v>
      </c>
      <c r="D21" s="218" t="s">
        <v>40</v>
      </c>
      <c r="E21" s="220" t="s">
        <v>2319</v>
      </c>
      <c r="F21" s="218" t="s">
        <v>40</v>
      </c>
      <c r="G21" s="220" t="s">
        <v>2319</v>
      </c>
      <c r="H21" s="465">
        <v>319</v>
      </c>
      <c r="I21" s="9" t="s">
        <v>46</v>
      </c>
      <c r="J21" s="463"/>
      <c r="K21" s="463"/>
      <c r="L21" s="469"/>
      <c r="M21" s="469"/>
      <c r="N21" s="469"/>
      <c r="O21" s="463"/>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63"/>
      <c r="R21" s="66"/>
      <c r="S21" s="467"/>
      <c r="T21" s="220"/>
    </row>
    <row r="22" spans="1:20" s="2" customFormat="1" ht="59" x14ac:dyDescent="0.75">
      <c r="A22" s="468" t="str">
        <f t="shared" si="4"/>
        <v>Transportation</v>
      </c>
      <c r="B22" s="468" t="str">
        <f t="shared" si="0"/>
        <v>Conventional Pollutant Standards</v>
      </c>
      <c r="C22" s="468" t="str">
        <f t="shared" si="0"/>
        <v>Percentage Reduction of Separately Regulated Pollutants</v>
      </c>
      <c r="D22" s="220" t="s">
        <v>41</v>
      </c>
      <c r="E22" s="220" t="s">
        <v>2303</v>
      </c>
      <c r="F22" s="220" t="s">
        <v>41</v>
      </c>
      <c r="G22" s="220" t="s">
        <v>2555</v>
      </c>
      <c r="H22" s="465">
        <v>320</v>
      </c>
      <c r="I22" s="53" t="s">
        <v>45</v>
      </c>
      <c r="J22" s="463" t="str">
        <f t="shared" si="1"/>
        <v>Conventional Pollutant Standard</v>
      </c>
      <c r="K22" s="463" t="str">
        <f t="shared" si="1"/>
        <v>trans reduce regulated pollutants</v>
      </c>
      <c r="L22" s="469">
        <f t="shared" si="1"/>
        <v>0</v>
      </c>
      <c r="M22" s="469">
        <f t="shared" si="1"/>
        <v>1</v>
      </c>
      <c r="N22" s="469">
        <f t="shared" si="1"/>
        <v>0.02</v>
      </c>
      <c r="O22" s="463"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63" t="str">
        <f t="shared" si="2"/>
        <v>transportation-sector-main.html#conv-pol-stds</v>
      </c>
      <c r="R22" s="66" t="str">
        <f t="shared" si="2"/>
        <v>conventional-pollutant-standards.html</v>
      </c>
      <c r="S22" s="467"/>
      <c r="T22" s="220"/>
    </row>
    <row r="23" spans="1:20" s="2" customFormat="1" ht="59" x14ac:dyDescent="0.75">
      <c r="A23" s="468" t="str">
        <f t="shared" si="4"/>
        <v>Transportation</v>
      </c>
      <c r="B23" s="468" t="str">
        <f t="shared" si="4"/>
        <v>Conventional Pollutant Standards</v>
      </c>
      <c r="C23" s="468" t="str">
        <f t="shared" si="4"/>
        <v>Percentage Reduction of Separately Regulated Pollutants</v>
      </c>
      <c r="D23" s="220" t="s">
        <v>41</v>
      </c>
      <c r="E23" s="220" t="s">
        <v>529</v>
      </c>
      <c r="F23" s="220" t="s">
        <v>41</v>
      </c>
      <c r="G23" s="220" t="s">
        <v>529</v>
      </c>
      <c r="H23" s="465">
        <v>321</v>
      </c>
      <c r="I23" s="9" t="s">
        <v>46</v>
      </c>
      <c r="J23" s="463"/>
      <c r="K23" s="463"/>
      <c r="L23" s="469"/>
      <c r="M23" s="469"/>
      <c r="N23" s="469"/>
      <c r="O23" s="463"/>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63"/>
      <c r="R23" s="66"/>
      <c r="S23" s="467"/>
      <c r="T23" s="220"/>
    </row>
    <row r="24" spans="1:20" s="2" customFormat="1" ht="59" x14ac:dyDescent="0.75">
      <c r="A24" s="468" t="str">
        <f t="shared" si="4"/>
        <v>Transportation</v>
      </c>
      <c r="B24" s="468" t="str">
        <f t="shared" si="4"/>
        <v>Conventional Pollutant Standards</v>
      </c>
      <c r="C24" s="468" t="str">
        <f t="shared" si="4"/>
        <v>Percentage Reduction of Separately Regulated Pollutants</v>
      </c>
      <c r="D24" s="220" t="s">
        <v>41</v>
      </c>
      <c r="E24" s="220" t="s">
        <v>2306</v>
      </c>
      <c r="F24" s="220" t="s">
        <v>41</v>
      </c>
      <c r="G24" s="220" t="s">
        <v>2306</v>
      </c>
      <c r="H24" s="465">
        <v>322</v>
      </c>
      <c r="I24" s="53" t="s">
        <v>45</v>
      </c>
      <c r="J24" s="463" t="str">
        <f t="shared" si="1"/>
        <v>Conventional Pollutant Standard</v>
      </c>
      <c r="K24" s="463" t="str">
        <f t="shared" si="1"/>
        <v>trans reduce regulated pollutants</v>
      </c>
      <c r="L24" s="469">
        <f t="shared" si="1"/>
        <v>0</v>
      </c>
      <c r="M24" s="469">
        <f t="shared" si="1"/>
        <v>1</v>
      </c>
      <c r="N24" s="469">
        <f t="shared" si="1"/>
        <v>0.02</v>
      </c>
      <c r="O24" s="463"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63" t="str">
        <f t="shared" si="2"/>
        <v>transportation-sector-main.html#conv-pol-stds</v>
      </c>
      <c r="R24" s="66" t="str">
        <f t="shared" si="2"/>
        <v>conventional-pollutant-standards.html</v>
      </c>
      <c r="S24" s="467"/>
      <c r="T24" s="220"/>
    </row>
    <row r="25" spans="1:20" s="2" customFormat="1" ht="59" x14ac:dyDescent="0.75">
      <c r="A25" s="468" t="str">
        <f t="shared" si="4"/>
        <v>Transportation</v>
      </c>
      <c r="B25" s="468" t="str">
        <f t="shared" si="4"/>
        <v>Conventional Pollutant Standards</v>
      </c>
      <c r="C25" s="468" t="str">
        <f t="shared" si="4"/>
        <v>Percentage Reduction of Separately Regulated Pollutants</v>
      </c>
      <c r="D25" s="220" t="s">
        <v>41</v>
      </c>
      <c r="E25" s="220" t="s">
        <v>2308</v>
      </c>
      <c r="F25" s="220" t="s">
        <v>41</v>
      </c>
      <c r="G25" s="220" t="s">
        <v>2308</v>
      </c>
      <c r="H25" s="465">
        <v>323</v>
      </c>
      <c r="I25" s="9" t="s">
        <v>46</v>
      </c>
      <c r="J25" s="463"/>
      <c r="K25" s="463"/>
      <c r="L25" s="469"/>
      <c r="M25" s="469"/>
      <c r="N25" s="469"/>
      <c r="O25" s="463"/>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63"/>
      <c r="R25" s="66"/>
      <c r="S25" s="467"/>
      <c r="T25" s="220"/>
    </row>
    <row r="26" spans="1:20" s="2" customFormat="1" ht="59" x14ac:dyDescent="0.75">
      <c r="A26" s="468" t="str">
        <f t="shared" si="4"/>
        <v>Transportation</v>
      </c>
      <c r="B26" s="468" t="str">
        <f t="shared" si="4"/>
        <v>Conventional Pollutant Standards</v>
      </c>
      <c r="C26" s="468" t="str">
        <f t="shared" si="4"/>
        <v>Percentage Reduction of Separately Regulated Pollutants</v>
      </c>
      <c r="D26" s="220" t="s">
        <v>41</v>
      </c>
      <c r="E26" s="220" t="s">
        <v>2310</v>
      </c>
      <c r="F26" s="220" t="s">
        <v>41</v>
      </c>
      <c r="G26" s="220" t="s">
        <v>2424</v>
      </c>
      <c r="H26" s="465">
        <v>324</v>
      </c>
      <c r="I26" s="9" t="s">
        <v>46</v>
      </c>
      <c r="J26" s="463"/>
      <c r="K26" s="463"/>
      <c r="L26" s="469"/>
      <c r="M26" s="469"/>
      <c r="N26" s="469"/>
      <c r="O26" s="463"/>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63"/>
      <c r="R26" s="66"/>
      <c r="S26" s="467"/>
      <c r="T26" s="220"/>
    </row>
    <row r="27" spans="1:20" s="2" customFormat="1" ht="59" x14ac:dyDescent="0.75">
      <c r="A27" s="468" t="str">
        <f t="shared" si="4"/>
        <v>Transportation</v>
      </c>
      <c r="B27" s="468" t="str">
        <f t="shared" si="4"/>
        <v>Conventional Pollutant Standards</v>
      </c>
      <c r="C27" s="468" t="str">
        <f t="shared" si="4"/>
        <v>Percentage Reduction of Separately Regulated Pollutants</v>
      </c>
      <c r="D27" s="220" t="s">
        <v>41</v>
      </c>
      <c r="E27" s="220" t="s">
        <v>2311</v>
      </c>
      <c r="F27" s="220" t="s">
        <v>41</v>
      </c>
      <c r="G27" s="220" t="s">
        <v>2311</v>
      </c>
      <c r="H27" s="465">
        <v>325</v>
      </c>
      <c r="I27" s="9" t="s">
        <v>46</v>
      </c>
      <c r="J27" s="463"/>
      <c r="K27" s="463"/>
      <c r="L27" s="469"/>
      <c r="M27" s="469"/>
      <c r="N27" s="469"/>
      <c r="O27" s="463"/>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63"/>
      <c r="R27" s="66"/>
      <c r="S27" s="467"/>
      <c r="T27" s="220"/>
    </row>
    <row r="28" spans="1:20" s="2" customFormat="1" ht="59" x14ac:dyDescent="0.75">
      <c r="A28" s="468" t="str">
        <f t="shared" si="4"/>
        <v>Transportation</v>
      </c>
      <c r="B28" s="468" t="str">
        <f t="shared" si="4"/>
        <v>Conventional Pollutant Standards</v>
      </c>
      <c r="C28" s="468" t="str">
        <f t="shared" si="4"/>
        <v>Percentage Reduction of Separately Regulated Pollutants</v>
      </c>
      <c r="D28" s="220" t="s">
        <v>41</v>
      </c>
      <c r="E28" s="220" t="s">
        <v>2313</v>
      </c>
      <c r="F28" s="220" t="s">
        <v>41</v>
      </c>
      <c r="G28" s="220" t="s">
        <v>2313</v>
      </c>
      <c r="H28" s="465">
        <v>326</v>
      </c>
      <c r="I28" s="9" t="s">
        <v>46</v>
      </c>
      <c r="J28" s="463"/>
      <c r="K28" s="463"/>
      <c r="L28" s="469"/>
      <c r="M28" s="469"/>
      <c r="N28" s="469"/>
      <c r="O28" s="463"/>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63"/>
      <c r="R28" s="66"/>
      <c r="S28" s="467"/>
      <c r="T28" s="220"/>
    </row>
    <row r="29" spans="1:20" s="2" customFormat="1" ht="59" x14ac:dyDescent="0.75">
      <c r="A29" s="468" t="str">
        <f t="shared" si="4"/>
        <v>Transportation</v>
      </c>
      <c r="B29" s="468" t="str">
        <f t="shared" si="4"/>
        <v>Conventional Pollutant Standards</v>
      </c>
      <c r="C29" s="468" t="str">
        <f t="shared" si="4"/>
        <v>Percentage Reduction of Separately Regulated Pollutants</v>
      </c>
      <c r="D29" s="220" t="s">
        <v>41</v>
      </c>
      <c r="E29" s="220" t="s">
        <v>2315</v>
      </c>
      <c r="F29" s="220" t="s">
        <v>41</v>
      </c>
      <c r="G29" s="220" t="s">
        <v>2315</v>
      </c>
      <c r="H29" s="465">
        <v>327</v>
      </c>
      <c r="I29" s="9" t="s">
        <v>46</v>
      </c>
      <c r="J29" s="463"/>
      <c r="K29" s="463"/>
      <c r="L29" s="469"/>
      <c r="M29" s="469"/>
      <c r="N29" s="469"/>
      <c r="O29" s="463"/>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63"/>
      <c r="R29" s="66"/>
      <c r="S29" s="467"/>
      <c r="T29" s="220"/>
    </row>
    <row r="30" spans="1:20" s="2" customFormat="1" ht="59" x14ac:dyDescent="0.75">
      <c r="A30" s="468" t="str">
        <f t="shared" si="4"/>
        <v>Transportation</v>
      </c>
      <c r="B30" s="468" t="str">
        <f t="shared" si="4"/>
        <v>Conventional Pollutant Standards</v>
      </c>
      <c r="C30" s="468" t="str">
        <f t="shared" si="4"/>
        <v>Percentage Reduction of Separately Regulated Pollutants</v>
      </c>
      <c r="D30" s="220" t="s">
        <v>41</v>
      </c>
      <c r="E30" s="220" t="s">
        <v>2317</v>
      </c>
      <c r="F30" s="220" t="s">
        <v>41</v>
      </c>
      <c r="G30" s="220" t="s">
        <v>2317</v>
      </c>
      <c r="H30" s="465">
        <v>328</v>
      </c>
      <c r="I30" s="9" t="s">
        <v>46</v>
      </c>
      <c r="J30" s="463"/>
      <c r="K30" s="463"/>
      <c r="L30" s="469"/>
      <c r="M30" s="469"/>
      <c r="N30" s="469"/>
      <c r="O30" s="463"/>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63"/>
      <c r="R30" s="66"/>
      <c r="S30" s="467"/>
      <c r="T30" s="220"/>
    </row>
    <row r="31" spans="1:20" s="2" customFormat="1" ht="59" x14ac:dyDescent="0.75">
      <c r="A31" s="468" t="str">
        <f t="shared" si="4"/>
        <v>Transportation</v>
      </c>
      <c r="B31" s="468" t="str">
        <f t="shared" si="4"/>
        <v>Conventional Pollutant Standards</v>
      </c>
      <c r="C31" s="468" t="str">
        <f t="shared" si="4"/>
        <v>Percentage Reduction of Separately Regulated Pollutants</v>
      </c>
      <c r="D31" s="220" t="s">
        <v>41</v>
      </c>
      <c r="E31" s="220" t="s">
        <v>2319</v>
      </c>
      <c r="F31" s="220" t="s">
        <v>41</v>
      </c>
      <c r="G31" s="220" t="s">
        <v>2319</v>
      </c>
      <c r="H31" s="465">
        <v>329</v>
      </c>
      <c r="I31" s="9" t="s">
        <v>46</v>
      </c>
      <c r="J31" s="463"/>
      <c r="K31" s="463"/>
      <c r="L31" s="469"/>
      <c r="M31" s="469"/>
      <c r="N31" s="469"/>
      <c r="O31" s="463"/>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63"/>
      <c r="R31" s="66"/>
      <c r="S31" s="467"/>
      <c r="T31" s="220"/>
    </row>
    <row r="32" spans="1:20" s="2" customFormat="1" ht="59" x14ac:dyDescent="0.75">
      <c r="A32" s="468" t="str">
        <f t="shared" si="4"/>
        <v>Transportation</v>
      </c>
      <c r="B32" s="468" t="str">
        <f t="shared" si="4"/>
        <v>Conventional Pollutant Standards</v>
      </c>
      <c r="C32" s="468" t="str">
        <f t="shared" si="4"/>
        <v>Percentage Reduction of Separately Regulated Pollutants</v>
      </c>
      <c r="D32" s="220" t="s">
        <v>42</v>
      </c>
      <c r="E32" s="220" t="s">
        <v>2303</v>
      </c>
      <c r="F32" s="220" t="s">
        <v>42</v>
      </c>
      <c r="G32" s="220" t="s">
        <v>2555</v>
      </c>
      <c r="H32" s="465">
        <v>330</v>
      </c>
      <c r="I32" s="53" t="s">
        <v>45</v>
      </c>
      <c r="J32" s="463" t="str">
        <f t="shared" si="1"/>
        <v>Conventional Pollutant Standard</v>
      </c>
      <c r="K32" s="463" t="str">
        <f t="shared" si="1"/>
        <v>trans reduce regulated pollutants</v>
      </c>
      <c r="L32" s="469">
        <f t="shared" si="1"/>
        <v>0</v>
      </c>
      <c r="M32" s="469">
        <f t="shared" si="1"/>
        <v>1</v>
      </c>
      <c r="N32" s="469">
        <f t="shared" si="1"/>
        <v>0.02</v>
      </c>
      <c r="O32" s="463"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63" t="str">
        <f t="shared" si="2"/>
        <v>transportation-sector-main.html#conv-pol-stds</v>
      </c>
      <c r="R32" s="66" t="str">
        <f t="shared" si="2"/>
        <v>conventional-pollutant-standards.html</v>
      </c>
      <c r="S32" s="467"/>
      <c r="T32" s="220"/>
    </row>
    <row r="33" spans="1:20" s="2" customFormat="1" ht="59" x14ac:dyDescent="0.75">
      <c r="A33" s="468" t="str">
        <f t="shared" ref="A33:C61" si="5">A$2</f>
        <v>Transportation</v>
      </c>
      <c r="B33" s="468" t="str">
        <f t="shared" si="5"/>
        <v>Conventional Pollutant Standards</v>
      </c>
      <c r="C33" s="468" t="str">
        <f t="shared" si="5"/>
        <v>Percentage Reduction of Separately Regulated Pollutants</v>
      </c>
      <c r="D33" s="220" t="s">
        <v>42</v>
      </c>
      <c r="E33" s="220" t="s">
        <v>529</v>
      </c>
      <c r="F33" s="220" t="s">
        <v>42</v>
      </c>
      <c r="G33" s="220" t="s">
        <v>529</v>
      </c>
      <c r="H33" s="465">
        <v>331</v>
      </c>
      <c r="I33" s="53" t="s">
        <v>45</v>
      </c>
      <c r="J33" s="463" t="str">
        <f t="shared" si="1"/>
        <v>Conventional Pollutant Standard</v>
      </c>
      <c r="K33" s="463" t="str">
        <f t="shared" si="1"/>
        <v>trans reduce regulated pollutants</v>
      </c>
      <c r="L33" s="469">
        <f t="shared" si="1"/>
        <v>0</v>
      </c>
      <c r="M33" s="469">
        <f t="shared" si="1"/>
        <v>1</v>
      </c>
      <c r="N33" s="469">
        <f t="shared" si="1"/>
        <v>0.02</v>
      </c>
      <c r="O33" s="463"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63" t="str">
        <f t="shared" si="2"/>
        <v>transportation-sector-main.html#conv-pol-stds</v>
      </c>
      <c r="R33" s="66" t="str">
        <f t="shared" si="2"/>
        <v>conventional-pollutant-standards.html</v>
      </c>
      <c r="S33" s="467"/>
      <c r="T33" s="220"/>
    </row>
    <row r="34" spans="1:20" s="2" customFormat="1" ht="59" x14ac:dyDescent="0.75">
      <c r="A34" s="468" t="str">
        <f t="shared" si="5"/>
        <v>Transportation</v>
      </c>
      <c r="B34" s="468" t="str">
        <f t="shared" si="5"/>
        <v>Conventional Pollutant Standards</v>
      </c>
      <c r="C34" s="468" t="str">
        <f t="shared" si="5"/>
        <v>Percentage Reduction of Separately Regulated Pollutants</v>
      </c>
      <c r="D34" s="220" t="s">
        <v>42</v>
      </c>
      <c r="E34" s="220" t="s">
        <v>2306</v>
      </c>
      <c r="F34" s="220" t="s">
        <v>42</v>
      </c>
      <c r="G34" s="220" t="s">
        <v>2306</v>
      </c>
      <c r="H34" s="465">
        <v>332</v>
      </c>
      <c r="I34" s="53" t="s">
        <v>45</v>
      </c>
      <c r="J34" s="463" t="str">
        <f t="shared" si="1"/>
        <v>Conventional Pollutant Standard</v>
      </c>
      <c r="K34" s="463" t="str">
        <f t="shared" si="1"/>
        <v>trans reduce regulated pollutants</v>
      </c>
      <c r="L34" s="469">
        <f t="shared" si="1"/>
        <v>0</v>
      </c>
      <c r="M34" s="469">
        <f t="shared" si="1"/>
        <v>1</v>
      </c>
      <c r="N34" s="469">
        <f t="shared" si="1"/>
        <v>0.02</v>
      </c>
      <c r="O34" s="463"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63" t="str">
        <f t="shared" si="2"/>
        <v>transportation-sector-main.html#conv-pol-stds</v>
      </c>
      <c r="R34" s="66" t="str">
        <f t="shared" si="2"/>
        <v>conventional-pollutant-standards.html</v>
      </c>
      <c r="S34" s="467"/>
      <c r="T34" s="220"/>
    </row>
    <row r="35" spans="1:20" s="2" customFormat="1" ht="59" x14ac:dyDescent="0.75">
      <c r="A35" s="468" t="str">
        <f t="shared" si="5"/>
        <v>Transportation</v>
      </c>
      <c r="B35" s="468" t="str">
        <f t="shared" si="5"/>
        <v>Conventional Pollutant Standards</v>
      </c>
      <c r="C35" s="468" t="str">
        <f t="shared" si="5"/>
        <v>Percentage Reduction of Separately Regulated Pollutants</v>
      </c>
      <c r="D35" s="220" t="s">
        <v>42</v>
      </c>
      <c r="E35" s="220" t="s">
        <v>2308</v>
      </c>
      <c r="F35" s="220" t="s">
        <v>42</v>
      </c>
      <c r="G35" s="220" t="s">
        <v>2308</v>
      </c>
      <c r="H35" s="465">
        <v>333</v>
      </c>
      <c r="I35" s="53" t="s">
        <v>45</v>
      </c>
      <c r="J35" s="463" t="str">
        <f t="shared" si="1"/>
        <v>Conventional Pollutant Standard</v>
      </c>
      <c r="K35" s="463" t="str">
        <f t="shared" si="1"/>
        <v>trans reduce regulated pollutants</v>
      </c>
      <c r="L35" s="469">
        <f t="shared" si="1"/>
        <v>0</v>
      </c>
      <c r="M35" s="469">
        <f t="shared" si="1"/>
        <v>1</v>
      </c>
      <c r="N35" s="469">
        <f t="shared" si="1"/>
        <v>0.02</v>
      </c>
      <c r="O35" s="463"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63" t="str">
        <f t="shared" si="2"/>
        <v>transportation-sector-main.html#conv-pol-stds</v>
      </c>
      <c r="R35" s="66" t="str">
        <f t="shared" si="2"/>
        <v>conventional-pollutant-standards.html</v>
      </c>
      <c r="S35" s="467"/>
      <c r="T35" s="220"/>
    </row>
    <row r="36" spans="1:20" s="2" customFormat="1" ht="59" x14ac:dyDescent="0.75">
      <c r="A36" s="468" t="str">
        <f t="shared" si="5"/>
        <v>Transportation</v>
      </c>
      <c r="B36" s="468" t="str">
        <f t="shared" si="5"/>
        <v>Conventional Pollutant Standards</v>
      </c>
      <c r="C36" s="468" t="str">
        <f t="shared" si="5"/>
        <v>Percentage Reduction of Separately Regulated Pollutants</v>
      </c>
      <c r="D36" s="220" t="s">
        <v>42</v>
      </c>
      <c r="E36" s="220" t="s">
        <v>2310</v>
      </c>
      <c r="F36" s="220" t="s">
        <v>42</v>
      </c>
      <c r="G36" s="220" t="s">
        <v>2424</v>
      </c>
      <c r="H36" s="465">
        <v>334</v>
      </c>
      <c r="I36" s="53" t="s">
        <v>45</v>
      </c>
      <c r="J36" s="463" t="str">
        <f t="shared" si="1"/>
        <v>Conventional Pollutant Standard</v>
      </c>
      <c r="K36" s="463" t="str">
        <f t="shared" si="1"/>
        <v>trans reduce regulated pollutants</v>
      </c>
      <c r="L36" s="469">
        <f t="shared" si="1"/>
        <v>0</v>
      </c>
      <c r="M36" s="469">
        <f t="shared" si="1"/>
        <v>1</v>
      </c>
      <c r="N36" s="469">
        <f t="shared" si="1"/>
        <v>0.02</v>
      </c>
      <c r="O36" s="463"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63" t="str">
        <f t="shared" si="2"/>
        <v>transportation-sector-main.html#conv-pol-stds</v>
      </c>
      <c r="R36" s="66" t="str">
        <f t="shared" si="2"/>
        <v>conventional-pollutant-standards.html</v>
      </c>
      <c r="S36" s="467"/>
      <c r="T36" s="220"/>
    </row>
    <row r="37" spans="1:20" s="2" customFormat="1" ht="59" x14ac:dyDescent="0.75">
      <c r="A37" s="468" t="str">
        <f t="shared" si="5"/>
        <v>Transportation</v>
      </c>
      <c r="B37" s="468" t="str">
        <f t="shared" si="5"/>
        <v>Conventional Pollutant Standards</v>
      </c>
      <c r="C37" s="468" t="str">
        <f t="shared" si="5"/>
        <v>Percentage Reduction of Separately Regulated Pollutants</v>
      </c>
      <c r="D37" s="220" t="s">
        <v>42</v>
      </c>
      <c r="E37" s="220" t="s">
        <v>2311</v>
      </c>
      <c r="F37" s="220" t="s">
        <v>42</v>
      </c>
      <c r="G37" s="220" t="s">
        <v>2311</v>
      </c>
      <c r="H37" s="465">
        <v>335</v>
      </c>
      <c r="I37" s="9" t="s">
        <v>46</v>
      </c>
      <c r="J37" s="463"/>
      <c r="K37" s="463"/>
      <c r="L37" s="469"/>
      <c r="M37" s="469"/>
      <c r="N37" s="469"/>
      <c r="O37" s="463"/>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63"/>
      <c r="R37" s="66"/>
      <c r="S37" s="467"/>
      <c r="T37" s="220"/>
    </row>
    <row r="38" spans="1:20" s="2" customFormat="1" ht="59" x14ac:dyDescent="0.75">
      <c r="A38" s="468" t="str">
        <f t="shared" si="5"/>
        <v>Transportation</v>
      </c>
      <c r="B38" s="468" t="str">
        <f t="shared" si="5"/>
        <v>Conventional Pollutant Standards</v>
      </c>
      <c r="C38" s="468" t="str">
        <f t="shared" si="5"/>
        <v>Percentage Reduction of Separately Regulated Pollutants</v>
      </c>
      <c r="D38" s="220" t="s">
        <v>42</v>
      </c>
      <c r="E38" s="220" t="s">
        <v>2313</v>
      </c>
      <c r="F38" s="220" t="s">
        <v>42</v>
      </c>
      <c r="G38" s="220" t="s">
        <v>2313</v>
      </c>
      <c r="H38" s="465">
        <v>336</v>
      </c>
      <c r="I38" s="53" t="s">
        <v>45</v>
      </c>
      <c r="J38" s="463" t="str">
        <f t="shared" si="1"/>
        <v>Conventional Pollutant Standard</v>
      </c>
      <c r="K38" s="463" t="str">
        <f t="shared" si="1"/>
        <v>trans reduce regulated pollutants</v>
      </c>
      <c r="L38" s="469">
        <f t="shared" si="1"/>
        <v>0</v>
      </c>
      <c r="M38" s="469">
        <f t="shared" si="1"/>
        <v>1</v>
      </c>
      <c r="N38" s="469">
        <f t="shared" si="1"/>
        <v>0.02</v>
      </c>
      <c r="O38" s="463"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63" t="str">
        <f t="shared" si="2"/>
        <v>transportation-sector-main.html#conv-pol-stds</v>
      </c>
      <c r="R38" s="66" t="str">
        <f t="shared" si="2"/>
        <v>conventional-pollutant-standards.html</v>
      </c>
      <c r="S38" s="467"/>
      <c r="T38" s="220"/>
    </row>
    <row r="39" spans="1:20" s="2" customFormat="1" ht="59" x14ac:dyDescent="0.75">
      <c r="A39" s="468" t="str">
        <f t="shared" si="5"/>
        <v>Transportation</v>
      </c>
      <c r="B39" s="468" t="str">
        <f t="shared" si="5"/>
        <v>Conventional Pollutant Standards</v>
      </c>
      <c r="C39" s="468" t="str">
        <f t="shared" si="5"/>
        <v>Percentage Reduction of Separately Regulated Pollutants</v>
      </c>
      <c r="D39" s="220" t="s">
        <v>42</v>
      </c>
      <c r="E39" s="220" t="s">
        <v>2315</v>
      </c>
      <c r="F39" s="220" t="s">
        <v>42</v>
      </c>
      <c r="G39" s="220" t="s">
        <v>2315</v>
      </c>
      <c r="H39" s="465">
        <v>337</v>
      </c>
      <c r="I39" s="53" t="s">
        <v>45</v>
      </c>
      <c r="J39" s="463" t="str">
        <f t="shared" si="1"/>
        <v>Conventional Pollutant Standard</v>
      </c>
      <c r="K39" s="463" t="str">
        <f t="shared" si="1"/>
        <v>trans reduce regulated pollutants</v>
      </c>
      <c r="L39" s="469">
        <f t="shared" si="1"/>
        <v>0</v>
      </c>
      <c r="M39" s="469">
        <f t="shared" si="1"/>
        <v>1</v>
      </c>
      <c r="N39" s="469">
        <f t="shared" si="1"/>
        <v>0.02</v>
      </c>
      <c r="O39" s="463"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63" t="str">
        <f t="shared" si="2"/>
        <v>transportation-sector-main.html#conv-pol-stds</v>
      </c>
      <c r="R39" s="66" t="str">
        <f t="shared" si="2"/>
        <v>conventional-pollutant-standards.html</v>
      </c>
      <c r="S39" s="467"/>
      <c r="T39" s="220"/>
    </row>
    <row r="40" spans="1:20" s="2" customFormat="1" ht="59" x14ac:dyDescent="0.75">
      <c r="A40" s="468" t="str">
        <f t="shared" si="5"/>
        <v>Transportation</v>
      </c>
      <c r="B40" s="468" t="str">
        <f t="shared" si="5"/>
        <v>Conventional Pollutant Standards</v>
      </c>
      <c r="C40" s="468" t="str">
        <f t="shared" si="5"/>
        <v>Percentage Reduction of Separately Regulated Pollutants</v>
      </c>
      <c r="D40" s="220" t="s">
        <v>42</v>
      </c>
      <c r="E40" s="220" t="s">
        <v>2317</v>
      </c>
      <c r="F40" s="220" t="s">
        <v>42</v>
      </c>
      <c r="G40" s="220" t="s">
        <v>2317</v>
      </c>
      <c r="H40" s="465">
        <v>338</v>
      </c>
      <c r="I40" s="9" t="s">
        <v>46</v>
      </c>
      <c r="J40" s="463"/>
      <c r="K40" s="463"/>
      <c r="L40" s="469"/>
      <c r="M40" s="469"/>
      <c r="N40" s="469"/>
      <c r="O40" s="463"/>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63"/>
      <c r="R40" s="66"/>
      <c r="S40" s="467"/>
      <c r="T40" s="220"/>
    </row>
    <row r="41" spans="1:20" s="2" customFormat="1" ht="59" x14ac:dyDescent="0.75">
      <c r="A41" s="468" t="str">
        <f t="shared" si="5"/>
        <v>Transportation</v>
      </c>
      <c r="B41" s="468" t="str">
        <f t="shared" si="5"/>
        <v>Conventional Pollutant Standards</v>
      </c>
      <c r="C41" s="468" t="str">
        <f t="shared" si="5"/>
        <v>Percentage Reduction of Separately Regulated Pollutants</v>
      </c>
      <c r="D41" s="220" t="s">
        <v>42</v>
      </c>
      <c r="E41" s="220" t="s">
        <v>2319</v>
      </c>
      <c r="F41" s="220" t="s">
        <v>42</v>
      </c>
      <c r="G41" s="220" t="s">
        <v>2319</v>
      </c>
      <c r="H41" s="465">
        <v>339</v>
      </c>
      <c r="I41" s="9" t="s">
        <v>46</v>
      </c>
      <c r="J41" s="463"/>
      <c r="K41" s="463"/>
      <c r="L41" s="469"/>
      <c r="M41" s="469"/>
      <c r="N41" s="469"/>
      <c r="O41" s="463"/>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63"/>
      <c r="R41" s="66"/>
      <c r="S41" s="467"/>
      <c r="T41" s="220"/>
    </row>
    <row r="42" spans="1:20" s="2" customFormat="1" ht="59" x14ac:dyDescent="0.75">
      <c r="A42" s="468" t="str">
        <f t="shared" si="5"/>
        <v>Transportation</v>
      </c>
      <c r="B42" s="468" t="str">
        <f t="shared" si="5"/>
        <v>Conventional Pollutant Standards</v>
      </c>
      <c r="C42" s="468" t="str">
        <f t="shared" si="5"/>
        <v>Percentage Reduction of Separately Regulated Pollutants</v>
      </c>
      <c r="D42" s="220" t="s">
        <v>43</v>
      </c>
      <c r="E42" s="220" t="s">
        <v>2303</v>
      </c>
      <c r="F42" s="220" t="s">
        <v>43</v>
      </c>
      <c r="G42" s="220" t="s">
        <v>2555</v>
      </c>
      <c r="H42" s="465">
        <v>340</v>
      </c>
      <c r="I42" s="53" t="s">
        <v>45</v>
      </c>
      <c r="J42" s="463" t="str">
        <f t="shared" si="1"/>
        <v>Conventional Pollutant Standard</v>
      </c>
      <c r="K42" s="463" t="str">
        <f t="shared" si="1"/>
        <v>trans reduce regulated pollutants</v>
      </c>
      <c r="L42" s="469">
        <f t="shared" si="1"/>
        <v>0</v>
      </c>
      <c r="M42" s="469">
        <f t="shared" si="1"/>
        <v>1</v>
      </c>
      <c r="N42" s="469">
        <f t="shared" si="1"/>
        <v>0.02</v>
      </c>
      <c r="O42" s="463"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63" t="str">
        <f t="shared" si="2"/>
        <v>transportation-sector-main.html#conv-pol-stds</v>
      </c>
      <c r="R42" s="66" t="str">
        <f t="shared" si="2"/>
        <v>conventional-pollutant-standards.html</v>
      </c>
      <c r="S42" s="467"/>
      <c r="T42" s="220"/>
    </row>
    <row r="43" spans="1:20" s="2" customFormat="1" ht="59" x14ac:dyDescent="0.75">
      <c r="A43" s="468" t="str">
        <f t="shared" si="5"/>
        <v>Transportation</v>
      </c>
      <c r="B43" s="468" t="str">
        <f t="shared" si="5"/>
        <v>Conventional Pollutant Standards</v>
      </c>
      <c r="C43" s="468" t="str">
        <f t="shared" si="5"/>
        <v>Percentage Reduction of Separately Regulated Pollutants</v>
      </c>
      <c r="D43" s="220" t="s">
        <v>43</v>
      </c>
      <c r="E43" s="220" t="s">
        <v>529</v>
      </c>
      <c r="F43" s="220" t="s">
        <v>43</v>
      </c>
      <c r="G43" s="220" t="s">
        <v>529</v>
      </c>
      <c r="H43" s="465">
        <v>341</v>
      </c>
      <c r="I43" s="53" t="s">
        <v>45</v>
      </c>
      <c r="J43" s="463" t="str">
        <f t="shared" si="1"/>
        <v>Conventional Pollutant Standard</v>
      </c>
      <c r="K43" s="463" t="str">
        <f t="shared" si="1"/>
        <v>trans reduce regulated pollutants</v>
      </c>
      <c r="L43" s="469">
        <f t="shared" si="1"/>
        <v>0</v>
      </c>
      <c r="M43" s="469">
        <f t="shared" si="1"/>
        <v>1</v>
      </c>
      <c r="N43" s="469">
        <f t="shared" si="1"/>
        <v>0.02</v>
      </c>
      <c r="O43" s="463"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63" t="str">
        <f t="shared" si="2"/>
        <v>transportation-sector-main.html#conv-pol-stds</v>
      </c>
      <c r="R43" s="66" t="str">
        <f t="shared" si="2"/>
        <v>conventional-pollutant-standards.html</v>
      </c>
      <c r="S43" s="467"/>
      <c r="T43" s="220"/>
    </row>
    <row r="44" spans="1:20" s="2" customFormat="1" ht="59" x14ac:dyDescent="0.75">
      <c r="A44" s="468" t="str">
        <f t="shared" si="5"/>
        <v>Transportation</v>
      </c>
      <c r="B44" s="468" t="str">
        <f t="shared" si="5"/>
        <v>Conventional Pollutant Standards</v>
      </c>
      <c r="C44" s="468" t="str">
        <f t="shared" si="5"/>
        <v>Percentage Reduction of Separately Regulated Pollutants</v>
      </c>
      <c r="D44" s="220" t="s">
        <v>43</v>
      </c>
      <c r="E44" s="220" t="s">
        <v>2306</v>
      </c>
      <c r="F44" s="220" t="s">
        <v>43</v>
      </c>
      <c r="G44" s="220" t="s">
        <v>2306</v>
      </c>
      <c r="H44" s="465">
        <v>342</v>
      </c>
      <c r="I44" s="53" t="s">
        <v>45</v>
      </c>
      <c r="J44" s="463" t="str">
        <f t="shared" si="1"/>
        <v>Conventional Pollutant Standard</v>
      </c>
      <c r="K44" s="463" t="str">
        <f t="shared" si="1"/>
        <v>trans reduce regulated pollutants</v>
      </c>
      <c r="L44" s="469">
        <f t="shared" si="1"/>
        <v>0</v>
      </c>
      <c r="M44" s="469">
        <f t="shared" si="1"/>
        <v>1</v>
      </c>
      <c r="N44" s="469">
        <f t="shared" si="1"/>
        <v>0.02</v>
      </c>
      <c r="O44" s="463"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63" t="str">
        <f t="shared" si="2"/>
        <v>transportation-sector-main.html#conv-pol-stds</v>
      </c>
      <c r="R44" s="66" t="str">
        <f t="shared" si="2"/>
        <v>conventional-pollutant-standards.html</v>
      </c>
      <c r="S44" s="467"/>
      <c r="T44" s="220"/>
    </row>
    <row r="45" spans="1:20" s="2" customFormat="1" ht="59" x14ac:dyDescent="0.75">
      <c r="A45" s="468" t="str">
        <f t="shared" si="5"/>
        <v>Transportation</v>
      </c>
      <c r="B45" s="468" t="str">
        <f t="shared" si="5"/>
        <v>Conventional Pollutant Standards</v>
      </c>
      <c r="C45" s="468" t="str">
        <f t="shared" si="5"/>
        <v>Percentage Reduction of Separately Regulated Pollutants</v>
      </c>
      <c r="D45" s="220" t="s">
        <v>43</v>
      </c>
      <c r="E45" s="220" t="s">
        <v>2308</v>
      </c>
      <c r="F45" s="220" t="s">
        <v>43</v>
      </c>
      <c r="G45" s="220" t="s">
        <v>2308</v>
      </c>
      <c r="H45" s="465">
        <v>343</v>
      </c>
      <c r="I45" s="53" t="s">
        <v>45</v>
      </c>
      <c r="J45" s="463" t="str">
        <f t="shared" si="1"/>
        <v>Conventional Pollutant Standard</v>
      </c>
      <c r="K45" s="463" t="str">
        <f t="shared" si="1"/>
        <v>trans reduce regulated pollutants</v>
      </c>
      <c r="L45" s="469">
        <f t="shared" si="1"/>
        <v>0</v>
      </c>
      <c r="M45" s="469">
        <f t="shared" si="1"/>
        <v>1</v>
      </c>
      <c r="N45" s="469">
        <f t="shared" ref="J45:O59" si="6">N$2</f>
        <v>0.02</v>
      </c>
      <c r="O45" s="463"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63" t="str">
        <f t="shared" si="2"/>
        <v>transportation-sector-main.html#conv-pol-stds</v>
      </c>
      <c r="R45" s="66" t="str">
        <f t="shared" si="2"/>
        <v>conventional-pollutant-standards.html</v>
      </c>
      <c r="S45" s="467"/>
      <c r="T45" s="220"/>
    </row>
    <row r="46" spans="1:20" s="2" customFormat="1" ht="59" x14ac:dyDescent="0.75">
      <c r="A46" s="468" t="str">
        <f t="shared" si="5"/>
        <v>Transportation</v>
      </c>
      <c r="B46" s="468" t="str">
        <f t="shared" si="5"/>
        <v>Conventional Pollutant Standards</v>
      </c>
      <c r="C46" s="468" t="str">
        <f t="shared" si="5"/>
        <v>Percentage Reduction of Separately Regulated Pollutants</v>
      </c>
      <c r="D46" s="220" t="s">
        <v>43</v>
      </c>
      <c r="E46" s="220" t="s">
        <v>2310</v>
      </c>
      <c r="F46" s="220" t="s">
        <v>43</v>
      </c>
      <c r="G46" s="220" t="s">
        <v>2424</v>
      </c>
      <c r="H46" s="465">
        <v>344</v>
      </c>
      <c r="I46" s="53" t="s">
        <v>45</v>
      </c>
      <c r="J46" s="463" t="str">
        <f t="shared" si="6"/>
        <v>Conventional Pollutant Standard</v>
      </c>
      <c r="K46" s="463" t="str">
        <f t="shared" si="6"/>
        <v>trans reduce regulated pollutants</v>
      </c>
      <c r="L46" s="469">
        <f t="shared" si="6"/>
        <v>0</v>
      </c>
      <c r="M46" s="469">
        <f t="shared" si="6"/>
        <v>1</v>
      </c>
      <c r="N46" s="469">
        <f t="shared" si="6"/>
        <v>0.02</v>
      </c>
      <c r="O46" s="463"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63" t="str">
        <f t="shared" si="2"/>
        <v>transportation-sector-main.html#conv-pol-stds</v>
      </c>
      <c r="R46" s="66" t="str">
        <f t="shared" si="2"/>
        <v>conventional-pollutant-standards.html</v>
      </c>
      <c r="S46" s="467"/>
      <c r="T46" s="220"/>
    </row>
    <row r="47" spans="1:20" s="2" customFormat="1" ht="59" x14ac:dyDescent="0.75">
      <c r="A47" s="468" t="str">
        <f t="shared" si="5"/>
        <v>Transportation</v>
      </c>
      <c r="B47" s="468" t="str">
        <f t="shared" si="5"/>
        <v>Conventional Pollutant Standards</v>
      </c>
      <c r="C47" s="468" t="str">
        <f t="shared" si="5"/>
        <v>Percentage Reduction of Separately Regulated Pollutants</v>
      </c>
      <c r="D47" s="220" t="s">
        <v>43</v>
      </c>
      <c r="E47" s="220" t="s">
        <v>2311</v>
      </c>
      <c r="F47" s="220" t="s">
        <v>43</v>
      </c>
      <c r="G47" s="220" t="s">
        <v>2311</v>
      </c>
      <c r="H47" s="465">
        <v>345</v>
      </c>
      <c r="I47" s="9" t="s">
        <v>46</v>
      </c>
      <c r="J47" s="463"/>
      <c r="K47" s="463"/>
      <c r="L47" s="469"/>
      <c r="M47" s="469"/>
      <c r="N47" s="469"/>
      <c r="O47" s="463"/>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63"/>
      <c r="R47" s="66"/>
      <c r="S47" s="467"/>
      <c r="T47" s="220"/>
    </row>
    <row r="48" spans="1:20" s="2" customFormat="1" ht="59" x14ac:dyDescent="0.75">
      <c r="A48" s="468" t="str">
        <f t="shared" si="5"/>
        <v>Transportation</v>
      </c>
      <c r="B48" s="468" t="str">
        <f t="shared" si="5"/>
        <v>Conventional Pollutant Standards</v>
      </c>
      <c r="C48" s="468" t="str">
        <f t="shared" si="5"/>
        <v>Percentage Reduction of Separately Regulated Pollutants</v>
      </c>
      <c r="D48" s="220" t="s">
        <v>43</v>
      </c>
      <c r="E48" s="220" t="s">
        <v>2313</v>
      </c>
      <c r="F48" s="220" t="s">
        <v>43</v>
      </c>
      <c r="G48" s="220" t="s">
        <v>2313</v>
      </c>
      <c r="H48" s="465">
        <v>346</v>
      </c>
      <c r="I48" s="53" t="s">
        <v>45</v>
      </c>
      <c r="J48" s="463" t="str">
        <f t="shared" si="6"/>
        <v>Conventional Pollutant Standard</v>
      </c>
      <c r="K48" s="463" t="str">
        <f t="shared" si="6"/>
        <v>trans reduce regulated pollutants</v>
      </c>
      <c r="L48" s="469">
        <f t="shared" si="6"/>
        <v>0</v>
      </c>
      <c r="M48" s="469">
        <f t="shared" si="6"/>
        <v>1</v>
      </c>
      <c r="N48" s="469">
        <f t="shared" si="6"/>
        <v>0.02</v>
      </c>
      <c r="O48" s="463"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63" t="str">
        <f t="shared" si="2"/>
        <v>transportation-sector-main.html#conv-pol-stds</v>
      </c>
      <c r="R48" s="66" t="str">
        <f t="shared" si="2"/>
        <v>conventional-pollutant-standards.html</v>
      </c>
      <c r="S48" s="467"/>
      <c r="T48" s="220"/>
    </row>
    <row r="49" spans="1:20" s="2" customFormat="1" ht="59" x14ac:dyDescent="0.75">
      <c r="A49" s="468" t="str">
        <f t="shared" si="5"/>
        <v>Transportation</v>
      </c>
      <c r="B49" s="468" t="str">
        <f t="shared" si="5"/>
        <v>Conventional Pollutant Standards</v>
      </c>
      <c r="C49" s="468" t="str">
        <f t="shared" si="5"/>
        <v>Percentage Reduction of Separately Regulated Pollutants</v>
      </c>
      <c r="D49" s="220" t="s">
        <v>43</v>
      </c>
      <c r="E49" s="220" t="s">
        <v>2315</v>
      </c>
      <c r="F49" s="220" t="s">
        <v>43</v>
      </c>
      <c r="G49" s="220" t="s">
        <v>2315</v>
      </c>
      <c r="H49" s="465">
        <v>347</v>
      </c>
      <c r="I49" s="53" t="s">
        <v>45</v>
      </c>
      <c r="J49" s="463" t="str">
        <f t="shared" si="6"/>
        <v>Conventional Pollutant Standard</v>
      </c>
      <c r="K49" s="463" t="str">
        <f t="shared" si="6"/>
        <v>trans reduce regulated pollutants</v>
      </c>
      <c r="L49" s="469">
        <f t="shared" si="6"/>
        <v>0</v>
      </c>
      <c r="M49" s="469">
        <f t="shared" si="6"/>
        <v>1</v>
      </c>
      <c r="N49" s="469">
        <f t="shared" si="6"/>
        <v>0.02</v>
      </c>
      <c r="O49" s="463"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63" t="str">
        <f t="shared" si="2"/>
        <v>transportation-sector-main.html#conv-pol-stds</v>
      </c>
      <c r="R49" s="66" t="str">
        <f t="shared" si="2"/>
        <v>conventional-pollutant-standards.html</v>
      </c>
      <c r="S49" s="467"/>
      <c r="T49" s="220"/>
    </row>
    <row r="50" spans="1:20" s="2" customFormat="1" ht="59" x14ac:dyDescent="0.75">
      <c r="A50" s="468" t="str">
        <f t="shared" si="5"/>
        <v>Transportation</v>
      </c>
      <c r="B50" s="468" t="str">
        <f t="shared" si="5"/>
        <v>Conventional Pollutant Standards</v>
      </c>
      <c r="C50" s="468" t="str">
        <f t="shared" si="5"/>
        <v>Percentage Reduction of Separately Regulated Pollutants</v>
      </c>
      <c r="D50" s="220" t="s">
        <v>43</v>
      </c>
      <c r="E50" s="220" t="s">
        <v>2317</v>
      </c>
      <c r="F50" s="220" t="s">
        <v>43</v>
      </c>
      <c r="G50" s="220" t="s">
        <v>2317</v>
      </c>
      <c r="H50" s="465">
        <v>348</v>
      </c>
      <c r="I50" s="9" t="s">
        <v>46</v>
      </c>
      <c r="J50" s="463"/>
      <c r="K50" s="463"/>
      <c r="L50" s="469"/>
      <c r="M50" s="469"/>
      <c r="N50" s="469"/>
      <c r="O50" s="463"/>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63"/>
      <c r="R50" s="66"/>
      <c r="S50" s="467"/>
      <c r="T50" s="220"/>
    </row>
    <row r="51" spans="1:20" s="2" customFormat="1" ht="59" x14ac:dyDescent="0.75">
      <c r="A51" s="468" t="str">
        <f t="shared" si="5"/>
        <v>Transportation</v>
      </c>
      <c r="B51" s="468" t="str">
        <f t="shared" si="5"/>
        <v>Conventional Pollutant Standards</v>
      </c>
      <c r="C51" s="468" t="str">
        <f t="shared" si="5"/>
        <v>Percentage Reduction of Separately Regulated Pollutants</v>
      </c>
      <c r="D51" s="220" t="s">
        <v>43</v>
      </c>
      <c r="E51" s="220" t="s">
        <v>2319</v>
      </c>
      <c r="F51" s="220" t="s">
        <v>43</v>
      </c>
      <c r="G51" s="220" t="s">
        <v>2319</v>
      </c>
      <c r="H51" s="465">
        <v>349</v>
      </c>
      <c r="I51" s="9" t="s">
        <v>46</v>
      </c>
      <c r="J51" s="463"/>
      <c r="K51" s="463"/>
      <c r="L51" s="469"/>
      <c r="M51" s="469"/>
      <c r="N51" s="469"/>
      <c r="O51" s="463"/>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63"/>
      <c r="R51" s="66"/>
      <c r="S51" s="467"/>
      <c r="T51" s="220"/>
    </row>
    <row r="52" spans="1:20" s="2" customFormat="1" ht="59" x14ac:dyDescent="0.75">
      <c r="A52" s="468" t="str">
        <f t="shared" si="5"/>
        <v>Transportation</v>
      </c>
      <c r="B52" s="468" t="str">
        <f t="shared" si="5"/>
        <v>Conventional Pollutant Standards</v>
      </c>
      <c r="C52" s="468" t="str">
        <f t="shared" si="5"/>
        <v>Percentage Reduction of Separately Regulated Pollutants</v>
      </c>
      <c r="D52" s="220" t="s">
        <v>118</v>
      </c>
      <c r="E52" s="220" t="s">
        <v>2303</v>
      </c>
      <c r="F52" s="220" t="s">
        <v>118</v>
      </c>
      <c r="G52" s="220" t="s">
        <v>2555</v>
      </c>
      <c r="H52" s="465">
        <v>350</v>
      </c>
      <c r="I52" s="53" t="s">
        <v>45</v>
      </c>
      <c r="J52" s="463" t="str">
        <f t="shared" si="6"/>
        <v>Conventional Pollutant Standard</v>
      </c>
      <c r="K52" s="463" t="str">
        <f t="shared" si="6"/>
        <v>trans reduce regulated pollutants</v>
      </c>
      <c r="L52" s="469">
        <f t="shared" si="6"/>
        <v>0</v>
      </c>
      <c r="M52" s="469">
        <f t="shared" si="6"/>
        <v>1</v>
      </c>
      <c r="N52" s="469">
        <f t="shared" si="6"/>
        <v>0.02</v>
      </c>
      <c r="O52" s="463"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63" t="str">
        <f t="shared" si="2"/>
        <v>transportation-sector-main.html#conv-pol-stds</v>
      </c>
      <c r="R52" s="66" t="str">
        <f t="shared" si="2"/>
        <v>conventional-pollutant-standards.html</v>
      </c>
      <c r="S52" s="467"/>
      <c r="T52" s="220"/>
    </row>
    <row r="53" spans="1:20" s="2" customFormat="1" ht="59" x14ac:dyDescent="0.75">
      <c r="A53" s="468" t="str">
        <f t="shared" si="5"/>
        <v>Transportation</v>
      </c>
      <c r="B53" s="468" t="str">
        <f t="shared" si="5"/>
        <v>Conventional Pollutant Standards</v>
      </c>
      <c r="C53" s="468" t="str">
        <f t="shared" si="5"/>
        <v>Percentage Reduction of Separately Regulated Pollutants</v>
      </c>
      <c r="D53" s="220" t="s">
        <v>118</v>
      </c>
      <c r="E53" s="220" t="s">
        <v>529</v>
      </c>
      <c r="F53" s="220" t="s">
        <v>118</v>
      </c>
      <c r="G53" s="220" t="s">
        <v>529</v>
      </c>
      <c r="H53" s="465">
        <v>351</v>
      </c>
      <c r="I53" s="53" t="s">
        <v>45</v>
      </c>
      <c r="J53" s="463" t="str">
        <f t="shared" si="6"/>
        <v>Conventional Pollutant Standard</v>
      </c>
      <c r="K53" s="463" t="str">
        <f t="shared" si="6"/>
        <v>trans reduce regulated pollutants</v>
      </c>
      <c r="L53" s="469">
        <f t="shared" si="6"/>
        <v>0</v>
      </c>
      <c r="M53" s="469">
        <f t="shared" si="6"/>
        <v>1</v>
      </c>
      <c r="N53" s="469">
        <f t="shared" si="6"/>
        <v>0.02</v>
      </c>
      <c r="O53" s="463"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63" t="str">
        <f t="shared" si="2"/>
        <v>transportation-sector-main.html#conv-pol-stds</v>
      </c>
      <c r="R53" s="66" t="str">
        <f t="shared" si="2"/>
        <v>conventional-pollutant-standards.html</v>
      </c>
      <c r="S53" s="467"/>
      <c r="T53" s="220"/>
    </row>
    <row r="54" spans="1:20" s="2" customFormat="1" ht="59" x14ac:dyDescent="0.75">
      <c r="A54" s="468" t="str">
        <f t="shared" si="5"/>
        <v>Transportation</v>
      </c>
      <c r="B54" s="468" t="str">
        <f t="shared" si="5"/>
        <v>Conventional Pollutant Standards</v>
      </c>
      <c r="C54" s="468" t="str">
        <f t="shared" si="5"/>
        <v>Percentage Reduction of Separately Regulated Pollutants</v>
      </c>
      <c r="D54" s="220" t="s">
        <v>118</v>
      </c>
      <c r="E54" s="220" t="s">
        <v>2306</v>
      </c>
      <c r="F54" s="220" t="s">
        <v>118</v>
      </c>
      <c r="G54" s="220" t="s">
        <v>2306</v>
      </c>
      <c r="H54" s="465">
        <v>352</v>
      </c>
      <c r="I54" s="53" t="s">
        <v>45</v>
      </c>
      <c r="J54" s="463" t="str">
        <f t="shared" si="6"/>
        <v>Conventional Pollutant Standard</v>
      </c>
      <c r="K54" s="463" t="str">
        <f t="shared" si="6"/>
        <v>trans reduce regulated pollutants</v>
      </c>
      <c r="L54" s="469">
        <f t="shared" si="6"/>
        <v>0</v>
      </c>
      <c r="M54" s="469">
        <f t="shared" si="6"/>
        <v>1</v>
      </c>
      <c r="N54" s="469">
        <f t="shared" si="6"/>
        <v>0.02</v>
      </c>
      <c r="O54" s="463"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63" t="str">
        <f t="shared" si="2"/>
        <v>transportation-sector-main.html#conv-pol-stds</v>
      </c>
      <c r="R54" s="66" t="str">
        <f t="shared" si="2"/>
        <v>conventional-pollutant-standards.html</v>
      </c>
      <c r="S54" s="467"/>
      <c r="T54" s="220"/>
    </row>
    <row r="55" spans="1:20" s="2" customFormat="1" ht="59" x14ac:dyDescent="0.75">
      <c r="A55" s="468" t="str">
        <f t="shared" si="5"/>
        <v>Transportation</v>
      </c>
      <c r="B55" s="468" t="str">
        <f t="shared" si="5"/>
        <v>Conventional Pollutant Standards</v>
      </c>
      <c r="C55" s="468" t="str">
        <f t="shared" si="5"/>
        <v>Percentage Reduction of Separately Regulated Pollutants</v>
      </c>
      <c r="D55" s="220" t="s">
        <v>118</v>
      </c>
      <c r="E55" s="220" t="s">
        <v>2308</v>
      </c>
      <c r="F55" s="220" t="s">
        <v>118</v>
      </c>
      <c r="G55" s="220" t="s">
        <v>2308</v>
      </c>
      <c r="H55" s="465">
        <v>353</v>
      </c>
      <c r="I55" s="53" t="s">
        <v>45</v>
      </c>
      <c r="J55" s="463" t="str">
        <f t="shared" si="6"/>
        <v>Conventional Pollutant Standard</v>
      </c>
      <c r="K55" s="463" t="str">
        <f t="shared" si="6"/>
        <v>trans reduce regulated pollutants</v>
      </c>
      <c r="L55" s="469">
        <f t="shared" si="6"/>
        <v>0</v>
      </c>
      <c r="M55" s="469">
        <f t="shared" si="6"/>
        <v>1</v>
      </c>
      <c r="N55" s="469">
        <f t="shared" si="6"/>
        <v>0.02</v>
      </c>
      <c r="O55" s="463"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63" t="str">
        <f t="shared" si="2"/>
        <v>transportation-sector-main.html#conv-pol-stds</v>
      </c>
      <c r="R55" s="66" t="str">
        <f t="shared" si="2"/>
        <v>conventional-pollutant-standards.html</v>
      </c>
      <c r="S55" s="467"/>
      <c r="T55" s="220"/>
    </row>
    <row r="56" spans="1:20" s="2" customFormat="1" ht="59" x14ac:dyDescent="0.75">
      <c r="A56" s="468" t="str">
        <f t="shared" si="5"/>
        <v>Transportation</v>
      </c>
      <c r="B56" s="468" t="str">
        <f t="shared" si="5"/>
        <v>Conventional Pollutant Standards</v>
      </c>
      <c r="C56" s="468" t="str">
        <f t="shared" si="5"/>
        <v>Percentage Reduction of Separately Regulated Pollutants</v>
      </c>
      <c r="D56" s="220" t="s">
        <v>118</v>
      </c>
      <c r="E56" s="220" t="s">
        <v>2310</v>
      </c>
      <c r="F56" s="220" t="s">
        <v>118</v>
      </c>
      <c r="G56" s="220" t="s">
        <v>2424</v>
      </c>
      <c r="H56" s="465">
        <v>354</v>
      </c>
      <c r="I56" s="53" t="s">
        <v>45</v>
      </c>
      <c r="J56" s="463" t="str">
        <f t="shared" si="6"/>
        <v>Conventional Pollutant Standard</v>
      </c>
      <c r="K56" s="463" t="str">
        <f t="shared" si="6"/>
        <v>trans reduce regulated pollutants</v>
      </c>
      <c r="L56" s="469">
        <f t="shared" si="6"/>
        <v>0</v>
      </c>
      <c r="M56" s="469">
        <f t="shared" si="6"/>
        <v>1</v>
      </c>
      <c r="N56" s="469">
        <f t="shared" si="6"/>
        <v>0.02</v>
      </c>
      <c r="O56" s="463"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63" t="str">
        <f t="shared" si="2"/>
        <v>transportation-sector-main.html#conv-pol-stds</v>
      </c>
      <c r="R56" s="66" t="str">
        <f t="shared" si="2"/>
        <v>conventional-pollutant-standards.html</v>
      </c>
      <c r="S56" s="467"/>
      <c r="T56" s="220"/>
    </row>
    <row r="57" spans="1:20" s="2" customFormat="1" ht="59" x14ac:dyDescent="0.75">
      <c r="A57" s="468" t="str">
        <f t="shared" si="5"/>
        <v>Transportation</v>
      </c>
      <c r="B57" s="468" t="str">
        <f t="shared" si="5"/>
        <v>Conventional Pollutant Standards</v>
      </c>
      <c r="C57" s="468" t="str">
        <f t="shared" si="5"/>
        <v>Percentage Reduction of Separately Regulated Pollutants</v>
      </c>
      <c r="D57" s="220" t="s">
        <v>118</v>
      </c>
      <c r="E57" s="220" t="s">
        <v>2311</v>
      </c>
      <c r="F57" s="220" t="s">
        <v>118</v>
      </c>
      <c r="G57" s="220" t="s">
        <v>2311</v>
      </c>
      <c r="H57" s="465">
        <v>355</v>
      </c>
      <c r="I57" s="53" t="s">
        <v>45</v>
      </c>
      <c r="J57" s="463" t="str">
        <f t="shared" si="6"/>
        <v>Conventional Pollutant Standard</v>
      </c>
      <c r="K57" s="463" t="str">
        <f t="shared" si="6"/>
        <v>trans reduce regulated pollutants</v>
      </c>
      <c r="L57" s="469">
        <f t="shared" si="6"/>
        <v>0</v>
      </c>
      <c r="M57" s="469">
        <f t="shared" si="6"/>
        <v>1</v>
      </c>
      <c r="N57" s="469">
        <f t="shared" si="6"/>
        <v>0.02</v>
      </c>
      <c r="O57" s="463"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63" t="str">
        <f t="shared" si="2"/>
        <v>transportation-sector-main.html#conv-pol-stds</v>
      </c>
      <c r="R57" s="66" t="str">
        <f t="shared" si="2"/>
        <v>conventional-pollutant-standards.html</v>
      </c>
      <c r="S57" s="467"/>
      <c r="T57" s="220"/>
    </row>
    <row r="58" spans="1:20" s="2" customFormat="1" ht="59" x14ac:dyDescent="0.75">
      <c r="A58" s="468" t="str">
        <f t="shared" si="5"/>
        <v>Transportation</v>
      </c>
      <c r="B58" s="468" t="str">
        <f t="shared" si="5"/>
        <v>Conventional Pollutant Standards</v>
      </c>
      <c r="C58" s="468" t="str">
        <f t="shared" si="5"/>
        <v>Percentage Reduction of Separately Regulated Pollutants</v>
      </c>
      <c r="D58" s="220" t="s">
        <v>118</v>
      </c>
      <c r="E58" s="220" t="s">
        <v>2313</v>
      </c>
      <c r="F58" s="220" t="s">
        <v>118</v>
      </c>
      <c r="G58" s="220" t="s">
        <v>2313</v>
      </c>
      <c r="H58" s="465">
        <v>356</v>
      </c>
      <c r="I58" s="53" t="s">
        <v>45</v>
      </c>
      <c r="J58" s="463" t="str">
        <f t="shared" si="6"/>
        <v>Conventional Pollutant Standard</v>
      </c>
      <c r="K58" s="463" t="str">
        <f t="shared" si="6"/>
        <v>trans reduce regulated pollutants</v>
      </c>
      <c r="L58" s="469">
        <f t="shared" si="6"/>
        <v>0</v>
      </c>
      <c r="M58" s="469">
        <f t="shared" si="6"/>
        <v>1</v>
      </c>
      <c r="N58" s="469">
        <f t="shared" si="6"/>
        <v>0.02</v>
      </c>
      <c r="O58" s="463"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63" t="str">
        <f t="shared" si="2"/>
        <v>transportation-sector-main.html#conv-pol-stds</v>
      </c>
      <c r="R58" s="66" t="str">
        <f t="shared" si="2"/>
        <v>conventional-pollutant-standards.html</v>
      </c>
      <c r="S58" s="467"/>
      <c r="T58" s="220"/>
    </row>
    <row r="59" spans="1:20" s="2" customFormat="1" ht="59" x14ac:dyDescent="0.75">
      <c r="A59" s="468" t="str">
        <f t="shared" si="5"/>
        <v>Transportation</v>
      </c>
      <c r="B59" s="468" t="str">
        <f t="shared" si="5"/>
        <v>Conventional Pollutant Standards</v>
      </c>
      <c r="C59" s="468" t="str">
        <f t="shared" si="5"/>
        <v>Percentage Reduction of Separately Regulated Pollutants</v>
      </c>
      <c r="D59" s="220" t="s">
        <v>118</v>
      </c>
      <c r="E59" s="220" t="s">
        <v>2315</v>
      </c>
      <c r="F59" s="220" t="s">
        <v>118</v>
      </c>
      <c r="G59" s="220" t="s">
        <v>2315</v>
      </c>
      <c r="H59" s="465">
        <v>357</v>
      </c>
      <c r="I59" s="53" t="s">
        <v>45</v>
      </c>
      <c r="J59" s="463" t="str">
        <f t="shared" si="6"/>
        <v>Conventional Pollutant Standard</v>
      </c>
      <c r="K59" s="463" t="str">
        <f t="shared" si="6"/>
        <v>trans reduce regulated pollutants</v>
      </c>
      <c r="L59" s="469">
        <f t="shared" si="6"/>
        <v>0</v>
      </c>
      <c r="M59" s="469">
        <f t="shared" si="6"/>
        <v>1</v>
      </c>
      <c r="N59" s="469">
        <f t="shared" si="6"/>
        <v>0.02</v>
      </c>
      <c r="O59" s="463"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63" t="str">
        <f t="shared" si="2"/>
        <v>transportation-sector-main.html#conv-pol-stds</v>
      </c>
      <c r="R59" s="66" t="str">
        <f t="shared" si="2"/>
        <v>conventional-pollutant-standards.html</v>
      </c>
      <c r="S59" s="467"/>
      <c r="T59" s="220"/>
    </row>
    <row r="60" spans="1:20" s="2" customFormat="1" ht="59" x14ac:dyDescent="0.75">
      <c r="A60" s="468" t="str">
        <f t="shared" si="5"/>
        <v>Transportation</v>
      </c>
      <c r="B60" s="468" t="str">
        <f t="shared" si="5"/>
        <v>Conventional Pollutant Standards</v>
      </c>
      <c r="C60" s="468" t="str">
        <f t="shared" si="5"/>
        <v>Percentage Reduction of Separately Regulated Pollutants</v>
      </c>
      <c r="D60" s="220" t="s">
        <v>118</v>
      </c>
      <c r="E60" s="220" t="s">
        <v>2317</v>
      </c>
      <c r="F60" s="220" t="s">
        <v>118</v>
      </c>
      <c r="G60" s="220" t="s">
        <v>2317</v>
      </c>
      <c r="H60" s="465">
        <v>358</v>
      </c>
      <c r="I60" s="9" t="s">
        <v>46</v>
      </c>
      <c r="J60" s="463"/>
      <c r="K60" s="463"/>
      <c r="L60" s="469"/>
      <c r="M60" s="469"/>
      <c r="N60" s="469"/>
      <c r="O60" s="463"/>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63"/>
      <c r="R60" s="66"/>
      <c r="S60" s="467"/>
      <c r="T60" s="220"/>
    </row>
    <row r="61" spans="1:20" s="2" customFormat="1" ht="59" x14ac:dyDescent="0.75">
      <c r="A61" s="468" t="str">
        <f t="shared" si="5"/>
        <v>Transportation</v>
      </c>
      <c r="B61" s="468" t="str">
        <f t="shared" si="5"/>
        <v>Conventional Pollutant Standards</v>
      </c>
      <c r="C61" s="468" t="str">
        <f t="shared" si="5"/>
        <v>Percentage Reduction of Separately Regulated Pollutants</v>
      </c>
      <c r="D61" s="220" t="s">
        <v>118</v>
      </c>
      <c r="E61" s="220" t="s">
        <v>2319</v>
      </c>
      <c r="F61" s="220" t="s">
        <v>118</v>
      </c>
      <c r="G61" s="220" t="s">
        <v>2319</v>
      </c>
      <c r="H61" s="465">
        <v>359</v>
      </c>
      <c r="I61" s="9" t="s">
        <v>46</v>
      </c>
      <c r="J61" s="463"/>
      <c r="K61" s="463"/>
      <c r="L61" s="469"/>
      <c r="M61" s="469"/>
      <c r="N61" s="469"/>
      <c r="O61" s="463"/>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63"/>
      <c r="R61" s="66"/>
      <c r="S61" s="467"/>
      <c r="T61" s="220"/>
    </row>
    <row r="62" spans="1:20" s="2" customFormat="1" ht="132.75" x14ac:dyDescent="0.75">
      <c r="A62" s="218" t="s">
        <v>4</v>
      </c>
      <c r="B62" s="464" t="s">
        <v>2590</v>
      </c>
      <c r="C62" s="464" t="s">
        <v>2591</v>
      </c>
      <c r="D62" s="220"/>
      <c r="E62" s="220"/>
      <c r="F62" s="220"/>
      <c r="G62" s="220"/>
      <c r="H62" s="465">
        <v>360</v>
      </c>
      <c r="I62" s="9" t="s">
        <v>45</v>
      </c>
      <c r="J62" s="220" t="s">
        <v>2591</v>
      </c>
      <c r="K62" s="220" t="s">
        <v>2592</v>
      </c>
      <c r="L62" s="470">
        <v>0</v>
      </c>
      <c r="M62" s="470">
        <v>300</v>
      </c>
      <c r="N62" s="470">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467" t="s">
        <v>2594</v>
      </c>
      <c r="T62" s="220"/>
    </row>
    <row r="63" spans="1:20" s="2" customFormat="1" ht="103.25" x14ac:dyDescent="0.75">
      <c r="A63" s="218" t="s">
        <v>4</v>
      </c>
      <c r="B63" s="218" t="s">
        <v>2586</v>
      </c>
      <c r="C63" s="218" t="s">
        <v>2587</v>
      </c>
      <c r="D63" s="53"/>
      <c r="E63" s="53"/>
      <c r="F63" s="53"/>
      <c r="G63" s="53"/>
      <c r="H63" s="465">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409.5" x14ac:dyDescent="0.7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471" t="s">
        <v>3227</v>
      </c>
      <c r="T64" s="9"/>
    </row>
    <row r="65" spans="1:20" s="2" customFormat="1" ht="409.5" x14ac:dyDescent="0.7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409.5" x14ac:dyDescent="0.7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409.5" x14ac:dyDescent="0.7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409.5" x14ac:dyDescent="0.7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409.5" x14ac:dyDescent="0.7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75" customHeight="1" x14ac:dyDescent="0.7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409.5" x14ac:dyDescent="0.7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409.5" x14ac:dyDescent="0.7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72" t="s">
        <v>2899</v>
      </c>
      <c r="T72" s="9"/>
    </row>
    <row r="73" spans="1:20" s="2" customFormat="1" ht="409.5" x14ac:dyDescent="0.7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409.5" x14ac:dyDescent="0.7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409.5" x14ac:dyDescent="0.7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446"/>
      <c r="M75" s="446"/>
      <c r="N75" s="446"/>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59" x14ac:dyDescent="0.7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59" x14ac:dyDescent="0.7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59" x14ac:dyDescent="0.7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59" x14ac:dyDescent="0.7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59" x14ac:dyDescent="0.7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59" x14ac:dyDescent="0.7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59" x14ac:dyDescent="0.7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59" x14ac:dyDescent="0.7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59" x14ac:dyDescent="0.7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59" x14ac:dyDescent="0.7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59" x14ac:dyDescent="0.7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59" x14ac:dyDescent="0.7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88.5" x14ac:dyDescent="0.7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75">
      <c r="A89" s="217" t="s">
        <v>4</v>
      </c>
      <c r="B89" s="217" t="s">
        <v>5</v>
      </c>
      <c r="C89" s="217" t="s">
        <v>323</v>
      </c>
      <c r="D89" s="53" t="s">
        <v>47</v>
      </c>
      <c r="E89" s="53" t="s">
        <v>39</v>
      </c>
      <c r="F89" s="53" t="s">
        <v>87</v>
      </c>
      <c r="G89" s="53" t="s">
        <v>39</v>
      </c>
      <c r="H89" s="459">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7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7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459">
        <v>364</v>
      </c>
      <c r="I91" s="9" t="s">
        <v>45</v>
      </c>
      <c r="J91" s="211" t="str">
        <f t="shared" ref="J91:J100" si="20">J$89</f>
        <v>Vehicle Fuel Economy Standards</v>
      </c>
      <c r="K91" s="211" t="str">
        <f t="shared" ref="K91:K100" si="21">K$89</f>
        <v>trans fuel economy standards</v>
      </c>
      <c r="L91" s="224">
        <f t="shared" si="18"/>
        <v>0</v>
      </c>
      <c r="M91" s="437">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7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118" x14ac:dyDescent="0.7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459">
        <v>366</v>
      </c>
      <c r="I93" s="9" t="s">
        <v>45</v>
      </c>
      <c r="J93" s="211" t="str">
        <f t="shared" si="20"/>
        <v>Vehicle Fuel Economy Standards</v>
      </c>
      <c r="K93" s="211" t="str">
        <f t="shared" si="21"/>
        <v>trans fuel economy standards</v>
      </c>
      <c r="L93" s="224">
        <f t="shared" si="18"/>
        <v>0</v>
      </c>
      <c r="M93" s="437">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118" x14ac:dyDescent="0.7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459">
        <v>368</v>
      </c>
      <c r="I95" s="9" t="s">
        <v>45</v>
      </c>
      <c r="J95" s="211" t="str">
        <f t="shared" si="20"/>
        <v>Vehicle Fuel Economy Standards</v>
      </c>
      <c r="K95" s="211" t="str">
        <f t="shared" si="21"/>
        <v>trans fuel economy standards</v>
      </c>
      <c r="L95" s="224">
        <f t="shared" si="18"/>
        <v>0</v>
      </c>
      <c r="M95" s="437">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73.75" x14ac:dyDescent="0.7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118" x14ac:dyDescent="0.7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459">
        <v>370</v>
      </c>
      <c r="I97" s="9" t="s">
        <v>45</v>
      </c>
      <c r="J97" s="211" t="str">
        <f t="shared" si="20"/>
        <v>Vehicle Fuel Economy Standards</v>
      </c>
      <c r="K97" s="211" t="str">
        <f t="shared" si="21"/>
        <v>trans fuel economy standards</v>
      </c>
      <c r="L97" s="224">
        <f t="shared" si="18"/>
        <v>0</v>
      </c>
      <c r="M97" s="437">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118" x14ac:dyDescent="0.7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37">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83.5" x14ac:dyDescent="0.7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459">
        <v>372</v>
      </c>
      <c r="I99" s="9" t="s">
        <v>45</v>
      </c>
      <c r="J99" s="211" t="str">
        <f t="shared" si="20"/>
        <v>Vehicle Fuel Economy Standards</v>
      </c>
      <c r="K99" s="211" t="str">
        <f t="shared" si="21"/>
        <v>trans fuel economy standards</v>
      </c>
      <c r="L99" s="224">
        <f t="shared" si="18"/>
        <v>0</v>
      </c>
      <c r="M99" s="437">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383.5" x14ac:dyDescent="0.7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236" x14ac:dyDescent="0.7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473" t="s">
        <v>2639</v>
      </c>
      <c r="T101" s="9"/>
    </row>
    <row r="102" spans="1:20" ht="236" x14ac:dyDescent="0.7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236" x14ac:dyDescent="0.7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236" x14ac:dyDescent="0.7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236" x14ac:dyDescent="0.7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236" x14ac:dyDescent="0.7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236" x14ac:dyDescent="0.7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236" x14ac:dyDescent="0.7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236" x14ac:dyDescent="0.7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236" x14ac:dyDescent="0.7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236" x14ac:dyDescent="0.7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236" x14ac:dyDescent="0.7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59" x14ac:dyDescent="0.7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7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474" t="s">
        <v>477</v>
      </c>
      <c r="T114" s="53"/>
    </row>
    <row r="115" spans="1:20" ht="86.5" customHeight="1" x14ac:dyDescent="0.7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177" x14ac:dyDescent="0.7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177" x14ac:dyDescent="0.7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177" x14ac:dyDescent="0.7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177" x14ac:dyDescent="0.7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177" x14ac:dyDescent="0.7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177" x14ac:dyDescent="0.7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177" x14ac:dyDescent="0.7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177" x14ac:dyDescent="0.7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177" x14ac:dyDescent="0.7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177" x14ac:dyDescent="0.7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236" x14ac:dyDescent="0.7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236" x14ac:dyDescent="0.7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236" x14ac:dyDescent="0.7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236" x14ac:dyDescent="0.7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236" x14ac:dyDescent="0.7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236" x14ac:dyDescent="0.7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236" x14ac:dyDescent="0.7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236" x14ac:dyDescent="0.7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236" x14ac:dyDescent="0.7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236" x14ac:dyDescent="0.7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236" x14ac:dyDescent="0.7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236" x14ac:dyDescent="0.7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236" x14ac:dyDescent="0.7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236" x14ac:dyDescent="0.7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236" x14ac:dyDescent="0.7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03.25" x14ac:dyDescent="0.7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03.25" x14ac:dyDescent="0.7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3.75" x14ac:dyDescent="0.7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3.25" x14ac:dyDescent="0.7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3.25" x14ac:dyDescent="0.7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3.25" x14ac:dyDescent="0.7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3.25" x14ac:dyDescent="0.7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3.25" x14ac:dyDescent="0.7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3.75" x14ac:dyDescent="0.7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3.25" x14ac:dyDescent="0.7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3.25" x14ac:dyDescent="0.7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3.25" x14ac:dyDescent="0.7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3.25" x14ac:dyDescent="0.7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3.25" x14ac:dyDescent="0.7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3.75" x14ac:dyDescent="0.7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3.25" x14ac:dyDescent="0.7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3.25" x14ac:dyDescent="0.7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3.25" x14ac:dyDescent="0.7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9" x14ac:dyDescent="0.7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03.25" x14ac:dyDescent="0.7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475">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44.25" x14ac:dyDescent="0.7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44.25" x14ac:dyDescent="0.7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59" x14ac:dyDescent="0.7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59" x14ac:dyDescent="0.7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59" x14ac:dyDescent="0.7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44.25" x14ac:dyDescent="0.7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44.25" x14ac:dyDescent="0.7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44.25" x14ac:dyDescent="0.7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44.25" x14ac:dyDescent="0.7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44.25" x14ac:dyDescent="0.7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44.25" x14ac:dyDescent="0.7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29.5" x14ac:dyDescent="0.7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29.5" x14ac:dyDescent="0.7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29.5" x14ac:dyDescent="0.7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29.5" x14ac:dyDescent="0.7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29.5" x14ac:dyDescent="0.7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29.5" x14ac:dyDescent="0.7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29.5" x14ac:dyDescent="0.7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29.5" x14ac:dyDescent="0.7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29.5" x14ac:dyDescent="0.7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29.5" x14ac:dyDescent="0.7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29.5" x14ac:dyDescent="0.7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29.5" x14ac:dyDescent="0.7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29.5" x14ac:dyDescent="0.7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29.5" x14ac:dyDescent="0.7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29.5" x14ac:dyDescent="0.7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29.5" x14ac:dyDescent="0.7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5" customHeight="1" x14ac:dyDescent="0.75">
      <c r="A188" s="218" t="s">
        <v>8</v>
      </c>
      <c r="B188" s="218" t="s">
        <v>28</v>
      </c>
      <c r="C188" s="218" t="s">
        <v>3280</v>
      </c>
      <c r="D188" s="53" t="s">
        <v>486</v>
      </c>
      <c r="E188" s="53"/>
      <c r="F188" s="53" t="s">
        <v>485</v>
      </c>
      <c r="G188" s="9"/>
      <c r="H188" s="56">
        <v>876</v>
      </c>
      <c r="I188" s="9" t="s">
        <v>45</v>
      </c>
      <c r="J188" s="53" t="s">
        <v>3408</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59" x14ac:dyDescent="0.7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59" x14ac:dyDescent="0.7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59" x14ac:dyDescent="0.7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59" x14ac:dyDescent="0.7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59" x14ac:dyDescent="0.7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59" x14ac:dyDescent="0.7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59" x14ac:dyDescent="0.7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59" x14ac:dyDescent="0.7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59" x14ac:dyDescent="0.7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59" x14ac:dyDescent="0.7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59" x14ac:dyDescent="0.7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59" x14ac:dyDescent="0.7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59" x14ac:dyDescent="0.7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59" x14ac:dyDescent="0.7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59" x14ac:dyDescent="0.7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75">
      <c r="A204" s="217" t="s">
        <v>8</v>
      </c>
      <c r="B204" s="53" t="s">
        <v>3409</v>
      </c>
      <c r="C204" s="217" t="s">
        <v>2928</v>
      </c>
      <c r="D204" s="53"/>
      <c r="E204" s="53"/>
      <c r="F204" s="53"/>
      <c r="G204" s="53"/>
      <c r="H204" s="54">
        <v>508</v>
      </c>
      <c r="I204" s="53" t="s">
        <v>45</v>
      </c>
      <c r="J204" s="53" t="s">
        <v>3409</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44.25" x14ac:dyDescent="0.7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44.25" x14ac:dyDescent="0.7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44.25" x14ac:dyDescent="0.7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44.25" x14ac:dyDescent="0.7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44.25" x14ac:dyDescent="0.7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44.25" x14ac:dyDescent="0.7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44.25" x14ac:dyDescent="0.7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44.25" x14ac:dyDescent="0.7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44.25" x14ac:dyDescent="0.7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44.25" x14ac:dyDescent="0.7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44.25" x14ac:dyDescent="0.7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44.25" x14ac:dyDescent="0.7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44.25" x14ac:dyDescent="0.7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44.25" x14ac:dyDescent="0.7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44.25" x14ac:dyDescent="0.7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44.25" x14ac:dyDescent="0.7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44.25" x14ac:dyDescent="0.7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44.25" x14ac:dyDescent="0.7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59" x14ac:dyDescent="0.7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32.75" x14ac:dyDescent="0.75">
      <c r="A224" s="217" t="s">
        <v>8</v>
      </c>
      <c r="B224" s="217" t="s">
        <v>134</v>
      </c>
      <c r="C224" s="217" t="s">
        <v>133</v>
      </c>
      <c r="D224" s="53" t="s">
        <v>486</v>
      </c>
      <c r="E224" s="53"/>
      <c r="F224" s="53" t="s">
        <v>485</v>
      </c>
      <c r="G224" s="53"/>
      <c r="H224" s="54">
        <v>31</v>
      </c>
      <c r="I224" s="53" t="s">
        <v>45</v>
      </c>
      <c r="J224" s="217" t="s">
        <v>134</v>
      </c>
      <c r="K224" s="217" t="s">
        <v>2381</v>
      </c>
      <c r="L224" s="476">
        <v>0</v>
      </c>
      <c r="M224" s="476">
        <v>25000</v>
      </c>
      <c r="N224" s="476">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118" x14ac:dyDescent="0.7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477">
        <f>L224</f>
        <v>0</v>
      </c>
      <c r="M225" s="477">
        <f t="shared" ref="M225:O225" si="73">M224</f>
        <v>25000</v>
      </c>
      <c r="N225" s="477">
        <f t="shared" si="73"/>
        <v>500</v>
      </c>
      <c r="O225" s="477"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118" x14ac:dyDescent="0.7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118" x14ac:dyDescent="0.7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476"/>
      <c r="M227" s="476"/>
      <c r="N227" s="476"/>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118" x14ac:dyDescent="0.7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476"/>
      <c r="M228" s="476"/>
      <c r="N228" s="476"/>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118" x14ac:dyDescent="0.7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476"/>
      <c r="M229" s="476"/>
      <c r="N229" s="476"/>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118" x14ac:dyDescent="0.7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476"/>
      <c r="M230" s="476"/>
      <c r="N230" s="476"/>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118" x14ac:dyDescent="0.7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476"/>
      <c r="M231" s="476"/>
      <c r="N231" s="476"/>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118" x14ac:dyDescent="0.7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476"/>
      <c r="M232" s="476"/>
      <c r="N232" s="476"/>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118" x14ac:dyDescent="0.7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476"/>
      <c r="M233" s="476"/>
      <c r="N233" s="476"/>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118" x14ac:dyDescent="0.7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477">
        <f>L224</f>
        <v>0</v>
      </c>
      <c r="M234" s="477">
        <f t="shared" ref="M234:O234" si="75">M224</f>
        <v>25000</v>
      </c>
      <c r="N234" s="477">
        <f t="shared" si="75"/>
        <v>500</v>
      </c>
      <c r="O234" s="477"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118" x14ac:dyDescent="0.7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118" x14ac:dyDescent="0.7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118" x14ac:dyDescent="0.7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118" x14ac:dyDescent="0.7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118" x14ac:dyDescent="0.7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3.75" x14ac:dyDescent="0.75">
      <c r="A240" s="217" t="s">
        <v>8</v>
      </c>
      <c r="B240" s="217" t="s">
        <v>19</v>
      </c>
      <c r="C240" s="217" t="s">
        <v>3220</v>
      </c>
      <c r="D240" s="53"/>
      <c r="E240" s="53"/>
      <c r="F240" s="53"/>
      <c r="G240" s="53"/>
      <c r="H240" s="54">
        <v>33</v>
      </c>
      <c r="I240" s="53" t="s">
        <v>45</v>
      </c>
      <c r="J240" s="217" t="s">
        <v>19</v>
      </c>
      <c r="K240" s="217" t="s">
        <v>2380</v>
      </c>
      <c r="L240" s="59">
        <v>0</v>
      </c>
      <c r="M240" s="59">
        <v>1</v>
      </c>
      <c r="N240" s="447">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3.75" x14ac:dyDescent="0.7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59" x14ac:dyDescent="0.7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59" x14ac:dyDescent="0.7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59" x14ac:dyDescent="0.7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478">
        <v>0</v>
      </c>
      <c r="M244" s="478">
        <v>1</v>
      </c>
      <c r="N244" s="478">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59" x14ac:dyDescent="0.7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59" x14ac:dyDescent="0.7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59" x14ac:dyDescent="0.7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59" x14ac:dyDescent="0.7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59" x14ac:dyDescent="0.7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59" x14ac:dyDescent="0.7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59" x14ac:dyDescent="0.7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59" x14ac:dyDescent="0.7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59" x14ac:dyDescent="0.7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59" x14ac:dyDescent="0.7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59" x14ac:dyDescent="0.7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59" x14ac:dyDescent="0.7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59" x14ac:dyDescent="0.7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59" x14ac:dyDescent="0.7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59" x14ac:dyDescent="0.7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59" x14ac:dyDescent="0.7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59" x14ac:dyDescent="0.7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59" x14ac:dyDescent="0.7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59" x14ac:dyDescent="0.7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59" x14ac:dyDescent="0.7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59" x14ac:dyDescent="0.7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59" x14ac:dyDescent="0.7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59" x14ac:dyDescent="0.7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59" x14ac:dyDescent="0.7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59" x14ac:dyDescent="0.7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59" x14ac:dyDescent="0.7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59" x14ac:dyDescent="0.7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59" x14ac:dyDescent="0.7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59" x14ac:dyDescent="0.7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44.25" x14ac:dyDescent="0.7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88.5" x14ac:dyDescent="0.7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191.75" x14ac:dyDescent="0.7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191.75" x14ac:dyDescent="0.7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191.75" x14ac:dyDescent="0.7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191.75" x14ac:dyDescent="0.7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191.75" x14ac:dyDescent="0.7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191.75" x14ac:dyDescent="0.7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191.75" x14ac:dyDescent="0.7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191.75" x14ac:dyDescent="0.7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191.75" x14ac:dyDescent="0.7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191.75" x14ac:dyDescent="0.7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191.75" x14ac:dyDescent="0.7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191.75" x14ac:dyDescent="0.7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191.75" x14ac:dyDescent="0.7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191.75" x14ac:dyDescent="0.7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191.75" x14ac:dyDescent="0.7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191.75" x14ac:dyDescent="0.7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191.75" x14ac:dyDescent="0.7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191.75" x14ac:dyDescent="0.7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191.75" x14ac:dyDescent="0.7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191.75" x14ac:dyDescent="0.7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191.75" x14ac:dyDescent="0.7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191.75" x14ac:dyDescent="0.7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191.75" x14ac:dyDescent="0.7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191.75" x14ac:dyDescent="0.7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191.75" x14ac:dyDescent="0.7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191.75" x14ac:dyDescent="0.7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191.75" x14ac:dyDescent="0.7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191.75" x14ac:dyDescent="0.7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191.75" x14ac:dyDescent="0.7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191.75" x14ac:dyDescent="0.7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191.75" x14ac:dyDescent="0.7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191.75" x14ac:dyDescent="0.7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191.75" x14ac:dyDescent="0.7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191.75" x14ac:dyDescent="0.7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191.75" x14ac:dyDescent="0.7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191.75" x14ac:dyDescent="0.7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191.75" x14ac:dyDescent="0.7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191.75" x14ac:dyDescent="0.7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191.75" x14ac:dyDescent="0.7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191.75" x14ac:dyDescent="0.7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191.75" x14ac:dyDescent="0.7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191.75" x14ac:dyDescent="0.7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191.75" x14ac:dyDescent="0.7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191.75" x14ac:dyDescent="0.7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191.75" x14ac:dyDescent="0.7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59" x14ac:dyDescent="0.7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59" x14ac:dyDescent="0.7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479">
        <f t="shared" si="89"/>
        <v>0</v>
      </c>
      <c r="M322" s="479">
        <f t="shared" si="89"/>
        <v>0.9</v>
      </c>
      <c r="N322" s="479">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59" x14ac:dyDescent="0.7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479">
        <f t="shared" si="89"/>
        <v>0</v>
      </c>
      <c r="M323" s="479">
        <f t="shared" si="89"/>
        <v>0.9</v>
      </c>
      <c r="N323" s="479">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7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221.25" x14ac:dyDescent="0.7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221.25" x14ac:dyDescent="0.7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221.25" x14ac:dyDescent="0.7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480" t="s">
        <v>2989</v>
      </c>
      <c r="T327" s="9"/>
    </row>
    <row r="328" spans="1:20" s="2" customFormat="1" ht="221.25" x14ac:dyDescent="0.7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221.25" x14ac:dyDescent="0.7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480" t="s">
        <v>2988</v>
      </c>
      <c r="T329" s="9"/>
    </row>
    <row r="330" spans="1:20" s="2" customFormat="1" ht="221.25" x14ac:dyDescent="0.7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480" t="s">
        <v>2988</v>
      </c>
      <c r="T330" s="9"/>
    </row>
    <row r="331" spans="1:20" s="2" customFormat="1" ht="221.25" x14ac:dyDescent="0.7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480" t="s">
        <v>2988</v>
      </c>
      <c r="T331" s="9"/>
    </row>
    <row r="332" spans="1:20" s="2" customFormat="1" ht="221.25" x14ac:dyDescent="0.7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480" t="s">
        <v>2987</v>
      </c>
      <c r="T332" s="9"/>
    </row>
    <row r="333" spans="1:20" s="2" customFormat="1" ht="221.25" x14ac:dyDescent="0.7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221.25" x14ac:dyDescent="0.7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480" t="s">
        <v>2988</v>
      </c>
      <c r="T334" s="9"/>
    </row>
    <row r="335" spans="1:20" s="2" customFormat="1" ht="221.25" x14ac:dyDescent="0.7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221.25" x14ac:dyDescent="0.7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221.25" x14ac:dyDescent="0.7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221.25" x14ac:dyDescent="0.7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221.25" x14ac:dyDescent="0.7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221.25" x14ac:dyDescent="0.7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221.25" x14ac:dyDescent="0.7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221.25" x14ac:dyDescent="0.7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221.25" x14ac:dyDescent="0.7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221.25" x14ac:dyDescent="0.7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221.25" x14ac:dyDescent="0.7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21.25" x14ac:dyDescent="0.7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221.25" x14ac:dyDescent="0.7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21.25" x14ac:dyDescent="0.7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221.25" x14ac:dyDescent="0.7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221.25" x14ac:dyDescent="0.7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88.5" x14ac:dyDescent="0.75">
      <c r="A351" s="217" t="s">
        <v>9</v>
      </c>
      <c r="B351" s="217" t="s">
        <v>28</v>
      </c>
      <c r="C351" s="217" t="s">
        <v>3284</v>
      </c>
      <c r="D351" s="481" t="s">
        <v>3329</v>
      </c>
      <c r="E351" s="482"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88.5" x14ac:dyDescent="0.75">
      <c r="A352" s="71" t="str">
        <f t="shared" ref="A352:C367" si="97">A$351</f>
        <v>Industry</v>
      </c>
      <c r="B352" s="71" t="str">
        <f t="shared" si="97"/>
        <v>Carbon Capture and Sequestration</v>
      </c>
      <c r="C352" s="71" t="str">
        <f t="shared" si="97"/>
        <v>Industry Sector Fraction of Potential Additional CCS Achieved</v>
      </c>
      <c r="D352" s="481" t="s">
        <v>3329</v>
      </c>
      <c r="E352" s="482"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88.5" x14ac:dyDescent="0.75">
      <c r="A353" s="71" t="str">
        <f t="shared" si="97"/>
        <v>Industry</v>
      </c>
      <c r="B353" s="71" t="str">
        <f t="shared" si="97"/>
        <v>Carbon Capture and Sequestration</v>
      </c>
      <c r="C353" s="71" t="str">
        <f t="shared" si="97"/>
        <v>Industry Sector Fraction of Potential Additional CCS Achieved</v>
      </c>
      <c r="D353" s="482" t="s">
        <v>3330</v>
      </c>
      <c r="E353" s="482"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88.5" x14ac:dyDescent="0.75">
      <c r="A354" s="71" t="str">
        <f t="shared" si="97"/>
        <v>Industry</v>
      </c>
      <c r="B354" s="71" t="str">
        <f t="shared" si="97"/>
        <v>Carbon Capture and Sequestration</v>
      </c>
      <c r="C354" s="71" t="str">
        <f t="shared" si="97"/>
        <v>Industry Sector Fraction of Potential Additional CCS Achieved</v>
      </c>
      <c r="D354" s="482" t="s">
        <v>3330</v>
      </c>
      <c r="E354" s="482"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88.5" x14ac:dyDescent="0.75">
      <c r="A355" s="71" t="str">
        <f t="shared" si="97"/>
        <v>Industry</v>
      </c>
      <c r="B355" s="71" t="str">
        <f t="shared" si="97"/>
        <v>Carbon Capture and Sequestration</v>
      </c>
      <c r="C355" s="71" t="str">
        <f t="shared" si="97"/>
        <v>Industry Sector Fraction of Potential Additional CCS Achieved</v>
      </c>
      <c r="D355" s="482" t="s">
        <v>3331</v>
      </c>
      <c r="E355" s="482"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88.5" x14ac:dyDescent="0.75">
      <c r="A356" s="71" t="str">
        <f t="shared" si="97"/>
        <v>Industry</v>
      </c>
      <c r="B356" s="71" t="str">
        <f t="shared" si="97"/>
        <v>Carbon Capture and Sequestration</v>
      </c>
      <c r="C356" s="71" t="str">
        <f t="shared" si="97"/>
        <v>Industry Sector Fraction of Potential Additional CCS Achieved</v>
      </c>
      <c r="D356" s="482" t="s">
        <v>3331</v>
      </c>
      <c r="E356" s="482"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88.5" x14ac:dyDescent="0.75">
      <c r="A357" s="71" t="str">
        <f t="shared" si="97"/>
        <v>Industry</v>
      </c>
      <c r="B357" s="71" t="str">
        <f t="shared" si="97"/>
        <v>Carbon Capture and Sequestration</v>
      </c>
      <c r="C357" s="71" t="str">
        <f t="shared" si="97"/>
        <v>Industry Sector Fraction of Potential Additional CCS Achieved</v>
      </c>
      <c r="D357" s="482" t="s">
        <v>3332</v>
      </c>
      <c r="E357" s="482"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88.5" x14ac:dyDescent="0.75">
      <c r="A358" s="71" t="str">
        <f t="shared" si="97"/>
        <v>Industry</v>
      </c>
      <c r="B358" s="71" t="str">
        <f t="shared" si="97"/>
        <v>Carbon Capture and Sequestration</v>
      </c>
      <c r="C358" s="71" t="str">
        <f t="shared" si="97"/>
        <v>Industry Sector Fraction of Potential Additional CCS Achieved</v>
      </c>
      <c r="D358" s="482" t="s">
        <v>3332</v>
      </c>
      <c r="E358" s="482"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88.5" x14ac:dyDescent="0.75">
      <c r="A359" s="71" t="str">
        <f t="shared" si="97"/>
        <v>Industry</v>
      </c>
      <c r="B359" s="71" t="str">
        <f t="shared" si="97"/>
        <v>Carbon Capture and Sequestration</v>
      </c>
      <c r="C359" s="71" t="str">
        <f t="shared" si="97"/>
        <v>Industry Sector Fraction of Potential Additional CCS Achieved</v>
      </c>
      <c r="D359" s="482" t="s">
        <v>3333</v>
      </c>
      <c r="E359" s="482"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88.5" x14ac:dyDescent="0.75">
      <c r="A360" s="71" t="str">
        <f t="shared" si="97"/>
        <v>Industry</v>
      </c>
      <c r="B360" s="71" t="str">
        <f t="shared" si="97"/>
        <v>Carbon Capture and Sequestration</v>
      </c>
      <c r="C360" s="71" t="str">
        <f t="shared" si="97"/>
        <v>Industry Sector Fraction of Potential Additional CCS Achieved</v>
      </c>
      <c r="D360" s="482" t="s">
        <v>3333</v>
      </c>
      <c r="E360" s="482"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88.5" x14ac:dyDescent="0.75">
      <c r="A361" s="71" t="str">
        <f t="shared" si="97"/>
        <v>Industry</v>
      </c>
      <c r="B361" s="71" t="str">
        <f t="shared" si="97"/>
        <v>Carbon Capture and Sequestration</v>
      </c>
      <c r="C361" s="71" t="str">
        <f t="shared" si="97"/>
        <v>Industry Sector Fraction of Potential Additional CCS Achieved</v>
      </c>
      <c r="D361" s="482" t="s">
        <v>3334</v>
      </c>
      <c r="E361" s="482"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88.5" x14ac:dyDescent="0.75">
      <c r="A362" s="71" t="str">
        <f t="shared" si="97"/>
        <v>Industry</v>
      </c>
      <c r="B362" s="71" t="str">
        <f t="shared" si="97"/>
        <v>Carbon Capture and Sequestration</v>
      </c>
      <c r="C362" s="71" t="str">
        <f t="shared" si="97"/>
        <v>Industry Sector Fraction of Potential Additional CCS Achieved</v>
      </c>
      <c r="D362" s="482" t="s">
        <v>3334</v>
      </c>
      <c r="E362" s="482"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88.5" x14ac:dyDescent="0.75">
      <c r="A363" s="71" t="str">
        <f t="shared" si="97"/>
        <v>Industry</v>
      </c>
      <c r="B363" s="71" t="str">
        <f t="shared" si="97"/>
        <v>Carbon Capture and Sequestration</v>
      </c>
      <c r="C363" s="71" t="str">
        <f t="shared" si="97"/>
        <v>Industry Sector Fraction of Potential Additional CCS Achieved</v>
      </c>
      <c r="D363" s="482" t="s">
        <v>3335</v>
      </c>
      <c r="E363" s="482"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88.5" x14ac:dyDescent="0.75">
      <c r="A364" s="71" t="str">
        <f t="shared" si="97"/>
        <v>Industry</v>
      </c>
      <c r="B364" s="71" t="str">
        <f t="shared" si="97"/>
        <v>Carbon Capture and Sequestration</v>
      </c>
      <c r="C364" s="71" t="str">
        <f t="shared" si="97"/>
        <v>Industry Sector Fraction of Potential Additional CCS Achieved</v>
      </c>
      <c r="D364" s="482" t="s">
        <v>3335</v>
      </c>
      <c r="E364" s="482"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88.5" x14ac:dyDescent="0.75">
      <c r="A365" s="71" t="str">
        <f t="shared" si="97"/>
        <v>Industry</v>
      </c>
      <c r="B365" s="71" t="str">
        <f t="shared" si="97"/>
        <v>Carbon Capture and Sequestration</v>
      </c>
      <c r="C365" s="71" t="str">
        <f t="shared" si="97"/>
        <v>Industry Sector Fraction of Potential Additional CCS Achieved</v>
      </c>
      <c r="D365" s="482" t="s">
        <v>3336</v>
      </c>
      <c r="E365" s="482"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88.5" x14ac:dyDescent="0.75">
      <c r="A366" s="71" t="str">
        <f t="shared" si="97"/>
        <v>Industry</v>
      </c>
      <c r="B366" s="71" t="str">
        <f t="shared" si="97"/>
        <v>Carbon Capture and Sequestration</v>
      </c>
      <c r="C366" s="71" t="str">
        <f t="shared" si="97"/>
        <v>Industry Sector Fraction of Potential Additional CCS Achieved</v>
      </c>
      <c r="D366" s="482" t="s">
        <v>3336</v>
      </c>
      <c r="E366" s="482"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88.5" x14ac:dyDescent="0.75">
      <c r="A367" s="71" t="str">
        <f t="shared" si="97"/>
        <v>Industry</v>
      </c>
      <c r="B367" s="71" t="str">
        <f t="shared" si="97"/>
        <v>Carbon Capture and Sequestration</v>
      </c>
      <c r="C367" s="71" t="str">
        <f t="shared" si="97"/>
        <v>Industry Sector Fraction of Potential Additional CCS Achieved</v>
      </c>
      <c r="D367" s="482" t="s">
        <v>3337</v>
      </c>
      <c r="E367" s="482"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88.5" x14ac:dyDescent="0.75">
      <c r="A368" s="71" t="str">
        <f t="shared" ref="A368:C400" si="100">A$351</f>
        <v>Industry</v>
      </c>
      <c r="B368" s="71" t="str">
        <f t="shared" si="100"/>
        <v>Carbon Capture and Sequestration</v>
      </c>
      <c r="C368" s="71" t="str">
        <f t="shared" si="100"/>
        <v>Industry Sector Fraction of Potential Additional CCS Achieved</v>
      </c>
      <c r="D368" s="482" t="s">
        <v>3337</v>
      </c>
      <c r="E368" s="482"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88.5" x14ac:dyDescent="0.75">
      <c r="A369" s="71" t="str">
        <f t="shared" si="100"/>
        <v>Industry</v>
      </c>
      <c r="B369" s="71" t="str">
        <f t="shared" si="100"/>
        <v>Carbon Capture and Sequestration</v>
      </c>
      <c r="C369" s="71" t="str">
        <f t="shared" si="100"/>
        <v>Industry Sector Fraction of Potential Additional CCS Achieved</v>
      </c>
      <c r="D369" s="482" t="s">
        <v>3338</v>
      </c>
      <c r="E369" s="482"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88.5" x14ac:dyDescent="0.75">
      <c r="A370" s="71" t="str">
        <f t="shared" si="100"/>
        <v>Industry</v>
      </c>
      <c r="B370" s="71" t="str">
        <f t="shared" si="100"/>
        <v>Carbon Capture and Sequestration</v>
      </c>
      <c r="C370" s="71" t="str">
        <f t="shared" si="100"/>
        <v>Industry Sector Fraction of Potential Additional CCS Achieved</v>
      </c>
      <c r="D370" s="482" t="s">
        <v>3338</v>
      </c>
      <c r="E370" s="482"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88.5" x14ac:dyDescent="0.75">
      <c r="A371" s="71" t="str">
        <f t="shared" si="100"/>
        <v>Industry</v>
      </c>
      <c r="B371" s="71" t="str">
        <f t="shared" si="100"/>
        <v>Carbon Capture and Sequestration</v>
      </c>
      <c r="C371" s="71" t="str">
        <f t="shared" si="100"/>
        <v>Industry Sector Fraction of Potential Additional CCS Achieved</v>
      </c>
      <c r="D371" s="482" t="s">
        <v>3339</v>
      </c>
      <c r="E371" s="482"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88.5" x14ac:dyDescent="0.75">
      <c r="A372" s="71" t="str">
        <f t="shared" si="100"/>
        <v>Industry</v>
      </c>
      <c r="B372" s="71" t="str">
        <f t="shared" si="100"/>
        <v>Carbon Capture and Sequestration</v>
      </c>
      <c r="C372" s="71" t="str">
        <f t="shared" si="100"/>
        <v>Industry Sector Fraction of Potential Additional CCS Achieved</v>
      </c>
      <c r="D372" s="482" t="s">
        <v>3339</v>
      </c>
      <c r="E372" s="482"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88.5" x14ac:dyDescent="0.75">
      <c r="A373" s="71" t="str">
        <f t="shared" si="100"/>
        <v>Industry</v>
      </c>
      <c r="B373" s="71" t="str">
        <f t="shared" si="100"/>
        <v>Carbon Capture and Sequestration</v>
      </c>
      <c r="C373" s="71" t="str">
        <f t="shared" si="100"/>
        <v>Industry Sector Fraction of Potential Additional CCS Achieved</v>
      </c>
      <c r="D373" s="482" t="s">
        <v>3340</v>
      </c>
      <c r="E373" s="482"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88.5" x14ac:dyDescent="0.75">
      <c r="A374" s="71" t="str">
        <f t="shared" si="100"/>
        <v>Industry</v>
      </c>
      <c r="B374" s="71" t="str">
        <f t="shared" si="100"/>
        <v>Carbon Capture and Sequestration</v>
      </c>
      <c r="C374" s="71" t="str">
        <f t="shared" si="100"/>
        <v>Industry Sector Fraction of Potential Additional CCS Achieved</v>
      </c>
      <c r="D374" s="482" t="s">
        <v>3340</v>
      </c>
      <c r="E374" s="482"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88.5" x14ac:dyDescent="0.75">
      <c r="A375" s="71" t="str">
        <f t="shared" si="100"/>
        <v>Industry</v>
      </c>
      <c r="B375" s="71" t="str">
        <f t="shared" si="100"/>
        <v>Carbon Capture and Sequestration</v>
      </c>
      <c r="C375" s="71" t="str">
        <f t="shared" si="100"/>
        <v>Industry Sector Fraction of Potential Additional CCS Achieved</v>
      </c>
      <c r="D375" s="482" t="s">
        <v>3341</v>
      </c>
      <c r="E375" s="482"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88.5" x14ac:dyDescent="0.75">
      <c r="A376" s="71" t="str">
        <f t="shared" si="100"/>
        <v>Industry</v>
      </c>
      <c r="B376" s="71" t="str">
        <f t="shared" si="100"/>
        <v>Carbon Capture and Sequestration</v>
      </c>
      <c r="C376" s="71" t="str">
        <f t="shared" si="100"/>
        <v>Industry Sector Fraction of Potential Additional CCS Achieved</v>
      </c>
      <c r="D376" s="482" t="s">
        <v>3341</v>
      </c>
      <c r="E376" s="482"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88.5" x14ac:dyDescent="0.75">
      <c r="A377" s="71" t="str">
        <f t="shared" si="100"/>
        <v>Industry</v>
      </c>
      <c r="B377" s="71" t="str">
        <f t="shared" si="100"/>
        <v>Carbon Capture and Sequestration</v>
      </c>
      <c r="C377" s="71" t="str">
        <f t="shared" si="100"/>
        <v>Industry Sector Fraction of Potential Additional CCS Achieved</v>
      </c>
      <c r="D377" s="482" t="s">
        <v>3342</v>
      </c>
      <c r="E377" s="482"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88.5" x14ac:dyDescent="0.75">
      <c r="A378" s="71" t="str">
        <f t="shared" si="100"/>
        <v>Industry</v>
      </c>
      <c r="B378" s="71" t="str">
        <f t="shared" si="100"/>
        <v>Carbon Capture and Sequestration</v>
      </c>
      <c r="C378" s="71" t="str">
        <f t="shared" si="100"/>
        <v>Industry Sector Fraction of Potential Additional CCS Achieved</v>
      </c>
      <c r="D378" s="482" t="s">
        <v>3342</v>
      </c>
      <c r="E378" s="482"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88.5" x14ac:dyDescent="0.75">
      <c r="A379" s="71" t="str">
        <f t="shared" si="100"/>
        <v>Industry</v>
      </c>
      <c r="B379" s="71" t="str">
        <f t="shared" si="100"/>
        <v>Carbon Capture and Sequestration</v>
      </c>
      <c r="C379" s="71" t="str">
        <f t="shared" si="100"/>
        <v>Industry Sector Fraction of Potential Additional CCS Achieved</v>
      </c>
      <c r="D379" s="482" t="s">
        <v>3343</v>
      </c>
      <c r="E379" s="482"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88.5" x14ac:dyDescent="0.75">
      <c r="A380" s="71" t="str">
        <f t="shared" si="100"/>
        <v>Industry</v>
      </c>
      <c r="B380" s="71" t="str">
        <f t="shared" si="100"/>
        <v>Carbon Capture and Sequestration</v>
      </c>
      <c r="C380" s="71" t="str">
        <f t="shared" si="100"/>
        <v>Industry Sector Fraction of Potential Additional CCS Achieved</v>
      </c>
      <c r="D380" s="482" t="s">
        <v>3343</v>
      </c>
      <c r="E380" s="482"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88.5" x14ac:dyDescent="0.75">
      <c r="A381" s="71" t="str">
        <f t="shared" si="100"/>
        <v>Industry</v>
      </c>
      <c r="B381" s="71" t="str">
        <f t="shared" si="100"/>
        <v>Carbon Capture and Sequestration</v>
      </c>
      <c r="C381" s="71" t="str">
        <f t="shared" si="100"/>
        <v>Industry Sector Fraction of Potential Additional CCS Achieved</v>
      </c>
      <c r="D381" s="482" t="s">
        <v>3344</v>
      </c>
      <c r="E381" s="482"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88.5" x14ac:dyDescent="0.75">
      <c r="A382" s="71" t="str">
        <f t="shared" si="100"/>
        <v>Industry</v>
      </c>
      <c r="B382" s="71" t="str">
        <f t="shared" si="100"/>
        <v>Carbon Capture and Sequestration</v>
      </c>
      <c r="C382" s="71" t="str">
        <f t="shared" si="100"/>
        <v>Industry Sector Fraction of Potential Additional CCS Achieved</v>
      </c>
      <c r="D382" s="482" t="s">
        <v>3344</v>
      </c>
      <c r="E382" s="482"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88.5" x14ac:dyDescent="0.75">
      <c r="A383" s="71" t="str">
        <f t="shared" si="100"/>
        <v>Industry</v>
      </c>
      <c r="B383" s="71" t="str">
        <f t="shared" si="100"/>
        <v>Carbon Capture and Sequestration</v>
      </c>
      <c r="C383" s="71" t="str">
        <f t="shared" si="100"/>
        <v>Industry Sector Fraction of Potential Additional CCS Achieved</v>
      </c>
      <c r="D383" s="482" t="s">
        <v>3345</v>
      </c>
      <c r="E383" s="482"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88.5" x14ac:dyDescent="0.75">
      <c r="A384" s="71" t="str">
        <f t="shared" si="100"/>
        <v>Industry</v>
      </c>
      <c r="B384" s="71" t="str">
        <f t="shared" si="100"/>
        <v>Carbon Capture and Sequestration</v>
      </c>
      <c r="C384" s="71" t="str">
        <f t="shared" si="100"/>
        <v>Industry Sector Fraction of Potential Additional CCS Achieved</v>
      </c>
      <c r="D384" s="482" t="s">
        <v>3345</v>
      </c>
      <c r="E384" s="482"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88.5" x14ac:dyDescent="0.75">
      <c r="A385" s="71" t="str">
        <f t="shared" si="100"/>
        <v>Industry</v>
      </c>
      <c r="B385" s="71" t="str">
        <f t="shared" si="100"/>
        <v>Carbon Capture and Sequestration</v>
      </c>
      <c r="C385" s="71" t="str">
        <f t="shared" si="100"/>
        <v>Industry Sector Fraction of Potential Additional CCS Achieved</v>
      </c>
      <c r="D385" s="482" t="s">
        <v>3346</v>
      </c>
      <c r="E385" s="482"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88.5" x14ac:dyDescent="0.75">
      <c r="A386" s="71" t="str">
        <f t="shared" si="100"/>
        <v>Industry</v>
      </c>
      <c r="B386" s="71" t="str">
        <f t="shared" si="100"/>
        <v>Carbon Capture and Sequestration</v>
      </c>
      <c r="C386" s="71" t="str">
        <f t="shared" si="100"/>
        <v>Industry Sector Fraction of Potential Additional CCS Achieved</v>
      </c>
      <c r="D386" s="482" t="s">
        <v>3346</v>
      </c>
      <c r="E386" s="482"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88.5" x14ac:dyDescent="0.75">
      <c r="A387" s="71" t="str">
        <f t="shared" si="100"/>
        <v>Industry</v>
      </c>
      <c r="B387" s="71" t="str">
        <f t="shared" si="100"/>
        <v>Carbon Capture and Sequestration</v>
      </c>
      <c r="C387" s="71" t="str">
        <f t="shared" si="100"/>
        <v>Industry Sector Fraction of Potential Additional CCS Achieved</v>
      </c>
      <c r="D387" s="482" t="s">
        <v>3347</v>
      </c>
      <c r="E387" s="482"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88.5" x14ac:dyDescent="0.75">
      <c r="A388" s="71" t="str">
        <f t="shared" si="100"/>
        <v>Industry</v>
      </c>
      <c r="B388" s="71" t="str">
        <f t="shared" si="100"/>
        <v>Carbon Capture and Sequestration</v>
      </c>
      <c r="C388" s="71" t="str">
        <f t="shared" si="100"/>
        <v>Industry Sector Fraction of Potential Additional CCS Achieved</v>
      </c>
      <c r="D388" s="482" t="s">
        <v>3347</v>
      </c>
      <c r="E388" s="482"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88.5" x14ac:dyDescent="0.75">
      <c r="A389" s="71" t="str">
        <f t="shared" si="100"/>
        <v>Industry</v>
      </c>
      <c r="B389" s="71" t="str">
        <f t="shared" si="100"/>
        <v>Carbon Capture and Sequestration</v>
      </c>
      <c r="C389" s="71" t="str">
        <f t="shared" si="100"/>
        <v>Industry Sector Fraction of Potential Additional CCS Achieved</v>
      </c>
      <c r="D389" s="482" t="s">
        <v>3348</v>
      </c>
      <c r="E389" s="482"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88.5" x14ac:dyDescent="0.75">
      <c r="A390" s="71" t="str">
        <f t="shared" si="100"/>
        <v>Industry</v>
      </c>
      <c r="B390" s="71" t="str">
        <f t="shared" si="100"/>
        <v>Carbon Capture and Sequestration</v>
      </c>
      <c r="C390" s="71" t="str">
        <f t="shared" si="100"/>
        <v>Industry Sector Fraction of Potential Additional CCS Achieved</v>
      </c>
      <c r="D390" s="482" t="s">
        <v>3348</v>
      </c>
      <c r="E390" s="482"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88.5" x14ac:dyDescent="0.75">
      <c r="A391" s="71" t="str">
        <f t="shared" si="100"/>
        <v>Industry</v>
      </c>
      <c r="B391" s="71" t="str">
        <f t="shared" si="100"/>
        <v>Carbon Capture and Sequestration</v>
      </c>
      <c r="C391" s="71" t="str">
        <f t="shared" si="100"/>
        <v>Industry Sector Fraction of Potential Additional CCS Achieved</v>
      </c>
      <c r="D391" s="482" t="s">
        <v>3349</v>
      </c>
      <c r="E391" s="482"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88.5" x14ac:dyDescent="0.75">
      <c r="A392" s="71" t="str">
        <f t="shared" si="100"/>
        <v>Industry</v>
      </c>
      <c r="B392" s="71" t="str">
        <f t="shared" si="100"/>
        <v>Carbon Capture and Sequestration</v>
      </c>
      <c r="C392" s="71" t="str">
        <f t="shared" si="100"/>
        <v>Industry Sector Fraction of Potential Additional CCS Achieved</v>
      </c>
      <c r="D392" s="482" t="s">
        <v>3349</v>
      </c>
      <c r="E392" s="482"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88.5" x14ac:dyDescent="0.75">
      <c r="A393" s="71" t="str">
        <f t="shared" si="100"/>
        <v>Industry</v>
      </c>
      <c r="B393" s="71" t="str">
        <f t="shared" si="100"/>
        <v>Carbon Capture and Sequestration</v>
      </c>
      <c r="C393" s="71" t="str">
        <f t="shared" si="100"/>
        <v>Industry Sector Fraction of Potential Additional CCS Achieved</v>
      </c>
      <c r="D393" s="482" t="s">
        <v>3350</v>
      </c>
      <c r="E393" s="482"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88.5" x14ac:dyDescent="0.75">
      <c r="A394" s="71" t="str">
        <f t="shared" si="100"/>
        <v>Industry</v>
      </c>
      <c r="B394" s="71" t="str">
        <f t="shared" si="100"/>
        <v>Carbon Capture and Sequestration</v>
      </c>
      <c r="C394" s="71" t="str">
        <f t="shared" si="100"/>
        <v>Industry Sector Fraction of Potential Additional CCS Achieved</v>
      </c>
      <c r="D394" s="482" t="s">
        <v>3350</v>
      </c>
      <c r="E394" s="482"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88.5" x14ac:dyDescent="0.75">
      <c r="A395" s="71" t="str">
        <f t="shared" si="100"/>
        <v>Industry</v>
      </c>
      <c r="B395" s="71" t="str">
        <f t="shared" si="100"/>
        <v>Carbon Capture and Sequestration</v>
      </c>
      <c r="C395" s="71" t="str">
        <f t="shared" si="100"/>
        <v>Industry Sector Fraction of Potential Additional CCS Achieved</v>
      </c>
      <c r="D395" s="482" t="s">
        <v>3351</v>
      </c>
      <c r="E395" s="482"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88.5" x14ac:dyDescent="0.75">
      <c r="A396" s="71" t="str">
        <f t="shared" si="100"/>
        <v>Industry</v>
      </c>
      <c r="B396" s="71" t="str">
        <f t="shared" si="100"/>
        <v>Carbon Capture and Sequestration</v>
      </c>
      <c r="C396" s="71" t="str">
        <f t="shared" si="100"/>
        <v>Industry Sector Fraction of Potential Additional CCS Achieved</v>
      </c>
      <c r="D396" s="482" t="s">
        <v>3351</v>
      </c>
      <c r="E396" s="482"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88.5" x14ac:dyDescent="0.75">
      <c r="A397" s="71" t="str">
        <f t="shared" si="100"/>
        <v>Industry</v>
      </c>
      <c r="B397" s="71" t="str">
        <f t="shared" si="100"/>
        <v>Carbon Capture and Sequestration</v>
      </c>
      <c r="C397" s="71" t="str">
        <f t="shared" si="100"/>
        <v>Industry Sector Fraction of Potential Additional CCS Achieved</v>
      </c>
      <c r="D397" s="482" t="s">
        <v>3352</v>
      </c>
      <c r="E397" s="482"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88.5" x14ac:dyDescent="0.75">
      <c r="A398" s="71" t="str">
        <f t="shared" si="100"/>
        <v>Industry</v>
      </c>
      <c r="B398" s="71" t="str">
        <f t="shared" si="100"/>
        <v>Carbon Capture and Sequestration</v>
      </c>
      <c r="C398" s="71" t="str">
        <f t="shared" si="100"/>
        <v>Industry Sector Fraction of Potential Additional CCS Achieved</v>
      </c>
      <c r="D398" s="482" t="s">
        <v>3352</v>
      </c>
      <c r="E398" s="482"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88.5" x14ac:dyDescent="0.75">
      <c r="A399" s="71" t="str">
        <f t="shared" si="100"/>
        <v>Industry</v>
      </c>
      <c r="B399" s="71" t="str">
        <f t="shared" si="100"/>
        <v>Carbon Capture and Sequestration</v>
      </c>
      <c r="C399" s="71" t="str">
        <f t="shared" si="100"/>
        <v>Industry Sector Fraction of Potential Additional CCS Achieved</v>
      </c>
      <c r="D399" s="482" t="s">
        <v>3353</v>
      </c>
      <c r="E399" s="482"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88.5" x14ac:dyDescent="0.75">
      <c r="A400" s="71" t="str">
        <f t="shared" si="100"/>
        <v>Industry</v>
      </c>
      <c r="B400" s="71" t="str">
        <f t="shared" si="100"/>
        <v>Carbon Capture and Sequestration</v>
      </c>
      <c r="C400" s="71" t="str">
        <f t="shared" si="100"/>
        <v>Industry Sector Fraction of Potential Additional CCS Achieved</v>
      </c>
      <c r="D400" s="482" t="s">
        <v>3353</v>
      </c>
      <c r="E400" s="482"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88.5" x14ac:dyDescent="0.7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44.25" x14ac:dyDescent="0.7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59" x14ac:dyDescent="0.7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5" customHeight="1" x14ac:dyDescent="0.7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3.75" x14ac:dyDescent="0.7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O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3.75" x14ac:dyDescent="0.7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3.75" x14ac:dyDescent="0.7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3.75" x14ac:dyDescent="0.7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3.75" x14ac:dyDescent="0.7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3.75" x14ac:dyDescent="0.7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3.75" x14ac:dyDescent="0.7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3.75" x14ac:dyDescent="0.7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3.75" x14ac:dyDescent="0.7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3.75" x14ac:dyDescent="0.7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3.75" x14ac:dyDescent="0.7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3.75" x14ac:dyDescent="0.7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3.75" x14ac:dyDescent="0.7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3.75" x14ac:dyDescent="0.7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3.75" x14ac:dyDescent="0.7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3.75" x14ac:dyDescent="0.7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3.75" x14ac:dyDescent="0.7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3.75" x14ac:dyDescent="0.7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3.75" x14ac:dyDescent="0.7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3.75" x14ac:dyDescent="0.7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3.75" x14ac:dyDescent="0.7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3.75" x14ac:dyDescent="0.7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3.75" x14ac:dyDescent="0.7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3.75" x14ac:dyDescent="0.7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3.75" x14ac:dyDescent="0.7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3.75" x14ac:dyDescent="0.7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3.75" x14ac:dyDescent="0.7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3.75" x14ac:dyDescent="0.7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3.75" x14ac:dyDescent="0.7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3.75" x14ac:dyDescent="0.7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3.75" x14ac:dyDescent="0.7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3.75" x14ac:dyDescent="0.7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3.75" x14ac:dyDescent="0.7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3.75" x14ac:dyDescent="0.7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3.75" x14ac:dyDescent="0.7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3.75" x14ac:dyDescent="0.7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3.75" x14ac:dyDescent="0.7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3.75" x14ac:dyDescent="0.7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3.75" x14ac:dyDescent="0.7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3.75" x14ac:dyDescent="0.7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3.75" x14ac:dyDescent="0.7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3.75" x14ac:dyDescent="0.7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3.75" x14ac:dyDescent="0.7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3.75" x14ac:dyDescent="0.7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3.75" x14ac:dyDescent="0.7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3.75" x14ac:dyDescent="0.7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3.75" x14ac:dyDescent="0.7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3.75" x14ac:dyDescent="0.7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3.75" x14ac:dyDescent="0.7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3.75" x14ac:dyDescent="0.7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3.75" x14ac:dyDescent="0.7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3.75" x14ac:dyDescent="0.7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3.75" x14ac:dyDescent="0.7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3.75" x14ac:dyDescent="0.7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3.75" x14ac:dyDescent="0.7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3.75" x14ac:dyDescent="0.7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3.75" x14ac:dyDescent="0.7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3.75" x14ac:dyDescent="0.7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3.75" x14ac:dyDescent="0.7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3.75" x14ac:dyDescent="0.7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3.75" x14ac:dyDescent="0.7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3.75" x14ac:dyDescent="0.7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3.75" x14ac:dyDescent="0.7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3.75" x14ac:dyDescent="0.7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3.75" x14ac:dyDescent="0.7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3.75" x14ac:dyDescent="0.7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3.75" x14ac:dyDescent="0.7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3.75" x14ac:dyDescent="0.7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3.75" x14ac:dyDescent="0.7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3.75" x14ac:dyDescent="0.7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3.75" x14ac:dyDescent="0.7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3.75" x14ac:dyDescent="0.7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3.75" x14ac:dyDescent="0.7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3.75" x14ac:dyDescent="0.7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3.75" x14ac:dyDescent="0.7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3.75" x14ac:dyDescent="0.7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3.75" x14ac:dyDescent="0.7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3.75" x14ac:dyDescent="0.7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3.75" x14ac:dyDescent="0.7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3.75" x14ac:dyDescent="0.7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3.75" x14ac:dyDescent="0.7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3.75" x14ac:dyDescent="0.7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O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3.75" x14ac:dyDescent="0.7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3.75" x14ac:dyDescent="0.7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3.75" x14ac:dyDescent="0.7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3.75" x14ac:dyDescent="0.7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3.75" x14ac:dyDescent="0.7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3.75" x14ac:dyDescent="0.7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3.75" x14ac:dyDescent="0.7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3.75" x14ac:dyDescent="0.7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3.75" x14ac:dyDescent="0.7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3.75" x14ac:dyDescent="0.7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3.75" x14ac:dyDescent="0.7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3.75" x14ac:dyDescent="0.7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3.75" x14ac:dyDescent="0.7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3.75" x14ac:dyDescent="0.7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3.75" x14ac:dyDescent="0.7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3.75" x14ac:dyDescent="0.7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3.75" x14ac:dyDescent="0.7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3.75" x14ac:dyDescent="0.7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3.75" x14ac:dyDescent="0.7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3.75" x14ac:dyDescent="0.7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3.75" x14ac:dyDescent="0.7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3.75" x14ac:dyDescent="0.7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3.75" x14ac:dyDescent="0.7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3.75" x14ac:dyDescent="0.7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3.75" x14ac:dyDescent="0.7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3.75" x14ac:dyDescent="0.7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3.75" x14ac:dyDescent="0.7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3.75" x14ac:dyDescent="0.7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3.75" x14ac:dyDescent="0.7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3.75" x14ac:dyDescent="0.7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3.75" x14ac:dyDescent="0.7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3.75" x14ac:dyDescent="0.7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3.75" x14ac:dyDescent="0.7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3.75" x14ac:dyDescent="0.7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3.75" x14ac:dyDescent="0.7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3.75" x14ac:dyDescent="0.7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3.75" x14ac:dyDescent="0.7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O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3.75" x14ac:dyDescent="0.7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3.75" x14ac:dyDescent="0.7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3.75" x14ac:dyDescent="0.7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3.75" x14ac:dyDescent="0.7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3.75" x14ac:dyDescent="0.7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3.75" x14ac:dyDescent="0.7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3.75" x14ac:dyDescent="0.7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3.75" x14ac:dyDescent="0.7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3.75" x14ac:dyDescent="0.7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3.75" x14ac:dyDescent="0.7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3.75" x14ac:dyDescent="0.7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3.75" x14ac:dyDescent="0.7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3.75" x14ac:dyDescent="0.7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3.75" x14ac:dyDescent="0.7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3.75" x14ac:dyDescent="0.7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3.75" x14ac:dyDescent="0.7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3.75" x14ac:dyDescent="0.7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3.75" x14ac:dyDescent="0.7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3.75" x14ac:dyDescent="0.7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3.75" x14ac:dyDescent="0.7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3.75" x14ac:dyDescent="0.7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3.75" x14ac:dyDescent="0.7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3.75" x14ac:dyDescent="0.7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3.75" x14ac:dyDescent="0.7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3.75" x14ac:dyDescent="0.7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3.75" x14ac:dyDescent="0.7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3.75" x14ac:dyDescent="0.7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3.75" x14ac:dyDescent="0.7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3.75" x14ac:dyDescent="0.7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3.75" x14ac:dyDescent="0.7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3.75" x14ac:dyDescent="0.7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3.75" x14ac:dyDescent="0.7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3.75" x14ac:dyDescent="0.7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3.75" x14ac:dyDescent="0.7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3.75" x14ac:dyDescent="0.7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3.75" x14ac:dyDescent="0.7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3.75" x14ac:dyDescent="0.7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3.75" x14ac:dyDescent="0.7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3.75" x14ac:dyDescent="0.7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3.75" x14ac:dyDescent="0.7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3.75" x14ac:dyDescent="0.7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3.75" x14ac:dyDescent="0.7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3.75" x14ac:dyDescent="0.7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3.75" x14ac:dyDescent="0.7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3.75" x14ac:dyDescent="0.7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3.75" x14ac:dyDescent="0.7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3.75" x14ac:dyDescent="0.7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3.75" x14ac:dyDescent="0.7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3.75" x14ac:dyDescent="0.7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3.75" x14ac:dyDescent="0.7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3.75" x14ac:dyDescent="0.7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3.75" x14ac:dyDescent="0.7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3.75" x14ac:dyDescent="0.7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3.75" x14ac:dyDescent="0.7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3.75" x14ac:dyDescent="0.7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3.75" x14ac:dyDescent="0.7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3.75" x14ac:dyDescent="0.7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3.75" x14ac:dyDescent="0.7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3.75" x14ac:dyDescent="0.7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3.75" x14ac:dyDescent="0.7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3.75" x14ac:dyDescent="0.7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3.75" x14ac:dyDescent="0.7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3.75" x14ac:dyDescent="0.7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3.75" x14ac:dyDescent="0.7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O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3.75" x14ac:dyDescent="0.7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3.75" x14ac:dyDescent="0.7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3.75" x14ac:dyDescent="0.7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3.75" x14ac:dyDescent="0.7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3.75" x14ac:dyDescent="0.7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3.75" x14ac:dyDescent="0.7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3.75" x14ac:dyDescent="0.7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3.75" x14ac:dyDescent="0.7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3.75" x14ac:dyDescent="0.7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3.75" x14ac:dyDescent="0.7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3.75" x14ac:dyDescent="0.7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3.75" x14ac:dyDescent="0.7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3.75" x14ac:dyDescent="0.7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3.75" x14ac:dyDescent="0.7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3.75" x14ac:dyDescent="0.7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3.75" x14ac:dyDescent="0.7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3.75" x14ac:dyDescent="0.7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3.75" x14ac:dyDescent="0.7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3.75" x14ac:dyDescent="0.7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3.75" x14ac:dyDescent="0.7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3.75" x14ac:dyDescent="0.7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3.75" x14ac:dyDescent="0.7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3.75" x14ac:dyDescent="0.7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3.75" x14ac:dyDescent="0.7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3.75" x14ac:dyDescent="0.7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3.75" x14ac:dyDescent="0.7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3.75" x14ac:dyDescent="0.7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3.75" x14ac:dyDescent="0.7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3.75" x14ac:dyDescent="0.7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3.75" x14ac:dyDescent="0.7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3.75" x14ac:dyDescent="0.7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3.75" x14ac:dyDescent="0.7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3.75" x14ac:dyDescent="0.7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3.75" x14ac:dyDescent="0.7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3.75" x14ac:dyDescent="0.7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3.75" x14ac:dyDescent="0.7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O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3.75" x14ac:dyDescent="0.7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3.75" x14ac:dyDescent="0.7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3.75" x14ac:dyDescent="0.7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3.75" x14ac:dyDescent="0.7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3.75" x14ac:dyDescent="0.7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3.75" x14ac:dyDescent="0.7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3.75" x14ac:dyDescent="0.7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3.75" x14ac:dyDescent="0.7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3.75" x14ac:dyDescent="0.7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3.75" x14ac:dyDescent="0.7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3.75" x14ac:dyDescent="0.7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3.75" x14ac:dyDescent="0.7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3.75" x14ac:dyDescent="0.7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3.75" x14ac:dyDescent="0.7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3.75" x14ac:dyDescent="0.7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3.75" x14ac:dyDescent="0.7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3.75" x14ac:dyDescent="0.7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3.75" x14ac:dyDescent="0.7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3.75" x14ac:dyDescent="0.7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3.75" x14ac:dyDescent="0.7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3.75" x14ac:dyDescent="0.7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3.75" x14ac:dyDescent="0.7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3.75" x14ac:dyDescent="0.7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3.75" x14ac:dyDescent="0.7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3.75" x14ac:dyDescent="0.7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3.75" x14ac:dyDescent="0.7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3.75" x14ac:dyDescent="0.7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3.75" x14ac:dyDescent="0.7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3.75" x14ac:dyDescent="0.7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3.75" x14ac:dyDescent="0.7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4.25" x14ac:dyDescent="0.7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118" x14ac:dyDescent="0.7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118" x14ac:dyDescent="0.7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118" x14ac:dyDescent="0.7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118" x14ac:dyDescent="0.7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118" x14ac:dyDescent="0.7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118" x14ac:dyDescent="0.7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118" x14ac:dyDescent="0.7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118" x14ac:dyDescent="0.7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118" x14ac:dyDescent="0.7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118" x14ac:dyDescent="0.7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118" x14ac:dyDescent="0.7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118" x14ac:dyDescent="0.7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118" x14ac:dyDescent="0.7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118" x14ac:dyDescent="0.7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118" x14ac:dyDescent="0.7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118" x14ac:dyDescent="0.7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118" x14ac:dyDescent="0.7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118" x14ac:dyDescent="0.7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118" x14ac:dyDescent="0.7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118" x14ac:dyDescent="0.7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118" x14ac:dyDescent="0.7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118" x14ac:dyDescent="0.7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118" x14ac:dyDescent="0.7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118" x14ac:dyDescent="0.7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118" x14ac:dyDescent="0.7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118" x14ac:dyDescent="0.7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118" x14ac:dyDescent="0.7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118" x14ac:dyDescent="0.7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118" x14ac:dyDescent="0.7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118" x14ac:dyDescent="0.7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118" x14ac:dyDescent="0.7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118" x14ac:dyDescent="0.7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118" x14ac:dyDescent="0.7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118" x14ac:dyDescent="0.7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118" x14ac:dyDescent="0.7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118" x14ac:dyDescent="0.7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118" x14ac:dyDescent="0.7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118" x14ac:dyDescent="0.7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118" x14ac:dyDescent="0.7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118" x14ac:dyDescent="0.7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118" x14ac:dyDescent="0.7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118" x14ac:dyDescent="0.7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118" x14ac:dyDescent="0.7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118" x14ac:dyDescent="0.7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118" x14ac:dyDescent="0.7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118" x14ac:dyDescent="0.7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118" x14ac:dyDescent="0.7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118" x14ac:dyDescent="0.7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118" x14ac:dyDescent="0.7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O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118" x14ac:dyDescent="0.7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118" x14ac:dyDescent="0.7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118" x14ac:dyDescent="0.7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118" x14ac:dyDescent="0.7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118" x14ac:dyDescent="0.7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118" x14ac:dyDescent="0.7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118" x14ac:dyDescent="0.7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118" x14ac:dyDescent="0.7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118" x14ac:dyDescent="0.7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118" x14ac:dyDescent="0.7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118" x14ac:dyDescent="0.7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118" x14ac:dyDescent="0.7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118" x14ac:dyDescent="0.7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118" x14ac:dyDescent="0.7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118" x14ac:dyDescent="0.7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118" x14ac:dyDescent="0.7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118" x14ac:dyDescent="0.7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118" x14ac:dyDescent="0.7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118" x14ac:dyDescent="0.7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118" x14ac:dyDescent="0.7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118" x14ac:dyDescent="0.7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118" x14ac:dyDescent="0.7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118" x14ac:dyDescent="0.7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118" x14ac:dyDescent="0.7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118" x14ac:dyDescent="0.7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118" x14ac:dyDescent="0.7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118" x14ac:dyDescent="0.7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118" x14ac:dyDescent="0.7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118" x14ac:dyDescent="0.7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118" x14ac:dyDescent="0.7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118" x14ac:dyDescent="0.7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118" x14ac:dyDescent="0.7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118" x14ac:dyDescent="0.7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118" x14ac:dyDescent="0.7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118" x14ac:dyDescent="0.7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118" x14ac:dyDescent="0.7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118" x14ac:dyDescent="0.7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118" x14ac:dyDescent="0.7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118" x14ac:dyDescent="0.7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118" x14ac:dyDescent="0.7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118" x14ac:dyDescent="0.7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118" x14ac:dyDescent="0.7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118" x14ac:dyDescent="0.7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118" x14ac:dyDescent="0.7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118" x14ac:dyDescent="0.7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118" x14ac:dyDescent="0.7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118" x14ac:dyDescent="0.7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118" x14ac:dyDescent="0.7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118" x14ac:dyDescent="0.7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118" x14ac:dyDescent="0.7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118" x14ac:dyDescent="0.7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118" x14ac:dyDescent="0.7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118" x14ac:dyDescent="0.7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118" x14ac:dyDescent="0.7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118" x14ac:dyDescent="0.7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118" x14ac:dyDescent="0.7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118" x14ac:dyDescent="0.7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118" x14ac:dyDescent="0.7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118" x14ac:dyDescent="0.7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118" x14ac:dyDescent="0.7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118" x14ac:dyDescent="0.7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118" x14ac:dyDescent="0.7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118" x14ac:dyDescent="0.7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118" x14ac:dyDescent="0.7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118" x14ac:dyDescent="0.7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118" x14ac:dyDescent="0.7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118" x14ac:dyDescent="0.7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118" x14ac:dyDescent="0.7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118" x14ac:dyDescent="0.7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118" x14ac:dyDescent="0.7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118" x14ac:dyDescent="0.7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118" x14ac:dyDescent="0.7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118" x14ac:dyDescent="0.7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118" x14ac:dyDescent="0.7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118" x14ac:dyDescent="0.7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118" x14ac:dyDescent="0.7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118" x14ac:dyDescent="0.7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118" x14ac:dyDescent="0.7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118" x14ac:dyDescent="0.7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118" x14ac:dyDescent="0.7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118" x14ac:dyDescent="0.7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118" x14ac:dyDescent="0.7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118" x14ac:dyDescent="0.7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118" x14ac:dyDescent="0.7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118" x14ac:dyDescent="0.7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118" x14ac:dyDescent="0.7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118" x14ac:dyDescent="0.7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118" x14ac:dyDescent="0.7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118" x14ac:dyDescent="0.7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118" x14ac:dyDescent="0.7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118" x14ac:dyDescent="0.7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118" x14ac:dyDescent="0.7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118" x14ac:dyDescent="0.7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118" x14ac:dyDescent="0.7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118" x14ac:dyDescent="0.7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118" x14ac:dyDescent="0.7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118" x14ac:dyDescent="0.7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118" x14ac:dyDescent="0.7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118" x14ac:dyDescent="0.7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118" x14ac:dyDescent="0.7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118" x14ac:dyDescent="0.7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118" x14ac:dyDescent="0.7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118" x14ac:dyDescent="0.7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118" x14ac:dyDescent="0.7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118" x14ac:dyDescent="0.7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118" x14ac:dyDescent="0.7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118" x14ac:dyDescent="0.7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118" x14ac:dyDescent="0.7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118" x14ac:dyDescent="0.7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118" x14ac:dyDescent="0.7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118" x14ac:dyDescent="0.7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118" x14ac:dyDescent="0.7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118" x14ac:dyDescent="0.7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118" x14ac:dyDescent="0.7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118" x14ac:dyDescent="0.7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118" x14ac:dyDescent="0.7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118" x14ac:dyDescent="0.7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118" x14ac:dyDescent="0.7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118" x14ac:dyDescent="0.7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118" x14ac:dyDescent="0.7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118" x14ac:dyDescent="0.7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118" x14ac:dyDescent="0.7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118" x14ac:dyDescent="0.7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118" x14ac:dyDescent="0.7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118" x14ac:dyDescent="0.7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118" x14ac:dyDescent="0.7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118" x14ac:dyDescent="0.7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118" x14ac:dyDescent="0.7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118" x14ac:dyDescent="0.7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118" x14ac:dyDescent="0.7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118" x14ac:dyDescent="0.7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118" x14ac:dyDescent="0.7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118" x14ac:dyDescent="0.7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118" x14ac:dyDescent="0.7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118" x14ac:dyDescent="0.7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118" x14ac:dyDescent="0.7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118" x14ac:dyDescent="0.7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118" x14ac:dyDescent="0.7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118" x14ac:dyDescent="0.7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118" x14ac:dyDescent="0.7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118" x14ac:dyDescent="0.7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118" x14ac:dyDescent="0.7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118" x14ac:dyDescent="0.7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118" x14ac:dyDescent="0.7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118" x14ac:dyDescent="0.7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118" x14ac:dyDescent="0.7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118" x14ac:dyDescent="0.7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118" x14ac:dyDescent="0.7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118" x14ac:dyDescent="0.7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118" x14ac:dyDescent="0.7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118" x14ac:dyDescent="0.7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118" x14ac:dyDescent="0.7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118" x14ac:dyDescent="0.7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118" x14ac:dyDescent="0.7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118" x14ac:dyDescent="0.7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118" x14ac:dyDescent="0.7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118" x14ac:dyDescent="0.7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118" x14ac:dyDescent="0.7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118" x14ac:dyDescent="0.7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118" x14ac:dyDescent="0.7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O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118" x14ac:dyDescent="0.7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118" x14ac:dyDescent="0.7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118" x14ac:dyDescent="0.7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118" x14ac:dyDescent="0.7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118" x14ac:dyDescent="0.7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118" x14ac:dyDescent="0.7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118" x14ac:dyDescent="0.7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118" x14ac:dyDescent="0.7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118" x14ac:dyDescent="0.7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118" x14ac:dyDescent="0.7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118" x14ac:dyDescent="0.7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118" x14ac:dyDescent="0.7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118" x14ac:dyDescent="0.7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118" x14ac:dyDescent="0.7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118" x14ac:dyDescent="0.7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118" x14ac:dyDescent="0.7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118" x14ac:dyDescent="0.7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118" x14ac:dyDescent="0.7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118" x14ac:dyDescent="0.7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118" x14ac:dyDescent="0.7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118" x14ac:dyDescent="0.7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118" x14ac:dyDescent="0.7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118" x14ac:dyDescent="0.7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118" x14ac:dyDescent="0.7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118" x14ac:dyDescent="0.7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118" x14ac:dyDescent="0.7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118" x14ac:dyDescent="0.7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118" x14ac:dyDescent="0.7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118" x14ac:dyDescent="0.7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118" x14ac:dyDescent="0.7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118" x14ac:dyDescent="0.7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118" x14ac:dyDescent="0.7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118" x14ac:dyDescent="0.7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118" x14ac:dyDescent="0.7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118" x14ac:dyDescent="0.7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118" x14ac:dyDescent="0.7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118" x14ac:dyDescent="0.7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118" x14ac:dyDescent="0.7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118" x14ac:dyDescent="0.7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118" x14ac:dyDescent="0.7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118" x14ac:dyDescent="0.7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5" customHeight="1" x14ac:dyDescent="0.7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44.25" x14ac:dyDescent="0.7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44.25" x14ac:dyDescent="0.7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44.25" x14ac:dyDescent="0.7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7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5" customHeight="1" x14ac:dyDescent="0.7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25" customHeight="1" x14ac:dyDescent="0.7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5" customHeight="1" x14ac:dyDescent="0.7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44.25" x14ac:dyDescent="0.7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29.5" x14ac:dyDescent="0.7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29.5" x14ac:dyDescent="0.7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29.5" x14ac:dyDescent="0.7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44.25" x14ac:dyDescent="0.7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29.5" x14ac:dyDescent="0.7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29.5" x14ac:dyDescent="0.7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88.5" x14ac:dyDescent="0.7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88.5" x14ac:dyDescent="0.7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88.5" x14ac:dyDescent="0.7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88.5" x14ac:dyDescent="0.7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88.5" x14ac:dyDescent="0.7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88.5" x14ac:dyDescent="0.7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88.5" x14ac:dyDescent="0.7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88.5" x14ac:dyDescent="0.7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88.5" x14ac:dyDescent="0.7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3.75" x14ac:dyDescent="0.7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29.5" x14ac:dyDescent="0.7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29.5" x14ac:dyDescent="0.7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44.25" x14ac:dyDescent="0.7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59" x14ac:dyDescent="0.7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44.25" x14ac:dyDescent="0.7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44.25" x14ac:dyDescent="0.7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29.5" x14ac:dyDescent="0.7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118" x14ac:dyDescent="0.7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472" t="s">
        <v>2576</v>
      </c>
      <c r="T937" s="53"/>
    </row>
    <row r="938" spans="1:20" s="2" customFormat="1" ht="89" customHeight="1" x14ac:dyDescent="0.7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 customHeight="1" x14ac:dyDescent="0.7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 customHeight="1" x14ac:dyDescent="0.7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88.5" x14ac:dyDescent="0.75">
      <c r="A941" s="217" t="s">
        <v>10</v>
      </c>
      <c r="B941" s="217" t="s">
        <v>3407</v>
      </c>
      <c r="C941" s="217" t="s">
        <v>2539</v>
      </c>
      <c r="D941" s="53" t="s">
        <v>365</v>
      </c>
      <c r="E941" s="53"/>
      <c r="F941" s="53" t="s">
        <v>369</v>
      </c>
      <c r="G941" s="53"/>
      <c r="H941" s="54">
        <v>171</v>
      </c>
      <c r="I941" s="53" t="s">
        <v>45</v>
      </c>
      <c r="J941" s="217" t="s">
        <v>3407</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88.5" x14ac:dyDescent="0.7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88.5" x14ac:dyDescent="0.7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88.5" x14ac:dyDescent="0.7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88.5" x14ac:dyDescent="0.7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88.5" x14ac:dyDescent="0.7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59" x14ac:dyDescent="0.7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59" x14ac:dyDescent="0.7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59" x14ac:dyDescent="0.7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59" x14ac:dyDescent="0.7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59" x14ac:dyDescent="0.7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59" x14ac:dyDescent="0.7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59" x14ac:dyDescent="0.7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59" x14ac:dyDescent="0.7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59" x14ac:dyDescent="0.7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59" x14ac:dyDescent="0.7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59" x14ac:dyDescent="0.7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59" x14ac:dyDescent="0.7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59" x14ac:dyDescent="0.7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59" x14ac:dyDescent="0.7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59" x14ac:dyDescent="0.7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59" x14ac:dyDescent="0.7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59" x14ac:dyDescent="0.7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59" x14ac:dyDescent="0.7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59" x14ac:dyDescent="0.7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59" x14ac:dyDescent="0.7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59" x14ac:dyDescent="0.7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59" x14ac:dyDescent="0.7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59" x14ac:dyDescent="0.7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59" x14ac:dyDescent="0.7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59" x14ac:dyDescent="0.7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59" x14ac:dyDescent="0.7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59" x14ac:dyDescent="0.7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59" x14ac:dyDescent="0.7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59" x14ac:dyDescent="0.7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59" x14ac:dyDescent="0.7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59" x14ac:dyDescent="0.7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59" x14ac:dyDescent="0.7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59" x14ac:dyDescent="0.7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59" x14ac:dyDescent="0.7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59" x14ac:dyDescent="0.7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59" x14ac:dyDescent="0.7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59" x14ac:dyDescent="0.7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59" x14ac:dyDescent="0.7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44.25" x14ac:dyDescent="0.7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44.25" x14ac:dyDescent="0.7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44.25" x14ac:dyDescent="0.7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44.25" x14ac:dyDescent="0.7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44.25" x14ac:dyDescent="0.7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44.25" x14ac:dyDescent="0.7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44.25" x14ac:dyDescent="0.7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44.25" x14ac:dyDescent="0.7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44.25" x14ac:dyDescent="0.7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44.25" x14ac:dyDescent="0.7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44.25" x14ac:dyDescent="0.7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44.25" x14ac:dyDescent="0.7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44.25" x14ac:dyDescent="0.7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44.25" x14ac:dyDescent="0.7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44.25" x14ac:dyDescent="0.7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3.25" x14ac:dyDescent="0.7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3.25" x14ac:dyDescent="0.7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3.25" x14ac:dyDescent="0.7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44.25" x14ac:dyDescent="0.7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44.25" x14ac:dyDescent="0.7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3.25" x14ac:dyDescent="0.7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3.25" x14ac:dyDescent="0.7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44.25" x14ac:dyDescent="0.7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44.25" x14ac:dyDescent="0.7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44.25" x14ac:dyDescent="0.7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44.25" x14ac:dyDescent="0.7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44.25" x14ac:dyDescent="0.7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44.25" x14ac:dyDescent="0.7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44.25" x14ac:dyDescent="0.7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44.25" x14ac:dyDescent="0.7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44.25" x14ac:dyDescent="0.7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44.25" x14ac:dyDescent="0.7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103.25" x14ac:dyDescent="0.7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103.25" x14ac:dyDescent="0.7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103.25" x14ac:dyDescent="0.7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103.25" x14ac:dyDescent="0.7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103.25" x14ac:dyDescent="0.7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103.25" x14ac:dyDescent="0.7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103.25" x14ac:dyDescent="0.7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103.25" x14ac:dyDescent="0.7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103.25" x14ac:dyDescent="0.7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103.25" x14ac:dyDescent="0.7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103.25" x14ac:dyDescent="0.7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103.25" x14ac:dyDescent="0.7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103.25" x14ac:dyDescent="0.7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103.25" x14ac:dyDescent="0.7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103.25" x14ac:dyDescent="0.7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103.25" x14ac:dyDescent="0.7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103.25" x14ac:dyDescent="0.7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103.25" x14ac:dyDescent="0.7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103.25" x14ac:dyDescent="0.7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103.25" x14ac:dyDescent="0.7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103.25" x14ac:dyDescent="0.7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103.25" x14ac:dyDescent="0.7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103.25" x14ac:dyDescent="0.7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103.25" x14ac:dyDescent="0.7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103.25" x14ac:dyDescent="0.7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103.25" x14ac:dyDescent="0.7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103.25" x14ac:dyDescent="0.7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103.25" x14ac:dyDescent="0.7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103.25" x14ac:dyDescent="0.7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103.25" x14ac:dyDescent="0.7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103.25" x14ac:dyDescent="0.7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103.25" x14ac:dyDescent="0.7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103.25" x14ac:dyDescent="0.7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103.25" x14ac:dyDescent="0.7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103.25" x14ac:dyDescent="0.7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103.25" x14ac:dyDescent="0.7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Q1052:S1059" si="198">Q$1035</f>
        <v>architectural-design.html#rnd</v>
      </c>
      <c r="R1052" s="322" t="str">
        <f t="shared" si="198"/>
        <v>research-and-development.html</v>
      </c>
      <c r="S1052" s="55" t="str">
        <f t="shared" si="198"/>
        <v>none</v>
      </c>
      <c r="T1052" s="53"/>
    </row>
    <row r="1053" spans="1:20" ht="103.25" x14ac:dyDescent="0.7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103.25" x14ac:dyDescent="0.7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103.25" x14ac:dyDescent="0.7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103.25" x14ac:dyDescent="0.7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103.25" x14ac:dyDescent="0.7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103.25" x14ac:dyDescent="0.7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103.25" x14ac:dyDescent="0.7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103.25" x14ac:dyDescent="0.7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103.25" x14ac:dyDescent="0.7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103.25" x14ac:dyDescent="0.7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103.25" x14ac:dyDescent="0.7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103.25" x14ac:dyDescent="0.7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103.25" x14ac:dyDescent="0.7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103.25" x14ac:dyDescent="0.7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32.75" x14ac:dyDescent="0.7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103.25" x14ac:dyDescent="0.7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103.25" x14ac:dyDescent="0.7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103.25" x14ac:dyDescent="0.7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103.25" x14ac:dyDescent="0.7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103.25" x14ac:dyDescent="0.7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103.25" x14ac:dyDescent="0.7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103.25" x14ac:dyDescent="0.7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103.25" x14ac:dyDescent="0.7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103.25" x14ac:dyDescent="0.7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103.25" x14ac:dyDescent="0.7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103.25" x14ac:dyDescent="0.7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103.25" x14ac:dyDescent="0.7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103.25" x14ac:dyDescent="0.7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103.25" x14ac:dyDescent="0.7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103.25" x14ac:dyDescent="0.7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103.25" x14ac:dyDescent="0.7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103.25" x14ac:dyDescent="0.7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103.25" x14ac:dyDescent="0.7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103.25" x14ac:dyDescent="0.7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103.25" x14ac:dyDescent="0.7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103.25" x14ac:dyDescent="0.7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103.25" x14ac:dyDescent="0.7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103.25" x14ac:dyDescent="0.7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103.25" x14ac:dyDescent="0.7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103.25" x14ac:dyDescent="0.7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103.25" x14ac:dyDescent="0.7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103.25" x14ac:dyDescent="0.7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103.25" x14ac:dyDescent="0.7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103.25" x14ac:dyDescent="0.7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103.25" x14ac:dyDescent="0.7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103.25" x14ac:dyDescent="0.7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103.25" x14ac:dyDescent="0.7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103.25" x14ac:dyDescent="0.7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103.25" x14ac:dyDescent="0.7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103.25" x14ac:dyDescent="0.7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103.25" x14ac:dyDescent="0.7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103.25" x14ac:dyDescent="0.7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103.25" x14ac:dyDescent="0.7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103.25" x14ac:dyDescent="0.7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103.25" x14ac:dyDescent="0.7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103.25" x14ac:dyDescent="0.7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103.25" x14ac:dyDescent="0.7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103.25" x14ac:dyDescent="0.7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103.25" x14ac:dyDescent="0.7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103.25" x14ac:dyDescent="0.7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103.25" x14ac:dyDescent="0.7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103.25" x14ac:dyDescent="0.7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103.25" x14ac:dyDescent="0.7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103.25" x14ac:dyDescent="0.7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103.25" x14ac:dyDescent="0.7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73.75" x14ac:dyDescent="0.75">
      <c r="A1118" s="1" t="s">
        <v>3028</v>
      </c>
      <c r="B1118" s="1" t="s">
        <v>3029</v>
      </c>
      <c r="C1118" s="1" t="s">
        <v>3033</v>
      </c>
      <c r="D1118" s="1"/>
      <c r="E1118" s="1"/>
      <c r="F1118" s="1"/>
      <c r="G1118" s="1"/>
      <c r="H1118" s="459">
        <v>543</v>
      </c>
      <c r="I1118" s="1" t="s">
        <v>46</v>
      </c>
      <c r="J1118" s="217"/>
      <c r="K1118" s="1" t="s">
        <v>3030</v>
      </c>
      <c r="L1118" s="460">
        <v>-0.08</v>
      </c>
      <c r="M1118" s="460">
        <v>0.02</v>
      </c>
      <c r="N1118" s="461">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462"/>
      <c r="S1118" s="305" t="s">
        <v>3031</v>
      </c>
      <c r="T1118" s="4"/>
    </row>
    <row r="1119" spans="1:20" ht="177" x14ac:dyDescent="0.75">
      <c r="A1119" s="1" t="s">
        <v>3181</v>
      </c>
      <c r="B1119" s="1" t="s">
        <v>3182</v>
      </c>
      <c r="C1119" s="1" t="s">
        <v>3189</v>
      </c>
      <c r="D1119" s="1" t="s">
        <v>3198</v>
      </c>
      <c r="E1119" s="1"/>
      <c r="F1119" s="1" t="s">
        <v>3203</v>
      </c>
      <c r="G1119" s="1"/>
      <c r="H1119" s="459">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462"/>
      <c r="T1119" s="4"/>
    </row>
    <row r="1120" spans="1:20" ht="177" x14ac:dyDescent="0.75">
      <c r="A1120" s="463" t="str">
        <f>A$1119</f>
        <v>Government Revenue Accounting</v>
      </c>
      <c r="B1120" s="463" t="str">
        <f t="shared" ref="B1120:C1120" si="217">B$1119</f>
        <v>Carbon Tax Revenue</v>
      </c>
      <c r="C1120" s="463" t="str">
        <f t="shared" si="217"/>
        <v>GRA for Carbon Tax Revenue</v>
      </c>
      <c r="D1120" s="1" t="s">
        <v>3199</v>
      </c>
      <c r="E1120" s="1"/>
      <c r="F1120" s="1" t="s">
        <v>3230</v>
      </c>
      <c r="G1120" s="1"/>
      <c r="H1120" s="459">
        <v>546</v>
      </c>
      <c r="I1120" s="463" t="str">
        <f t="shared" ref="I1120:I1123" si="218">I$1119</f>
        <v>Yes</v>
      </c>
      <c r="J1120" s="217"/>
      <c r="K1120" s="463" t="str">
        <f t="shared" ref="K1120:Q1123" si="219">K$1119</f>
        <v>GRA carbon tax revenue</v>
      </c>
      <c r="L1120" s="463">
        <f t="shared" si="219"/>
        <v>0</v>
      </c>
      <c r="M1120" s="463">
        <f t="shared" si="219"/>
        <v>10</v>
      </c>
      <c r="N1120" s="463">
        <f t="shared" si="219"/>
        <v>1</v>
      </c>
      <c r="O1120" s="463"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63" t="str">
        <f t="shared" si="219"/>
        <v>io-model.html</v>
      </c>
      <c r="R1120" s="462"/>
      <c r="T1120" s="4"/>
    </row>
    <row r="1121" spans="1:20" ht="177" x14ac:dyDescent="0.75">
      <c r="A1121" s="463" t="str">
        <f t="shared" ref="A1121:C1123" si="220">A$1119</f>
        <v>Government Revenue Accounting</v>
      </c>
      <c r="B1121" s="463" t="str">
        <f t="shared" si="220"/>
        <v>Carbon Tax Revenue</v>
      </c>
      <c r="C1121" s="463" t="str">
        <f t="shared" si="220"/>
        <v>GRA for Carbon Tax Revenue</v>
      </c>
      <c r="D1121" s="1" t="s">
        <v>3200</v>
      </c>
      <c r="E1121" s="1"/>
      <c r="F1121" s="1" t="s">
        <v>3204</v>
      </c>
      <c r="G1121" s="1"/>
      <c r="H1121" s="459">
        <v>547</v>
      </c>
      <c r="I1121" s="463" t="str">
        <f t="shared" si="218"/>
        <v>Yes</v>
      </c>
      <c r="J1121" s="217"/>
      <c r="K1121" s="463" t="str">
        <f t="shared" si="219"/>
        <v>GRA carbon tax revenue</v>
      </c>
      <c r="L1121" s="463">
        <f t="shared" si="219"/>
        <v>0</v>
      </c>
      <c r="M1121" s="463">
        <f t="shared" si="219"/>
        <v>10</v>
      </c>
      <c r="N1121" s="463">
        <f t="shared" si="219"/>
        <v>1</v>
      </c>
      <c r="O1121" s="463"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63" t="str">
        <f t="shared" si="219"/>
        <v>io-model.html</v>
      </c>
      <c r="R1121" s="462"/>
      <c r="T1121" s="4"/>
    </row>
    <row r="1122" spans="1:20" ht="177" x14ac:dyDescent="0.75">
      <c r="A1122" s="463" t="str">
        <f t="shared" si="220"/>
        <v>Government Revenue Accounting</v>
      </c>
      <c r="B1122" s="463" t="str">
        <f t="shared" si="220"/>
        <v>Carbon Tax Revenue</v>
      </c>
      <c r="C1122" s="463" t="str">
        <f t="shared" si="220"/>
        <v>GRA for Carbon Tax Revenue</v>
      </c>
      <c r="D1122" s="1" t="s">
        <v>3201</v>
      </c>
      <c r="E1122" s="1"/>
      <c r="F1122" s="1" t="s">
        <v>3205</v>
      </c>
      <c r="G1122" s="1"/>
      <c r="H1122" s="459">
        <v>548</v>
      </c>
      <c r="I1122" s="463" t="str">
        <f t="shared" si="218"/>
        <v>Yes</v>
      </c>
      <c r="J1122" s="217"/>
      <c r="K1122" s="463" t="str">
        <f t="shared" si="219"/>
        <v>GRA carbon tax revenue</v>
      </c>
      <c r="L1122" s="463">
        <f t="shared" si="219"/>
        <v>0</v>
      </c>
      <c r="M1122" s="463">
        <f t="shared" si="219"/>
        <v>10</v>
      </c>
      <c r="N1122" s="463">
        <f t="shared" si="219"/>
        <v>1</v>
      </c>
      <c r="O1122" s="463"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63" t="str">
        <f t="shared" si="219"/>
        <v>io-model.html</v>
      </c>
      <c r="R1122" s="462"/>
      <c r="T1122" s="4"/>
    </row>
    <row r="1123" spans="1:20" ht="177" x14ac:dyDescent="0.75">
      <c r="A1123" s="463" t="str">
        <f t="shared" si="220"/>
        <v>Government Revenue Accounting</v>
      </c>
      <c r="B1123" s="463" t="str">
        <f t="shared" si="220"/>
        <v>Carbon Tax Revenue</v>
      </c>
      <c r="C1123" s="463" t="str">
        <f t="shared" si="220"/>
        <v>GRA for Carbon Tax Revenue</v>
      </c>
      <c r="D1123" s="1" t="s">
        <v>3202</v>
      </c>
      <c r="E1123" s="1"/>
      <c r="F1123" s="1" t="s">
        <v>3206</v>
      </c>
      <c r="G1123" s="1"/>
      <c r="H1123" s="459">
        <v>549</v>
      </c>
      <c r="I1123" s="463" t="str">
        <f t="shared" si="218"/>
        <v>Yes</v>
      </c>
      <c r="J1123" s="217"/>
      <c r="K1123" s="463" t="str">
        <f t="shared" si="219"/>
        <v>GRA carbon tax revenue</v>
      </c>
      <c r="L1123" s="463">
        <f t="shared" si="219"/>
        <v>0</v>
      </c>
      <c r="M1123" s="463">
        <f t="shared" si="219"/>
        <v>10</v>
      </c>
      <c r="N1123" s="463">
        <f t="shared" si="219"/>
        <v>1</v>
      </c>
      <c r="O1123" s="463"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63" t="str">
        <f t="shared" si="219"/>
        <v>io-model.html</v>
      </c>
      <c r="R1123" s="462"/>
      <c r="T1123" s="4"/>
    </row>
    <row r="1124" spans="1:20" ht="177" x14ac:dyDescent="0.75">
      <c r="A1124" s="1" t="s">
        <v>3181</v>
      </c>
      <c r="B1124" s="1" t="s">
        <v>3183</v>
      </c>
      <c r="C1124" s="1" t="s">
        <v>3190</v>
      </c>
      <c r="D1124" s="1" t="s">
        <v>3198</v>
      </c>
      <c r="E1124" s="1"/>
      <c r="F1124" s="1" t="s">
        <v>3203</v>
      </c>
      <c r="G1124" s="1"/>
      <c r="H1124" s="459">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462"/>
      <c r="T1124" s="4"/>
    </row>
    <row r="1125" spans="1:20" ht="177" x14ac:dyDescent="0.75">
      <c r="A1125" s="463" t="str">
        <f>A$1124</f>
        <v>Government Revenue Accounting</v>
      </c>
      <c r="B1125" s="463" t="str">
        <f t="shared" ref="B1125:C1128" si="221">B$1124</f>
        <v>Fuel Tax Revenue</v>
      </c>
      <c r="C1125" s="463" t="str">
        <f t="shared" si="221"/>
        <v>GRA for Fuel Tax Revenue</v>
      </c>
      <c r="D1125" s="1" t="s">
        <v>3199</v>
      </c>
      <c r="E1125" s="1"/>
      <c r="F1125" s="1" t="s">
        <v>3230</v>
      </c>
      <c r="G1125" s="1"/>
      <c r="H1125" s="459">
        <v>551</v>
      </c>
      <c r="I1125" s="463" t="str">
        <f t="shared" ref="I1125:I1128" si="222">I$1124</f>
        <v>Yes</v>
      </c>
      <c r="J1125" s="217"/>
      <c r="K1125" s="463" t="str">
        <f t="shared" ref="K1125:O1128" si="223">K$1124</f>
        <v>GRA fuel tax revenue</v>
      </c>
      <c r="L1125" s="463">
        <f t="shared" si="223"/>
        <v>0</v>
      </c>
      <c r="M1125" s="463">
        <f t="shared" si="223"/>
        <v>10</v>
      </c>
      <c r="N1125" s="463">
        <f t="shared" si="223"/>
        <v>1</v>
      </c>
      <c r="O1125" s="463"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63" t="str">
        <f t="shared" ref="Q1125:Q1128" si="224">Q$1124</f>
        <v>io-model.html</v>
      </c>
      <c r="R1125" s="462"/>
      <c r="T1125" s="4"/>
    </row>
    <row r="1126" spans="1:20" ht="177" x14ac:dyDescent="0.75">
      <c r="A1126" s="463" t="str">
        <f t="shared" ref="A1126:A1128" si="225">A$1124</f>
        <v>Government Revenue Accounting</v>
      </c>
      <c r="B1126" s="463" t="str">
        <f t="shared" si="221"/>
        <v>Fuel Tax Revenue</v>
      </c>
      <c r="C1126" s="463" t="str">
        <f t="shared" si="221"/>
        <v>GRA for Fuel Tax Revenue</v>
      </c>
      <c r="D1126" s="1" t="s">
        <v>3200</v>
      </c>
      <c r="E1126" s="1"/>
      <c r="F1126" s="1" t="s">
        <v>3204</v>
      </c>
      <c r="G1126" s="1"/>
      <c r="H1126" s="459">
        <v>552</v>
      </c>
      <c r="I1126" s="463" t="str">
        <f t="shared" si="222"/>
        <v>Yes</v>
      </c>
      <c r="J1126" s="217"/>
      <c r="K1126" s="463" t="str">
        <f t="shared" si="223"/>
        <v>GRA fuel tax revenue</v>
      </c>
      <c r="L1126" s="463">
        <f t="shared" si="223"/>
        <v>0</v>
      </c>
      <c r="M1126" s="463">
        <f t="shared" si="223"/>
        <v>10</v>
      </c>
      <c r="N1126" s="463">
        <f t="shared" si="223"/>
        <v>1</v>
      </c>
      <c r="O1126" s="463"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63" t="str">
        <f t="shared" si="224"/>
        <v>io-model.html</v>
      </c>
      <c r="R1126" s="462"/>
      <c r="T1126" s="4"/>
    </row>
    <row r="1127" spans="1:20" ht="177" x14ac:dyDescent="0.75">
      <c r="A1127" s="463" t="str">
        <f t="shared" si="225"/>
        <v>Government Revenue Accounting</v>
      </c>
      <c r="B1127" s="463" t="str">
        <f t="shared" si="221"/>
        <v>Fuel Tax Revenue</v>
      </c>
      <c r="C1127" s="463" t="str">
        <f t="shared" si="221"/>
        <v>GRA for Fuel Tax Revenue</v>
      </c>
      <c r="D1127" s="1" t="s">
        <v>3201</v>
      </c>
      <c r="E1127" s="1"/>
      <c r="F1127" s="1" t="s">
        <v>3205</v>
      </c>
      <c r="G1127" s="1"/>
      <c r="H1127" s="459">
        <v>553</v>
      </c>
      <c r="I1127" s="463" t="str">
        <f t="shared" si="222"/>
        <v>Yes</v>
      </c>
      <c r="J1127" s="217"/>
      <c r="K1127" s="463" t="str">
        <f t="shared" si="223"/>
        <v>GRA fuel tax revenue</v>
      </c>
      <c r="L1127" s="463">
        <f t="shared" si="223"/>
        <v>0</v>
      </c>
      <c r="M1127" s="463">
        <f t="shared" si="223"/>
        <v>10</v>
      </c>
      <c r="N1127" s="463">
        <f t="shared" si="223"/>
        <v>1</v>
      </c>
      <c r="O1127" s="463"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63" t="str">
        <f t="shared" si="224"/>
        <v>io-model.html</v>
      </c>
      <c r="R1127" s="462"/>
      <c r="T1127" s="4"/>
    </row>
    <row r="1128" spans="1:20" ht="177" x14ac:dyDescent="0.75">
      <c r="A1128" s="463" t="str">
        <f t="shared" si="225"/>
        <v>Government Revenue Accounting</v>
      </c>
      <c r="B1128" s="463" t="str">
        <f t="shared" si="221"/>
        <v>Fuel Tax Revenue</v>
      </c>
      <c r="C1128" s="463" t="str">
        <f t="shared" si="221"/>
        <v>GRA for Fuel Tax Revenue</v>
      </c>
      <c r="D1128" s="1" t="s">
        <v>3202</v>
      </c>
      <c r="E1128" s="1"/>
      <c r="F1128" s="1" t="s">
        <v>3206</v>
      </c>
      <c r="G1128" s="1"/>
      <c r="H1128" s="459">
        <v>554</v>
      </c>
      <c r="I1128" s="463" t="str">
        <f t="shared" si="222"/>
        <v>Yes</v>
      </c>
      <c r="J1128" s="217"/>
      <c r="K1128" s="463" t="str">
        <f t="shared" si="223"/>
        <v>GRA fuel tax revenue</v>
      </c>
      <c r="L1128" s="463">
        <f t="shared" si="223"/>
        <v>0</v>
      </c>
      <c r="M1128" s="463">
        <f t="shared" si="223"/>
        <v>10</v>
      </c>
      <c r="N1128" s="463">
        <f t="shared" si="223"/>
        <v>1</v>
      </c>
      <c r="O1128" s="463"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63" t="str">
        <f t="shared" si="224"/>
        <v>io-model.html</v>
      </c>
      <c r="R1128" s="462"/>
      <c r="T1128" s="4"/>
    </row>
    <row r="1129" spans="1:20" ht="177" x14ac:dyDescent="0.75">
      <c r="A1129" s="1" t="s">
        <v>3181</v>
      </c>
      <c r="B1129" s="1" t="s">
        <v>497</v>
      </c>
      <c r="C1129" s="1" t="s">
        <v>3191</v>
      </c>
      <c r="D1129" s="1" t="s">
        <v>3198</v>
      </c>
      <c r="E1129" s="1"/>
      <c r="F1129" s="1" t="s">
        <v>3203</v>
      </c>
      <c r="G1129" s="1"/>
      <c r="H1129" s="459">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462"/>
      <c r="T1129" s="4"/>
    </row>
    <row r="1130" spans="1:20" ht="177" x14ac:dyDescent="0.75">
      <c r="A1130" s="463" t="str">
        <f>A$1129</f>
        <v>Government Revenue Accounting</v>
      </c>
      <c r="B1130" s="463" t="str">
        <f t="shared" ref="B1130:C1133" si="226">B$1129</f>
        <v>EV Subsidy</v>
      </c>
      <c r="C1130" s="463" t="str">
        <f t="shared" si="226"/>
        <v>GRA for EV Subsidy</v>
      </c>
      <c r="D1130" s="1" t="s">
        <v>3199</v>
      </c>
      <c r="E1130" s="1"/>
      <c r="F1130" s="1" t="s">
        <v>3230</v>
      </c>
      <c r="G1130" s="1"/>
      <c r="H1130" s="459">
        <v>556</v>
      </c>
      <c r="I1130" s="463" t="str">
        <f t="shared" ref="I1130:I1133" si="227">I$1129</f>
        <v>Yes</v>
      </c>
      <c r="J1130" s="217"/>
      <c r="K1130" s="463" t="str">
        <f t="shared" ref="K1130:O1133" si="228">K$1129</f>
        <v>GRA EV subsidy</v>
      </c>
      <c r="L1130" s="463">
        <f t="shared" si="228"/>
        <v>0</v>
      </c>
      <c r="M1130" s="463">
        <f t="shared" si="228"/>
        <v>10</v>
      </c>
      <c r="N1130" s="463">
        <f t="shared" si="228"/>
        <v>1</v>
      </c>
      <c r="O1130" s="463"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63" t="str">
        <f t="shared" ref="Q1130:Q1133" si="229">Q$1129</f>
        <v>io-model.html</v>
      </c>
      <c r="R1130" s="462"/>
      <c r="T1130" s="4"/>
    </row>
    <row r="1131" spans="1:20" ht="177" x14ac:dyDescent="0.75">
      <c r="A1131" s="463" t="str">
        <f t="shared" ref="A1131:A1133" si="230">A$1129</f>
        <v>Government Revenue Accounting</v>
      </c>
      <c r="B1131" s="463" t="str">
        <f t="shared" si="226"/>
        <v>EV Subsidy</v>
      </c>
      <c r="C1131" s="463" t="str">
        <f t="shared" si="226"/>
        <v>GRA for EV Subsidy</v>
      </c>
      <c r="D1131" s="1" t="s">
        <v>3200</v>
      </c>
      <c r="E1131" s="1"/>
      <c r="F1131" s="1" t="s">
        <v>3204</v>
      </c>
      <c r="G1131" s="1"/>
      <c r="H1131" s="459">
        <v>557</v>
      </c>
      <c r="I1131" s="463" t="str">
        <f t="shared" si="227"/>
        <v>Yes</v>
      </c>
      <c r="J1131" s="217"/>
      <c r="K1131" s="463" t="str">
        <f t="shared" si="228"/>
        <v>GRA EV subsidy</v>
      </c>
      <c r="L1131" s="463">
        <f t="shared" si="228"/>
        <v>0</v>
      </c>
      <c r="M1131" s="463">
        <f t="shared" si="228"/>
        <v>10</v>
      </c>
      <c r="N1131" s="463">
        <f t="shared" si="228"/>
        <v>1</v>
      </c>
      <c r="O1131" s="463"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63" t="str">
        <f t="shared" si="229"/>
        <v>io-model.html</v>
      </c>
      <c r="R1131" s="462"/>
      <c r="T1131" s="4"/>
    </row>
    <row r="1132" spans="1:20" ht="177" x14ac:dyDescent="0.75">
      <c r="A1132" s="463" t="str">
        <f t="shared" si="230"/>
        <v>Government Revenue Accounting</v>
      </c>
      <c r="B1132" s="463" t="str">
        <f t="shared" si="226"/>
        <v>EV Subsidy</v>
      </c>
      <c r="C1132" s="463" t="str">
        <f t="shared" si="226"/>
        <v>GRA for EV Subsidy</v>
      </c>
      <c r="D1132" s="1" t="s">
        <v>3201</v>
      </c>
      <c r="E1132" s="1"/>
      <c r="F1132" s="1" t="s">
        <v>3205</v>
      </c>
      <c r="G1132" s="1"/>
      <c r="H1132" s="459">
        <v>558</v>
      </c>
      <c r="I1132" s="463" t="str">
        <f t="shared" si="227"/>
        <v>Yes</v>
      </c>
      <c r="J1132" s="217"/>
      <c r="K1132" s="463" t="str">
        <f t="shared" si="228"/>
        <v>GRA EV subsidy</v>
      </c>
      <c r="L1132" s="463">
        <f t="shared" si="228"/>
        <v>0</v>
      </c>
      <c r="M1132" s="463">
        <f t="shared" si="228"/>
        <v>10</v>
      </c>
      <c r="N1132" s="463">
        <f t="shared" si="228"/>
        <v>1</v>
      </c>
      <c r="O1132" s="463"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63" t="str">
        <f t="shared" si="229"/>
        <v>io-model.html</v>
      </c>
      <c r="R1132" s="462"/>
      <c r="T1132" s="4"/>
    </row>
    <row r="1133" spans="1:20" ht="177" x14ac:dyDescent="0.75">
      <c r="A1133" s="463" t="str">
        <f t="shared" si="230"/>
        <v>Government Revenue Accounting</v>
      </c>
      <c r="B1133" s="463" t="str">
        <f t="shared" si="226"/>
        <v>EV Subsidy</v>
      </c>
      <c r="C1133" s="463" t="str">
        <f t="shared" si="226"/>
        <v>GRA for EV Subsidy</v>
      </c>
      <c r="D1133" s="1" t="s">
        <v>3202</v>
      </c>
      <c r="E1133" s="1"/>
      <c r="F1133" s="1" t="s">
        <v>3206</v>
      </c>
      <c r="G1133" s="1"/>
      <c r="H1133" s="459">
        <v>559</v>
      </c>
      <c r="I1133" s="463" t="str">
        <f t="shared" si="227"/>
        <v>Yes</v>
      </c>
      <c r="J1133" s="217"/>
      <c r="K1133" s="463" t="str">
        <f t="shared" si="228"/>
        <v>GRA EV subsidy</v>
      </c>
      <c r="L1133" s="463">
        <f t="shared" si="228"/>
        <v>0</v>
      </c>
      <c r="M1133" s="463">
        <f t="shared" si="228"/>
        <v>10</v>
      </c>
      <c r="N1133" s="463">
        <f t="shared" si="228"/>
        <v>1</v>
      </c>
      <c r="O1133" s="463"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63" t="str">
        <f t="shared" si="229"/>
        <v>io-model.html</v>
      </c>
      <c r="R1133" s="462"/>
      <c r="T1133" s="4"/>
    </row>
    <row r="1134" spans="1:20" ht="177" x14ac:dyDescent="0.7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177" x14ac:dyDescent="0.7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177" x14ac:dyDescent="0.7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177" x14ac:dyDescent="0.7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177" x14ac:dyDescent="0.7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177" x14ac:dyDescent="0.7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177" x14ac:dyDescent="0.7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177" x14ac:dyDescent="0.7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177" x14ac:dyDescent="0.7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177" x14ac:dyDescent="0.7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177" x14ac:dyDescent="0.7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177" x14ac:dyDescent="0.7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177" x14ac:dyDescent="0.7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177" x14ac:dyDescent="0.7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177" x14ac:dyDescent="0.7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177" x14ac:dyDescent="0.7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177" x14ac:dyDescent="0.7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177" x14ac:dyDescent="0.7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177" x14ac:dyDescent="0.7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177" x14ac:dyDescent="0.7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177" x14ac:dyDescent="0.7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177" x14ac:dyDescent="0.7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177" x14ac:dyDescent="0.7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177" x14ac:dyDescent="0.7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177" x14ac:dyDescent="0.7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177" x14ac:dyDescent="0.7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177" x14ac:dyDescent="0.7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177" x14ac:dyDescent="0.7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177" x14ac:dyDescent="0.7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177" x14ac:dyDescent="0.7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75">
      <c r="A1164" s="4"/>
      <c r="B1164" s="4"/>
      <c r="C1164" s="4"/>
      <c r="H1164" s="4"/>
      <c r="J1164" s="4"/>
      <c r="M1164" s="4"/>
      <c r="N1164" s="4"/>
      <c r="R1164" s="7"/>
      <c r="T1164" s="4"/>
    </row>
    <row r="1165" spans="1:20" x14ac:dyDescent="0.75">
      <c r="A1165" s="4"/>
      <c r="B1165" s="4"/>
      <c r="C1165" s="4"/>
      <c r="H1165" s="4"/>
      <c r="J1165" s="4"/>
      <c r="M1165" s="4"/>
      <c r="N1165" s="4"/>
      <c r="R1165" s="7"/>
      <c r="T1165" s="4"/>
    </row>
    <row r="1166" spans="1:20" x14ac:dyDescent="0.75">
      <c r="A1166" s="4"/>
      <c r="B1166" s="4"/>
      <c r="C1166" s="4"/>
      <c r="H1166" s="4"/>
      <c r="J1166" s="4"/>
      <c r="M1166" s="4"/>
      <c r="N1166" s="4"/>
      <c r="R1166" s="7"/>
      <c r="T1166" s="4"/>
    </row>
    <row r="1167" spans="1:20" x14ac:dyDescent="0.75">
      <c r="A1167" s="4"/>
      <c r="B1167" s="4"/>
      <c r="C1167" s="4"/>
      <c r="H1167" s="4"/>
      <c r="J1167" s="4"/>
      <c r="M1167" s="4"/>
      <c r="N1167" s="4"/>
      <c r="R1167" s="7"/>
      <c r="T1167" s="4"/>
    </row>
    <row r="1168" spans="1:20" x14ac:dyDescent="0.7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328125" defaultRowHeight="14.75" x14ac:dyDescent="0.75"/>
  <cols>
    <col min="1" max="2" width="76.86328125" style="216" bestFit="1" customWidth="1"/>
    <col min="3" max="16384" width="9.1328125" style="216"/>
  </cols>
  <sheetData>
    <row r="1" spans="1:2" x14ac:dyDescent="0.75">
      <c r="A1" s="484" t="s">
        <v>3020</v>
      </c>
      <c r="B1" s="484"/>
    </row>
    <row r="2" spans="1:2" x14ac:dyDescent="0.75">
      <c r="A2" s="267" t="s">
        <v>3021</v>
      </c>
      <c r="B2" s="267" t="s">
        <v>3022</v>
      </c>
    </row>
    <row r="3" spans="1:2" x14ac:dyDescent="0.75">
      <c r="A3" s="268" t="s">
        <v>385</v>
      </c>
      <c r="B3" s="216" t="str">
        <f>A3</f>
        <v>million metric tons / year</v>
      </c>
    </row>
    <row r="4" spans="1:2" x14ac:dyDescent="0.75">
      <c r="A4" s="268" t="s">
        <v>3127</v>
      </c>
      <c r="B4" s="216" t="str">
        <f>A4</f>
        <v>g CO2e / 2019 dollar</v>
      </c>
    </row>
    <row r="5" spans="1:2" x14ac:dyDescent="0.75">
      <c r="A5" s="269" t="s">
        <v>2426</v>
      </c>
      <c r="B5" s="216" t="str">
        <f t="shared" ref="B5:B40" si="0">A5</f>
        <v>thousand metric tons / year</v>
      </c>
    </row>
    <row r="6" spans="1:2" x14ac:dyDescent="0.75">
      <c r="A6" s="269" t="s">
        <v>3128</v>
      </c>
      <c r="B6" s="216" t="str">
        <f>A6</f>
        <v>g CO2 / 2019 dollar</v>
      </c>
    </row>
    <row r="7" spans="1:2" x14ac:dyDescent="0.75">
      <c r="A7" s="269" t="s">
        <v>3229</v>
      </c>
      <c r="B7" s="216" t="str">
        <f t="shared" si="0"/>
        <v>2019 dollars / ton CO2e abated, Annual average abatement (MtCO2e)</v>
      </c>
    </row>
    <row r="8" spans="1:2" x14ac:dyDescent="0.75">
      <c r="A8" s="269" t="s">
        <v>3129</v>
      </c>
      <c r="B8" s="216" t="str">
        <f t="shared" si="0"/>
        <v>billion 2019 dollars / year</v>
      </c>
    </row>
    <row r="9" spans="1:2" x14ac:dyDescent="0.75">
      <c r="A9" s="269" t="s">
        <v>3170</v>
      </c>
      <c r="B9" s="216" t="str">
        <f t="shared" si="0"/>
        <v>billion 2019 dollars</v>
      </c>
    </row>
    <row r="10" spans="1:2" x14ac:dyDescent="0.75">
      <c r="A10" s="269" t="s">
        <v>3070</v>
      </c>
      <c r="B10" s="216" t="str">
        <f t="shared" si="0"/>
        <v>jobs</v>
      </c>
    </row>
    <row r="11" spans="1:2" x14ac:dyDescent="0.75">
      <c r="A11" s="269" t="s">
        <v>3117</v>
      </c>
      <c r="B11" s="216" t="str">
        <f t="shared" si="0"/>
        <v>incidents / year</v>
      </c>
    </row>
    <row r="12" spans="1:2" x14ac:dyDescent="0.75">
      <c r="A12" s="269" t="s">
        <v>3092</v>
      </c>
      <c r="B12" s="216" t="str">
        <f t="shared" si="0"/>
        <v>% change</v>
      </c>
    </row>
    <row r="13" spans="1:2" x14ac:dyDescent="0.75">
      <c r="A13" s="269" t="s">
        <v>3130</v>
      </c>
      <c r="B13" s="216" t="str">
        <f t="shared" si="0"/>
        <v>2019 dollars / employee-year</v>
      </c>
    </row>
    <row r="14" spans="1:2" x14ac:dyDescent="0.75">
      <c r="A14" s="269" t="s">
        <v>386</v>
      </c>
      <c r="B14" s="216" t="str">
        <f t="shared" si="0"/>
        <v>lives / year</v>
      </c>
    </row>
    <row r="15" spans="1:2" x14ac:dyDescent="0.75">
      <c r="A15" s="269" t="s">
        <v>387</v>
      </c>
      <c r="B15" s="216" t="str">
        <f t="shared" si="0"/>
        <v>terawatt-hours (TWh) / year</v>
      </c>
    </row>
    <row r="16" spans="1:2" x14ac:dyDescent="0.75">
      <c r="A16" s="269" t="s">
        <v>388</v>
      </c>
      <c r="B16" s="216" t="str">
        <f t="shared" si="0"/>
        <v>gigawatts (GW) / year</v>
      </c>
    </row>
    <row r="17" spans="1:2" x14ac:dyDescent="0.75">
      <c r="A17" s="269" t="s">
        <v>3131</v>
      </c>
      <c r="B17" s="216" t="str">
        <f t="shared" si="0"/>
        <v>2019 dollars / megawatt-hour (MWh)</v>
      </c>
    </row>
    <row r="18" spans="1:2" x14ac:dyDescent="0.75">
      <c r="A18" s="269" t="s">
        <v>2601</v>
      </c>
      <c r="B18" s="216" t="str">
        <f t="shared" si="0"/>
        <v>cubic km / yr</v>
      </c>
    </row>
    <row r="19" spans="1:2" x14ac:dyDescent="0.75">
      <c r="A19" s="269" t="s">
        <v>2502</v>
      </c>
      <c r="B19" s="216" t="str">
        <f t="shared" si="0"/>
        <v>trillion passenger-miles / year</v>
      </c>
    </row>
    <row r="20" spans="1:2" x14ac:dyDescent="0.75">
      <c r="A20" s="269" t="s">
        <v>2503</v>
      </c>
      <c r="B20" s="216" t="str">
        <f t="shared" si="0"/>
        <v>trillion freight ton-miles / year</v>
      </c>
    </row>
    <row r="21" spans="1:2" x14ac:dyDescent="0.75">
      <c r="A21" s="269" t="s">
        <v>520</v>
      </c>
      <c r="B21" s="216" t="str">
        <f t="shared" si="0"/>
        <v>million vehicles / year</v>
      </c>
    </row>
    <row r="22" spans="1:2" x14ac:dyDescent="0.75">
      <c r="A22" s="269" t="s">
        <v>2480</v>
      </c>
      <c r="B22" s="216" t="str">
        <f t="shared" si="0"/>
        <v>thousand vehicles / year</v>
      </c>
    </row>
    <row r="23" spans="1:2" x14ac:dyDescent="0.75">
      <c r="A23" s="269" t="s">
        <v>2479</v>
      </c>
      <c r="B23" s="216" t="str">
        <f t="shared" si="0"/>
        <v>million vehicles</v>
      </c>
    </row>
    <row r="24" spans="1:2" x14ac:dyDescent="0.75">
      <c r="A24" s="269" t="s">
        <v>2512</v>
      </c>
      <c r="B24" s="216" t="str">
        <f t="shared" si="0"/>
        <v>thousand vehicles</v>
      </c>
    </row>
    <row r="25" spans="1:2" x14ac:dyDescent="0.75">
      <c r="A25" s="269" t="s">
        <v>496</v>
      </c>
      <c r="B25" s="216" t="str">
        <f t="shared" si="0"/>
        <v>quads / year</v>
      </c>
    </row>
    <row r="26" spans="1:2" x14ac:dyDescent="0.75">
      <c r="A26" s="269" t="s">
        <v>3132</v>
      </c>
      <c r="B26" s="216" t="str">
        <f>A26</f>
        <v>thousand BTU / 2019 dollar</v>
      </c>
    </row>
    <row r="27" spans="1:2" x14ac:dyDescent="0.75">
      <c r="A27" s="269" t="s">
        <v>2485</v>
      </c>
      <c r="B27" s="216" t="str">
        <f t="shared" si="0"/>
        <v>millions of short tons / year</v>
      </c>
    </row>
    <row r="28" spans="1:2" x14ac:dyDescent="0.75">
      <c r="A28" s="269" t="s">
        <v>2486</v>
      </c>
      <c r="B28" s="216" t="str">
        <f t="shared" si="0"/>
        <v>trillion cubic feet / year</v>
      </c>
    </row>
    <row r="29" spans="1:2" x14ac:dyDescent="0.75">
      <c r="A29" s="269" t="s">
        <v>2418</v>
      </c>
      <c r="B29" s="216" t="str">
        <f t="shared" si="0"/>
        <v>million barrels / year</v>
      </c>
    </row>
    <row r="30" spans="1:2" x14ac:dyDescent="0.75">
      <c r="A30" s="269" t="s">
        <v>2804</v>
      </c>
      <c r="B30" s="216" t="str">
        <f t="shared" si="0"/>
        <v>million gallons / year</v>
      </c>
    </row>
    <row r="31" spans="1:2" x14ac:dyDescent="0.75">
      <c r="A31" s="269" t="s">
        <v>2553</v>
      </c>
      <c r="B31" s="216" t="str">
        <f t="shared" si="0"/>
        <v>trillion BTU / year</v>
      </c>
    </row>
    <row r="32" spans="1:2" x14ac:dyDescent="0.75">
      <c r="A32" s="269" t="s">
        <v>3133</v>
      </c>
      <c r="B32" s="216" t="str">
        <f t="shared" si="0"/>
        <v>2019 dollars / short ton</v>
      </c>
    </row>
    <row r="33" spans="1:2" x14ac:dyDescent="0.75">
      <c r="A33" s="269" t="s">
        <v>3134</v>
      </c>
      <c r="B33" s="216" t="str">
        <f t="shared" si="0"/>
        <v>2019 dollars / thousand cubic feet</v>
      </c>
    </row>
    <row r="34" spans="1:2" x14ac:dyDescent="0.75">
      <c r="A34" s="269" t="s">
        <v>3135</v>
      </c>
      <c r="B34" s="216" t="str">
        <f t="shared" si="0"/>
        <v>2019 dollars / gallon</v>
      </c>
    </row>
    <row r="35" spans="1:2" x14ac:dyDescent="0.75">
      <c r="A35" s="269" t="s">
        <v>3136</v>
      </c>
      <c r="B35" s="216" t="str">
        <f t="shared" si="0"/>
        <v>2019 dollars / barrel</v>
      </c>
    </row>
    <row r="36" spans="1:2" x14ac:dyDescent="0.75">
      <c r="A36" s="269" t="s">
        <v>3137</v>
      </c>
      <c r="B36" s="216" t="str">
        <f t="shared" si="0"/>
        <v>2019 dollars / kg</v>
      </c>
    </row>
    <row r="37" spans="1:2" x14ac:dyDescent="0.75">
      <c r="A37" s="269" t="s">
        <v>3138</v>
      </c>
      <c r="B37" s="216" t="str">
        <f t="shared" si="0"/>
        <v>2019 dollars / kilowatt-hour (kWh)</v>
      </c>
    </row>
    <row r="38" spans="1:2" x14ac:dyDescent="0.75">
      <c r="A38" s="269" t="s">
        <v>3139</v>
      </c>
      <c r="B38" s="216" t="str">
        <f t="shared" si="0"/>
        <v>cost of eqpt. to capture 1 metric ton CO2e/yr (2019 dollars)</v>
      </c>
    </row>
    <row r="39" spans="1:2" x14ac:dyDescent="0.75">
      <c r="A39" s="269" t="s">
        <v>3140</v>
      </c>
      <c r="B39" s="216" t="str">
        <f t="shared" si="0"/>
        <v>million 2019 dollars / megawatt (MW)</v>
      </c>
    </row>
    <row r="40" spans="1:2" x14ac:dyDescent="0.75">
      <c r="A40" s="269" t="s">
        <v>3141</v>
      </c>
      <c r="B40" s="216" t="str">
        <f t="shared" si="0"/>
        <v>cost of eqpt. to produce 1 kg H2/yr (2019 dollars)</v>
      </c>
    </row>
    <row r="42" spans="1:2" x14ac:dyDescent="0.75">
      <c r="A42" s="484" t="s">
        <v>3024</v>
      </c>
      <c r="B42" s="484"/>
    </row>
    <row r="43" spans="1:2" x14ac:dyDescent="0.75">
      <c r="A43" s="267" t="s">
        <v>3021</v>
      </c>
      <c r="B43" s="267" t="s">
        <v>3022</v>
      </c>
    </row>
    <row r="44" spans="1:2" x14ac:dyDescent="0.75">
      <c r="A44" s="205" t="s">
        <v>147</v>
      </c>
      <c r="B44" s="216" t="str">
        <f t="shared" ref="B44:B45" si="1">A44</f>
        <v>$/metric ton CO2e</v>
      </c>
    </row>
    <row r="45" spans="1:2" x14ac:dyDescent="0.75">
      <c r="A45" s="205" t="s">
        <v>149</v>
      </c>
      <c r="B45" s="216"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9" sqref="J19"/>
    </sheetView>
  </sheetViews>
  <sheetFormatPr defaultColWidth="9.1328125" defaultRowHeight="14.75" x14ac:dyDescent="0.75"/>
  <cols>
    <col min="1" max="1" width="37.26953125" style="73" customWidth="1"/>
    <col min="2" max="2" width="27.40625" style="73" customWidth="1"/>
    <col min="3" max="3" width="9" style="4" customWidth="1"/>
    <col min="4" max="4" width="18.7265625" style="73" customWidth="1"/>
    <col min="5" max="5" width="18.1328125" style="73" customWidth="1"/>
    <col min="6" max="6" width="34.1328125" style="4" customWidth="1"/>
    <col min="7" max="7" width="95" style="73" customWidth="1"/>
    <col min="8" max="8" width="37.40625" style="73" customWidth="1"/>
    <col min="9" max="9" width="34.26953125" style="73" customWidth="1"/>
    <col min="10" max="10" width="25.40625" style="73" customWidth="1"/>
    <col min="11" max="11" width="11.1328125" style="73" customWidth="1"/>
    <col min="12" max="13" width="16" style="73" customWidth="1"/>
    <col min="14" max="14" width="37.40625" style="73" customWidth="1"/>
    <col min="15" max="15" width="25.40625" style="73" customWidth="1"/>
    <col min="16" max="16" width="11.1328125" style="73" customWidth="1"/>
    <col min="17" max="18" width="16" style="73" customWidth="1"/>
    <col min="19" max="19" width="37.40625" style="73" customWidth="1"/>
    <col min="20" max="16384" width="9.1328125" style="73"/>
  </cols>
  <sheetData>
    <row r="1" spans="1:19" s="215" customFormat="1" ht="29.5" x14ac:dyDescent="0.7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ht="88.5" x14ac:dyDescent="0.75">
      <c r="A2" s="219" t="s">
        <v>2444</v>
      </c>
      <c r="B2" s="217" t="s">
        <v>2445</v>
      </c>
      <c r="C2" s="265">
        <v>1</v>
      </c>
      <c r="D2" s="217" t="s">
        <v>65</v>
      </c>
      <c r="E2" s="217" t="s">
        <v>66</v>
      </c>
      <c r="F2" s="4" t="str">
        <f>UnitControlCenter!$B$3</f>
        <v>million metric tons / year</v>
      </c>
      <c r="G2" s="217" t="s">
        <v>188</v>
      </c>
      <c r="J2" s="4" t="s">
        <v>3428</v>
      </c>
      <c r="K2" s="4">
        <v>2030</v>
      </c>
      <c r="L2" s="6">
        <f>0.48*'Target Calculations'!B695</f>
        <v>3252.2432784287093</v>
      </c>
      <c r="M2" s="6">
        <f>0.5*'Target Calculations'!B695</f>
        <v>3387.7534150299057</v>
      </c>
      <c r="N2" s="4" t="s">
        <v>3429</v>
      </c>
    </row>
    <row r="3" spans="1:19" x14ac:dyDescent="0.75">
      <c r="A3" s="219" t="s">
        <v>2444</v>
      </c>
      <c r="B3" s="217" t="s">
        <v>2446</v>
      </c>
      <c r="C3" s="221">
        <v>1</v>
      </c>
      <c r="D3" s="218" t="s">
        <v>65</v>
      </c>
      <c r="E3" s="218" t="s">
        <v>66</v>
      </c>
      <c r="F3" s="4" t="str">
        <f>UnitControlCenter!$B$3</f>
        <v>million metric tons / year</v>
      </c>
      <c r="G3" s="217" t="s">
        <v>2415</v>
      </c>
      <c r="I3" s="217"/>
    </row>
    <row r="4" spans="1:19" ht="73.75" x14ac:dyDescent="0.75">
      <c r="A4" s="219" t="s">
        <v>2444</v>
      </c>
      <c r="B4" s="218" t="s">
        <v>2447</v>
      </c>
      <c r="C4" s="265">
        <v>1</v>
      </c>
      <c r="D4" s="217" t="s">
        <v>67</v>
      </c>
      <c r="E4" s="217" t="s">
        <v>68</v>
      </c>
      <c r="F4" s="4" t="str">
        <f>UnitControlCenter!$B$3</f>
        <v>million metric tons / year</v>
      </c>
      <c r="G4" s="217" t="s">
        <v>2996</v>
      </c>
      <c r="H4" s="217" t="s">
        <v>2997</v>
      </c>
      <c r="I4" s="217" t="s">
        <v>2998</v>
      </c>
    </row>
    <row r="5" spans="1:19" ht="29.5" x14ac:dyDescent="0.75">
      <c r="A5" s="219" t="s">
        <v>2444</v>
      </c>
      <c r="B5" s="218" t="s">
        <v>2448</v>
      </c>
      <c r="C5" s="265">
        <v>1</v>
      </c>
      <c r="D5" s="217" t="s">
        <v>67</v>
      </c>
      <c r="E5" s="217" t="s">
        <v>68</v>
      </c>
      <c r="F5" s="4" t="str">
        <f>UnitControlCenter!$B$3</f>
        <v>million metric tons / year</v>
      </c>
      <c r="G5" s="217" t="s">
        <v>2999</v>
      </c>
      <c r="H5" s="217" t="s">
        <v>3000</v>
      </c>
      <c r="I5" s="217" t="s">
        <v>3001</v>
      </c>
    </row>
    <row r="6" spans="1:19" ht="29.5" x14ac:dyDescent="0.75">
      <c r="A6" s="219" t="s">
        <v>2444</v>
      </c>
      <c r="B6" s="218" t="s">
        <v>2449</v>
      </c>
      <c r="C6" s="265">
        <v>1</v>
      </c>
      <c r="D6" s="217" t="s">
        <v>67</v>
      </c>
      <c r="E6" s="217" t="s">
        <v>68</v>
      </c>
      <c r="F6" s="4" t="str">
        <f>UnitControlCenter!$B$3</f>
        <v>million metric tons / year</v>
      </c>
      <c r="G6" s="217" t="s">
        <v>2772</v>
      </c>
      <c r="H6" s="73" t="s">
        <v>2773</v>
      </c>
      <c r="I6" s="217" t="s">
        <v>2774</v>
      </c>
    </row>
    <row r="7" spans="1:19" x14ac:dyDescent="0.75">
      <c r="A7" s="219" t="s">
        <v>2444</v>
      </c>
      <c r="B7" s="218" t="s">
        <v>3080</v>
      </c>
      <c r="C7" s="266">
        <v>0</v>
      </c>
      <c r="D7" s="217" t="s">
        <v>65</v>
      </c>
      <c r="E7" s="217" t="s">
        <v>66</v>
      </c>
      <c r="F7" s="1" t="str">
        <f>UnitControlCenter!$B$4</f>
        <v>g CO2e / 2019 dollar</v>
      </c>
      <c r="G7" s="217" t="s">
        <v>3026</v>
      </c>
      <c r="I7" s="217"/>
    </row>
    <row r="8" spans="1:19" x14ac:dyDescent="0.75">
      <c r="A8" s="219" t="s">
        <v>2444</v>
      </c>
      <c r="B8" s="218" t="s">
        <v>140</v>
      </c>
      <c r="C8" s="265">
        <v>1</v>
      </c>
      <c r="D8" s="217" t="s">
        <v>65</v>
      </c>
      <c r="E8" s="217" t="s">
        <v>66</v>
      </c>
      <c r="F8" s="4" t="str">
        <f>UnitControlCenter!$B$3</f>
        <v>million metric tons / year</v>
      </c>
      <c r="G8" s="217" t="s">
        <v>2558</v>
      </c>
      <c r="I8" s="217"/>
    </row>
    <row r="9" spans="1:19" x14ac:dyDescent="0.75">
      <c r="A9" s="219" t="s">
        <v>2444</v>
      </c>
      <c r="B9" s="218" t="s">
        <v>2556</v>
      </c>
      <c r="C9" s="265">
        <v>1</v>
      </c>
      <c r="D9" s="217" t="s">
        <v>65</v>
      </c>
      <c r="E9" s="217" t="s">
        <v>66</v>
      </c>
      <c r="F9" s="4" t="str">
        <f>UnitControlCenter!$B$3</f>
        <v>million metric tons / year</v>
      </c>
      <c r="G9" s="217" t="s">
        <v>2559</v>
      </c>
      <c r="I9" s="217"/>
    </row>
    <row r="10" spans="1:19" x14ac:dyDescent="0.75">
      <c r="A10" s="219" t="s">
        <v>2444</v>
      </c>
      <c r="B10" s="218" t="s">
        <v>2630</v>
      </c>
      <c r="C10" s="265">
        <v>1</v>
      </c>
      <c r="D10" s="217" t="s">
        <v>65</v>
      </c>
      <c r="E10" s="217" t="s">
        <v>66</v>
      </c>
      <c r="F10" s="4" t="str">
        <f>UnitControlCenter!$B$3</f>
        <v>million metric tons / year</v>
      </c>
      <c r="G10" s="217" t="s">
        <v>2641</v>
      </c>
      <c r="I10" s="217"/>
    </row>
    <row r="11" spans="1:19" x14ac:dyDescent="0.75">
      <c r="A11" s="219" t="s">
        <v>2444</v>
      </c>
      <c r="B11" s="218" t="s">
        <v>98</v>
      </c>
      <c r="C11" s="265">
        <v>1</v>
      </c>
      <c r="D11" s="217" t="s">
        <v>65</v>
      </c>
      <c r="E11" s="217" t="s">
        <v>66</v>
      </c>
      <c r="F11" s="4" t="str">
        <f>UnitControlCenter!$B$3</f>
        <v>million metric tons / year</v>
      </c>
      <c r="G11" s="217" t="s">
        <v>2560</v>
      </c>
      <c r="I11" s="217"/>
    </row>
    <row r="12" spans="1:19" x14ac:dyDescent="0.75">
      <c r="A12" s="219" t="s">
        <v>2444</v>
      </c>
      <c r="B12" s="218" t="s">
        <v>9</v>
      </c>
      <c r="C12" s="265">
        <v>1</v>
      </c>
      <c r="D12" s="217" t="s">
        <v>65</v>
      </c>
      <c r="E12" s="217" t="s">
        <v>66</v>
      </c>
      <c r="F12" s="4" t="str">
        <f>UnitControlCenter!$B$3</f>
        <v>million metric tons / year</v>
      </c>
      <c r="G12" s="217" t="s">
        <v>2585</v>
      </c>
      <c r="I12" s="217"/>
    </row>
    <row r="13" spans="1:19" x14ac:dyDescent="0.75">
      <c r="A13" s="219" t="s">
        <v>2444</v>
      </c>
      <c r="B13" s="218" t="s">
        <v>2557</v>
      </c>
      <c r="C13" s="265">
        <v>1</v>
      </c>
      <c r="D13" s="217" t="s">
        <v>65</v>
      </c>
      <c r="E13" s="217" t="s">
        <v>66</v>
      </c>
      <c r="F13" s="4" t="str">
        <f>UnitControlCenter!$B$3</f>
        <v>million metric tons / year</v>
      </c>
      <c r="G13" s="217" t="s">
        <v>2561</v>
      </c>
      <c r="I13" s="217"/>
    </row>
    <row r="14" spans="1:19" x14ac:dyDescent="0.75">
      <c r="A14" s="219" t="s">
        <v>2444</v>
      </c>
      <c r="B14" s="218" t="s">
        <v>4</v>
      </c>
      <c r="C14" s="265">
        <v>1</v>
      </c>
      <c r="D14" s="217" t="s">
        <v>65</v>
      </c>
      <c r="E14" s="217" t="s">
        <v>66</v>
      </c>
      <c r="F14" s="4" t="str">
        <f>UnitControlCenter!$B$3</f>
        <v>million metric tons / year</v>
      </c>
      <c r="G14" s="217" t="s">
        <v>2562</v>
      </c>
      <c r="I14" s="217"/>
    </row>
    <row r="15" spans="1:19" ht="15.5" thickBot="1" x14ac:dyDescent="0.9">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75">
      <c r="A16" s="218" t="s">
        <v>2450</v>
      </c>
      <c r="B16" s="218" t="s">
        <v>2301</v>
      </c>
      <c r="C16" s="265">
        <v>1</v>
      </c>
      <c r="D16" s="217" t="s">
        <v>65</v>
      </c>
      <c r="E16" s="217" t="s">
        <v>66</v>
      </c>
      <c r="F16" s="4" t="str">
        <f>UnitControlCenter!$B$3</f>
        <v>million metric tons / year</v>
      </c>
      <c r="G16" s="217" t="s">
        <v>2438</v>
      </c>
      <c r="I16" s="217"/>
    </row>
    <row r="17" spans="1:19" x14ac:dyDescent="0.75">
      <c r="A17" s="218" t="s">
        <v>2450</v>
      </c>
      <c r="B17" s="219" t="s">
        <v>2317</v>
      </c>
      <c r="C17" s="265">
        <v>1</v>
      </c>
      <c r="D17" s="217" t="s">
        <v>65</v>
      </c>
      <c r="E17" s="217" t="s">
        <v>66</v>
      </c>
      <c r="F17" s="4" t="str">
        <f>UnitControlCenter!$B$3</f>
        <v>million metric tons / year</v>
      </c>
      <c r="G17" s="217" t="s">
        <v>2429</v>
      </c>
      <c r="I17" s="217"/>
    </row>
    <row r="18" spans="1:19" x14ac:dyDescent="0.75">
      <c r="A18" s="218" t="s">
        <v>2450</v>
      </c>
      <c r="B18" s="219" t="s">
        <v>2319</v>
      </c>
      <c r="C18" s="265">
        <v>1</v>
      </c>
      <c r="D18" s="217" t="s">
        <v>65</v>
      </c>
      <c r="E18" s="217" t="s">
        <v>66</v>
      </c>
      <c r="F18" s="4" t="str">
        <f>UnitControlCenter!$B$3</f>
        <v>million metric tons / year</v>
      </c>
      <c r="G18" s="217" t="s">
        <v>2428</v>
      </c>
      <c r="I18" s="217"/>
    </row>
    <row r="19" spans="1:19" x14ac:dyDescent="0.75">
      <c r="A19" s="218" t="s">
        <v>2450</v>
      </c>
      <c r="B19" s="219" t="s">
        <v>2425</v>
      </c>
      <c r="C19" s="265">
        <v>1</v>
      </c>
      <c r="D19" s="217" t="s">
        <v>65</v>
      </c>
      <c r="E19" s="217" t="s">
        <v>66</v>
      </c>
      <c r="F19" s="4" t="str">
        <f>UnitControlCenter!$B$3</f>
        <v>million metric tons / year</v>
      </c>
      <c r="G19" s="217" t="s">
        <v>2427</v>
      </c>
      <c r="I19" s="217"/>
    </row>
    <row r="20" spans="1:19" x14ac:dyDescent="0.75">
      <c r="A20" s="218" t="s">
        <v>2450</v>
      </c>
      <c r="B20" s="219" t="s">
        <v>2424</v>
      </c>
      <c r="C20" s="265">
        <v>1</v>
      </c>
      <c r="D20" s="217" t="s">
        <v>65</v>
      </c>
      <c r="E20" s="217" t="s">
        <v>66</v>
      </c>
      <c r="F20" s="4" t="str">
        <f>UnitControlCenter!$B$5</f>
        <v>thousand metric tons / year</v>
      </c>
      <c r="G20" s="217" t="s">
        <v>2433</v>
      </c>
      <c r="I20" s="217"/>
    </row>
    <row r="21" spans="1:19" x14ac:dyDescent="0.75">
      <c r="A21" s="218" t="s">
        <v>2450</v>
      </c>
      <c r="B21" s="219" t="s">
        <v>2308</v>
      </c>
      <c r="C21" s="265">
        <v>1</v>
      </c>
      <c r="D21" s="217" t="s">
        <v>65</v>
      </c>
      <c r="E21" s="217" t="s">
        <v>66</v>
      </c>
      <c r="F21" s="4" t="str">
        <f>UnitControlCenter!$B$5</f>
        <v>thousand metric tons / year</v>
      </c>
      <c r="G21" s="217" t="s">
        <v>2434</v>
      </c>
      <c r="I21" s="217"/>
    </row>
    <row r="22" spans="1:19" x14ac:dyDescent="0.75">
      <c r="A22" s="218" t="s">
        <v>2450</v>
      </c>
      <c r="B22" s="219" t="s">
        <v>2313</v>
      </c>
      <c r="C22" s="265">
        <v>1</v>
      </c>
      <c r="D22" s="217" t="s">
        <v>65</v>
      </c>
      <c r="E22" s="217" t="s">
        <v>66</v>
      </c>
      <c r="F22" s="4" t="str">
        <f>UnitControlCenter!$B$5</f>
        <v>thousand metric tons / year</v>
      </c>
      <c r="G22" s="217" t="s">
        <v>2431</v>
      </c>
      <c r="I22" s="217"/>
    </row>
    <row r="23" spans="1:19" x14ac:dyDescent="0.75">
      <c r="A23" s="218" t="s">
        <v>2450</v>
      </c>
      <c r="B23" s="219" t="s">
        <v>2315</v>
      </c>
      <c r="C23" s="265">
        <v>1</v>
      </c>
      <c r="D23" s="217" t="s">
        <v>65</v>
      </c>
      <c r="E23" s="217" t="s">
        <v>66</v>
      </c>
      <c r="F23" s="4" t="str">
        <f>UnitControlCenter!$B$5</f>
        <v>thousand metric tons / year</v>
      </c>
      <c r="G23" s="217" t="s">
        <v>2430</v>
      </c>
      <c r="I23" s="217"/>
    </row>
    <row r="24" spans="1:19" x14ac:dyDescent="0.75">
      <c r="A24" s="218" t="s">
        <v>2450</v>
      </c>
      <c r="B24" s="219" t="s">
        <v>2306</v>
      </c>
      <c r="C24" s="265">
        <v>1</v>
      </c>
      <c r="D24" s="217" t="s">
        <v>65</v>
      </c>
      <c r="E24" s="217" t="s">
        <v>66</v>
      </c>
      <c r="F24" s="4" t="str">
        <f>UnitControlCenter!$B$3</f>
        <v>million metric tons / year</v>
      </c>
      <c r="G24" s="217" t="s">
        <v>2435</v>
      </c>
      <c r="I24" s="217"/>
    </row>
    <row r="25" spans="1:19" x14ac:dyDescent="0.75">
      <c r="A25" s="218" t="s">
        <v>2450</v>
      </c>
      <c r="B25" s="219" t="s">
        <v>2303</v>
      </c>
      <c r="C25" s="265">
        <v>1</v>
      </c>
      <c r="D25" s="217" t="s">
        <v>65</v>
      </c>
      <c r="E25" s="217" t="s">
        <v>66</v>
      </c>
      <c r="F25" s="4" t="str">
        <f>UnitControlCenter!$B$5</f>
        <v>thousand metric tons / year</v>
      </c>
      <c r="G25" s="217" t="s">
        <v>2437</v>
      </c>
      <c r="I25" s="217"/>
    </row>
    <row r="26" spans="1:19" x14ac:dyDescent="0.75">
      <c r="A26" s="218" t="s">
        <v>2450</v>
      </c>
      <c r="B26" s="219" t="s">
        <v>2311</v>
      </c>
      <c r="C26" s="265">
        <v>1</v>
      </c>
      <c r="D26" s="217" t="s">
        <v>65</v>
      </c>
      <c r="E26" s="217" t="s">
        <v>66</v>
      </c>
      <c r="F26" s="4" t="str">
        <f>UnitControlCenter!$B$3</f>
        <v>million metric tons / year</v>
      </c>
      <c r="G26" s="217" t="s">
        <v>2432</v>
      </c>
      <c r="I26" s="217"/>
    </row>
    <row r="27" spans="1:19" ht="15.5" thickBot="1" x14ac:dyDescent="0.9">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3.75" x14ac:dyDescent="0.75">
      <c r="A28" s="218" t="s">
        <v>2451</v>
      </c>
      <c r="B28" s="218" t="s">
        <v>2447</v>
      </c>
      <c r="C28" s="265">
        <v>1</v>
      </c>
      <c r="D28" s="217" t="s">
        <v>67</v>
      </c>
      <c r="E28" s="217" t="s">
        <v>68</v>
      </c>
      <c r="F28" s="4" t="str">
        <f>UnitControlCenter!$B$3</f>
        <v>million metric tons / year</v>
      </c>
      <c r="G28" s="217" t="s">
        <v>3095</v>
      </c>
      <c r="H28" s="73" t="s">
        <v>3096</v>
      </c>
      <c r="I28" s="217" t="s">
        <v>3097</v>
      </c>
    </row>
    <row r="29" spans="1:19" ht="88.5" x14ac:dyDescent="0.75">
      <c r="A29" s="218" t="s">
        <v>2451</v>
      </c>
      <c r="B29" s="218" t="s">
        <v>2642</v>
      </c>
      <c r="C29" s="265">
        <v>1</v>
      </c>
      <c r="D29" s="217" t="s">
        <v>67</v>
      </c>
      <c r="E29" s="217" t="s">
        <v>68</v>
      </c>
      <c r="F29" s="4" t="str">
        <f>UnitControlCenter!$B$3</f>
        <v>million metric tons / year</v>
      </c>
      <c r="G29" s="217" t="s">
        <v>3098</v>
      </c>
      <c r="H29" s="73" t="s">
        <v>3099</v>
      </c>
      <c r="I29" s="217" t="s">
        <v>3100</v>
      </c>
    </row>
    <row r="30" spans="1:19" ht="59" x14ac:dyDescent="0.75">
      <c r="A30" s="218" t="s">
        <v>2451</v>
      </c>
      <c r="B30" s="218" t="s">
        <v>2452</v>
      </c>
      <c r="C30" s="273">
        <v>1</v>
      </c>
      <c r="D30" s="217" t="s">
        <v>67</v>
      </c>
      <c r="E30" s="217" t="s">
        <v>68</v>
      </c>
      <c r="F30" s="7" t="str">
        <f>UnitControlCenter!$B$3</f>
        <v>million metric tons / year</v>
      </c>
      <c r="G30" s="264" t="s">
        <v>3101</v>
      </c>
      <c r="H30" s="264" t="s">
        <v>3102</v>
      </c>
      <c r="I30" s="217" t="s">
        <v>3103</v>
      </c>
    </row>
    <row r="31" spans="1:19" ht="15.5" thickBot="1" x14ac:dyDescent="0.9">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88.5" x14ac:dyDescent="0.75">
      <c r="A32" s="218" t="s">
        <v>2915</v>
      </c>
      <c r="B32" s="218" t="s">
        <v>2735</v>
      </c>
      <c r="C32" s="265">
        <v>1</v>
      </c>
      <c r="D32" s="217" t="s">
        <v>65</v>
      </c>
      <c r="E32" s="217" t="s">
        <v>3222</v>
      </c>
      <c r="F32" s="4" t="str">
        <f>UnitControlCenter!$B$3</f>
        <v>million metric tons / year</v>
      </c>
      <c r="G32" s="73" t="s">
        <v>3271</v>
      </c>
      <c r="I32" s="217"/>
    </row>
    <row r="33" spans="1:19" x14ac:dyDescent="0.75">
      <c r="A33" s="218" t="s">
        <v>2915</v>
      </c>
      <c r="B33" s="218" t="s">
        <v>140</v>
      </c>
      <c r="C33" s="265">
        <v>1</v>
      </c>
      <c r="D33" s="217" t="s">
        <v>65</v>
      </c>
      <c r="E33" s="217" t="s">
        <v>3222</v>
      </c>
      <c r="F33" s="4" t="str">
        <f>UnitControlCenter!$B$3</f>
        <v>million metric tons / year</v>
      </c>
      <c r="G33" s="217" t="s">
        <v>2558</v>
      </c>
      <c r="I33" s="217"/>
    </row>
    <row r="34" spans="1:19" x14ac:dyDescent="0.75">
      <c r="A34" s="218" t="s">
        <v>2915</v>
      </c>
      <c r="B34" s="218" t="s">
        <v>2556</v>
      </c>
      <c r="C34" s="265">
        <v>1</v>
      </c>
      <c r="D34" s="217" t="s">
        <v>65</v>
      </c>
      <c r="E34" s="217" t="s">
        <v>3222</v>
      </c>
      <c r="F34" s="4" t="str">
        <f>UnitControlCenter!$B$3</f>
        <v>million metric tons / year</v>
      </c>
      <c r="G34" s="217" t="s">
        <v>2559</v>
      </c>
      <c r="I34" s="217"/>
    </row>
    <row r="35" spans="1:19" x14ac:dyDescent="0.75">
      <c r="A35" s="218" t="s">
        <v>2915</v>
      </c>
      <c r="B35" s="218" t="s">
        <v>2630</v>
      </c>
      <c r="C35" s="265">
        <v>1</v>
      </c>
      <c r="D35" s="217" t="s">
        <v>65</v>
      </c>
      <c r="E35" s="217" t="s">
        <v>3222</v>
      </c>
      <c r="F35" s="4" t="str">
        <f>UnitControlCenter!$B$3</f>
        <v>million metric tons / year</v>
      </c>
      <c r="G35" s="217" t="s">
        <v>2641</v>
      </c>
      <c r="I35" s="217"/>
    </row>
    <row r="36" spans="1:19" x14ac:dyDescent="0.75">
      <c r="A36" s="218" t="s">
        <v>2915</v>
      </c>
      <c r="B36" s="218" t="s">
        <v>98</v>
      </c>
      <c r="C36" s="265">
        <v>1</v>
      </c>
      <c r="D36" s="217" t="s">
        <v>65</v>
      </c>
      <c r="E36" s="217" t="s">
        <v>3222</v>
      </c>
      <c r="F36" s="4" t="str">
        <f>UnitControlCenter!$B$3</f>
        <v>million metric tons / year</v>
      </c>
      <c r="G36" s="217" t="s">
        <v>2560</v>
      </c>
      <c r="I36" s="217"/>
    </row>
    <row r="37" spans="1:19" ht="29.5" x14ac:dyDescent="0.75">
      <c r="A37" s="218" t="s">
        <v>2915</v>
      </c>
      <c r="B37" s="218" t="s">
        <v>9</v>
      </c>
      <c r="C37" s="265">
        <v>1</v>
      </c>
      <c r="D37" s="217" t="s">
        <v>65</v>
      </c>
      <c r="E37" s="217" t="s">
        <v>3222</v>
      </c>
      <c r="F37" s="4" t="str">
        <f>UnitControlCenter!$B$3</f>
        <v>million metric tons / year</v>
      </c>
      <c r="G37" s="217" t="s">
        <v>3272</v>
      </c>
      <c r="I37" s="217"/>
    </row>
    <row r="38" spans="1:19" ht="15.5" thickBot="1" x14ac:dyDescent="0.9">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29.5" x14ac:dyDescent="0.75">
      <c r="A39" s="218" t="s">
        <v>389</v>
      </c>
      <c r="B39" s="218" t="s">
        <v>3175</v>
      </c>
      <c r="C39" s="265">
        <v>1</v>
      </c>
      <c r="D39" s="217" t="s">
        <v>67</v>
      </c>
      <c r="E39" s="217" t="s">
        <v>476</v>
      </c>
      <c r="F39" s="4" t="str">
        <f>UnitControlCenter!$B$7</f>
        <v>2019 dollars / ton CO2e abated, Annual average abatement (MtCO2e)</v>
      </c>
      <c r="G39" s="73" t="s">
        <v>3273</v>
      </c>
      <c r="I39" s="217"/>
    </row>
    <row r="40" spans="1:19" ht="30.25" thickBot="1" x14ac:dyDescent="0.9">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4.25" x14ac:dyDescent="0.7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75">
      <c r="A42" s="218" t="s">
        <v>2453</v>
      </c>
      <c r="B42" s="256" t="s">
        <v>2937</v>
      </c>
      <c r="C42" s="265">
        <v>1</v>
      </c>
      <c r="D42" s="217" t="s">
        <v>65</v>
      </c>
      <c r="E42" s="217" t="s">
        <v>66</v>
      </c>
      <c r="F42" s="4" t="str">
        <f>UnitControlCenter!$B$8</f>
        <v>billion 2019 dollars / year</v>
      </c>
      <c r="G42" s="73" t="s">
        <v>2929</v>
      </c>
      <c r="I42" s="217"/>
    </row>
    <row r="43" spans="1:19" ht="59" x14ac:dyDescent="0.75">
      <c r="A43" s="218" t="s">
        <v>2453</v>
      </c>
      <c r="B43" s="218" t="s">
        <v>3164</v>
      </c>
      <c r="C43" s="284">
        <v>1</v>
      </c>
      <c r="D43" s="217" t="s">
        <v>67</v>
      </c>
      <c r="E43" s="217" t="s">
        <v>68</v>
      </c>
      <c r="F43" s="4" t="str">
        <f>UnitControlCenter!$B$8</f>
        <v>billion 2019 dollars / year</v>
      </c>
      <c r="G43" s="4" t="s">
        <v>3165</v>
      </c>
      <c r="H43" s="4" t="s">
        <v>3166</v>
      </c>
      <c r="I43" s="4" t="s">
        <v>3167</v>
      </c>
    </row>
    <row r="44" spans="1:19" ht="29.5" x14ac:dyDescent="0.75">
      <c r="A44" s="218" t="s">
        <v>2453</v>
      </c>
      <c r="B44" s="256" t="s">
        <v>3169</v>
      </c>
      <c r="C44" s="273">
        <v>1</v>
      </c>
      <c r="D44" s="217" t="s">
        <v>65</v>
      </c>
      <c r="E44" s="217" t="s">
        <v>66</v>
      </c>
      <c r="F44" s="7" t="str">
        <f>UnitControlCenter!$B$9</f>
        <v>billion 2019 dollars</v>
      </c>
      <c r="G44" s="264" t="s">
        <v>3171</v>
      </c>
      <c r="H44" s="264"/>
      <c r="I44" s="217"/>
    </row>
    <row r="45" spans="1:19" s="264" customFormat="1" ht="29.5" x14ac:dyDescent="0.75">
      <c r="A45" s="218" t="s">
        <v>2453</v>
      </c>
      <c r="B45" s="256" t="s">
        <v>3172</v>
      </c>
      <c r="C45" s="273">
        <v>1</v>
      </c>
      <c r="D45" s="217" t="s">
        <v>65</v>
      </c>
      <c r="E45" s="217" t="s">
        <v>66</v>
      </c>
      <c r="F45" s="7" t="str">
        <f>UnitControlCenter!$B$8</f>
        <v>billion 2019 dollars / year</v>
      </c>
      <c r="G45" s="264" t="s">
        <v>3173</v>
      </c>
      <c r="I45" s="217"/>
    </row>
    <row r="46" spans="1:19" ht="118.75" thickBot="1" x14ac:dyDescent="0.9">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29.5" x14ac:dyDescent="0.75">
      <c r="A47" s="218" t="s">
        <v>3067</v>
      </c>
      <c r="B47" s="256" t="s">
        <v>3084</v>
      </c>
      <c r="C47" s="278">
        <v>1</v>
      </c>
      <c r="D47" s="217" t="s">
        <v>67</v>
      </c>
      <c r="E47" s="217" t="s">
        <v>66</v>
      </c>
      <c r="F47" s="7" t="str">
        <f>UnitControlCenter!$B$10</f>
        <v>jobs</v>
      </c>
      <c r="G47" s="264" t="s">
        <v>3075</v>
      </c>
      <c r="H47" s="264" t="s">
        <v>3074</v>
      </c>
      <c r="I47" s="217" t="s">
        <v>2521</v>
      </c>
    </row>
    <row r="48" spans="1:19" ht="29.5" x14ac:dyDescent="0.75">
      <c r="A48" s="218" t="s">
        <v>3067</v>
      </c>
      <c r="B48" s="256" t="s">
        <v>3085</v>
      </c>
      <c r="C48" s="281">
        <v>1</v>
      </c>
      <c r="D48" s="217" t="s">
        <v>67</v>
      </c>
      <c r="E48" s="217" t="s">
        <v>66</v>
      </c>
      <c r="F48" s="7" t="str">
        <f>UnitControlCenter!$B$10</f>
        <v>jobs</v>
      </c>
      <c r="G48" s="264" t="s">
        <v>3088</v>
      </c>
      <c r="H48" s="264" t="s">
        <v>3089</v>
      </c>
      <c r="I48" s="217" t="s">
        <v>3090</v>
      </c>
    </row>
    <row r="49" spans="1:19" ht="29.5" x14ac:dyDescent="0.75">
      <c r="A49" s="218" t="s">
        <v>3067</v>
      </c>
      <c r="B49" s="256" t="s">
        <v>3148</v>
      </c>
      <c r="C49" s="283">
        <v>1</v>
      </c>
      <c r="D49" s="217" t="s">
        <v>67</v>
      </c>
      <c r="E49" s="217" t="s">
        <v>66</v>
      </c>
      <c r="F49" s="7" t="str">
        <f>UnitControlCenter!$B$10</f>
        <v>jobs</v>
      </c>
      <c r="G49" s="264" t="s">
        <v>3152</v>
      </c>
      <c r="H49" s="264" t="s">
        <v>3151</v>
      </c>
      <c r="I49" s="217" t="s">
        <v>3163</v>
      </c>
    </row>
    <row r="50" spans="1:19" ht="44.25" x14ac:dyDescent="0.75">
      <c r="A50" s="218" t="s">
        <v>3067</v>
      </c>
      <c r="B50" s="256" t="s">
        <v>3218</v>
      </c>
      <c r="C50" s="288">
        <v>1</v>
      </c>
      <c r="D50" s="217" t="s">
        <v>67</v>
      </c>
      <c r="E50" s="217" t="s">
        <v>66</v>
      </c>
      <c r="F50" s="7" t="str">
        <f>UnitControlCenter!$B$10</f>
        <v>jobs</v>
      </c>
      <c r="G50" s="264" t="s">
        <v>3217</v>
      </c>
      <c r="H50" s="264" t="s">
        <v>3074</v>
      </c>
      <c r="I50" s="217" t="s">
        <v>2521</v>
      </c>
    </row>
    <row r="51" spans="1:19" ht="29.5" x14ac:dyDescent="0.75">
      <c r="A51" s="218" t="s">
        <v>3067</v>
      </c>
      <c r="B51" s="256" t="s">
        <v>3069</v>
      </c>
      <c r="C51" s="278">
        <v>1</v>
      </c>
      <c r="D51" s="217" t="s">
        <v>67</v>
      </c>
      <c r="E51" s="217" t="s">
        <v>66</v>
      </c>
      <c r="F51" s="4" t="str">
        <f>UnitControlCenter!$B$8</f>
        <v>billion 2019 dollars / year</v>
      </c>
      <c r="G51" s="264" t="s">
        <v>3076</v>
      </c>
      <c r="H51" s="264" t="s">
        <v>3078</v>
      </c>
      <c r="I51" s="217" t="s">
        <v>2521</v>
      </c>
    </row>
    <row r="52" spans="1:19" ht="44.25" x14ac:dyDescent="0.75">
      <c r="A52" s="218" t="s">
        <v>3067</v>
      </c>
      <c r="B52" s="256" t="s">
        <v>3091</v>
      </c>
      <c r="C52" s="282">
        <v>1</v>
      </c>
      <c r="D52" s="217" t="s">
        <v>67</v>
      </c>
      <c r="E52" s="217" t="s">
        <v>66</v>
      </c>
      <c r="F52" s="4" t="str">
        <f>UnitControlCenter!$B$12</f>
        <v>% change</v>
      </c>
      <c r="G52" s="264" t="s">
        <v>3093</v>
      </c>
      <c r="H52" s="264" t="s">
        <v>3078</v>
      </c>
      <c r="I52" s="217" t="s">
        <v>2521</v>
      </c>
    </row>
    <row r="53" spans="1:19" ht="29.5" x14ac:dyDescent="0.75">
      <c r="A53" s="218" t="s">
        <v>3067</v>
      </c>
      <c r="B53" s="256" t="s">
        <v>3149</v>
      </c>
      <c r="C53" s="283">
        <v>1</v>
      </c>
      <c r="D53" s="217" t="s">
        <v>67</v>
      </c>
      <c r="E53" s="217" t="s">
        <v>66</v>
      </c>
      <c r="F53" s="4" t="str">
        <f>UnitControlCenter!$B$8</f>
        <v>billion 2019 dollars / year</v>
      </c>
      <c r="G53" s="264" t="s">
        <v>3153</v>
      </c>
      <c r="H53" s="264" t="s">
        <v>3151</v>
      </c>
      <c r="I53" s="217" t="s">
        <v>3163</v>
      </c>
    </row>
    <row r="54" spans="1:19" ht="44.25" x14ac:dyDescent="0.75">
      <c r="A54" s="218" t="s">
        <v>3067</v>
      </c>
      <c r="B54" s="256" t="s">
        <v>3083</v>
      </c>
      <c r="C54" s="278">
        <v>1</v>
      </c>
      <c r="D54" s="217" t="s">
        <v>67</v>
      </c>
      <c r="E54" s="217" t="s">
        <v>66</v>
      </c>
      <c r="F54" s="4" t="str">
        <f>UnitControlCenter!$B$8</f>
        <v>billion 2019 dollars / year</v>
      </c>
      <c r="G54" s="264" t="s">
        <v>3079</v>
      </c>
      <c r="H54" s="264" t="s">
        <v>3077</v>
      </c>
      <c r="I54" s="217" t="s">
        <v>2521</v>
      </c>
    </row>
    <row r="55" spans="1:19" ht="29.5" x14ac:dyDescent="0.75">
      <c r="A55" s="218" t="s">
        <v>3067</v>
      </c>
      <c r="B55" s="256" t="s">
        <v>3081</v>
      </c>
      <c r="C55" s="273">
        <v>1</v>
      </c>
      <c r="D55" s="217" t="s">
        <v>65</v>
      </c>
      <c r="E55" s="217" t="s">
        <v>66</v>
      </c>
      <c r="F55" s="7" t="str">
        <f>UnitControlCenter!$B$13</f>
        <v>2019 dollars / employee-year</v>
      </c>
      <c r="G55" s="264" t="s">
        <v>3082</v>
      </c>
      <c r="H55" s="264"/>
      <c r="I55" s="217"/>
    </row>
    <row r="56" spans="1:19" ht="30.25" thickBot="1" x14ac:dyDescent="0.9">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88.5" x14ac:dyDescent="0.75">
      <c r="A57" s="218" t="s">
        <v>3068</v>
      </c>
      <c r="B57" s="218" t="s">
        <v>2842</v>
      </c>
      <c r="C57" s="265">
        <v>1</v>
      </c>
      <c r="D57" s="217" t="s">
        <v>67</v>
      </c>
      <c r="E57" s="217" t="s">
        <v>66</v>
      </c>
      <c r="F57" s="4" t="str">
        <f>UnitControlCenter!$B$8</f>
        <v>billion 2019 dollars / year</v>
      </c>
      <c r="G57" s="4" t="s">
        <v>2843</v>
      </c>
      <c r="H57" s="4" t="s">
        <v>2844</v>
      </c>
      <c r="I57" s="4" t="s">
        <v>2817</v>
      </c>
    </row>
    <row r="58" spans="1:19" ht="44.25" x14ac:dyDescent="0.75">
      <c r="A58" s="218" t="s">
        <v>3068</v>
      </c>
      <c r="B58" s="218" t="s">
        <v>2846</v>
      </c>
      <c r="C58" s="265">
        <v>1</v>
      </c>
      <c r="D58" s="217" t="s">
        <v>67</v>
      </c>
      <c r="E58" s="217" t="s">
        <v>66</v>
      </c>
      <c r="F58" s="4" t="str">
        <f>UnitControlCenter!$B$8</f>
        <v>billion 2019 dollars / year</v>
      </c>
      <c r="G58" s="4" t="s">
        <v>2856</v>
      </c>
      <c r="H58" s="4" t="s">
        <v>2857</v>
      </c>
      <c r="I58" s="4" t="s">
        <v>2858</v>
      </c>
    </row>
    <row r="59" spans="1:19" ht="59" x14ac:dyDescent="0.75">
      <c r="A59" s="218" t="s">
        <v>3068</v>
      </c>
      <c r="B59" s="218" t="s">
        <v>2847</v>
      </c>
      <c r="C59" s="265">
        <v>1</v>
      </c>
      <c r="D59" s="217" t="s">
        <v>67</v>
      </c>
      <c r="E59" s="217" t="s">
        <v>66</v>
      </c>
      <c r="F59" s="4" t="str">
        <f>UnitControlCenter!$B$8</f>
        <v>billion 2019 dollars / year</v>
      </c>
      <c r="G59" s="4" t="s">
        <v>2867</v>
      </c>
      <c r="H59" s="4" t="s">
        <v>2865</v>
      </c>
      <c r="I59" s="4" t="s">
        <v>2866</v>
      </c>
    </row>
    <row r="60" spans="1:19" ht="44.25" x14ac:dyDescent="0.75">
      <c r="A60" s="218" t="s">
        <v>3068</v>
      </c>
      <c r="B60" s="218" t="s">
        <v>2848</v>
      </c>
      <c r="C60" s="265">
        <v>1</v>
      </c>
      <c r="D60" s="217" t="s">
        <v>67</v>
      </c>
      <c r="E60" s="217" t="s">
        <v>66</v>
      </c>
      <c r="F60" s="4" t="str">
        <f>UnitControlCenter!$B$8</f>
        <v>billion 2019 dollars / year</v>
      </c>
      <c r="G60" s="4" t="s">
        <v>2861</v>
      </c>
      <c r="H60" s="4" t="s">
        <v>2857</v>
      </c>
      <c r="I60" s="4" t="s">
        <v>2859</v>
      </c>
    </row>
    <row r="61" spans="1:19" ht="44.25" x14ac:dyDescent="0.75">
      <c r="A61" s="218" t="s">
        <v>3068</v>
      </c>
      <c r="B61" s="218" t="s">
        <v>2849</v>
      </c>
      <c r="C61" s="265">
        <v>1</v>
      </c>
      <c r="D61" s="217" t="s">
        <v>67</v>
      </c>
      <c r="E61" s="217" t="s">
        <v>66</v>
      </c>
      <c r="F61" s="4" t="str">
        <f>UnitControlCenter!$B$8</f>
        <v>billion 2019 dollars / year</v>
      </c>
      <c r="G61" s="4" t="s">
        <v>2862</v>
      </c>
      <c r="H61" s="4" t="s">
        <v>2857</v>
      </c>
      <c r="I61" s="4" t="s">
        <v>2860</v>
      </c>
    </row>
    <row r="62" spans="1:19" ht="59" x14ac:dyDescent="0.75">
      <c r="A62" s="218" t="s">
        <v>3068</v>
      </c>
      <c r="B62" s="218" t="s">
        <v>2850</v>
      </c>
      <c r="C62" s="265">
        <v>1</v>
      </c>
      <c r="D62" s="217" t="s">
        <v>67</v>
      </c>
      <c r="E62" s="217" t="s">
        <v>66</v>
      </c>
      <c r="F62" s="4" t="str">
        <f>UnitControlCenter!$B$8</f>
        <v>billion 2019 dollars / year</v>
      </c>
      <c r="G62" s="4" t="s">
        <v>2868</v>
      </c>
      <c r="H62" s="4" t="s">
        <v>2865</v>
      </c>
      <c r="I62" s="4" t="s">
        <v>2866</v>
      </c>
    </row>
    <row r="63" spans="1:19" ht="59" x14ac:dyDescent="0.75">
      <c r="A63" s="218" t="s">
        <v>3068</v>
      </c>
      <c r="B63" s="218" t="s">
        <v>2851</v>
      </c>
      <c r="C63" s="265">
        <v>1</v>
      </c>
      <c r="D63" s="217" t="s">
        <v>67</v>
      </c>
      <c r="E63" s="217" t="s">
        <v>66</v>
      </c>
      <c r="F63" s="4" t="str">
        <f>UnitControlCenter!$B$8</f>
        <v>billion 2019 dollars / year</v>
      </c>
      <c r="G63" s="4" t="s">
        <v>2869</v>
      </c>
      <c r="H63" s="4" t="s">
        <v>2865</v>
      </c>
      <c r="I63" s="4" t="s">
        <v>2866</v>
      </c>
    </row>
    <row r="64" spans="1:19" ht="73.75" x14ac:dyDescent="0.75">
      <c r="A64" s="218" t="s">
        <v>3068</v>
      </c>
      <c r="B64" s="218" t="s">
        <v>2852</v>
      </c>
      <c r="C64" s="265">
        <v>1</v>
      </c>
      <c r="D64" s="217" t="s">
        <v>67</v>
      </c>
      <c r="E64" s="217" t="s">
        <v>66</v>
      </c>
      <c r="F64" s="4" t="str">
        <f>UnitControlCenter!$B$8</f>
        <v>billion 2019 dollars / year</v>
      </c>
      <c r="G64" s="4" t="s">
        <v>2870</v>
      </c>
      <c r="H64" s="4" t="s">
        <v>2865</v>
      </c>
      <c r="I64" s="4" t="s">
        <v>2866</v>
      </c>
    </row>
    <row r="65" spans="1:19" ht="59" x14ac:dyDescent="0.75">
      <c r="A65" s="218" t="s">
        <v>3068</v>
      </c>
      <c r="B65" s="218" t="s">
        <v>2876</v>
      </c>
      <c r="C65" s="265">
        <v>1</v>
      </c>
      <c r="D65" s="217" t="s">
        <v>67</v>
      </c>
      <c r="E65" s="217" t="s">
        <v>66</v>
      </c>
      <c r="F65" s="4" t="str">
        <f>UnitControlCenter!$B$8</f>
        <v>billion 2019 dollars / year</v>
      </c>
      <c r="G65" s="4" t="s">
        <v>2874</v>
      </c>
      <c r="H65" s="4" t="s">
        <v>2865</v>
      </c>
      <c r="I65" s="4" t="s">
        <v>2872</v>
      </c>
    </row>
    <row r="66" spans="1:19" ht="59.75" thickBot="1" x14ac:dyDescent="0.9">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29.5" x14ac:dyDescent="0.75">
      <c r="A67" s="218" t="s">
        <v>2454</v>
      </c>
      <c r="B67" s="218" t="s">
        <v>3219</v>
      </c>
      <c r="C67" s="288">
        <v>1</v>
      </c>
      <c r="D67" s="217" t="s">
        <v>65</v>
      </c>
      <c r="E67" s="217" t="s">
        <v>3223</v>
      </c>
      <c r="F67" s="4" t="str">
        <f>UnitControlCenter!$B$11</f>
        <v>incidents / year</v>
      </c>
      <c r="G67" s="217" t="s">
        <v>3118</v>
      </c>
      <c r="I67" s="217"/>
    </row>
    <row r="68" spans="1:19" x14ac:dyDescent="0.75">
      <c r="A68" s="218" t="s">
        <v>2454</v>
      </c>
      <c r="B68" s="218" t="s">
        <v>3110</v>
      </c>
      <c r="C68" s="265">
        <v>1</v>
      </c>
      <c r="D68" s="217" t="s">
        <v>65</v>
      </c>
      <c r="E68" s="217" t="s">
        <v>66</v>
      </c>
      <c r="F68" s="4" t="str">
        <f>UnitControlCenter!$B$11</f>
        <v>incidents / year</v>
      </c>
      <c r="G68" s="217" t="s">
        <v>3118</v>
      </c>
      <c r="I68" s="217"/>
    </row>
    <row r="69" spans="1:19" ht="29.5" x14ac:dyDescent="0.75">
      <c r="A69" s="218" t="s">
        <v>2454</v>
      </c>
      <c r="B69" s="218" t="s">
        <v>2455</v>
      </c>
      <c r="C69" s="273">
        <v>1</v>
      </c>
      <c r="D69" s="217" t="s">
        <v>65</v>
      </c>
      <c r="E69" s="217" t="s">
        <v>66</v>
      </c>
      <c r="F69" s="7" t="str">
        <f>UnitControlCenter!$B$8</f>
        <v>billion 2019 dollars / year</v>
      </c>
      <c r="G69" s="217" t="s">
        <v>69</v>
      </c>
      <c r="H69" s="264"/>
      <c r="I69" s="217"/>
    </row>
    <row r="70" spans="1:19" x14ac:dyDescent="0.75">
      <c r="A70" s="218" t="s">
        <v>2454</v>
      </c>
      <c r="B70" s="218" t="s">
        <v>3111</v>
      </c>
      <c r="C70" s="273">
        <v>1</v>
      </c>
      <c r="D70" s="217" t="s">
        <v>65</v>
      </c>
      <c r="E70" s="217" t="s">
        <v>66</v>
      </c>
      <c r="F70" s="4" t="str">
        <f>UnitControlCenter!$B$11</f>
        <v>incidents / year</v>
      </c>
      <c r="G70" s="217" t="s">
        <v>3119</v>
      </c>
      <c r="H70" s="264"/>
      <c r="I70" s="217"/>
    </row>
    <row r="71" spans="1:19" ht="29.5" x14ac:dyDescent="0.75">
      <c r="A71" s="218" t="s">
        <v>2454</v>
      </c>
      <c r="B71" s="218" t="s">
        <v>3112</v>
      </c>
      <c r="C71" s="273">
        <v>1</v>
      </c>
      <c r="D71" s="217" t="s">
        <v>65</v>
      </c>
      <c r="E71" s="217" t="s">
        <v>66</v>
      </c>
      <c r="F71" s="4" t="str">
        <f>UnitControlCenter!$B$11</f>
        <v>incidents / year</v>
      </c>
      <c r="G71" s="217" t="s">
        <v>3120</v>
      </c>
      <c r="H71" s="264"/>
      <c r="I71" s="217"/>
    </row>
    <row r="72" spans="1:19" x14ac:dyDescent="0.75">
      <c r="A72" s="218" t="s">
        <v>2454</v>
      </c>
      <c r="B72" s="218" t="s">
        <v>3125</v>
      </c>
      <c r="C72" s="273">
        <v>1</v>
      </c>
      <c r="D72" s="217" t="s">
        <v>65</v>
      </c>
      <c r="E72" s="217" t="s">
        <v>66</v>
      </c>
      <c r="F72" s="4" t="str">
        <f>UnitControlCenter!$B$11</f>
        <v>incidents / year</v>
      </c>
      <c r="G72" s="217" t="s">
        <v>3126</v>
      </c>
      <c r="H72" s="264"/>
      <c r="I72" s="217"/>
    </row>
    <row r="73" spans="1:19" x14ac:dyDescent="0.75">
      <c r="A73" s="218" t="s">
        <v>2454</v>
      </c>
      <c r="B73" s="218" t="s">
        <v>3113</v>
      </c>
      <c r="C73" s="273">
        <v>1</v>
      </c>
      <c r="D73" s="217" t="s">
        <v>65</v>
      </c>
      <c r="E73" s="217" t="s">
        <v>66</v>
      </c>
      <c r="F73" s="4" t="str">
        <f>UnitControlCenter!$B$11</f>
        <v>incidents / year</v>
      </c>
      <c r="G73" s="217" t="s">
        <v>3121</v>
      </c>
      <c r="H73" s="264"/>
      <c r="I73" s="217"/>
    </row>
    <row r="74" spans="1:19" x14ac:dyDescent="0.75">
      <c r="A74" s="218" t="s">
        <v>2454</v>
      </c>
      <c r="B74" s="218" t="s">
        <v>3114</v>
      </c>
      <c r="C74" s="273">
        <v>1</v>
      </c>
      <c r="D74" s="217" t="s">
        <v>65</v>
      </c>
      <c r="E74" s="217" t="s">
        <v>66</v>
      </c>
      <c r="F74" s="4" t="str">
        <f>UnitControlCenter!$B$11</f>
        <v>incidents / year</v>
      </c>
      <c r="G74" s="217" t="s">
        <v>3122</v>
      </c>
      <c r="H74" s="264"/>
      <c r="I74" s="217"/>
    </row>
    <row r="75" spans="1:19" x14ac:dyDescent="0.75">
      <c r="A75" s="218" t="s">
        <v>2454</v>
      </c>
      <c r="B75" s="218" t="s">
        <v>3115</v>
      </c>
      <c r="C75" s="273">
        <v>1</v>
      </c>
      <c r="D75" s="217" t="s">
        <v>65</v>
      </c>
      <c r="E75" s="217" t="s">
        <v>66</v>
      </c>
      <c r="F75" s="4" t="str">
        <f>UnitControlCenter!$B$11</f>
        <v>incidents / year</v>
      </c>
      <c r="G75" s="217" t="s">
        <v>3123</v>
      </c>
      <c r="H75" s="264"/>
      <c r="I75" s="217"/>
    </row>
    <row r="76" spans="1:19" ht="30.25" thickBot="1" x14ac:dyDescent="0.9">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2.75" x14ac:dyDescent="0.75">
      <c r="A77" s="218" t="s">
        <v>2605</v>
      </c>
      <c r="B77" s="218" t="s">
        <v>2456</v>
      </c>
      <c r="C77" s="265">
        <v>1</v>
      </c>
      <c r="D77" s="217" t="s">
        <v>67</v>
      </c>
      <c r="E77" s="217" t="s">
        <v>68</v>
      </c>
      <c r="F77" s="4" t="str">
        <f>UnitControlCenter!$B$15</f>
        <v>terawatt-hours (TWh) / year</v>
      </c>
      <c r="G77" s="217" t="s">
        <v>2643</v>
      </c>
      <c r="H77" s="73" t="s">
        <v>2644</v>
      </c>
      <c r="I77" s="217" t="s">
        <v>2651</v>
      </c>
    </row>
    <row r="78" spans="1:19" ht="147.5" x14ac:dyDescent="0.75">
      <c r="A78" s="218" t="s">
        <v>2605</v>
      </c>
      <c r="B78" s="218" t="s">
        <v>2457</v>
      </c>
      <c r="C78" s="265">
        <v>1</v>
      </c>
      <c r="D78" s="217" t="s">
        <v>67</v>
      </c>
      <c r="E78" s="217" t="s">
        <v>66</v>
      </c>
      <c r="F78" s="4" t="str">
        <f>UnitControlCenter!$B$15</f>
        <v>terawatt-hours (TWh) / year</v>
      </c>
      <c r="G78" s="217" t="s">
        <v>2645</v>
      </c>
      <c r="H78" s="73" t="s">
        <v>2646</v>
      </c>
      <c r="I78" s="217" t="s">
        <v>2652</v>
      </c>
    </row>
    <row r="79" spans="1:19" ht="132.75" x14ac:dyDescent="0.75">
      <c r="A79" s="218" t="s">
        <v>2605</v>
      </c>
      <c r="B79" s="218" t="s">
        <v>2458</v>
      </c>
      <c r="C79" s="265">
        <v>1</v>
      </c>
      <c r="D79" s="217" t="s">
        <v>67</v>
      </c>
      <c r="E79" s="217" t="s">
        <v>68</v>
      </c>
      <c r="F79" s="4" t="str">
        <f>UnitControlCenter!$B$16</f>
        <v>gigawatts (GW) / year</v>
      </c>
      <c r="G79" s="217" t="s">
        <v>2647</v>
      </c>
      <c r="H79" s="73" t="s">
        <v>2648</v>
      </c>
      <c r="I79" s="217" t="s">
        <v>2653</v>
      </c>
    </row>
    <row r="80" spans="1:19" ht="147.5" x14ac:dyDescent="0.75">
      <c r="A80" s="218" t="s">
        <v>2605</v>
      </c>
      <c r="B80" s="218" t="s">
        <v>2459</v>
      </c>
      <c r="C80" s="265">
        <v>1</v>
      </c>
      <c r="D80" s="217" t="s">
        <v>67</v>
      </c>
      <c r="E80" s="217" t="s">
        <v>66</v>
      </c>
      <c r="F80" s="4" t="str">
        <f>UnitControlCenter!$B$16</f>
        <v>gigawatts (GW) / year</v>
      </c>
      <c r="G80" s="217" t="s">
        <v>2649</v>
      </c>
      <c r="H80" s="73" t="s">
        <v>2650</v>
      </c>
      <c r="I80" s="217" t="s">
        <v>2654</v>
      </c>
    </row>
    <row r="81" spans="1:19" ht="45" thickBot="1" x14ac:dyDescent="0.9">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18" x14ac:dyDescent="0.7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29.5" x14ac:dyDescent="0.75">
      <c r="A83" s="218" t="s">
        <v>3391</v>
      </c>
      <c r="B83" s="218" t="s">
        <v>2461</v>
      </c>
      <c r="C83" s="265">
        <v>1</v>
      </c>
      <c r="D83" s="217" t="s">
        <v>67</v>
      </c>
      <c r="E83" s="217" t="s">
        <v>68</v>
      </c>
      <c r="F83" s="4" t="str">
        <f>UnitControlCenter!$B$15</f>
        <v>terawatt-hours (TWh) / year</v>
      </c>
      <c r="G83" s="217" t="s">
        <v>2961</v>
      </c>
      <c r="H83" s="73" t="s">
        <v>2962</v>
      </c>
      <c r="I83" s="217" t="s">
        <v>2963</v>
      </c>
    </row>
    <row r="84" spans="1:19" ht="59" x14ac:dyDescent="0.75">
      <c r="A84" s="218" t="s">
        <v>3391</v>
      </c>
      <c r="B84" s="218" t="s">
        <v>3392</v>
      </c>
      <c r="C84" s="323">
        <v>1</v>
      </c>
      <c r="D84" s="217" t="s">
        <v>67</v>
      </c>
      <c r="E84" s="217" t="s">
        <v>68</v>
      </c>
      <c r="F84" s="4" t="str">
        <f>UnitControlCenter!$B$3</f>
        <v>million metric tons / year</v>
      </c>
      <c r="G84" s="217" t="s">
        <v>3395</v>
      </c>
      <c r="H84" s="73" t="s">
        <v>3393</v>
      </c>
      <c r="I84" s="217" t="s">
        <v>3394</v>
      </c>
    </row>
    <row r="85" spans="1:19" ht="103.25" x14ac:dyDescent="0.75">
      <c r="A85" s="218" t="s">
        <v>3391</v>
      </c>
      <c r="B85" s="218" t="s">
        <v>2599</v>
      </c>
      <c r="C85" s="265">
        <v>1</v>
      </c>
      <c r="D85" s="217" t="s">
        <v>67</v>
      </c>
      <c r="E85" s="217" t="s">
        <v>68</v>
      </c>
      <c r="F85" s="4" t="str">
        <f>UnitControlCenter!$B$18</f>
        <v>cubic km / yr</v>
      </c>
      <c r="G85" s="217" t="s">
        <v>2659</v>
      </c>
      <c r="H85" s="73" t="s">
        <v>2660</v>
      </c>
      <c r="I85" s="217" t="s">
        <v>2661</v>
      </c>
    </row>
    <row r="86" spans="1:19" ht="104" thickBot="1" x14ac:dyDescent="0.9">
      <c r="A86" s="257" t="s">
        <v>3391</v>
      </c>
      <c r="B86" s="257" t="s">
        <v>2600</v>
      </c>
      <c r="C86" s="272">
        <v>1</v>
      </c>
      <c r="D86" s="258" t="s">
        <v>67</v>
      </c>
      <c r="E86" s="258" t="s">
        <v>68</v>
      </c>
      <c r="F86" s="261" t="str">
        <f>UnitControlCenter!$B$18</f>
        <v>cubic km / yr</v>
      </c>
      <c r="G86" s="258" t="s">
        <v>2662</v>
      </c>
      <c r="H86" s="259" t="s">
        <v>2663</v>
      </c>
      <c r="I86" s="258" t="s">
        <v>2664</v>
      </c>
    </row>
    <row r="87" spans="1:19" ht="73.75" x14ac:dyDescent="0.75">
      <c r="A87" s="218" t="s">
        <v>2930</v>
      </c>
      <c r="B87" s="218" t="s">
        <v>2931</v>
      </c>
      <c r="C87" s="265">
        <v>1</v>
      </c>
      <c r="D87" s="217" t="s">
        <v>67</v>
      </c>
      <c r="E87" s="217" t="s">
        <v>68</v>
      </c>
      <c r="F87" s="4" t="str">
        <f>UnitControlCenter!$B$21</f>
        <v>million vehicles / year</v>
      </c>
      <c r="G87" s="217" t="s">
        <v>2777</v>
      </c>
      <c r="H87" s="217" t="s">
        <v>2778</v>
      </c>
      <c r="I87" s="217" t="s">
        <v>2779</v>
      </c>
    </row>
    <row r="88" spans="1:19" ht="73.75" x14ac:dyDescent="0.75">
      <c r="A88" s="218" t="s">
        <v>2930</v>
      </c>
      <c r="B88" s="218" t="s">
        <v>2932</v>
      </c>
      <c r="C88" s="265">
        <v>1</v>
      </c>
      <c r="D88" s="217" t="s">
        <v>67</v>
      </c>
      <c r="E88" s="217" t="s">
        <v>68</v>
      </c>
      <c r="F88" s="4" t="str">
        <f>UnitControlCenter!$B$22</f>
        <v>thousand vehicles / year</v>
      </c>
      <c r="G88" s="217" t="s">
        <v>2780</v>
      </c>
      <c r="H88" s="217" t="s">
        <v>2781</v>
      </c>
      <c r="I88" s="217" t="s">
        <v>2782</v>
      </c>
    </row>
    <row r="89" spans="1:19" ht="73.75" x14ac:dyDescent="0.75">
      <c r="A89" s="218" t="s">
        <v>2930</v>
      </c>
      <c r="B89" s="218" t="s">
        <v>3396</v>
      </c>
      <c r="C89" s="265">
        <v>1</v>
      </c>
      <c r="D89" s="217" t="s">
        <v>67</v>
      </c>
      <c r="E89" s="217" t="s">
        <v>68</v>
      </c>
      <c r="F89" s="4" t="str">
        <f>UnitControlCenter!$B$22</f>
        <v>thousand vehicles / year</v>
      </c>
      <c r="G89" s="217" t="s">
        <v>2783</v>
      </c>
      <c r="H89" s="217" t="s">
        <v>2778</v>
      </c>
      <c r="I89" s="217" t="s">
        <v>2779</v>
      </c>
    </row>
    <row r="90" spans="1:19" ht="73.75" x14ac:dyDescent="0.75">
      <c r="A90" s="218" t="s">
        <v>2930</v>
      </c>
      <c r="B90" s="218" t="s">
        <v>3399</v>
      </c>
      <c r="C90" s="265">
        <v>1</v>
      </c>
      <c r="D90" s="217" t="s">
        <v>67</v>
      </c>
      <c r="E90" s="217" t="s">
        <v>68</v>
      </c>
      <c r="F90" s="4" t="str">
        <f>UnitControlCenter!$B$22</f>
        <v>thousand vehicles / year</v>
      </c>
      <c r="G90" s="217" t="s">
        <v>2784</v>
      </c>
      <c r="H90" s="217" t="s">
        <v>2781</v>
      </c>
      <c r="I90" s="217" t="s">
        <v>2782</v>
      </c>
    </row>
    <row r="91" spans="1:19" ht="29.5" x14ac:dyDescent="0.75">
      <c r="A91" s="218" t="s">
        <v>2930</v>
      </c>
      <c r="B91" s="218" t="s">
        <v>2933</v>
      </c>
      <c r="C91" s="265">
        <v>1</v>
      </c>
      <c r="D91" s="217" t="s">
        <v>67</v>
      </c>
      <c r="E91" s="217" t="s">
        <v>68</v>
      </c>
      <c r="F91" s="4" t="str">
        <f>UnitControlCenter!$B$22</f>
        <v>thousand vehicles / year</v>
      </c>
      <c r="G91" s="217" t="s">
        <v>2665</v>
      </c>
      <c r="H91" s="217" t="s">
        <v>2666</v>
      </c>
      <c r="I91" s="217" t="s">
        <v>2766</v>
      </c>
    </row>
    <row r="92" spans="1:19" ht="73.75" x14ac:dyDescent="0.75">
      <c r="A92" s="218" t="s">
        <v>2930</v>
      </c>
      <c r="B92" s="218" t="s">
        <v>2934</v>
      </c>
      <c r="C92" s="265">
        <v>1</v>
      </c>
      <c r="D92" s="217" t="s">
        <v>67</v>
      </c>
      <c r="E92" s="217" t="s">
        <v>68</v>
      </c>
      <c r="F92" s="4" t="str">
        <f>UnitControlCenter!$B$23</f>
        <v>million vehicles</v>
      </c>
      <c r="G92" s="217" t="s">
        <v>2785</v>
      </c>
      <c r="H92" s="217" t="s">
        <v>2778</v>
      </c>
      <c r="I92" s="217" t="s">
        <v>2779</v>
      </c>
    </row>
    <row r="93" spans="1:19" ht="73.75" x14ac:dyDescent="0.75">
      <c r="A93" s="218" t="s">
        <v>2930</v>
      </c>
      <c r="B93" s="218" t="s">
        <v>2935</v>
      </c>
      <c r="C93" s="265">
        <v>1</v>
      </c>
      <c r="D93" s="217" t="s">
        <v>67</v>
      </c>
      <c r="E93" s="217" t="s">
        <v>68</v>
      </c>
      <c r="F93" s="4" t="str">
        <f>UnitControlCenter!$B$24</f>
        <v>thousand vehicles</v>
      </c>
      <c r="G93" s="217" t="s">
        <v>3032</v>
      </c>
      <c r="H93" s="217" t="s">
        <v>2781</v>
      </c>
      <c r="I93" s="217" t="s">
        <v>2782</v>
      </c>
    </row>
    <row r="94" spans="1:19" ht="59" x14ac:dyDescent="0.75">
      <c r="A94" s="218" t="s">
        <v>2930</v>
      </c>
      <c r="B94" s="218" t="s">
        <v>3397</v>
      </c>
      <c r="C94" s="265">
        <v>1</v>
      </c>
      <c r="D94" s="217" t="s">
        <v>67</v>
      </c>
      <c r="E94" s="217" t="s">
        <v>68</v>
      </c>
      <c r="F94" s="4" t="str">
        <f>UnitControlCenter!$B$23</f>
        <v>million vehicles</v>
      </c>
      <c r="G94" s="217" t="s">
        <v>2786</v>
      </c>
      <c r="H94" s="217" t="s">
        <v>2778</v>
      </c>
      <c r="I94" s="217" t="s">
        <v>2779</v>
      </c>
    </row>
    <row r="95" spans="1:19" ht="59" x14ac:dyDescent="0.75">
      <c r="A95" s="218" t="s">
        <v>2930</v>
      </c>
      <c r="B95" s="218" t="s">
        <v>3400</v>
      </c>
      <c r="C95" s="265">
        <v>1</v>
      </c>
      <c r="D95" s="217" t="s">
        <v>67</v>
      </c>
      <c r="E95" s="217" t="s">
        <v>68</v>
      </c>
      <c r="F95" s="4" t="str">
        <f>UnitControlCenter!$B$23</f>
        <v>million vehicles</v>
      </c>
      <c r="G95" s="217" t="s">
        <v>2787</v>
      </c>
      <c r="H95" s="217" t="s">
        <v>2781</v>
      </c>
      <c r="I95" s="217" t="s">
        <v>2782</v>
      </c>
    </row>
    <row r="96" spans="1:19" ht="30.25" thickBot="1" x14ac:dyDescent="0.9">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32.75" x14ac:dyDescent="0.75">
      <c r="A97" s="218" t="s">
        <v>3064</v>
      </c>
      <c r="B97" s="218" t="s">
        <v>2463</v>
      </c>
      <c r="C97" s="265">
        <v>1</v>
      </c>
      <c r="D97" s="217" t="s">
        <v>67</v>
      </c>
      <c r="E97" s="217" t="s">
        <v>68</v>
      </c>
      <c r="F97" s="4" t="str">
        <f>UnitControlCenter!$B$3</f>
        <v>million metric tons / year</v>
      </c>
      <c r="G97" s="217" t="s">
        <v>2768</v>
      </c>
      <c r="H97" s="217" t="s">
        <v>3405</v>
      </c>
      <c r="I97" s="217" t="s">
        <v>2769</v>
      </c>
    </row>
    <row r="98" spans="1:19" ht="88.5" x14ac:dyDescent="0.75">
      <c r="A98" s="218" t="s">
        <v>3064</v>
      </c>
      <c r="B98" s="218" t="s">
        <v>2464</v>
      </c>
      <c r="C98" s="265">
        <v>1</v>
      </c>
      <c r="D98" s="217" t="s">
        <v>67</v>
      </c>
      <c r="E98" s="217" t="s">
        <v>68</v>
      </c>
      <c r="F98" s="4" t="str">
        <f>UnitControlCenter!$B$25</f>
        <v>quads / year</v>
      </c>
      <c r="G98" s="217" t="s">
        <v>2960</v>
      </c>
      <c r="H98" s="217" t="s">
        <v>2788</v>
      </c>
      <c r="I98" s="217" t="s">
        <v>2789</v>
      </c>
    </row>
    <row r="99" spans="1:19" ht="118" x14ac:dyDescent="0.75">
      <c r="A99" s="218" t="s">
        <v>3064</v>
      </c>
      <c r="B99" s="218" t="s">
        <v>2519</v>
      </c>
      <c r="C99" s="273">
        <v>1</v>
      </c>
      <c r="D99" s="217" t="s">
        <v>67</v>
      </c>
      <c r="E99" s="217" t="s">
        <v>68</v>
      </c>
      <c r="F99" s="7" t="str">
        <f>UnitControlCenter!$B$25</f>
        <v>quads / year</v>
      </c>
      <c r="G99" s="217" t="s">
        <v>2770</v>
      </c>
      <c r="H99" s="217" t="s">
        <v>3405</v>
      </c>
      <c r="I99" s="217" t="s">
        <v>2769</v>
      </c>
    </row>
    <row r="100" spans="1:19" ht="44.25" x14ac:dyDescent="0.7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 thickBot="1" x14ac:dyDescent="0.9">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280.25" x14ac:dyDescent="0.75">
      <c r="A102" s="220" t="s">
        <v>2465</v>
      </c>
      <c r="B102" s="218" t="s">
        <v>2921</v>
      </c>
      <c r="C102" s="265">
        <v>1</v>
      </c>
      <c r="D102" s="217" t="s">
        <v>67</v>
      </c>
      <c r="E102" s="217" t="s">
        <v>68</v>
      </c>
      <c r="F102" s="4" t="str">
        <f>UnitControlCenter!$B$25</f>
        <v>quads / year</v>
      </c>
      <c r="G102" s="217" t="s">
        <v>3326</v>
      </c>
      <c r="H102" s="73" t="s">
        <v>3324</v>
      </c>
      <c r="I102" s="319" t="s">
        <v>3325</v>
      </c>
    </row>
    <row r="103" spans="1:19" ht="103.25" x14ac:dyDescent="0.7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21.25" x14ac:dyDescent="0.75">
      <c r="A104" s="220" t="s">
        <v>2465</v>
      </c>
      <c r="B104" s="218" t="s">
        <v>2919</v>
      </c>
      <c r="C104" s="265">
        <v>1</v>
      </c>
      <c r="D104" s="217" t="s">
        <v>67</v>
      </c>
      <c r="E104" s="217" t="s">
        <v>68</v>
      </c>
      <c r="F104" s="4" t="str">
        <f>UnitControlCenter!$B$25</f>
        <v>quads / year</v>
      </c>
      <c r="G104" s="217" t="s">
        <v>3323</v>
      </c>
      <c r="H104" s="73" t="s">
        <v>3324</v>
      </c>
      <c r="I104" s="319" t="s">
        <v>3325</v>
      </c>
    </row>
    <row r="105" spans="1:19" ht="74.5" thickBot="1" x14ac:dyDescent="0.9">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65.5" x14ac:dyDescent="0.7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4.25" x14ac:dyDescent="0.7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50.75" x14ac:dyDescent="0.7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29.5" x14ac:dyDescent="0.7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09.75" x14ac:dyDescent="0.7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 thickBot="1" x14ac:dyDescent="0.9">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44.25" x14ac:dyDescent="0.75">
      <c r="A112" s="220" t="s">
        <v>2466</v>
      </c>
      <c r="B112" s="218" t="s">
        <v>2467</v>
      </c>
      <c r="C112" s="273">
        <v>1</v>
      </c>
      <c r="D112" s="217" t="s">
        <v>67</v>
      </c>
      <c r="E112" s="217" t="s">
        <v>68</v>
      </c>
      <c r="F112" s="4" t="str">
        <f>UnitControlCenter!$B$25</f>
        <v>quads / year</v>
      </c>
      <c r="G112" s="217" t="s">
        <v>2481</v>
      </c>
      <c r="H112" s="73" t="s">
        <v>2482</v>
      </c>
      <c r="I112" s="217" t="s">
        <v>2757</v>
      </c>
    </row>
    <row r="113" spans="1:19" ht="29.5" x14ac:dyDescent="0.75">
      <c r="A113" s="220" t="s">
        <v>2466</v>
      </c>
      <c r="B113" s="218" t="s">
        <v>2468</v>
      </c>
      <c r="C113" s="273">
        <v>1</v>
      </c>
      <c r="D113" s="217" t="s">
        <v>67</v>
      </c>
      <c r="E113" s="217" t="s">
        <v>68</v>
      </c>
      <c r="F113" s="4" t="str">
        <f>UnitControlCenter!$B$25</f>
        <v>quads / year</v>
      </c>
      <c r="G113" s="217" t="s">
        <v>2499</v>
      </c>
      <c r="H113" s="73" t="s">
        <v>2483</v>
      </c>
      <c r="I113" s="217" t="s">
        <v>2484</v>
      </c>
    </row>
    <row r="114" spans="1:19" ht="74.5" thickBot="1" x14ac:dyDescent="0.9">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3.25" x14ac:dyDescent="0.75">
      <c r="A115" s="218" t="s">
        <v>2541</v>
      </c>
      <c r="B115" s="218" t="s">
        <v>2542</v>
      </c>
      <c r="C115" s="273">
        <v>1</v>
      </c>
      <c r="D115" s="217" t="s">
        <v>67</v>
      </c>
      <c r="E115" s="217" t="s">
        <v>68</v>
      </c>
      <c r="F115" s="4" t="str">
        <f>UnitControlCenter!$B$25</f>
        <v>quads / year</v>
      </c>
      <c r="G115" s="217" t="s">
        <v>2818</v>
      </c>
      <c r="H115" s="217" t="s">
        <v>2819</v>
      </c>
      <c r="I115" s="217" t="s">
        <v>2820</v>
      </c>
    </row>
    <row r="116" spans="1:19" ht="59" x14ac:dyDescent="0.7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75">
      <c r="A117" s="218" t="s">
        <v>2541</v>
      </c>
      <c r="B117" s="218" t="s">
        <v>3080</v>
      </c>
      <c r="C117" s="273">
        <v>0</v>
      </c>
      <c r="D117" s="217" t="s">
        <v>65</v>
      </c>
      <c r="E117" s="217" t="s">
        <v>66</v>
      </c>
      <c r="F117" s="1" t="str">
        <f>UnitControlCenter!$B$26</f>
        <v>thousand BTU / 2019 dollar</v>
      </c>
      <c r="G117" s="217" t="s">
        <v>3027</v>
      </c>
      <c r="H117" s="217"/>
      <c r="I117" s="217"/>
    </row>
    <row r="118" spans="1:19" x14ac:dyDescent="0.75">
      <c r="A118" s="218" t="s">
        <v>2541</v>
      </c>
      <c r="B118" s="218" t="s">
        <v>2544</v>
      </c>
      <c r="C118" s="273">
        <v>1</v>
      </c>
      <c r="D118" s="217" t="s">
        <v>65</v>
      </c>
      <c r="E118" s="217" t="s">
        <v>66</v>
      </c>
      <c r="F118" s="4" t="str">
        <f>UnitControlCenter!$B$15</f>
        <v>terawatt-hours (TWh) / year</v>
      </c>
      <c r="G118" s="217" t="s">
        <v>2423</v>
      </c>
      <c r="I118" s="217"/>
    </row>
    <row r="119" spans="1:19" x14ac:dyDescent="0.75">
      <c r="A119" s="218" t="s">
        <v>2541</v>
      </c>
      <c r="B119" s="218" t="s">
        <v>2545</v>
      </c>
      <c r="C119" s="273">
        <v>1</v>
      </c>
      <c r="D119" s="217" t="s">
        <v>65</v>
      </c>
      <c r="E119" s="217" t="s">
        <v>66</v>
      </c>
      <c r="F119" s="4" t="str">
        <f>UnitControlCenter!$B$27</f>
        <v>millions of short tons / year</v>
      </c>
      <c r="G119" s="217" t="s">
        <v>2422</v>
      </c>
      <c r="I119" s="217"/>
    </row>
    <row r="120" spans="1:19" x14ac:dyDescent="0.75">
      <c r="A120" s="218" t="s">
        <v>2541</v>
      </c>
      <c r="B120" s="218" t="s">
        <v>2546</v>
      </c>
      <c r="C120" s="273">
        <v>1</v>
      </c>
      <c r="D120" s="217" t="s">
        <v>65</v>
      </c>
      <c r="E120" s="217" t="s">
        <v>66</v>
      </c>
      <c r="F120" s="4" t="str">
        <f>UnitControlCenter!$B$27</f>
        <v>millions of short tons / year</v>
      </c>
      <c r="G120" s="217" t="s">
        <v>2421</v>
      </c>
      <c r="I120" s="217"/>
    </row>
    <row r="121" spans="1:19" x14ac:dyDescent="0.75">
      <c r="A121" s="218" t="s">
        <v>2541</v>
      </c>
      <c r="B121" s="218" t="s">
        <v>2547</v>
      </c>
      <c r="C121" s="273">
        <v>1</v>
      </c>
      <c r="D121" s="217" t="s">
        <v>65</v>
      </c>
      <c r="E121" s="217" t="s">
        <v>66</v>
      </c>
      <c r="F121" s="4" t="str">
        <f>UnitControlCenter!$B$28</f>
        <v>trillion cubic feet / year</v>
      </c>
      <c r="G121" s="217" t="s">
        <v>2420</v>
      </c>
      <c r="I121" s="217"/>
    </row>
    <row r="122" spans="1:19" x14ac:dyDescent="0.75">
      <c r="A122" s="218" t="s">
        <v>2541</v>
      </c>
      <c r="B122" s="218" t="s">
        <v>2548</v>
      </c>
      <c r="C122" s="273">
        <v>1</v>
      </c>
      <c r="D122" s="217" t="s">
        <v>65</v>
      </c>
      <c r="E122" s="217" t="s">
        <v>66</v>
      </c>
      <c r="F122" s="4" t="str">
        <f>UnitControlCenter!$B$29</f>
        <v>million barrels / year</v>
      </c>
      <c r="G122" s="217" t="s">
        <v>2419</v>
      </c>
      <c r="I122" s="217"/>
    </row>
    <row r="123" spans="1:19" x14ac:dyDescent="0.75">
      <c r="A123" s="218" t="s">
        <v>2541</v>
      </c>
      <c r="B123" s="218" t="s">
        <v>2549</v>
      </c>
      <c r="C123" s="273">
        <v>1</v>
      </c>
      <c r="D123" s="217" t="s">
        <v>65</v>
      </c>
      <c r="E123" s="217" t="s">
        <v>66</v>
      </c>
      <c r="F123" s="4" t="str">
        <f>UnitControlCenter!$B$29</f>
        <v>million barrels / year</v>
      </c>
      <c r="G123" s="217" t="s">
        <v>2487</v>
      </c>
      <c r="I123" s="217"/>
    </row>
    <row r="124" spans="1:19" x14ac:dyDescent="0.75">
      <c r="A124" s="218" t="s">
        <v>2541</v>
      </c>
      <c r="B124" s="218" t="s">
        <v>2550</v>
      </c>
      <c r="C124" s="273">
        <v>1</v>
      </c>
      <c r="D124" s="217" t="s">
        <v>65</v>
      </c>
      <c r="E124" s="217" t="s">
        <v>66</v>
      </c>
      <c r="F124" s="4" t="str">
        <f>UnitControlCenter!$B$27</f>
        <v>millions of short tons / year</v>
      </c>
      <c r="G124" s="217" t="s">
        <v>2488</v>
      </c>
      <c r="I124" s="217"/>
    </row>
    <row r="125" spans="1:19" ht="29.5" x14ac:dyDescent="0.75">
      <c r="A125" s="218" t="s">
        <v>2541</v>
      </c>
      <c r="B125" s="218" t="s">
        <v>2801</v>
      </c>
      <c r="C125" s="273">
        <v>1</v>
      </c>
      <c r="D125" s="217" t="s">
        <v>65</v>
      </c>
      <c r="E125" s="217" t="s">
        <v>66</v>
      </c>
      <c r="F125" s="4" t="str">
        <f>UnitControlCenter!$B$30</f>
        <v>million gallons / year</v>
      </c>
      <c r="G125" s="217" t="s">
        <v>2805</v>
      </c>
      <c r="I125" s="217"/>
    </row>
    <row r="126" spans="1:19" ht="29.5" x14ac:dyDescent="0.75">
      <c r="A126" s="218" t="s">
        <v>2541</v>
      </c>
      <c r="B126" s="218" t="s">
        <v>2802</v>
      </c>
      <c r="C126" s="273">
        <v>1</v>
      </c>
      <c r="D126" s="217" t="s">
        <v>65</v>
      </c>
      <c r="E126" s="217" t="s">
        <v>66</v>
      </c>
      <c r="F126" s="4" t="str">
        <f>UnitControlCenter!$B$27</f>
        <v>millions of short tons / year</v>
      </c>
      <c r="G126" s="217" t="s">
        <v>2806</v>
      </c>
      <c r="I126" s="217"/>
    </row>
    <row r="127" spans="1:19" ht="15.5" thickBot="1" x14ac:dyDescent="0.9">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59" x14ac:dyDescent="0.75">
      <c r="A128" s="218" t="s">
        <v>2942</v>
      </c>
      <c r="B128" s="218" t="s">
        <v>2813</v>
      </c>
      <c r="C128" s="273">
        <v>1</v>
      </c>
      <c r="D128" s="217" t="s">
        <v>67</v>
      </c>
      <c r="E128" s="217" t="s">
        <v>68</v>
      </c>
      <c r="F128" s="4" t="str">
        <f>UnitControlCenter!$B$31</f>
        <v>trillion BTU / year</v>
      </c>
      <c r="G128" s="217" t="s">
        <v>2821</v>
      </c>
      <c r="H128" s="73" t="s">
        <v>2822</v>
      </c>
      <c r="I128" s="217" t="s">
        <v>2823</v>
      </c>
    </row>
    <row r="129" spans="1:19" ht="59" x14ac:dyDescent="0.75">
      <c r="A129" s="218" t="s">
        <v>2942</v>
      </c>
      <c r="B129" s="218" t="s">
        <v>2551</v>
      </c>
      <c r="C129" s="273">
        <v>1</v>
      </c>
      <c r="D129" s="217" t="s">
        <v>67</v>
      </c>
      <c r="E129" s="217" t="s">
        <v>66</v>
      </c>
      <c r="F129" s="4" t="str">
        <f>UnitControlCenter!$B$31</f>
        <v>trillion BTU / year</v>
      </c>
      <c r="G129" s="217" t="s">
        <v>2824</v>
      </c>
      <c r="H129" s="73" t="s">
        <v>2822</v>
      </c>
      <c r="I129" s="217" t="s">
        <v>2823</v>
      </c>
    </row>
    <row r="130" spans="1:19" ht="59" x14ac:dyDescent="0.7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3.75" x14ac:dyDescent="0.7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44.25" x14ac:dyDescent="0.7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59" x14ac:dyDescent="0.7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59" x14ac:dyDescent="0.75">
      <c r="A134" s="218" t="s">
        <v>2942</v>
      </c>
      <c r="B134" s="218" t="s">
        <v>2815</v>
      </c>
      <c r="C134" s="273">
        <v>1</v>
      </c>
      <c r="D134" s="217" t="s">
        <v>67</v>
      </c>
      <c r="E134" s="217" t="s">
        <v>68</v>
      </c>
      <c r="F134" s="4" t="str">
        <f>UnitControlCenter!$B$31</f>
        <v>trillion BTU / year</v>
      </c>
      <c r="G134" s="217" t="s">
        <v>2911</v>
      </c>
      <c r="H134" s="73" t="s">
        <v>2906</v>
      </c>
      <c r="I134" s="217" t="s">
        <v>2907</v>
      </c>
    </row>
    <row r="135" spans="1:19" ht="73.75" x14ac:dyDescent="0.75">
      <c r="A135" s="218" t="s">
        <v>2942</v>
      </c>
      <c r="B135" s="218" t="s">
        <v>2552</v>
      </c>
      <c r="C135" s="273">
        <v>1</v>
      </c>
      <c r="D135" s="217" t="s">
        <v>67</v>
      </c>
      <c r="E135" s="217" t="s">
        <v>66</v>
      </c>
      <c r="F135" s="4" t="str">
        <f>UnitControlCenter!$B$31</f>
        <v>trillion BTU / year</v>
      </c>
      <c r="G135" s="217" t="s">
        <v>2912</v>
      </c>
      <c r="H135" s="73" t="s">
        <v>2906</v>
      </c>
      <c r="I135" s="217" t="s">
        <v>2908</v>
      </c>
    </row>
    <row r="136" spans="1:19" ht="73.75" x14ac:dyDescent="0.7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88.5" x14ac:dyDescent="0.7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3.25" x14ac:dyDescent="0.75">
      <c r="A138" s="218" t="s">
        <v>2942</v>
      </c>
      <c r="B138" s="218" t="s">
        <v>2943</v>
      </c>
      <c r="C138" s="273">
        <v>1</v>
      </c>
      <c r="D138" s="217" t="s">
        <v>67</v>
      </c>
      <c r="E138" s="217" t="s">
        <v>68</v>
      </c>
      <c r="F138" s="4" t="str">
        <f>UnitControlCenter!$B$25</f>
        <v>quads / year</v>
      </c>
      <c r="G138" s="217" t="s">
        <v>2945</v>
      </c>
      <c r="H138" s="73" t="s">
        <v>2947</v>
      </c>
      <c r="I138" s="217" t="s">
        <v>2948</v>
      </c>
    </row>
    <row r="139" spans="1:19" ht="118.75" thickBot="1" x14ac:dyDescent="0.9">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59" x14ac:dyDescent="0.7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4.25" x14ac:dyDescent="0.7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7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3.75" x14ac:dyDescent="0.7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75">
      <c r="A144" s="220" t="s">
        <v>2470</v>
      </c>
      <c r="B144" s="218" t="s">
        <v>100</v>
      </c>
      <c r="C144" s="273">
        <v>1</v>
      </c>
      <c r="D144" s="217" t="s">
        <v>67</v>
      </c>
      <c r="E144" s="217" t="s">
        <v>2477</v>
      </c>
      <c r="F144" s="4" t="str">
        <f>UnitControlCenter!$B$34</f>
        <v>2019 dollars / gallon</v>
      </c>
      <c r="G144" s="217" t="s">
        <v>2492</v>
      </c>
      <c r="H144" s="73" t="s">
        <v>369</v>
      </c>
      <c r="I144" s="54">
        <v>969696</v>
      </c>
    </row>
    <row r="145" spans="1:19" ht="73.75" x14ac:dyDescent="0.7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59" x14ac:dyDescent="0.7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59" x14ac:dyDescent="0.7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59" x14ac:dyDescent="0.7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25" thickBot="1" x14ac:dyDescent="0.9">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75">
      <c r="A150" s="220" t="s">
        <v>2471</v>
      </c>
      <c r="B150" s="218" t="s">
        <v>2472</v>
      </c>
      <c r="C150" s="273">
        <v>1</v>
      </c>
      <c r="D150" s="217" t="s">
        <v>65</v>
      </c>
      <c r="E150" s="217" t="s">
        <v>66</v>
      </c>
      <c r="F150" s="4" t="str">
        <f>UnitControlCenter!$B$37</f>
        <v>2019 dollars / kilowatt-hour (kWh)</v>
      </c>
      <c r="G150" s="217" t="s">
        <v>2493</v>
      </c>
      <c r="I150" s="217"/>
    </row>
    <row r="151" spans="1:19" ht="29.5" x14ac:dyDescent="0.7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x14ac:dyDescent="0.75">
      <c r="A152" s="220" t="s">
        <v>2471</v>
      </c>
      <c r="B152" s="218" t="s">
        <v>2474</v>
      </c>
      <c r="C152" s="273">
        <v>1</v>
      </c>
      <c r="D152" s="217" t="s">
        <v>65</v>
      </c>
      <c r="E152" s="217" t="s">
        <v>66</v>
      </c>
      <c r="F152" s="4" t="str">
        <f>UnitControlCenter!$B$39</f>
        <v>million 2019 dollars / megawatt (MW)</v>
      </c>
      <c r="G152" s="217" t="s">
        <v>2494</v>
      </c>
      <c r="I152" s="217"/>
    </row>
    <row r="153" spans="1:19" x14ac:dyDescent="0.75">
      <c r="A153" s="220" t="s">
        <v>2471</v>
      </c>
      <c r="B153" s="218" t="s">
        <v>2475</v>
      </c>
      <c r="C153" s="273">
        <v>1</v>
      </c>
      <c r="D153" s="217" t="s">
        <v>65</v>
      </c>
      <c r="E153" s="217" t="s">
        <v>66</v>
      </c>
      <c r="F153" s="4" t="str">
        <f>UnitControlCenter!$B$39</f>
        <v>million 2019 dollars / megawatt (MW)</v>
      </c>
      <c r="G153" s="217" t="s">
        <v>2495</v>
      </c>
      <c r="I153" s="217"/>
    </row>
    <row r="154" spans="1:19" x14ac:dyDescent="0.75">
      <c r="A154" s="220" t="s">
        <v>2471</v>
      </c>
      <c r="B154" s="218" t="s">
        <v>2476</v>
      </c>
      <c r="C154" s="273">
        <v>1</v>
      </c>
      <c r="D154" s="217" t="s">
        <v>65</v>
      </c>
      <c r="E154" s="217" t="s">
        <v>66</v>
      </c>
      <c r="F154" s="4" t="str">
        <f>UnitControlCenter!$B$39</f>
        <v>million 2019 dollars / megawatt (MW)</v>
      </c>
      <c r="G154" s="217" t="s">
        <v>2496</v>
      </c>
      <c r="I154" s="217"/>
    </row>
    <row r="155" spans="1:19" ht="30.25" thickBot="1" x14ac:dyDescent="0.9">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6328125" defaultRowHeight="14.75" x14ac:dyDescent="0.75"/>
  <cols>
    <col min="1" max="1" width="13.26953125" customWidth="1"/>
    <col min="2" max="2" width="9.1328125" style="233"/>
    <col min="4" max="4" width="46" customWidth="1"/>
    <col min="5" max="5" width="9.1328125" customWidth="1"/>
    <col min="6" max="6" width="12.54296875" customWidth="1"/>
    <col min="7" max="7" width="13.26953125" customWidth="1"/>
    <col min="9" max="9" width="37.26953125" customWidth="1"/>
  </cols>
  <sheetData>
    <row r="1" spans="1:4" x14ac:dyDescent="0.75">
      <c r="A1" s="207" t="s">
        <v>2704</v>
      </c>
      <c r="B1" s="231"/>
      <c r="C1" s="205"/>
      <c r="D1" s="205"/>
    </row>
    <row r="2" spans="1:4" x14ac:dyDescent="0.75">
      <c r="A2" s="230" t="s">
        <v>2668</v>
      </c>
      <c r="B2" s="232" t="s">
        <v>2669</v>
      </c>
      <c r="C2" s="230" t="s">
        <v>2670</v>
      </c>
      <c r="D2" s="230" t="s">
        <v>2671</v>
      </c>
    </row>
    <row r="3" spans="1:4" x14ac:dyDescent="0.75">
      <c r="A3" s="216" t="s">
        <v>2678</v>
      </c>
      <c r="B3" s="233" t="s">
        <v>2689</v>
      </c>
      <c r="C3" s="239"/>
      <c r="D3" t="s">
        <v>474</v>
      </c>
    </row>
    <row r="4" spans="1:4" x14ac:dyDescent="0.75">
      <c r="A4" s="216" t="s">
        <v>2686</v>
      </c>
      <c r="B4" s="234" t="s">
        <v>2687</v>
      </c>
      <c r="C4" s="238"/>
      <c r="D4" t="s">
        <v>97</v>
      </c>
    </row>
    <row r="5" spans="1:4" x14ac:dyDescent="0.75">
      <c r="A5" t="s">
        <v>2715</v>
      </c>
      <c r="B5" s="233" t="s">
        <v>2709</v>
      </c>
      <c r="C5" s="249"/>
      <c r="D5" t="s">
        <v>96</v>
      </c>
    </row>
    <row r="6" spans="1:4" x14ac:dyDescent="0.75">
      <c r="A6" s="216" t="s">
        <v>2693</v>
      </c>
      <c r="B6" s="233" t="s">
        <v>2710</v>
      </c>
      <c r="C6" s="243"/>
      <c r="D6" t="s">
        <v>2705</v>
      </c>
    </row>
    <row r="7" spans="1:4" x14ac:dyDescent="0.75">
      <c r="A7" s="216" t="s">
        <v>2716</v>
      </c>
      <c r="B7" s="233" t="s">
        <v>2491</v>
      </c>
      <c r="C7" s="248"/>
      <c r="D7" t="s">
        <v>2706</v>
      </c>
    </row>
    <row r="8" spans="1:4" x14ac:dyDescent="0.75">
      <c r="A8" t="s">
        <v>2714</v>
      </c>
      <c r="B8" s="233" t="s">
        <v>2711</v>
      </c>
      <c r="C8" s="251"/>
      <c r="D8" t="s">
        <v>490</v>
      </c>
    </row>
    <row r="9" spans="1:4" x14ac:dyDescent="0.75">
      <c r="A9" s="216" t="s">
        <v>2694</v>
      </c>
      <c r="B9" s="233" t="s">
        <v>2690</v>
      </c>
      <c r="C9" s="242"/>
      <c r="D9" t="s">
        <v>493</v>
      </c>
    </row>
    <row r="10" spans="1:4" x14ac:dyDescent="0.75">
      <c r="A10" s="216" t="s">
        <v>2667</v>
      </c>
      <c r="B10" s="235" t="s">
        <v>2674</v>
      </c>
      <c r="C10" s="229"/>
      <c r="D10" t="s">
        <v>94</v>
      </c>
    </row>
    <row r="11" spans="1:4" x14ac:dyDescent="0.75">
      <c r="A11" s="216" t="s">
        <v>2695</v>
      </c>
      <c r="B11" s="233" t="s">
        <v>2691</v>
      </c>
      <c r="C11" s="244"/>
      <c r="D11" t="s">
        <v>93</v>
      </c>
    </row>
    <row r="12" spans="1:4" x14ac:dyDescent="0.75">
      <c r="A12" s="216" t="s">
        <v>2677</v>
      </c>
      <c r="B12" s="234" t="s">
        <v>2682</v>
      </c>
      <c r="C12" s="240"/>
      <c r="D12" t="s">
        <v>2707</v>
      </c>
    </row>
    <row r="13" spans="1:4" x14ac:dyDescent="0.75">
      <c r="A13" t="s">
        <v>2718</v>
      </c>
      <c r="B13" s="233" t="s">
        <v>2712</v>
      </c>
      <c r="C13" s="250"/>
      <c r="D13" t="s">
        <v>2613</v>
      </c>
    </row>
    <row r="14" spans="1:4" x14ac:dyDescent="0.75">
      <c r="A14" s="216" t="s">
        <v>2680</v>
      </c>
      <c r="B14" s="234" t="s">
        <v>2681</v>
      </c>
      <c r="C14" s="228"/>
      <c r="D14" t="s">
        <v>338</v>
      </c>
    </row>
    <row r="15" spans="1:4" s="216" customFormat="1" x14ac:dyDescent="0.75">
      <c r="A15" s="216" t="s">
        <v>2761</v>
      </c>
      <c r="B15" s="234" t="s">
        <v>2763</v>
      </c>
      <c r="C15" s="254"/>
      <c r="D15" s="216" t="s">
        <v>2760</v>
      </c>
    </row>
    <row r="16" spans="1:4" s="216" customFormat="1" x14ac:dyDescent="0.75">
      <c r="A16" s="216" t="s">
        <v>2762</v>
      </c>
      <c r="B16" s="234">
        <v>740000</v>
      </c>
      <c r="C16" s="255"/>
      <c r="D16" s="216" t="s">
        <v>2611</v>
      </c>
    </row>
    <row r="17" spans="1:4" x14ac:dyDescent="0.75">
      <c r="A17" s="216" t="s">
        <v>2696</v>
      </c>
      <c r="B17" s="233" t="s">
        <v>2692</v>
      </c>
      <c r="C17" s="245"/>
      <c r="D17" t="s">
        <v>339</v>
      </c>
    </row>
    <row r="18" spans="1:4" x14ac:dyDescent="0.75">
      <c r="A18" s="216" t="s">
        <v>2679</v>
      </c>
      <c r="B18" s="234" t="s">
        <v>2684</v>
      </c>
      <c r="C18" s="237"/>
      <c r="D18" t="s">
        <v>335</v>
      </c>
    </row>
    <row r="19" spans="1:4" x14ac:dyDescent="0.75">
      <c r="A19" s="227" t="s">
        <v>2703</v>
      </c>
      <c r="B19" s="246" t="s">
        <v>2702</v>
      </c>
      <c r="C19" s="247"/>
      <c r="D19" t="s">
        <v>482</v>
      </c>
    </row>
    <row r="20" spans="1:4" x14ac:dyDescent="0.75">
      <c r="A20" s="216" t="s">
        <v>2673</v>
      </c>
      <c r="B20" s="234" t="s">
        <v>2683</v>
      </c>
      <c r="C20" s="236"/>
      <c r="D20" t="s">
        <v>485</v>
      </c>
    </row>
    <row r="21" spans="1:4" x14ac:dyDescent="0.75">
      <c r="A21" t="s">
        <v>2719</v>
      </c>
      <c r="B21" s="233" t="s">
        <v>2713</v>
      </c>
      <c r="C21" s="252"/>
      <c r="D21" t="s">
        <v>2708</v>
      </c>
    </row>
    <row r="23" spans="1:4" s="216" customFormat="1" x14ac:dyDescent="0.75">
      <c r="A23" s="207" t="s">
        <v>2688</v>
      </c>
      <c r="B23" s="231"/>
      <c r="C23" s="205"/>
      <c r="D23" s="205"/>
    </row>
    <row r="24" spans="1:4" s="230" customFormat="1" x14ac:dyDescent="0.75">
      <c r="A24" s="230" t="s">
        <v>2668</v>
      </c>
      <c r="B24" s="232" t="s">
        <v>2669</v>
      </c>
      <c r="C24" s="230" t="s">
        <v>2670</v>
      </c>
      <c r="D24" s="230" t="s">
        <v>2753</v>
      </c>
    </row>
    <row r="25" spans="1:4" x14ac:dyDescent="0.75">
      <c r="A25" t="s">
        <v>2694</v>
      </c>
      <c r="B25" s="233" t="s">
        <v>2690</v>
      </c>
      <c r="C25" s="242"/>
      <c r="D25" t="s">
        <v>2755</v>
      </c>
    </row>
    <row r="26" spans="1:4" s="216" customFormat="1" x14ac:dyDescent="0.75">
      <c r="A26" s="216" t="s">
        <v>2667</v>
      </c>
      <c r="B26" s="235" t="s">
        <v>2674</v>
      </c>
      <c r="C26" s="229"/>
      <c r="D26" s="216" t="s">
        <v>2754</v>
      </c>
    </row>
    <row r="27" spans="1:4" x14ac:dyDescent="0.75">
      <c r="A27" t="s">
        <v>2679</v>
      </c>
      <c r="B27" s="233" t="s">
        <v>2684</v>
      </c>
      <c r="C27" s="237"/>
      <c r="D27" t="s">
        <v>4</v>
      </c>
    </row>
    <row r="28" spans="1:4" x14ac:dyDescent="0.75">
      <c r="A28" t="s">
        <v>2693</v>
      </c>
      <c r="B28" s="233" t="s">
        <v>2710</v>
      </c>
      <c r="C28" s="243"/>
      <c r="D28" t="s">
        <v>98</v>
      </c>
    </row>
    <row r="29" spans="1:4" x14ac:dyDescent="0.75">
      <c r="A29" t="s">
        <v>2673</v>
      </c>
      <c r="B29" s="233">
        <v>969696</v>
      </c>
      <c r="C29" s="236"/>
      <c r="D29" t="s">
        <v>9</v>
      </c>
    </row>
    <row r="30" spans="1:4" x14ac:dyDescent="0.75">
      <c r="A30" t="s">
        <v>2686</v>
      </c>
      <c r="B30" s="233" t="s">
        <v>2687</v>
      </c>
      <c r="C30" s="238"/>
      <c r="D30" t="s">
        <v>2557</v>
      </c>
    </row>
    <row r="31" spans="1:4" x14ac:dyDescent="0.75">
      <c r="A31" t="s">
        <v>2695</v>
      </c>
      <c r="B31" s="233" t="s">
        <v>2691</v>
      </c>
      <c r="C31" s="244"/>
      <c r="D31" t="s">
        <v>140</v>
      </c>
    </row>
    <row r="32" spans="1:4" s="216" customFormat="1" x14ac:dyDescent="0.75">
      <c r="A32" s="216" t="s">
        <v>2696</v>
      </c>
      <c r="B32" s="233" t="s">
        <v>2692</v>
      </c>
      <c r="C32" s="245"/>
      <c r="D32" s="216" t="s">
        <v>2566</v>
      </c>
    </row>
    <row r="33" spans="1:4" x14ac:dyDescent="0.75">
      <c r="A33" t="s">
        <v>2678</v>
      </c>
      <c r="B33" s="233" t="s">
        <v>2689</v>
      </c>
      <c r="C33" s="241"/>
      <c r="D33" t="s">
        <v>2630</v>
      </c>
    </row>
    <row r="34" spans="1:4" s="216" customFormat="1" x14ac:dyDescent="0.75">
      <c r="A34" s="216" t="s">
        <v>2761</v>
      </c>
      <c r="B34" s="234" t="s">
        <v>2763</v>
      </c>
      <c r="C34" s="254"/>
      <c r="D34" s="216" t="s">
        <v>2994</v>
      </c>
    </row>
    <row r="36" spans="1:4" s="216" customFormat="1" x14ac:dyDescent="0.75">
      <c r="A36" s="207" t="s">
        <v>2697</v>
      </c>
      <c r="B36" s="231"/>
      <c r="C36" s="205"/>
      <c r="D36" s="205"/>
    </row>
    <row r="37" spans="1:4" s="216" customFormat="1" x14ac:dyDescent="0.75">
      <c r="A37" s="230" t="s">
        <v>2668</v>
      </c>
      <c r="B37" s="232" t="s">
        <v>2669</v>
      </c>
      <c r="C37" s="230" t="s">
        <v>2670</v>
      </c>
      <c r="D37" s="230" t="s">
        <v>2671</v>
      </c>
    </row>
    <row r="38" spans="1:4" s="216" customFormat="1" x14ac:dyDescent="0.75">
      <c r="A38" s="216" t="s">
        <v>2679</v>
      </c>
      <c r="B38" s="234" t="s">
        <v>2684</v>
      </c>
      <c r="C38" s="237"/>
      <c r="D38" s="216" t="s">
        <v>2698</v>
      </c>
    </row>
    <row r="39" spans="1:4" s="216" customFormat="1" x14ac:dyDescent="0.75">
      <c r="A39" s="216" t="s">
        <v>2673</v>
      </c>
      <c r="B39" s="233">
        <v>969696</v>
      </c>
      <c r="C39" s="236"/>
      <c r="D39" s="216" t="s">
        <v>2699</v>
      </c>
    </row>
    <row r="40" spans="1:4" s="216" customFormat="1" x14ac:dyDescent="0.75">
      <c r="A40" s="216" t="s">
        <v>2686</v>
      </c>
      <c r="B40" s="233" t="s">
        <v>2687</v>
      </c>
      <c r="C40" s="238"/>
      <c r="D40" s="216" t="s">
        <v>2700</v>
      </c>
    </row>
    <row r="41" spans="1:4" s="216" customFormat="1" x14ac:dyDescent="0.75">
      <c r="A41" s="216" t="s">
        <v>2761</v>
      </c>
      <c r="B41" s="234" t="s">
        <v>2763</v>
      </c>
      <c r="C41" s="254"/>
      <c r="D41" s="216" t="s">
        <v>2995</v>
      </c>
    </row>
    <row r="42" spans="1:4" s="227" customFormat="1" x14ac:dyDescent="0.75">
      <c r="B42" s="246"/>
    </row>
    <row r="43" spans="1:4" s="227" customFormat="1" x14ac:dyDescent="0.75">
      <c r="A43" s="207" t="s">
        <v>2701</v>
      </c>
      <c r="B43" s="231"/>
      <c r="C43" s="205"/>
      <c r="D43" s="205"/>
    </row>
    <row r="44" spans="1:4" s="227" customFormat="1" x14ac:dyDescent="0.75">
      <c r="A44" s="230" t="s">
        <v>2668</v>
      </c>
      <c r="B44" s="232" t="s">
        <v>2669</v>
      </c>
      <c r="C44" s="230" t="s">
        <v>2670</v>
      </c>
      <c r="D44" s="230" t="s">
        <v>2671</v>
      </c>
    </row>
    <row r="45" spans="1:4" s="227" customFormat="1" x14ac:dyDescent="0.75">
      <c r="A45" s="216" t="s">
        <v>2686</v>
      </c>
      <c r="B45" s="233" t="s">
        <v>2687</v>
      </c>
      <c r="C45" s="238"/>
      <c r="D45" s="227" t="s">
        <v>2319</v>
      </c>
    </row>
    <row r="46" spans="1:4" s="227" customFormat="1" x14ac:dyDescent="0.75">
      <c r="A46" s="216" t="s">
        <v>2680</v>
      </c>
      <c r="B46" s="234" t="s">
        <v>2681</v>
      </c>
      <c r="C46" s="228"/>
      <c r="D46" s="227" t="s">
        <v>928</v>
      </c>
    </row>
    <row r="47" spans="1:4" s="227" customFormat="1" x14ac:dyDescent="0.75">
      <c r="A47" s="216" t="s">
        <v>2679</v>
      </c>
      <c r="B47" s="234" t="s">
        <v>2684</v>
      </c>
      <c r="C47" s="237"/>
      <c r="D47" s="227" t="s">
        <v>2317</v>
      </c>
    </row>
    <row r="48" spans="1:4" s="227" customFormat="1" x14ac:dyDescent="0.75">
      <c r="A48" s="216" t="s">
        <v>2673</v>
      </c>
      <c r="B48" s="234" t="s">
        <v>2683</v>
      </c>
      <c r="C48" s="236"/>
      <c r="D48" s="227" t="s">
        <v>2301</v>
      </c>
    </row>
    <row r="49" spans="1:4" s="227" customFormat="1" x14ac:dyDescent="0.75">
      <c r="B49" s="253"/>
    </row>
    <row r="50" spans="1:4" s="227" customFormat="1" x14ac:dyDescent="0.75">
      <c r="A50" s="207" t="s">
        <v>2853</v>
      </c>
      <c r="B50" s="231"/>
      <c r="C50" s="205"/>
      <c r="D50" s="205"/>
    </row>
    <row r="51" spans="1:4" s="227" customFormat="1" x14ac:dyDescent="0.75">
      <c r="A51" s="230" t="s">
        <v>2668</v>
      </c>
      <c r="B51" s="232" t="s">
        <v>2669</v>
      </c>
      <c r="C51" s="230" t="s">
        <v>2670</v>
      </c>
      <c r="D51" s="230" t="s">
        <v>2671</v>
      </c>
    </row>
    <row r="52" spans="1:4" s="227" customFormat="1" x14ac:dyDescent="0.75">
      <c r="A52" s="216" t="s">
        <v>2679</v>
      </c>
      <c r="B52" s="234" t="s">
        <v>2684</v>
      </c>
      <c r="C52" s="237"/>
      <c r="D52" s="227" t="s">
        <v>2731</v>
      </c>
    </row>
    <row r="53" spans="1:4" s="227" customFormat="1" x14ac:dyDescent="0.75">
      <c r="A53" s="216" t="s">
        <v>2694</v>
      </c>
      <c r="B53" s="233" t="s">
        <v>2690</v>
      </c>
      <c r="C53" s="242"/>
      <c r="D53" s="227" t="s">
        <v>2732</v>
      </c>
    </row>
    <row r="54" spans="1:4" s="227" customFormat="1" x14ac:dyDescent="0.75">
      <c r="A54" s="216" t="s">
        <v>2693</v>
      </c>
      <c r="B54" s="233" t="s">
        <v>2710</v>
      </c>
      <c r="C54" s="243"/>
      <c r="D54" s="227" t="s">
        <v>2733</v>
      </c>
    </row>
    <row r="55" spans="1:4" s="227" customFormat="1" x14ac:dyDescent="0.75">
      <c r="A55" s="216" t="s">
        <v>2686</v>
      </c>
      <c r="B55" s="234" t="s">
        <v>2687</v>
      </c>
      <c r="C55" s="238"/>
      <c r="D55" s="227" t="s">
        <v>2734</v>
      </c>
    </row>
    <row r="56" spans="1:4" s="227" customFormat="1" x14ac:dyDescent="0.75">
      <c r="A56" s="216" t="s">
        <v>2680</v>
      </c>
      <c r="B56" s="234" t="s">
        <v>2681</v>
      </c>
      <c r="C56" s="228"/>
      <c r="D56" s="227" t="s">
        <v>2735</v>
      </c>
    </row>
    <row r="57" spans="1:4" s="216" customFormat="1" x14ac:dyDescent="0.75">
      <c r="B57" s="233"/>
      <c r="C57" s="227"/>
    </row>
    <row r="58" spans="1:4" s="216" customFormat="1" x14ac:dyDescent="0.75">
      <c r="A58" s="207" t="s">
        <v>3174</v>
      </c>
      <c r="B58" s="231"/>
      <c r="C58" s="205"/>
      <c r="D58" s="205"/>
    </row>
    <row r="59" spans="1:4" s="216" customFormat="1" x14ac:dyDescent="0.75">
      <c r="A59" s="230" t="s">
        <v>2668</v>
      </c>
      <c r="B59" s="232" t="s">
        <v>2669</v>
      </c>
      <c r="C59" s="230" t="s">
        <v>2670</v>
      </c>
      <c r="D59" s="230" t="s">
        <v>2671</v>
      </c>
    </row>
    <row r="60" spans="1:4" s="216" customFormat="1" x14ac:dyDescent="0.75">
      <c r="A60" s="216" t="s">
        <v>2694</v>
      </c>
      <c r="B60" s="233" t="s">
        <v>2690</v>
      </c>
      <c r="C60" s="242"/>
      <c r="D60" s="216" t="s">
        <v>3162</v>
      </c>
    </row>
    <row r="61" spans="1:4" s="216" customFormat="1" x14ac:dyDescent="0.75">
      <c r="A61" s="216" t="s">
        <v>2679</v>
      </c>
      <c r="B61" s="234" t="s">
        <v>2684</v>
      </c>
      <c r="C61" s="237"/>
      <c r="D61" s="227" t="s">
        <v>3161</v>
      </c>
    </row>
    <row r="62" spans="1:4" s="216" customFormat="1" x14ac:dyDescent="0.75">
      <c r="A62" s="216" t="s">
        <v>2678</v>
      </c>
      <c r="B62" s="233" t="s">
        <v>2689</v>
      </c>
      <c r="C62" s="241"/>
      <c r="D62" s="216" t="s">
        <v>3158</v>
      </c>
    </row>
    <row r="63" spans="1:4" s="216" customFormat="1" x14ac:dyDescent="0.75">
      <c r="A63" s="216" t="s">
        <v>2719</v>
      </c>
      <c r="B63" s="233" t="s">
        <v>2713</v>
      </c>
      <c r="C63" s="252"/>
      <c r="D63" s="216" t="s">
        <v>3159</v>
      </c>
    </row>
    <row r="64" spans="1:4" s="216" customFormat="1" x14ac:dyDescent="0.75">
      <c r="A64" s="216" t="s">
        <v>2696</v>
      </c>
      <c r="B64" s="233" t="s">
        <v>2692</v>
      </c>
      <c r="C64" s="245"/>
      <c r="D64" s="227" t="s">
        <v>3160</v>
      </c>
    </row>
    <row r="65" spans="1:4" s="227" customFormat="1" x14ac:dyDescent="0.75">
      <c r="B65" s="246"/>
    </row>
    <row r="66" spans="1:4" s="227" customFormat="1" x14ac:dyDescent="0.75">
      <c r="A66" s="207" t="s">
        <v>3267</v>
      </c>
      <c r="B66" s="231"/>
      <c r="C66" s="205"/>
      <c r="D66" s="205"/>
    </row>
    <row r="67" spans="1:4" s="227" customFormat="1" x14ac:dyDescent="0.75">
      <c r="A67" s="230" t="s">
        <v>2668</v>
      </c>
      <c r="B67" s="232" t="s">
        <v>2669</v>
      </c>
      <c r="C67" s="230" t="s">
        <v>2670</v>
      </c>
      <c r="D67" s="230" t="s">
        <v>2671</v>
      </c>
    </row>
    <row r="68" spans="1:4" s="227" customFormat="1" x14ac:dyDescent="0.75">
      <c r="A68" s="216" t="s">
        <v>2761</v>
      </c>
      <c r="B68" s="234" t="s">
        <v>2763</v>
      </c>
      <c r="C68" s="254"/>
      <c r="D68" s="216" t="s">
        <v>3182</v>
      </c>
    </row>
    <row r="69" spans="1:4" s="227" customFormat="1" x14ac:dyDescent="0.75">
      <c r="A69" s="216" t="s">
        <v>2694</v>
      </c>
      <c r="B69" s="233" t="s">
        <v>2690</v>
      </c>
      <c r="C69" s="242"/>
      <c r="D69" s="216" t="s">
        <v>3183</v>
      </c>
    </row>
    <row r="70" spans="1:4" s="227" customFormat="1" x14ac:dyDescent="0.75">
      <c r="A70" s="216" t="s">
        <v>2696</v>
      </c>
      <c r="B70" s="233" t="s">
        <v>2692</v>
      </c>
      <c r="C70" s="245"/>
      <c r="D70" s="216" t="s">
        <v>497</v>
      </c>
    </row>
    <row r="71" spans="1:4" s="227" customFormat="1" x14ac:dyDescent="0.75">
      <c r="A71" s="216" t="s">
        <v>2695</v>
      </c>
      <c r="B71" s="233" t="s">
        <v>2691</v>
      </c>
      <c r="C71" s="244"/>
      <c r="D71" s="216" t="s">
        <v>3184</v>
      </c>
    </row>
    <row r="72" spans="1:4" s="227" customFormat="1" x14ac:dyDescent="0.75">
      <c r="A72" s="216" t="s">
        <v>2693</v>
      </c>
      <c r="B72" s="233" t="s">
        <v>2710</v>
      </c>
      <c r="C72" s="243"/>
      <c r="D72" s="216" t="s">
        <v>3185</v>
      </c>
    </row>
    <row r="73" spans="1:4" s="227" customFormat="1" x14ac:dyDescent="0.75">
      <c r="A73" s="216" t="s">
        <v>2673</v>
      </c>
      <c r="B73" s="234" t="s">
        <v>2683</v>
      </c>
      <c r="C73" s="236"/>
      <c r="D73" s="216" t="s">
        <v>285</v>
      </c>
    </row>
    <row r="74" spans="1:4" s="227" customFormat="1" x14ac:dyDescent="0.75">
      <c r="A74" s="216" t="s">
        <v>2679</v>
      </c>
      <c r="B74" s="234" t="s">
        <v>2684</v>
      </c>
      <c r="C74" s="237"/>
      <c r="D74" s="216" t="s">
        <v>3186</v>
      </c>
    </row>
    <row r="75" spans="1:4" s="227" customFormat="1" x14ac:dyDescent="0.75">
      <c r="A75" s="216" t="s">
        <v>2686</v>
      </c>
      <c r="B75" s="234" t="s">
        <v>2687</v>
      </c>
      <c r="C75" s="238"/>
      <c r="D75" s="216" t="s">
        <v>3187</v>
      </c>
    </row>
    <row r="76" spans="1:4" s="227" customFormat="1" x14ac:dyDescent="0.75">
      <c r="A76" s="216" t="s">
        <v>2678</v>
      </c>
      <c r="B76" s="233" t="s">
        <v>2689</v>
      </c>
      <c r="C76" s="241"/>
      <c r="D76" s="216" t="s">
        <v>3188</v>
      </c>
    </row>
    <row r="77" spans="1:4" s="227" customFormat="1" x14ac:dyDescent="0.75">
      <c r="A77" s="216" t="s">
        <v>2680</v>
      </c>
      <c r="B77" s="234" t="s">
        <v>2681</v>
      </c>
      <c r="C77" s="228"/>
      <c r="D77" s="227" t="s">
        <v>2735</v>
      </c>
    </row>
    <row r="78" spans="1:4" s="227" customFormat="1" x14ac:dyDescent="0.75">
      <c r="A78" s="216"/>
      <c r="B78" s="234"/>
    </row>
    <row r="79" spans="1:4" s="227" customFormat="1" x14ac:dyDescent="0.75">
      <c r="A79" s="207" t="s">
        <v>3143</v>
      </c>
      <c r="B79" s="231"/>
      <c r="C79" s="205"/>
      <c r="D79" s="205"/>
    </row>
    <row r="80" spans="1:4" s="227" customFormat="1" x14ac:dyDescent="0.75">
      <c r="A80" s="230" t="s">
        <v>2668</v>
      </c>
      <c r="B80" s="232" t="s">
        <v>2669</v>
      </c>
      <c r="C80" s="230" t="s">
        <v>2670</v>
      </c>
      <c r="D80" s="230" t="s">
        <v>2671</v>
      </c>
    </row>
    <row r="81" spans="1:4" s="227" customFormat="1" x14ac:dyDescent="0.75">
      <c r="A81" s="216" t="s">
        <v>2679</v>
      </c>
      <c r="B81" s="234" t="s">
        <v>2684</v>
      </c>
      <c r="C81" s="237"/>
      <c r="D81" s="227" t="s">
        <v>3071</v>
      </c>
    </row>
    <row r="82" spans="1:4" s="227" customFormat="1" x14ac:dyDescent="0.75">
      <c r="A82" s="216" t="s">
        <v>2694</v>
      </c>
      <c r="B82" s="233" t="s">
        <v>2690</v>
      </c>
      <c r="C82" s="242"/>
      <c r="D82" s="227" t="s">
        <v>3072</v>
      </c>
    </row>
    <row r="83" spans="1:4" s="227" customFormat="1" x14ac:dyDescent="0.75">
      <c r="A83" s="216" t="s">
        <v>2693</v>
      </c>
      <c r="B83" s="233" t="s">
        <v>2710</v>
      </c>
      <c r="C83" s="243"/>
      <c r="D83" s="227" t="s">
        <v>3073</v>
      </c>
    </row>
    <row r="84" spans="1:4" s="227" customFormat="1" x14ac:dyDescent="0.75">
      <c r="A84" s="216" t="s">
        <v>2680</v>
      </c>
      <c r="B84" s="234" t="s">
        <v>2681</v>
      </c>
      <c r="C84" s="228"/>
      <c r="D84" s="227" t="s">
        <v>2735</v>
      </c>
    </row>
    <row r="85" spans="1:4" s="216" customFormat="1" x14ac:dyDescent="0.75">
      <c r="B85" s="233"/>
    </row>
    <row r="86" spans="1:4" s="216" customFormat="1" x14ac:dyDescent="0.75">
      <c r="A86" s="207" t="s">
        <v>3085</v>
      </c>
      <c r="B86" s="231"/>
      <c r="C86" s="205"/>
      <c r="D86" s="205"/>
    </row>
    <row r="87" spans="1:4" s="216" customFormat="1" x14ac:dyDescent="0.75">
      <c r="A87" s="230" t="s">
        <v>2668</v>
      </c>
      <c r="B87" s="232" t="s">
        <v>2669</v>
      </c>
      <c r="C87" s="230" t="s">
        <v>2670</v>
      </c>
      <c r="D87" s="230" t="s">
        <v>2671</v>
      </c>
    </row>
    <row r="88" spans="1:4" s="216" customFormat="1" x14ac:dyDescent="0.75">
      <c r="A88" s="216" t="s">
        <v>2694</v>
      </c>
      <c r="B88" s="233" t="s">
        <v>2690</v>
      </c>
      <c r="C88" s="242"/>
      <c r="D88" s="227" t="s">
        <v>3086</v>
      </c>
    </row>
    <row r="89" spans="1:4" s="216" customFormat="1" x14ac:dyDescent="0.75">
      <c r="A89" s="216" t="s">
        <v>2686</v>
      </c>
      <c r="B89" s="234" t="s">
        <v>2687</v>
      </c>
      <c r="C89" s="238"/>
      <c r="D89" s="227" t="s">
        <v>3087</v>
      </c>
    </row>
    <row r="90" spans="1:4" s="216" customFormat="1" x14ac:dyDescent="0.75">
      <c r="A90" s="216" t="s">
        <v>2680</v>
      </c>
      <c r="B90" s="234" t="s">
        <v>2681</v>
      </c>
      <c r="C90" s="228"/>
      <c r="D90" s="227" t="s">
        <v>2735</v>
      </c>
    </row>
    <row r="91" spans="1:4" s="216" customFormat="1" x14ac:dyDescent="0.75">
      <c r="B91" s="234"/>
      <c r="C91" s="227"/>
      <c r="D91" s="227"/>
    </row>
    <row r="92" spans="1:4" s="216" customFormat="1" x14ac:dyDescent="0.75">
      <c r="A92" s="207" t="s">
        <v>3144</v>
      </c>
      <c r="B92" s="231"/>
      <c r="C92" s="205"/>
      <c r="D92" s="205"/>
    </row>
    <row r="93" spans="1:4" s="216" customFormat="1" x14ac:dyDescent="0.75">
      <c r="A93" s="230" t="s">
        <v>2668</v>
      </c>
      <c r="B93" s="232" t="s">
        <v>2669</v>
      </c>
      <c r="C93" s="230" t="s">
        <v>2670</v>
      </c>
      <c r="D93" s="230" t="s">
        <v>2671</v>
      </c>
    </row>
    <row r="94" spans="1:4" s="216" customFormat="1" x14ac:dyDescent="0.75">
      <c r="A94" s="216" t="s">
        <v>2679</v>
      </c>
      <c r="B94" s="234" t="s">
        <v>2684</v>
      </c>
      <c r="C94" s="237"/>
      <c r="D94" s="227" t="s">
        <v>3145</v>
      </c>
    </row>
    <row r="95" spans="1:4" s="216" customFormat="1" x14ac:dyDescent="0.75">
      <c r="A95" s="216" t="s">
        <v>2719</v>
      </c>
      <c r="B95" s="233" t="s">
        <v>2713</v>
      </c>
      <c r="C95" s="252"/>
      <c r="D95" s="227" t="s">
        <v>3146</v>
      </c>
    </row>
    <row r="96" spans="1:4" s="216" customFormat="1" x14ac:dyDescent="0.75">
      <c r="A96" s="216" t="s">
        <v>2696</v>
      </c>
      <c r="B96" s="233" t="s">
        <v>2692</v>
      </c>
      <c r="C96" s="245"/>
      <c r="D96" s="227" t="s">
        <v>3147</v>
      </c>
    </row>
    <row r="97" spans="1:4" s="216" customFormat="1" x14ac:dyDescent="0.75">
      <c r="A97" s="216" t="s">
        <v>2680</v>
      </c>
      <c r="B97" s="234" t="s">
        <v>2681</v>
      </c>
      <c r="C97" s="228"/>
      <c r="D97" s="227" t="s">
        <v>2735</v>
      </c>
    </row>
    <row r="98" spans="1:4" s="216" customFormat="1" x14ac:dyDescent="0.75">
      <c r="B98" s="233"/>
    </row>
    <row r="99" spans="1:4" s="216" customFormat="1" x14ac:dyDescent="0.75">
      <c r="A99" s="207" t="s">
        <v>2737</v>
      </c>
      <c r="B99" s="231"/>
      <c r="C99" s="205"/>
      <c r="D99" s="205"/>
    </row>
    <row r="100" spans="1:4" s="216" customFormat="1" x14ac:dyDescent="0.75">
      <c r="A100" s="230" t="s">
        <v>2668</v>
      </c>
      <c r="B100" s="232" t="s">
        <v>2669</v>
      </c>
      <c r="C100" s="230" t="s">
        <v>2670</v>
      </c>
      <c r="D100" s="230" t="s">
        <v>2671</v>
      </c>
    </row>
    <row r="101" spans="1:4" s="216" customFormat="1" x14ac:dyDescent="0.75">
      <c r="A101" s="216" t="s">
        <v>2680</v>
      </c>
      <c r="B101" s="234" t="s">
        <v>2681</v>
      </c>
      <c r="C101" s="228"/>
      <c r="D101" s="216" t="s">
        <v>2738</v>
      </c>
    </row>
    <row r="102" spans="1:4" s="216" customFormat="1" x14ac:dyDescent="0.75">
      <c r="A102" s="216" t="s">
        <v>2694</v>
      </c>
      <c r="B102" s="233" t="s">
        <v>2690</v>
      </c>
      <c r="C102" s="242"/>
      <c r="D102" s="216" t="s">
        <v>2739</v>
      </c>
    </row>
    <row r="103" spans="1:4" s="216" customFormat="1" x14ac:dyDescent="0.75">
      <c r="A103" s="216" t="s">
        <v>2696</v>
      </c>
      <c r="B103" s="233" t="s">
        <v>2692</v>
      </c>
      <c r="C103" s="245"/>
      <c r="D103" s="216" t="s">
        <v>2845</v>
      </c>
    </row>
    <row r="104" spans="1:4" s="216" customFormat="1" x14ac:dyDescent="0.75">
      <c r="A104" s="216" t="s">
        <v>2695</v>
      </c>
      <c r="B104" s="233" t="s">
        <v>2691</v>
      </c>
      <c r="C104" s="244"/>
      <c r="D104" s="216" t="s">
        <v>2740</v>
      </c>
    </row>
    <row r="105" spans="1:4" s="216" customFormat="1" x14ac:dyDescent="0.75">
      <c r="A105" s="216" t="s">
        <v>2693</v>
      </c>
      <c r="B105" s="233" t="s">
        <v>2710</v>
      </c>
      <c r="C105" s="243"/>
      <c r="D105" s="216" t="s">
        <v>2741</v>
      </c>
    </row>
    <row r="106" spans="1:4" s="216" customFormat="1" x14ac:dyDescent="0.75">
      <c r="A106" s="216" t="s">
        <v>2673</v>
      </c>
      <c r="B106" s="234" t="s">
        <v>2683</v>
      </c>
      <c r="C106" s="236"/>
      <c r="D106" s="216" t="s">
        <v>2742</v>
      </c>
    </row>
    <row r="107" spans="1:4" s="216" customFormat="1" x14ac:dyDescent="0.75">
      <c r="A107" s="216" t="s">
        <v>2679</v>
      </c>
      <c r="B107" s="234" t="s">
        <v>2684</v>
      </c>
      <c r="C107" s="237"/>
      <c r="D107" s="216" t="s">
        <v>2743</v>
      </c>
    </row>
    <row r="108" spans="1:4" s="216" customFormat="1" x14ac:dyDescent="0.75">
      <c r="A108" s="216" t="s">
        <v>2686</v>
      </c>
      <c r="B108" s="234" t="s">
        <v>2687</v>
      </c>
      <c r="C108" s="238"/>
      <c r="D108" s="216" t="s">
        <v>2744</v>
      </c>
    </row>
    <row r="109" spans="1:4" s="216" customFormat="1" x14ac:dyDescent="0.75">
      <c r="A109" s="216" t="s">
        <v>2678</v>
      </c>
      <c r="B109" s="233" t="s">
        <v>2689</v>
      </c>
      <c r="C109" s="241"/>
      <c r="D109" s="216" t="s">
        <v>2745</v>
      </c>
    </row>
    <row r="110" spans="1:4" s="216" customFormat="1" x14ac:dyDescent="0.75">
      <c r="B110" s="233"/>
      <c r="C110" s="227"/>
    </row>
    <row r="111" spans="1:4" s="216" customFormat="1" x14ac:dyDescent="0.75">
      <c r="A111" s="207" t="s">
        <v>2736</v>
      </c>
      <c r="B111" s="231"/>
      <c r="C111" s="205"/>
      <c r="D111" s="205"/>
    </row>
    <row r="112" spans="1:4" s="216" customFormat="1" x14ac:dyDescent="0.75">
      <c r="A112" s="230" t="s">
        <v>2668</v>
      </c>
      <c r="B112" s="232" t="s">
        <v>2669</v>
      </c>
      <c r="C112" s="230" t="s">
        <v>2670</v>
      </c>
      <c r="D112" s="230" t="s">
        <v>2671</v>
      </c>
    </row>
    <row r="113" spans="1:5" s="216" customFormat="1" x14ac:dyDescent="0.75">
      <c r="A113" s="216" t="s">
        <v>2686</v>
      </c>
      <c r="B113" s="234" t="s">
        <v>2687</v>
      </c>
      <c r="C113" s="238"/>
      <c r="D113" s="216" t="s">
        <v>2863</v>
      </c>
    </row>
    <row r="114" spans="1:5" s="216" customFormat="1" x14ac:dyDescent="0.75">
      <c r="A114" s="216" t="s">
        <v>2693</v>
      </c>
      <c r="B114" s="233" t="s">
        <v>2710</v>
      </c>
      <c r="C114" s="243"/>
      <c r="D114" s="227" t="s">
        <v>2864</v>
      </c>
    </row>
    <row r="115" spans="1:5" s="216" customFormat="1" x14ac:dyDescent="0.75">
      <c r="A115" s="216" t="s">
        <v>2679</v>
      </c>
      <c r="B115" s="234" t="s">
        <v>2684</v>
      </c>
      <c r="C115" s="237"/>
      <c r="D115" s="216" t="s">
        <v>2854</v>
      </c>
    </row>
    <row r="116" spans="1:5" s="216" customFormat="1" x14ac:dyDescent="0.75">
      <c r="A116" s="216" t="s">
        <v>2694</v>
      </c>
      <c r="B116" s="233" t="s">
        <v>2690</v>
      </c>
      <c r="C116" s="242"/>
      <c r="D116" s="216" t="s">
        <v>2855</v>
      </c>
    </row>
    <row r="117" spans="1:5" s="216" customFormat="1" x14ac:dyDescent="0.75">
      <c r="A117" s="216" t="s">
        <v>2680</v>
      </c>
      <c r="B117" s="234" t="s">
        <v>2681</v>
      </c>
      <c r="C117" s="228"/>
      <c r="D117" s="227" t="s">
        <v>2735</v>
      </c>
    </row>
    <row r="118" spans="1:5" s="216" customFormat="1" x14ac:dyDescent="0.75">
      <c r="B118" s="233"/>
      <c r="C118" s="227"/>
    </row>
    <row r="119" spans="1:5" x14ac:dyDescent="0.75">
      <c r="A119" s="207" t="s">
        <v>2672</v>
      </c>
      <c r="B119" s="231"/>
      <c r="C119" s="205"/>
      <c r="D119" s="205"/>
    </row>
    <row r="120" spans="1:5" x14ac:dyDescent="0.75">
      <c r="A120" s="230" t="s">
        <v>2668</v>
      </c>
      <c r="B120" s="232" t="s">
        <v>2669</v>
      </c>
      <c r="C120" s="230" t="s">
        <v>2670</v>
      </c>
      <c r="D120" s="230" t="s">
        <v>2671</v>
      </c>
    </row>
    <row r="121" spans="1:5" x14ac:dyDescent="0.75">
      <c r="A121" s="216" t="s">
        <v>2693</v>
      </c>
      <c r="B121" s="233" t="s">
        <v>2710</v>
      </c>
      <c r="C121" s="243"/>
      <c r="D121" t="s">
        <v>2327</v>
      </c>
    </row>
    <row r="122" spans="1:5" x14ac:dyDescent="0.75">
      <c r="A122" t="s">
        <v>2673</v>
      </c>
      <c r="B122" s="234" t="s">
        <v>2683</v>
      </c>
      <c r="C122" s="236"/>
      <c r="D122" t="s">
        <v>2329</v>
      </c>
    </row>
    <row r="123" spans="1:5" x14ac:dyDescent="0.75">
      <c r="A123" t="s">
        <v>2679</v>
      </c>
      <c r="B123" s="234" t="s">
        <v>2684</v>
      </c>
      <c r="C123" s="237"/>
      <c r="D123" t="s">
        <v>2328</v>
      </c>
    </row>
    <row r="124" spans="1:5" x14ac:dyDescent="0.75">
      <c r="A124" t="s">
        <v>2678</v>
      </c>
      <c r="B124" s="233" t="s">
        <v>2689</v>
      </c>
      <c r="C124" s="239"/>
      <c r="D124" t="s">
        <v>2675</v>
      </c>
      <c r="E124" s="234"/>
    </row>
    <row r="125" spans="1:5" x14ac:dyDescent="0.75">
      <c r="A125" s="216" t="s">
        <v>2694</v>
      </c>
      <c r="B125" s="233" t="s">
        <v>2690</v>
      </c>
      <c r="C125" s="242"/>
      <c r="D125" t="s">
        <v>2676</v>
      </c>
    </row>
    <row r="126" spans="1:5" x14ac:dyDescent="0.75">
      <c r="A126" t="s">
        <v>2680</v>
      </c>
      <c r="B126" s="234" t="s">
        <v>2681</v>
      </c>
      <c r="C126" s="228"/>
      <c r="D126" t="s">
        <v>2330</v>
      </c>
    </row>
    <row r="127" spans="1:5" x14ac:dyDescent="0.75">
      <c r="A127" t="s">
        <v>2686</v>
      </c>
      <c r="B127" s="234" t="s">
        <v>2687</v>
      </c>
      <c r="C127" s="238"/>
      <c r="D127" t="s">
        <v>2685</v>
      </c>
    </row>
    <row r="129" spans="1:4" x14ac:dyDescent="0.75">
      <c r="A129" s="207" t="s">
        <v>2720</v>
      </c>
      <c r="B129" s="231"/>
      <c r="C129" s="205"/>
      <c r="D129" s="205"/>
    </row>
    <row r="130" spans="1:4" x14ac:dyDescent="0.75">
      <c r="A130" s="230" t="s">
        <v>2668</v>
      </c>
      <c r="B130" s="232" t="s">
        <v>2669</v>
      </c>
      <c r="C130" s="230" t="s">
        <v>2670</v>
      </c>
      <c r="D130" s="230" t="s">
        <v>2671</v>
      </c>
    </row>
    <row r="131" spans="1:4" x14ac:dyDescent="0.75">
      <c r="A131" s="216" t="s">
        <v>2679</v>
      </c>
      <c r="B131" s="234" t="s">
        <v>2684</v>
      </c>
      <c r="C131" s="237"/>
      <c r="D131" t="s">
        <v>152</v>
      </c>
    </row>
    <row r="132" spans="1:4" x14ac:dyDescent="0.75">
      <c r="A132" s="216" t="s">
        <v>2667</v>
      </c>
      <c r="B132" s="235" t="s">
        <v>2674</v>
      </c>
      <c r="C132" s="229"/>
      <c r="D132" t="s">
        <v>2722</v>
      </c>
    </row>
    <row r="133" spans="1:4" x14ac:dyDescent="0.75">
      <c r="A133" s="216" t="s">
        <v>2719</v>
      </c>
      <c r="B133" s="233" t="s">
        <v>2713</v>
      </c>
      <c r="C133" s="252"/>
      <c r="D133" t="s">
        <v>2729</v>
      </c>
    </row>
    <row r="134" spans="1:4" x14ac:dyDescent="0.75">
      <c r="A134" s="216" t="s">
        <v>2686</v>
      </c>
      <c r="B134" s="234" t="s">
        <v>2687</v>
      </c>
      <c r="C134" s="238"/>
      <c r="D134" t="s">
        <v>2723</v>
      </c>
    </row>
    <row r="135" spans="1:4" x14ac:dyDescent="0.75">
      <c r="A135" s="216" t="s">
        <v>2695</v>
      </c>
      <c r="B135" s="233" t="s">
        <v>2691</v>
      </c>
      <c r="C135" s="244"/>
      <c r="D135" t="s">
        <v>2724</v>
      </c>
    </row>
    <row r="136" spans="1:4" x14ac:dyDescent="0.75">
      <c r="A136" s="216" t="s">
        <v>2694</v>
      </c>
      <c r="B136" s="233" t="s">
        <v>2690</v>
      </c>
      <c r="C136" s="242"/>
      <c r="D136" t="s">
        <v>2725</v>
      </c>
    </row>
    <row r="137" spans="1:4" x14ac:dyDescent="0.75">
      <c r="A137" s="216" t="s">
        <v>2714</v>
      </c>
      <c r="B137" s="233" t="s">
        <v>2711</v>
      </c>
      <c r="C137" s="251"/>
      <c r="D137" t="s">
        <v>2726</v>
      </c>
    </row>
    <row r="138" spans="1:4" x14ac:dyDescent="0.75">
      <c r="A138" s="216" t="s">
        <v>2680</v>
      </c>
      <c r="B138" s="234" t="s">
        <v>2681</v>
      </c>
      <c r="C138" s="228"/>
      <c r="D138" t="s">
        <v>2730</v>
      </c>
    </row>
    <row r="139" spans="1:4" x14ac:dyDescent="0.75">
      <c r="A139" s="216" t="s">
        <v>2693</v>
      </c>
      <c r="B139" s="233" t="s">
        <v>2710</v>
      </c>
      <c r="C139" s="243"/>
      <c r="D139" t="s">
        <v>2462</v>
      </c>
    </row>
    <row r="140" spans="1:4" x14ac:dyDescent="0.75">
      <c r="A140" s="216" t="s">
        <v>2696</v>
      </c>
      <c r="B140" s="233" t="s">
        <v>2692</v>
      </c>
      <c r="C140" s="245"/>
      <c r="D140" t="s">
        <v>3398</v>
      </c>
    </row>
    <row r="141" spans="1:4" x14ac:dyDescent="0.75">
      <c r="A141" s="216" t="s">
        <v>2673</v>
      </c>
      <c r="B141" s="234" t="s">
        <v>2683</v>
      </c>
      <c r="C141" s="236"/>
      <c r="D141" t="s">
        <v>2721</v>
      </c>
    </row>
    <row r="143" spans="1:4" x14ac:dyDescent="0.75">
      <c r="A143" s="207" t="s">
        <v>2746</v>
      </c>
      <c r="B143" s="231"/>
      <c r="C143" s="205"/>
      <c r="D143" s="205"/>
    </row>
    <row r="144" spans="1:4" x14ac:dyDescent="0.75">
      <c r="A144" s="230" t="s">
        <v>2668</v>
      </c>
      <c r="B144" s="232" t="s">
        <v>2669</v>
      </c>
      <c r="C144" s="230" t="s">
        <v>2670</v>
      </c>
      <c r="D144" s="230" t="s">
        <v>2671</v>
      </c>
    </row>
    <row r="145" spans="1:4" x14ac:dyDescent="0.75">
      <c r="A145" s="216" t="s">
        <v>2673</v>
      </c>
      <c r="B145" s="234" t="s">
        <v>2683</v>
      </c>
      <c r="C145" s="236"/>
      <c r="D145" s="216" t="s">
        <v>2952</v>
      </c>
    </row>
    <row r="146" spans="1:4" x14ac:dyDescent="0.75">
      <c r="A146" s="216" t="s">
        <v>2679</v>
      </c>
      <c r="B146" s="234" t="s">
        <v>2684</v>
      </c>
      <c r="C146" s="237"/>
      <c r="D146" s="216" t="s">
        <v>3295</v>
      </c>
    </row>
    <row r="147" spans="1:4" x14ac:dyDescent="0.75">
      <c r="A147" s="216" t="s">
        <v>2678</v>
      </c>
      <c r="B147" s="233" t="s">
        <v>2689</v>
      </c>
      <c r="C147" s="239"/>
      <c r="D147" s="216" t="s">
        <v>3296</v>
      </c>
    </row>
    <row r="148" spans="1:4" x14ac:dyDescent="0.75">
      <c r="A148" s="216" t="s">
        <v>2715</v>
      </c>
      <c r="B148" s="233" t="s">
        <v>2709</v>
      </c>
      <c r="C148" s="249"/>
      <c r="D148" s="216" t="s">
        <v>3297</v>
      </c>
    </row>
    <row r="149" spans="1:4" x14ac:dyDescent="0.75">
      <c r="A149" s="216" t="s">
        <v>2716</v>
      </c>
      <c r="B149" s="233" t="s">
        <v>2491</v>
      </c>
      <c r="C149" s="248"/>
      <c r="D149" s="216" t="s">
        <v>3298</v>
      </c>
    </row>
    <row r="150" spans="1:4" x14ac:dyDescent="0.75">
      <c r="A150" s="216" t="s">
        <v>2686</v>
      </c>
      <c r="B150" s="234" t="s">
        <v>2687</v>
      </c>
      <c r="C150" s="238"/>
      <c r="D150" s="216" t="s">
        <v>3299</v>
      </c>
    </row>
    <row r="151" spans="1:4" x14ac:dyDescent="0.75">
      <c r="A151" s="216" t="s">
        <v>2695</v>
      </c>
      <c r="B151" s="233" t="s">
        <v>2691</v>
      </c>
      <c r="C151" s="244"/>
      <c r="D151" s="216" t="s">
        <v>3300</v>
      </c>
    </row>
    <row r="152" spans="1:4" x14ac:dyDescent="0.75">
      <c r="A152" s="216" t="s">
        <v>2680</v>
      </c>
      <c r="B152" s="234" t="s">
        <v>2681</v>
      </c>
      <c r="C152" s="228"/>
      <c r="D152" s="216" t="s">
        <v>3301</v>
      </c>
    </row>
    <row r="153" spans="1:4" x14ac:dyDescent="0.75">
      <c r="A153" s="216" t="s">
        <v>2693</v>
      </c>
      <c r="B153" s="233" t="s">
        <v>2710</v>
      </c>
      <c r="C153" s="243"/>
      <c r="D153" s="216" t="s">
        <v>2747</v>
      </c>
    </row>
    <row r="154" spans="1:4" x14ac:dyDescent="0.75">
      <c r="A154" s="216" t="s">
        <v>2718</v>
      </c>
      <c r="B154" s="233" t="s">
        <v>2712</v>
      </c>
      <c r="C154" s="250"/>
      <c r="D154" s="216" t="s">
        <v>3302</v>
      </c>
    </row>
    <row r="155" spans="1:4" x14ac:dyDescent="0.75">
      <c r="A155" s="216" t="s">
        <v>2761</v>
      </c>
      <c r="B155" s="234" t="s">
        <v>2763</v>
      </c>
      <c r="C155" s="254"/>
      <c r="D155" s="216" t="s">
        <v>3303</v>
      </c>
    </row>
    <row r="156" spans="1:4" x14ac:dyDescent="0.75">
      <c r="A156" s="216" t="s">
        <v>2714</v>
      </c>
      <c r="B156" s="233" t="s">
        <v>2711</v>
      </c>
      <c r="C156" s="251"/>
      <c r="D156" s="216" t="s">
        <v>3304</v>
      </c>
    </row>
    <row r="157" spans="1:4" x14ac:dyDescent="0.75">
      <c r="A157" s="216" t="s">
        <v>2667</v>
      </c>
      <c r="B157" s="235" t="s">
        <v>2674</v>
      </c>
      <c r="C157" s="229"/>
      <c r="D157" s="216" t="s">
        <v>2748</v>
      </c>
    </row>
    <row r="158" spans="1:4" x14ac:dyDescent="0.75">
      <c r="A158" s="216" t="s">
        <v>2694</v>
      </c>
      <c r="B158" s="233" t="s">
        <v>2690</v>
      </c>
      <c r="C158" s="242"/>
      <c r="D158" s="216" t="s">
        <v>3305</v>
      </c>
    </row>
    <row r="159" spans="1:4" x14ac:dyDescent="0.75">
      <c r="A159" s="216" t="s">
        <v>2762</v>
      </c>
      <c r="B159" s="234">
        <v>740000</v>
      </c>
      <c r="C159" s="255"/>
      <c r="D159" s="216" t="s">
        <v>3306</v>
      </c>
    </row>
    <row r="160" spans="1:4" x14ac:dyDescent="0.75">
      <c r="A160" s="216" t="s">
        <v>2696</v>
      </c>
      <c r="B160" s="233" t="s">
        <v>2692</v>
      </c>
      <c r="C160" s="245"/>
      <c r="D160" s="216" t="s">
        <v>3307</v>
      </c>
    </row>
    <row r="161" spans="1:9" x14ac:dyDescent="0.75">
      <c r="A161" s="227" t="s">
        <v>2703</v>
      </c>
      <c r="B161" s="246" t="s">
        <v>2702</v>
      </c>
      <c r="C161" s="247"/>
      <c r="D161" s="216" t="s">
        <v>3308</v>
      </c>
    </row>
    <row r="162" spans="1:9" x14ac:dyDescent="0.75">
      <c r="A162" s="216" t="s">
        <v>2719</v>
      </c>
      <c r="B162" s="233" t="s">
        <v>2713</v>
      </c>
      <c r="C162" s="252"/>
      <c r="D162" s="216" t="s">
        <v>3309</v>
      </c>
    </row>
    <row r="163" spans="1:9" x14ac:dyDescent="0.75">
      <c r="A163" s="216" t="s">
        <v>2677</v>
      </c>
      <c r="B163" s="234" t="s">
        <v>2682</v>
      </c>
      <c r="C163" s="240"/>
      <c r="D163" s="216" t="s">
        <v>3310</v>
      </c>
    </row>
    <row r="164" spans="1:9" x14ac:dyDescent="0.75">
      <c r="A164" t="s">
        <v>3322</v>
      </c>
      <c r="B164" s="312" t="s">
        <v>3315</v>
      </c>
      <c r="C164" s="311"/>
      <c r="D164" s="216" t="s">
        <v>3311</v>
      </c>
    </row>
    <row r="165" spans="1:9" x14ac:dyDescent="0.75">
      <c r="A165" s="216" t="s">
        <v>3319</v>
      </c>
      <c r="B165" s="234" t="s">
        <v>3316</v>
      </c>
      <c r="C165" s="313"/>
      <c r="D165" s="216" t="s">
        <v>3312</v>
      </c>
    </row>
    <row r="166" spans="1:9" s="216" customFormat="1" x14ac:dyDescent="0.75">
      <c r="A166" s="216" t="s">
        <v>3320</v>
      </c>
      <c r="B166" s="216" t="s">
        <v>3317</v>
      </c>
      <c r="C166" s="315"/>
      <c r="D166" s="216" t="s">
        <v>3313</v>
      </c>
    </row>
    <row r="167" spans="1:9" s="216" customFormat="1" x14ac:dyDescent="0.75">
      <c r="A167" s="318" t="s">
        <v>3321</v>
      </c>
      <c r="B167" s="317" t="s">
        <v>3318</v>
      </c>
      <c r="C167" s="316"/>
      <c r="D167" s="216" t="s">
        <v>3314</v>
      </c>
    </row>
    <row r="168" spans="1:9" s="216" customFormat="1" x14ac:dyDescent="0.75">
      <c r="B168" s="233"/>
    </row>
    <row r="169" spans="1:9" s="216" customFormat="1" x14ac:dyDescent="0.75">
      <c r="A169" s="207" t="s">
        <v>2749</v>
      </c>
      <c r="B169" s="231"/>
      <c r="C169" s="205"/>
      <c r="D169" s="205"/>
    </row>
    <row r="170" spans="1:9" s="216" customFormat="1" x14ac:dyDescent="0.75">
      <c r="A170" s="230" t="s">
        <v>2668</v>
      </c>
      <c r="B170" s="232" t="s">
        <v>2669</v>
      </c>
      <c r="C170" s="230" t="s">
        <v>2670</v>
      </c>
      <c r="D170" s="230" t="s">
        <v>2671</v>
      </c>
    </row>
    <row r="171" spans="1:9" s="216" customFormat="1" x14ac:dyDescent="0.75">
      <c r="A171" s="216" t="s">
        <v>2680</v>
      </c>
      <c r="B171" s="234" t="s">
        <v>2681</v>
      </c>
      <c r="C171" s="228"/>
      <c r="D171" t="s">
        <v>131</v>
      </c>
      <c r="F171" s="227"/>
      <c r="G171" s="227"/>
      <c r="H171" s="227"/>
      <c r="I171" s="227"/>
    </row>
    <row r="172" spans="1:9" s="216" customFormat="1" x14ac:dyDescent="0.75">
      <c r="A172" s="216" t="s">
        <v>2686</v>
      </c>
      <c r="B172" s="234" t="s">
        <v>2687</v>
      </c>
      <c r="C172" s="238"/>
      <c r="D172" t="s">
        <v>130</v>
      </c>
      <c r="F172" s="227"/>
      <c r="G172" s="246"/>
      <c r="H172" s="227"/>
      <c r="I172" s="227"/>
    </row>
    <row r="173" spans="1:9" s="216" customFormat="1" x14ac:dyDescent="0.75">
      <c r="A173" s="216" t="s">
        <v>2693</v>
      </c>
      <c r="B173" s="233" t="s">
        <v>2710</v>
      </c>
      <c r="C173" s="243"/>
      <c r="D173" t="s">
        <v>129</v>
      </c>
      <c r="F173" s="227"/>
      <c r="G173" s="253"/>
      <c r="H173" s="227"/>
      <c r="I173" s="227"/>
    </row>
    <row r="174" spans="1:9" s="216" customFormat="1" x14ac:dyDescent="0.75">
      <c r="A174" s="216" t="s">
        <v>2694</v>
      </c>
      <c r="B174" s="233" t="s">
        <v>2690</v>
      </c>
      <c r="C174" s="242"/>
      <c r="D174" t="s">
        <v>127</v>
      </c>
      <c r="F174" s="227"/>
      <c r="G174" s="246"/>
      <c r="H174" s="227"/>
      <c r="I174" s="227"/>
    </row>
    <row r="175" spans="1:9" s="216" customFormat="1" x14ac:dyDescent="0.75">
      <c r="A175" s="216" t="s">
        <v>2679</v>
      </c>
      <c r="B175" s="234" t="s">
        <v>2684</v>
      </c>
      <c r="C175" s="237"/>
      <c r="D175" t="s">
        <v>126</v>
      </c>
      <c r="F175" s="227"/>
      <c r="G175" s="246"/>
      <c r="H175" s="227"/>
      <c r="I175" s="227"/>
    </row>
    <row r="176" spans="1:9" s="216" customFormat="1" x14ac:dyDescent="0.75">
      <c r="A176"/>
      <c r="B176" s="233"/>
      <c r="C176"/>
      <c r="D176"/>
      <c r="F176" s="227"/>
      <c r="G176" s="246"/>
      <c r="H176" s="227"/>
      <c r="I176" s="227"/>
    </row>
    <row r="177" spans="1:9" s="216" customFormat="1" x14ac:dyDescent="0.75">
      <c r="A177" s="207" t="s">
        <v>2750</v>
      </c>
      <c r="B177" s="231"/>
      <c r="C177" s="205"/>
      <c r="D177" s="205"/>
      <c r="F177" s="227"/>
      <c r="G177" s="246"/>
      <c r="H177" s="227"/>
      <c r="I177" s="227"/>
    </row>
    <row r="178" spans="1:9" s="216" customFormat="1" x14ac:dyDescent="0.75">
      <c r="A178" s="230" t="s">
        <v>2668</v>
      </c>
      <c r="B178" s="232" t="s">
        <v>2669</v>
      </c>
      <c r="C178" s="230" t="s">
        <v>2670</v>
      </c>
      <c r="D178" s="230" t="s">
        <v>2671</v>
      </c>
      <c r="F178" s="227"/>
      <c r="G178" s="246"/>
      <c r="H178" s="227"/>
      <c r="I178" s="227"/>
    </row>
    <row r="179" spans="1:9" s="216" customFormat="1" x14ac:dyDescent="0.75">
      <c r="A179" s="216" t="s">
        <v>2667</v>
      </c>
      <c r="B179" s="235" t="s">
        <v>2674</v>
      </c>
      <c r="C179" s="229"/>
      <c r="D179" t="s">
        <v>176</v>
      </c>
      <c r="F179" s="227"/>
      <c r="G179" s="314"/>
      <c r="H179" s="227"/>
      <c r="I179" s="227"/>
    </row>
    <row r="180" spans="1:9" s="216" customFormat="1" x14ac:dyDescent="0.75">
      <c r="A180" s="216" t="s">
        <v>2686</v>
      </c>
      <c r="B180" s="234" t="s">
        <v>2687</v>
      </c>
      <c r="C180" s="238"/>
      <c r="D180" t="s">
        <v>302</v>
      </c>
      <c r="F180" s="227"/>
      <c r="G180" s="246"/>
      <c r="H180" s="227"/>
      <c r="I180" s="227"/>
    </row>
    <row r="181" spans="1:9" s="216" customFormat="1" x14ac:dyDescent="0.75">
      <c r="A181" s="216" t="s">
        <v>2673</v>
      </c>
      <c r="B181" s="234" t="s">
        <v>2683</v>
      </c>
      <c r="C181" s="236"/>
      <c r="D181" t="s">
        <v>303</v>
      </c>
      <c r="F181" s="227"/>
      <c r="G181" s="253"/>
      <c r="H181" s="227"/>
      <c r="I181" s="227"/>
    </row>
    <row r="182" spans="1:9" s="216" customFormat="1" x14ac:dyDescent="0.75">
      <c r="A182"/>
      <c r="B182" s="233"/>
      <c r="C182"/>
      <c r="D182"/>
      <c r="F182" s="227"/>
      <c r="G182" s="246"/>
      <c r="H182" s="227"/>
      <c r="I182" s="227"/>
    </row>
    <row r="183" spans="1:9" s="216" customFormat="1" x14ac:dyDescent="0.75">
      <c r="A183" s="207" t="s">
        <v>2791</v>
      </c>
      <c r="B183" s="231"/>
      <c r="C183" s="205"/>
      <c r="D183" s="205"/>
      <c r="F183" s="227"/>
      <c r="G183" s="253"/>
      <c r="H183" s="227"/>
      <c r="I183" s="227"/>
    </row>
    <row r="184" spans="1:9" s="216" customFormat="1" x14ac:dyDescent="0.75">
      <c r="A184" s="230" t="s">
        <v>2668</v>
      </c>
      <c r="B184" s="232" t="s">
        <v>2669</v>
      </c>
      <c r="C184" s="230" t="s">
        <v>2670</v>
      </c>
      <c r="D184" s="230" t="s">
        <v>2671</v>
      </c>
      <c r="F184" s="227"/>
      <c r="G184" s="253"/>
      <c r="H184" s="227"/>
      <c r="I184" s="227"/>
    </row>
    <row r="185" spans="1:9" s="216" customFormat="1" x14ac:dyDescent="0.75">
      <c r="A185" s="216" t="s">
        <v>2678</v>
      </c>
      <c r="B185" s="233" t="s">
        <v>2689</v>
      </c>
      <c r="C185" s="239"/>
      <c r="D185" s="216" t="s">
        <v>2614</v>
      </c>
      <c r="F185" s="227"/>
      <c r="G185" s="253"/>
      <c r="H185" s="227"/>
      <c r="I185" s="227"/>
    </row>
    <row r="186" spans="1:9" s="216" customFormat="1" x14ac:dyDescent="0.75">
      <c r="A186" s="216" t="s">
        <v>2693</v>
      </c>
      <c r="B186" s="233" t="s">
        <v>2710</v>
      </c>
      <c r="C186" s="243"/>
      <c r="D186" s="216" t="s">
        <v>98</v>
      </c>
      <c r="F186" s="227"/>
      <c r="G186" s="246"/>
      <c r="H186" s="227"/>
      <c r="I186" s="227"/>
    </row>
    <row r="187" spans="1:9" s="216" customFormat="1" x14ac:dyDescent="0.75">
      <c r="A187" s="216" t="s">
        <v>2679</v>
      </c>
      <c r="B187" s="234" t="s">
        <v>2684</v>
      </c>
      <c r="C187" s="237"/>
      <c r="D187" s="216" t="s">
        <v>92</v>
      </c>
      <c r="F187" s="227"/>
      <c r="G187" s="253"/>
      <c r="H187" s="227"/>
      <c r="I187" s="227"/>
    </row>
    <row r="188" spans="1:9" s="216" customFormat="1" x14ac:dyDescent="0.75">
      <c r="A188" s="216" t="s">
        <v>2714</v>
      </c>
      <c r="B188" s="233" t="s">
        <v>2711</v>
      </c>
      <c r="C188" s="251"/>
      <c r="D188" s="216" t="s">
        <v>2792</v>
      </c>
      <c r="F188" s="227"/>
      <c r="G188" s="246"/>
      <c r="H188" s="227"/>
      <c r="I188" s="227"/>
    </row>
    <row r="189" spans="1:9" s="216" customFormat="1" x14ac:dyDescent="0.75">
      <c r="A189" s="216" t="s">
        <v>2694</v>
      </c>
      <c r="B189" s="233" t="s">
        <v>2690</v>
      </c>
      <c r="C189" s="242"/>
      <c r="D189" s="216" t="s">
        <v>2793</v>
      </c>
      <c r="F189" s="227"/>
      <c r="G189" s="253"/>
      <c r="H189" s="227"/>
      <c r="I189" s="227"/>
    </row>
    <row r="190" spans="1:9" s="216" customFormat="1" x14ac:dyDescent="0.75">
      <c r="A190" s="216" t="s">
        <v>2686</v>
      </c>
      <c r="B190" s="234" t="s">
        <v>2687</v>
      </c>
      <c r="C190" s="238"/>
      <c r="D190" s="216" t="s">
        <v>103</v>
      </c>
      <c r="F190" s="227"/>
      <c r="G190" s="246"/>
      <c r="H190" s="227"/>
      <c r="I190" s="227"/>
    </row>
    <row r="191" spans="1:9" s="216" customFormat="1" x14ac:dyDescent="0.75">
      <c r="A191" s="216" t="s">
        <v>2695</v>
      </c>
      <c r="B191" s="233" t="s">
        <v>2691</v>
      </c>
      <c r="C191" s="244"/>
      <c r="D191" s="216" t="s">
        <v>102</v>
      </c>
      <c r="F191" s="227"/>
      <c r="G191" s="227"/>
      <c r="H191" s="227"/>
      <c r="I191" s="227"/>
    </row>
    <row r="192" spans="1:9" s="216" customFormat="1" x14ac:dyDescent="0.75">
      <c r="A192" s="216" t="s">
        <v>2680</v>
      </c>
      <c r="B192" s="234" t="s">
        <v>2681</v>
      </c>
      <c r="C192" s="228"/>
      <c r="D192" s="216" t="s">
        <v>101</v>
      </c>
    </row>
    <row r="193" spans="1:4" s="216" customFormat="1" x14ac:dyDescent="0.75">
      <c r="A193" s="216" t="s">
        <v>2673</v>
      </c>
      <c r="B193" s="234" t="s">
        <v>2683</v>
      </c>
      <c r="C193" s="236"/>
      <c r="D193" s="216" t="s">
        <v>100</v>
      </c>
    </row>
    <row r="194" spans="1:4" s="216" customFormat="1" x14ac:dyDescent="0.75">
      <c r="B194" s="233"/>
    </row>
    <row r="195" spans="1:4" s="216" customFormat="1" x14ac:dyDescent="0.75">
      <c r="A195" s="207" t="s">
        <v>2796</v>
      </c>
      <c r="B195" s="231"/>
      <c r="C195" s="205"/>
      <c r="D195" s="205"/>
    </row>
    <row r="196" spans="1:4" s="216" customFormat="1" x14ac:dyDescent="0.75">
      <c r="A196" s="230" t="s">
        <v>2668</v>
      </c>
      <c r="B196" s="232" t="s">
        <v>2669</v>
      </c>
      <c r="C196" s="230" t="s">
        <v>2670</v>
      </c>
      <c r="D196" s="230" t="s">
        <v>2671</v>
      </c>
    </row>
    <row r="197" spans="1:4" s="216" customFormat="1" x14ac:dyDescent="0.75">
      <c r="A197" s="216" t="s">
        <v>2678</v>
      </c>
      <c r="B197" s="233" t="s">
        <v>2689</v>
      </c>
      <c r="C197" s="239"/>
      <c r="D197" s="216" t="s">
        <v>2614</v>
      </c>
    </row>
    <row r="198" spans="1:4" s="216" customFormat="1" x14ac:dyDescent="0.75">
      <c r="A198" s="216" t="s">
        <v>2696</v>
      </c>
      <c r="B198" s="233" t="s">
        <v>2692</v>
      </c>
      <c r="C198" s="245"/>
      <c r="D198" s="216" t="s">
        <v>2752</v>
      </c>
    </row>
    <row r="199" spans="1:4" s="216" customFormat="1" x14ac:dyDescent="0.75">
      <c r="A199" s="216" t="s">
        <v>2686</v>
      </c>
      <c r="B199" s="234" t="s">
        <v>2687</v>
      </c>
      <c r="C199" s="238"/>
      <c r="D199" s="216" t="s">
        <v>97</v>
      </c>
    </row>
    <row r="200" spans="1:4" s="216" customFormat="1" x14ac:dyDescent="0.75">
      <c r="A200" s="216" t="s">
        <v>2693</v>
      </c>
      <c r="B200" s="233" t="s">
        <v>2710</v>
      </c>
      <c r="C200" s="243"/>
      <c r="D200" s="216" t="s">
        <v>98</v>
      </c>
    </row>
    <row r="201" spans="1:4" s="216" customFormat="1" x14ac:dyDescent="0.75">
      <c r="A201" s="216" t="s">
        <v>2679</v>
      </c>
      <c r="B201" s="234" t="s">
        <v>2684</v>
      </c>
      <c r="C201" s="237"/>
      <c r="D201" s="216" t="s">
        <v>92</v>
      </c>
    </row>
    <row r="202" spans="1:4" s="216" customFormat="1" x14ac:dyDescent="0.75">
      <c r="A202" s="216" t="s">
        <v>2694</v>
      </c>
      <c r="B202" s="233" t="s">
        <v>2690</v>
      </c>
      <c r="C202" s="242"/>
      <c r="D202" s="216" t="s">
        <v>2794</v>
      </c>
    </row>
    <row r="203" spans="1:4" s="216" customFormat="1" x14ac:dyDescent="0.75">
      <c r="A203" s="216" t="s">
        <v>2673</v>
      </c>
      <c r="B203" s="234" t="s">
        <v>2683</v>
      </c>
      <c r="C203" s="236"/>
      <c r="D203" s="216" t="s">
        <v>485</v>
      </c>
    </row>
    <row r="204" spans="1:4" x14ac:dyDescent="0.75">
      <c r="A204" s="216" t="s">
        <v>2761</v>
      </c>
      <c r="B204" s="234" t="s">
        <v>2763</v>
      </c>
      <c r="C204" s="254"/>
      <c r="D204" s="216" t="s">
        <v>2760</v>
      </c>
    </row>
    <row r="205" spans="1:4" x14ac:dyDescent="0.75">
      <c r="A205" s="216" t="s">
        <v>2762</v>
      </c>
      <c r="B205" s="234">
        <v>740000</v>
      </c>
      <c r="C205" s="255"/>
      <c r="D205" s="216" t="s">
        <v>2611</v>
      </c>
    </row>
    <row r="206" spans="1:4" x14ac:dyDescent="0.75">
      <c r="A206" s="216" t="s">
        <v>2680</v>
      </c>
      <c r="B206" s="234" t="s">
        <v>2681</v>
      </c>
      <c r="C206" s="228"/>
      <c r="D206" s="216" t="s">
        <v>2795</v>
      </c>
    </row>
    <row r="207" spans="1:4" x14ac:dyDescent="0.75">
      <c r="A207" s="216"/>
      <c r="C207" s="216"/>
      <c r="D207" s="216"/>
    </row>
    <row r="208" spans="1:4" s="216" customFormat="1" x14ac:dyDescent="0.75">
      <c r="A208" s="207" t="s">
        <v>2797</v>
      </c>
      <c r="B208" s="231"/>
      <c r="C208" s="205"/>
      <c r="D208" s="205"/>
    </row>
    <row r="209" spans="1:5" x14ac:dyDescent="0.75">
      <c r="A209" s="230" t="s">
        <v>2668</v>
      </c>
      <c r="B209" s="232" t="s">
        <v>2669</v>
      </c>
      <c r="C209" s="230" t="s">
        <v>2670</v>
      </c>
      <c r="D209" s="230" t="s">
        <v>2671</v>
      </c>
    </row>
    <row r="210" spans="1:5" x14ac:dyDescent="0.75">
      <c r="A210" s="216" t="s">
        <v>2678</v>
      </c>
      <c r="B210" s="233" t="s">
        <v>2689</v>
      </c>
      <c r="C210" s="239"/>
      <c r="D210" s="216" t="s">
        <v>2614</v>
      </c>
      <c r="E210" s="216"/>
    </row>
    <row r="211" spans="1:5" x14ac:dyDescent="0.75">
      <c r="A211" s="216" t="s">
        <v>2673</v>
      </c>
      <c r="B211" s="234" t="s">
        <v>2683</v>
      </c>
      <c r="C211" s="236"/>
      <c r="D211" s="216" t="s">
        <v>485</v>
      </c>
      <c r="E211" s="216"/>
    </row>
    <row r="212" spans="1:5" x14ac:dyDescent="0.75">
      <c r="A212" s="216" t="s">
        <v>2696</v>
      </c>
      <c r="B212" s="233" t="s">
        <v>2692</v>
      </c>
      <c r="C212" s="245"/>
      <c r="D212" s="216" t="s">
        <v>2752</v>
      </c>
      <c r="E212" s="216"/>
    </row>
    <row r="213" spans="1:5" x14ac:dyDescent="0.75">
      <c r="A213" s="216" t="s">
        <v>2686</v>
      </c>
      <c r="B213" s="234" t="s">
        <v>2687</v>
      </c>
      <c r="C213" s="238"/>
      <c r="D213" s="216" t="s">
        <v>97</v>
      </c>
    </row>
    <row r="214" spans="1:5" x14ac:dyDescent="0.75">
      <c r="A214" s="216" t="s">
        <v>2714</v>
      </c>
      <c r="B214" s="233" t="s">
        <v>2711</v>
      </c>
      <c r="C214" s="251"/>
      <c r="D214" s="216" t="s">
        <v>2790</v>
      </c>
    </row>
    <row r="215" spans="1:5" x14ac:dyDescent="0.75">
      <c r="A215" s="216" t="s">
        <v>2761</v>
      </c>
      <c r="B215" s="234" t="s">
        <v>2763</v>
      </c>
      <c r="C215" s="254"/>
      <c r="D215" s="216" t="s">
        <v>2760</v>
      </c>
    </row>
    <row r="216" spans="1:5" x14ac:dyDescent="0.75">
      <c r="A216" s="216" t="s">
        <v>2680</v>
      </c>
      <c r="B216" s="234" t="s">
        <v>2681</v>
      </c>
      <c r="C216" s="228"/>
      <c r="D216" s="216" t="s">
        <v>2795</v>
      </c>
    </row>
    <row r="217" spans="1:5" x14ac:dyDescent="0.75">
      <c r="A217" s="216" t="s">
        <v>2694</v>
      </c>
      <c r="B217" s="233" t="s">
        <v>2690</v>
      </c>
      <c r="C217" s="242"/>
      <c r="D217" s="216" t="s">
        <v>2794</v>
      </c>
    </row>
    <row r="218" spans="1:5" s="216" customFormat="1" x14ac:dyDescent="0.75">
      <c r="A218" s="216" t="s">
        <v>2679</v>
      </c>
      <c r="B218" s="234" t="s">
        <v>2684</v>
      </c>
      <c r="C218" s="237"/>
      <c r="D218" s="216" t="s">
        <v>92</v>
      </c>
    </row>
    <row r="219" spans="1:5" s="216" customFormat="1" x14ac:dyDescent="0.75">
      <c r="A219" s="216" t="s">
        <v>2693</v>
      </c>
      <c r="B219" s="233" t="s">
        <v>2710</v>
      </c>
      <c r="C219" s="243"/>
      <c r="D219" s="216" t="s">
        <v>98</v>
      </c>
    </row>
    <row r="220" spans="1:5" x14ac:dyDescent="0.75">
      <c r="A220" s="216"/>
      <c r="C220" s="216"/>
      <c r="D220" s="216"/>
    </row>
    <row r="221" spans="1:5" x14ac:dyDescent="0.75">
      <c r="A221" s="207" t="s">
        <v>2771</v>
      </c>
      <c r="B221" s="231"/>
      <c r="C221" s="205"/>
      <c r="D221" s="205"/>
    </row>
    <row r="222" spans="1:5" x14ac:dyDescent="0.75">
      <c r="A222" s="230" t="s">
        <v>2668</v>
      </c>
      <c r="B222" s="232" t="s">
        <v>2669</v>
      </c>
      <c r="C222" s="230" t="s">
        <v>2670</v>
      </c>
      <c r="D222" s="230" t="s">
        <v>2671</v>
      </c>
    </row>
    <row r="223" spans="1:5" x14ac:dyDescent="0.75">
      <c r="A223" s="216" t="s">
        <v>2678</v>
      </c>
      <c r="B223" s="233" t="s">
        <v>2689</v>
      </c>
      <c r="C223" s="239"/>
      <c r="D223" s="216" t="s">
        <v>474</v>
      </c>
    </row>
    <row r="224" spans="1:5" s="216" customFormat="1" x14ac:dyDescent="0.75">
      <c r="A224" s="216" t="s">
        <v>2719</v>
      </c>
      <c r="B224" s="233" t="s">
        <v>2713</v>
      </c>
      <c r="C224" s="252"/>
      <c r="D224" t="s">
        <v>2751</v>
      </c>
    </row>
    <row r="225" spans="1:4" x14ac:dyDescent="0.75">
      <c r="A225" s="216" t="s">
        <v>2718</v>
      </c>
      <c r="B225" s="233" t="s">
        <v>2712</v>
      </c>
      <c r="C225" s="250"/>
      <c r="D225" s="216" t="s">
        <v>2613</v>
      </c>
    </row>
    <row r="226" spans="1:4" x14ac:dyDescent="0.75">
      <c r="A226" s="216" t="s">
        <v>2686</v>
      </c>
      <c r="B226" s="234" t="s">
        <v>2687</v>
      </c>
      <c r="C226" s="238"/>
      <c r="D226" t="s">
        <v>97</v>
      </c>
    </row>
    <row r="227" spans="1:4" x14ac:dyDescent="0.75">
      <c r="A227" s="216" t="s">
        <v>2693</v>
      </c>
      <c r="B227" s="233" t="s">
        <v>2710</v>
      </c>
      <c r="C227" s="243"/>
      <c r="D227" t="s">
        <v>2758</v>
      </c>
    </row>
    <row r="228" spans="1:4" x14ac:dyDescent="0.75">
      <c r="A228" s="216" t="s">
        <v>2714</v>
      </c>
      <c r="B228" s="233" t="s">
        <v>2711</v>
      </c>
      <c r="C228" s="251"/>
      <c r="D228" t="s">
        <v>2759</v>
      </c>
    </row>
    <row r="229" spans="1:4" x14ac:dyDescent="0.75">
      <c r="A229" s="216" t="s">
        <v>2667</v>
      </c>
      <c r="B229" s="235" t="s">
        <v>2674</v>
      </c>
      <c r="C229" s="229"/>
      <c r="D229" t="s">
        <v>94</v>
      </c>
    </row>
    <row r="230" spans="1:4" x14ac:dyDescent="0.75">
      <c r="A230" s="216" t="s">
        <v>2695</v>
      </c>
      <c r="B230" s="233" t="s">
        <v>2691</v>
      </c>
      <c r="C230" s="244"/>
      <c r="D230" t="s">
        <v>93</v>
      </c>
    </row>
    <row r="231" spans="1:4" x14ac:dyDescent="0.75">
      <c r="A231" s="216" t="s">
        <v>2680</v>
      </c>
      <c r="B231" s="234" t="s">
        <v>2681</v>
      </c>
      <c r="C231" s="228"/>
      <c r="D231" t="s">
        <v>2808</v>
      </c>
    </row>
    <row r="232" spans="1:4" x14ac:dyDescent="0.75">
      <c r="A232" s="216" t="s">
        <v>2679</v>
      </c>
      <c r="B232" s="234" t="s">
        <v>2684</v>
      </c>
      <c r="C232" s="237"/>
      <c r="D232" t="s">
        <v>92</v>
      </c>
    </row>
    <row r="233" spans="1:4" x14ac:dyDescent="0.75">
      <c r="A233" s="227" t="s">
        <v>2703</v>
      </c>
      <c r="B233" s="246" t="s">
        <v>2702</v>
      </c>
      <c r="C233" s="247"/>
      <c r="D233" t="s">
        <v>482</v>
      </c>
    </row>
    <row r="234" spans="1:4" x14ac:dyDescent="0.75">
      <c r="A234" s="216" t="s">
        <v>2673</v>
      </c>
      <c r="B234" s="234" t="s">
        <v>2683</v>
      </c>
      <c r="C234" s="236"/>
      <c r="D234" t="s">
        <v>485</v>
      </c>
    </row>
    <row r="235" spans="1:4" x14ac:dyDescent="0.75">
      <c r="A235" s="216" t="s">
        <v>2762</v>
      </c>
      <c r="B235" s="234">
        <v>740000</v>
      </c>
      <c r="C235" s="255"/>
      <c r="D235" s="216" t="s">
        <v>2611</v>
      </c>
    </row>
    <row r="236" spans="1:4" x14ac:dyDescent="0.75">
      <c r="A236" s="216"/>
      <c r="B236" s="216"/>
      <c r="C236" s="216"/>
      <c r="D236" s="216"/>
    </row>
    <row r="237" spans="1:4" x14ac:dyDescent="0.75">
      <c r="A237" s="207" t="s">
        <v>2941</v>
      </c>
      <c r="B237" s="231"/>
      <c r="C237" s="205"/>
      <c r="D237" s="205"/>
    </row>
    <row r="238" spans="1:4" x14ac:dyDescent="0.75">
      <c r="A238" s="230" t="s">
        <v>2668</v>
      </c>
      <c r="B238" s="232" t="s">
        <v>2669</v>
      </c>
      <c r="C238" s="230" t="s">
        <v>2670</v>
      </c>
      <c r="D238" s="230" t="s">
        <v>2671</v>
      </c>
    </row>
    <row r="239" spans="1:4" x14ac:dyDescent="0.75">
      <c r="A239" s="216" t="s">
        <v>2678</v>
      </c>
      <c r="B239" s="233" t="s">
        <v>2689</v>
      </c>
      <c r="C239" s="239"/>
      <c r="D239" s="216" t="s">
        <v>2614</v>
      </c>
    </row>
    <row r="240" spans="1:4" x14ac:dyDescent="0.75">
      <c r="A240" s="216" t="s">
        <v>2693</v>
      </c>
      <c r="B240" s="233" t="s">
        <v>2710</v>
      </c>
      <c r="C240" s="243"/>
      <c r="D240" s="216" t="s">
        <v>98</v>
      </c>
    </row>
    <row r="241" spans="1:4" x14ac:dyDescent="0.75">
      <c r="A241" s="216" t="s">
        <v>2696</v>
      </c>
      <c r="B241" s="233" t="s">
        <v>2692</v>
      </c>
      <c r="C241" s="245"/>
      <c r="D241" s="216" t="s">
        <v>2752</v>
      </c>
    </row>
    <row r="242" spans="1:4" x14ac:dyDescent="0.75">
      <c r="A242" s="216" t="s">
        <v>2718</v>
      </c>
      <c r="B242" s="233" t="s">
        <v>2712</v>
      </c>
      <c r="C242" s="250"/>
      <c r="D242" s="216" t="s">
        <v>2613</v>
      </c>
    </row>
    <row r="243" spans="1:4" x14ac:dyDescent="0.75">
      <c r="A243" s="216" t="s">
        <v>2719</v>
      </c>
      <c r="B243" s="233" t="s">
        <v>2713</v>
      </c>
      <c r="C243" s="252"/>
      <c r="D243" s="216" t="s">
        <v>2751</v>
      </c>
    </row>
    <row r="244" spans="1:4" x14ac:dyDescent="0.75">
      <c r="A244" s="216" t="s">
        <v>2686</v>
      </c>
      <c r="B244" s="234" t="s">
        <v>2687</v>
      </c>
      <c r="C244" s="238"/>
      <c r="D244" s="216" t="s">
        <v>97</v>
      </c>
    </row>
    <row r="245" spans="1:4" x14ac:dyDescent="0.75">
      <c r="A245" s="216" t="s">
        <v>2695</v>
      </c>
      <c r="B245" s="233" t="s">
        <v>2691</v>
      </c>
      <c r="C245" s="244"/>
      <c r="D245" s="216" t="s">
        <v>2810</v>
      </c>
    </row>
    <row r="246" spans="1:4" x14ac:dyDescent="0.75">
      <c r="A246" s="216" t="s">
        <v>2673</v>
      </c>
      <c r="B246" s="234" t="s">
        <v>2683</v>
      </c>
      <c r="C246" s="236"/>
      <c r="D246" s="216" t="s">
        <v>2809</v>
      </c>
    </row>
    <row r="247" spans="1:4" x14ac:dyDescent="0.75">
      <c r="A247" s="216" t="s">
        <v>2679</v>
      </c>
      <c r="B247" s="234" t="s">
        <v>2684</v>
      </c>
      <c r="C247" s="237"/>
      <c r="D247" s="216" t="s">
        <v>92</v>
      </c>
    </row>
    <row r="248" spans="1:4" x14ac:dyDescent="0.75">
      <c r="A248" s="216" t="s">
        <v>2680</v>
      </c>
      <c r="B248" s="234" t="s">
        <v>2681</v>
      </c>
      <c r="C248" s="228"/>
      <c r="D248" s="216" t="s">
        <v>2808</v>
      </c>
    </row>
    <row r="249" spans="1:4" x14ac:dyDescent="0.7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C12" sqref="C12"/>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3157</v>
      </c>
      <c r="C2" s="285" t="s">
        <v>3168</v>
      </c>
    </row>
    <row r="3" spans="1:3" x14ac:dyDescent="0.75">
      <c r="A3" s="8" t="s">
        <v>3476</v>
      </c>
      <c r="B3" s="8" t="s">
        <v>3475</v>
      </c>
    </row>
    <row r="4" spans="1:3" x14ac:dyDescent="0.75">
      <c r="A4" s="8" t="s">
        <v>3477</v>
      </c>
      <c r="B4" s="8" t="s">
        <v>3478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89"/>
      <c r="B1" s="290"/>
      <c r="C1" s="290"/>
      <c r="D1" s="290"/>
      <c r="E1" s="289"/>
    </row>
    <row r="2" spans="1:8" ht="15.75" x14ac:dyDescent="0.75">
      <c r="A2" s="506" t="s">
        <v>521</v>
      </c>
      <c r="B2" s="506"/>
      <c r="C2" s="328"/>
      <c r="D2" s="328"/>
      <c r="E2" s="328"/>
      <c r="F2" s="328"/>
      <c r="G2" s="328"/>
      <c r="H2" s="329" t="s">
        <v>522</v>
      </c>
    </row>
    <row r="3" spans="1:8" ht="15.75" x14ac:dyDescent="0.75">
      <c r="A3" s="328" t="s">
        <v>796</v>
      </c>
      <c r="B3" s="328"/>
      <c r="C3" s="328"/>
      <c r="D3" s="328"/>
      <c r="E3" s="328"/>
      <c r="F3" s="328"/>
      <c r="G3" s="328"/>
      <c r="H3" s="329" t="s">
        <v>3410</v>
      </c>
    </row>
    <row r="4" spans="1:8" x14ac:dyDescent="0.75">
      <c r="A4" s="330"/>
      <c r="B4" s="330"/>
      <c r="C4" s="330"/>
      <c r="D4" s="330"/>
      <c r="E4" s="330"/>
      <c r="F4" s="330"/>
      <c r="G4" s="329"/>
      <c r="H4" s="329" t="s">
        <v>523</v>
      </c>
    </row>
    <row r="5" spans="1:8" x14ac:dyDescent="0.75">
      <c r="A5" s="330"/>
      <c r="B5" s="330"/>
      <c r="C5" s="330"/>
      <c r="D5" s="330"/>
      <c r="E5" s="330"/>
      <c r="F5" s="330"/>
      <c r="G5" s="330"/>
      <c r="H5" s="330"/>
    </row>
    <row r="6" spans="1:8" x14ac:dyDescent="0.75">
      <c r="A6" s="511" t="s">
        <v>524</v>
      </c>
      <c r="B6" s="331" t="s">
        <v>525</v>
      </c>
      <c r="C6" s="331" t="s">
        <v>526</v>
      </c>
      <c r="D6" s="331" t="s">
        <v>527</v>
      </c>
      <c r="E6" s="331" t="s">
        <v>528</v>
      </c>
      <c r="F6" s="331" t="s">
        <v>529</v>
      </c>
      <c r="G6" s="331" t="s">
        <v>530</v>
      </c>
      <c r="H6" s="331" t="s">
        <v>531</v>
      </c>
    </row>
    <row r="7" spans="1:8" ht="15.5" thickBot="1" x14ac:dyDescent="0.9">
      <c r="A7" s="512"/>
      <c r="B7" s="513" t="s">
        <v>532</v>
      </c>
      <c r="C7" s="514"/>
      <c r="D7" s="514"/>
      <c r="E7" s="514"/>
      <c r="F7" s="514"/>
      <c r="G7" s="514"/>
      <c r="H7" s="515"/>
    </row>
    <row r="8" spans="1:8" ht="15.5" thickTop="1" x14ac:dyDescent="0.7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7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7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7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7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75">
      <c r="A13" s="336" t="s">
        <v>539</v>
      </c>
      <c r="B13" s="333">
        <v>47126.717764792986</v>
      </c>
      <c r="C13" s="333">
        <v>1.5609557470384801</v>
      </c>
      <c r="D13" s="333">
        <v>0.19995097838258999</v>
      </c>
      <c r="E13" s="337" t="s">
        <v>540</v>
      </c>
      <c r="F13" s="337" t="s">
        <v>540</v>
      </c>
      <c r="G13" s="337" t="s">
        <v>540</v>
      </c>
      <c r="H13" s="337" t="s">
        <v>540</v>
      </c>
    </row>
    <row r="14" spans="1:8" x14ac:dyDescent="0.7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75">
      <c r="A15" s="336" t="s">
        <v>542</v>
      </c>
      <c r="B15" s="333">
        <v>14557.892343983722</v>
      </c>
      <c r="C15" s="333">
        <v>0.26317951055388</v>
      </c>
      <c r="D15" s="333">
        <v>2.7123042493630001E-2</v>
      </c>
      <c r="E15" s="337" t="s">
        <v>540</v>
      </c>
      <c r="F15" s="337" t="s">
        <v>540</v>
      </c>
      <c r="G15" s="337" t="s">
        <v>540</v>
      </c>
      <c r="H15" s="337" t="s">
        <v>540</v>
      </c>
    </row>
    <row r="16" spans="1:8" x14ac:dyDescent="0.75">
      <c r="A16" s="336" t="s">
        <v>543</v>
      </c>
      <c r="B16" s="333">
        <v>4301.288425718365</v>
      </c>
      <c r="C16" s="333">
        <v>0.21923855140064</v>
      </c>
      <c r="D16" s="333">
        <v>3.0582001960579999E-2</v>
      </c>
      <c r="E16" s="337" t="s">
        <v>540</v>
      </c>
      <c r="F16" s="337" t="s">
        <v>540</v>
      </c>
      <c r="G16" s="337" t="s">
        <v>540</v>
      </c>
      <c r="H16" s="337" t="s">
        <v>540</v>
      </c>
    </row>
    <row r="17" spans="1:8" x14ac:dyDescent="0.75">
      <c r="A17" s="336" t="s">
        <v>544</v>
      </c>
      <c r="B17" s="333">
        <v>68073.138623483959</v>
      </c>
      <c r="C17" s="333">
        <v>2.1517258633080698</v>
      </c>
      <c r="D17" s="333">
        <v>0.27548151682647998</v>
      </c>
      <c r="E17" s="337" t="s">
        <v>540</v>
      </c>
      <c r="F17" s="337" t="s">
        <v>540</v>
      </c>
      <c r="G17" s="337" t="s">
        <v>540</v>
      </c>
      <c r="H17" s="337" t="s">
        <v>540</v>
      </c>
    </row>
    <row r="18" spans="1:8" x14ac:dyDescent="0.75">
      <c r="A18" s="336" t="s">
        <v>545</v>
      </c>
      <c r="B18" s="333">
        <v>42633.805165146805</v>
      </c>
      <c r="C18" s="333">
        <v>2.8955545920770498</v>
      </c>
      <c r="D18" s="333">
        <v>0.42389215784265999</v>
      </c>
      <c r="E18" s="337" t="s">
        <v>540</v>
      </c>
      <c r="F18" s="337" t="s">
        <v>540</v>
      </c>
      <c r="G18" s="337" t="s">
        <v>540</v>
      </c>
      <c r="H18" s="337" t="s">
        <v>540</v>
      </c>
    </row>
    <row r="19" spans="1:8" x14ac:dyDescent="0.75">
      <c r="A19" s="336" t="s">
        <v>546</v>
      </c>
      <c r="B19" s="333">
        <v>32685.4901927684</v>
      </c>
      <c r="C19" s="333">
        <v>2.16834444582144</v>
      </c>
      <c r="D19" s="333">
        <v>0.31353116092703998</v>
      </c>
      <c r="E19" s="337" t="s">
        <v>540</v>
      </c>
      <c r="F19" s="337" t="s">
        <v>540</v>
      </c>
      <c r="G19" s="337" t="s">
        <v>540</v>
      </c>
      <c r="H19" s="337" t="s">
        <v>540</v>
      </c>
    </row>
    <row r="20" spans="1:8" x14ac:dyDescent="0.75">
      <c r="A20" s="336" t="s">
        <v>547</v>
      </c>
      <c r="B20" s="333">
        <v>39511.014394589867</v>
      </c>
      <c r="C20" s="333">
        <v>2.8015978527018199</v>
      </c>
      <c r="D20" s="333">
        <v>0.40874362170021</v>
      </c>
      <c r="E20" s="337" t="s">
        <v>540</v>
      </c>
      <c r="F20" s="337" t="s">
        <v>540</v>
      </c>
      <c r="G20" s="337" t="s">
        <v>540</v>
      </c>
      <c r="H20" s="337" t="s">
        <v>540</v>
      </c>
    </row>
    <row r="21" spans="1:8" x14ac:dyDescent="0.75">
      <c r="A21" s="339" t="s">
        <v>3411</v>
      </c>
      <c r="B21" s="333">
        <v>511312.45181160542</v>
      </c>
      <c r="C21" s="333">
        <v>55.62453515407163</v>
      </c>
      <c r="D21" s="333">
        <v>7.9494333871288001</v>
      </c>
      <c r="E21" s="337">
        <v>1515.3616266750041</v>
      </c>
      <c r="F21" s="337">
        <v>1044.8381666781022</v>
      </c>
      <c r="G21" s="337">
        <v>120.23413844415886</v>
      </c>
      <c r="H21" s="337">
        <v>1574.0871153371656</v>
      </c>
    </row>
    <row r="22" spans="1:8" x14ac:dyDescent="0.7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7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7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7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7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5" thickBot="1" x14ac:dyDescent="0.9">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5" thickTop="1" x14ac:dyDescent="0.7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7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7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75">
      <c r="A31" s="336" t="s">
        <v>557</v>
      </c>
      <c r="B31" s="333">
        <v>291.62299592948989</v>
      </c>
      <c r="C31" s="333">
        <v>1.858908022867E-2</v>
      </c>
      <c r="D31" s="333">
        <v>2.66620550743E-3</v>
      </c>
      <c r="E31" s="337" t="s">
        <v>540</v>
      </c>
      <c r="F31" s="337" t="s">
        <v>540</v>
      </c>
      <c r="G31" s="337" t="s">
        <v>540</v>
      </c>
      <c r="H31" s="337" t="s">
        <v>540</v>
      </c>
    </row>
    <row r="32" spans="1:8" x14ac:dyDescent="0.75">
      <c r="A32" s="338" t="s">
        <v>3412</v>
      </c>
      <c r="B32" s="333">
        <v>229440.8426077723</v>
      </c>
      <c r="C32" s="333">
        <v>3.6543317864553502</v>
      </c>
      <c r="D32" s="333">
        <v>2.50434899470156</v>
      </c>
      <c r="E32" s="333">
        <v>128.24903986696705</v>
      </c>
      <c r="F32" s="333">
        <v>1403.092346692003</v>
      </c>
      <c r="G32" s="333">
        <v>241.28268231324299</v>
      </c>
      <c r="H32" s="333">
        <v>24.535279992929539</v>
      </c>
    </row>
    <row r="33" spans="1:8" x14ac:dyDescent="0.7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75">
      <c r="A34" s="336" t="s">
        <v>559</v>
      </c>
      <c r="B34" s="333">
        <v>27565.936993866992</v>
      </c>
      <c r="C34" s="333">
        <v>0.48826677857</v>
      </c>
      <c r="D34" s="333">
        <v>0.78160963399831995</v>
      </c>
      <c r="E34" s="337" t="s">
        <v>538</v>
      </c>
      <c r="F34" s="337" t="s">
        <v>538</v>
      </c>
      <c r="G34" s="337" t="s">
        <v>538</v>
      </c>
      <c r="H34" s="337" t="s">
        <v>538</v>
      </c>
    </row>
    <row r="35" spans="1:8" x14ac:dyDescent="0.7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75">
      <c r="A36" s="338" t="s">
        <v>562</v>
      </c>
      <c r="B36" s="333" t="s">
        <v>3413</v>
      </c>
      <c r="C36" s="333">
        <v>2828.7199595292841</v>
      </c>
      <c r="D36" s="333" t="s">
        <v>538</v>
      </c>
      <c r="E36" s="333" t="s">
        <v>538</v>
      </c>
      <c r="F36" s="333" t="s">
        <v>538</v>
      </c>
      <c r="G36" s="333" t="s">
        <v>538</v>
      </c>
      <c r="H36" s="333" t="s">
        <v>538</v>
      </c>
    </row>
    <row r="37" spans="1:8" x14ac:dyDescent="0.75">
      <c r="A37" s="336" t="s">
        <v>564</v>
      </c>
      <c r="B37" s="333" t="s">
        <v>565</v>
      </c>
      <c r="C37" s="333">
        <v>2828.7199595292841</v>
      </c>
      <c r="D37" s="337" t="s">
        <v>538</v>
      </c>
      <c r="E37" s="337" t="s">
        <v>538</v>
      </c>
      <c r="F37" s="337" t="s">
        <v>538</v>
      </c>
      <c r="G37" s="337" t="s">
        <v>538</v>
      </c>
      <c r="H37" s="342" t="s">
        <v>202</v>
      </c>
    </row>
    <row r="38" spans="1:8" x14ac:dyDescent="0.75">
      <c r="A38" s="336" t="s">
        <v>566</v>
      </c>
      <c r="B38" s="333" t="s">
        <v>540</v>
      </c>
      <c r="C38" s="333" t="s">
        <v>540</v>
      </c>
      <c r="D38" s="337" t="s">
        <v>538</v>
      </c>
      <c r="E38" s="337" t="s">
        <v>538</v>
      </c>
      <c r="F38" s="337" t="s">
        <v>538</v>
      </c>
      <c r="G38" s="337" t="s">
        <v>538</v>
      </c>
      <c r="H38" s="337" t="s">
        <v>538</v>
      </c>
    </row>
    <row r="39" spans="1:8" x14ac:dyDescent="0.75">
      <c r="A39" s="336" t="s">
        <v>3414</v>
      </c>
      <c r="B39" s="333" t="s">
        <v>567</v>
      </c>
      <c r="C39" s="333" t="s">
        <v>567</v>
      </c>
      <c r="D39" s="337" t="s">
        <v>538</v>
      </c>
      <c r="E39" s="333" t="s">
        <v>538</v>
      </c>
      <c r="F39" s="333" t="s">
        <v>538</v>
      </c>
      <c r="G39" s="333" t="s">
        <v>538</v>
      </c>
      <c r="H39" s="333" t="s">
        <v>538</v>
      </c>
    </row>
    <row r="40" spans="1:8" x14ac:dyDescent="0.7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75">
      <c r="A41" s="336" t="s">
        <v>569</v>
      </c>
      <c r="B41" s="333">
        <v>12168.038610800344</v>
      </c>
      <c r="C41" s="333">
        <v>1788.8236553929905</v>
      </c>
      <c r="D41" s="333">
        <v>3.540251501813E-2</v>
      </c>
      <c r="E41" s="337" t="s">
        <v>540</v>
      </c>
      <c r="F41" s="337" t="s">
        <v>540</v>
      </c>
      <c r="G41" s="337" t="s">
        <v>540</v>
      </c>
      <c r="H41" s="337" t="s">
        <v>540</v>
      </c>
    </row>
    <row r="42" spans="1:8" x14ac:dyDescent="0.75">
      <c r="A42" s="336" t="s">
        <v>570</v>
      </c>
      <c r="B42" s="333">
        <v>25292.735865353654</v>
      </c>
      <c r="C42" s="333">
        <v>6366.7726600856577</v>
      </c>
      <c r="D42" s="342" t="s">
        <v>202</v>
      </c>
      <c r="E42" s="342" t="s">
        <v>202</v>
      </c>
      <c r="F42" s="342" t="s">
        <v>202</v>
      </c>
      <c r="G42" s="337" t="s">
        <v>540</v>
      </c>
      <c r="H42" s="337" t="s">
        <v>540</v>
      </c>
    </row>
    <row r="43" spans="1:8" x14ac:dyDescent="0.75">
      <c r="A43" s="336" t="s">
        <v>571</v>
      </c>
      <c r="B43" s="333" t="s">
        <v>540</v>
      </c>
      <c r="C43" s="333" t="s">
        <v>540</v>
      </c>
      <c r="D43" s="333">
        <v>6.0282148304690003E-2</v>
      </c>
      <c r="E43" s="337" t="s">
        <v>540</v>
      </c>
      <c r="F43" s="337" t="s">
        <v>540</v>
      </c>
      <c r="G43" s="337" t="s">
        <v>540</v>
      </c>
      <c r="H43" s="337" t="s">
        <v>540</v>
      </c>
    </row>
    <row r="44" spans="1:8" x14ac:dyDescent="0.75">
      <c r="A44" s="336" t="s">
        <v>3415</v>
      </c>
      <c r="B44" s="333" t="s">
        <v>567</v>
      </c>
      <c r="C44" s="333" t="s">
        <v>567</v>
      </c>
      <c r="D44" s="333" t="s">
        <v>567</v>
      </c>
      <c r="E44" s="333">
        <v>208.89432174184356</v>
      </c>
      <c r="F44" s="333">
        <v>105.47180460606191</v>
      </c>
      <c r="G44" s="333">
        <v>355.97410702367489</v>
      </c>
      <c r="H44" s="333">
        <v>65.111291475618813</v>
      </c>
    </row>
    <row r="45" spans="1:8" x14ac:dyDescent="0.75">
      <c r="A45" s="343" t="s">
        <v>3416</v>
      </c>
      <c r="B45" s="333" t="s">
        <v>572</v>
      </c>
      <c r="C45" s="342" t="s">
        <v>202</v>
      </c>
      <c r="D45" s="342" t="s">
        <v>202</v>
      </c>
      <c r="E45" s="342" t="s">
        <v>202</v>
      </c>
      <c r="F45" s="342" t="s">
        <v>202</v>
      </c>
      <c r="G45" s="342" t="s">
        <v>202</v>
      </c>
      <c r="H45" s="342" t="s">
        <v>202</v>
      </c>
    </row>
    <row r="46" spans="1:8" x14ac:dyDescent="0.75">
      <c r="A46" s="344" t="s">
        <v>3417</v>
      </c>
      <c r="B46" s="333" t="s">
        <v>540</v>
      </c>
      <c r="C46" s="342" t="s">
        <v>202</v>
      </c>
      <c r="D46" s="342" t="s">
        <v>202</v>
      </c>
      <c r="E46" s="342" t="s">
        <v>202</v>
      </c>
      <c r="F46" s="342" t="s">
        <v>202</v>
      </c>
      <c r="G46" s="342" t="s">
        <v>202</v>
      </c>
      <c r="H46" s="342" t="s">
        <v>202</v>
      </c>
    </row>
    <row r="47" spans="1:8" x14ac:dyDescent="0.75">
      <c r="A47" s="344" t="s">
        <v>573</v>
      </c>
      <c r="B47" s="333" t="s">
        <v>540</v>
      </c>
      <c r="C47" s="342" t="s">
        <v>202</v>
      </c>
      <c r="D47" s="342" t="s">
        <v>202</v>
      </c>
      <c r="E47" s="342" t="s">
        <v>202</v>
      </c>
      <c r="F47" s="342" t="s">
        <v>202</v>
      </c>
      <c r="G47" s="342" t="s">
        <v>202</v>
      </c>
      <c r="H47" s="342" t="s">
        <v>202</v>
      </c>
    </row>
    <row r="48" spans="1:8" x14ac:dyDescent="0.75">
      <c r="A48" s="345" t="s">
        <v>574</v>
      </c>
      <c r="B48" s="333" t="s">
        <v>572</v>
      </c>
      <c r="C48" s="342" t="s">
        <v>202</v>
      </c>
      <c r="D48" s="342" t="s">
        <v>202</v>
      </c>
      <c r="E48" s="342" t="s">
        <v>202</v>
      </c>
      <c r="F48" s="342" t="s">
        <v>202</v>
      </c>
      <c r="G48" s="342" t="s">
        <v>202</v>
      </c>
      <c r="H48" s="342" t="s">
        <v>202</v>
      </c>
    </row>
    <row r="49" spans="1:8" x14ac:dyDescent="0.75">
      <c r="A49" s="343" t="s">
        <v>3418</v>
      </c>
      <c r="B49" s="342" t="s">
        <v>202</v>
      </c>
      <c r="C49" s="342" t="s">
        <v>202</v>
      </c>
      <c r="D49" s="342" t="s">
        <v>202</v>
      </c>
      <c r="E49" s="342" t="s">
        <v>202</v>
      </c>
      <c r="F49" s="342" t="s">
        <v>202</v>
      </c>
      <c r="G49" s="342" t="s">
        <v>202</v>
      </c>
      <c r="H49" s="342" t="s">
        <v>202</v>
      </c>
    </row>
    <row r="50" spans="1:8" x14ac:dyDescent="0.7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75">
      <c r="A51" s="346" t="s">
        <v>576</v>
      </c>
      <c r="B51" s="333">
        <v>60125.445140869939</v>
      </c>
      <c r="C51" s="333" t="s">
        <v>602</v>
      </c>
      <c r="D51" s="333">
        <v>1.9373340798485601</v>
      </c>
      <c r="E51" s="337">
        <v>242.16675998106996</v>
      </c>
      <c r="F51" s="337">
        <v>100.74137215212509</v>
      </c>
      <c r="G51" s="337">
        <v>15.11120582281877</v>
      </c>
      <c r="H51" s="337" t="s">
        <v>565</v>
      </c>
    </row>
    <row r="52" spans="1:8" x14ac:dyDescent="0.7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75">
      <c r="A53" s="335" t="s">
        <v>578</v>
      </c>
      <c r="B53" s="333" t="s">
        <v>540</v>
      </c>
      <c r="C53" s="333" t="s">
        <v>540</v>
      </c>
      <c r="D53" s="333" t="s">
        <v>540</v>
      </c>
      <c r="E53" s="337" t="s">
        <v>540</v>
      </c>
      <c r="F53" s="337" t="s">
        <v>540</v>
      </c>
      <c r="G53" s="337" t="s">
        <v>540</v>
      </c>
      <c r="H53" s="337" t="s">
        <v>565</v>
      </c>
    </row>
    <row r="54" spans="1:8" x14ac:dyDescent="0.75">
      <c r="A54" s="347" t="s">
        <v>3419</v>
      </c>
      <c r="B54" s="333">
        <v>230699.51036740557</v>
      </c>
      <c r="C54" s="342" t="s">
        <v>202</v>
      </c>
      <c r="D54" s="342" t="s">
        <v>202</v>
      </c>
      <c r="E54" s="342" t="s">
        <v>202</v>
      </c>
      <c r="F54" s="342" t="s">
        <v>202</v>
      </c>
      <c r="G54" s="342" t="s">
        <v>202</v>
      </c>
      <c r="H54" s="342" t="s">
        <v>202</v>
      </c>
    </row>
    <row r="55" spans="1:8" x14ac:dyDescent="0.75">
      <c r="A55" s="348" t="s">
        <v>3420</v>
      </c>
      <c r="B55" s="333" t="s">
        <v>602</v>
      </c>
      <c r="C55" s="342" t="s">
        <v>202</v>
      </c>
      <c r="D55" s="342" t="s">
        <v>202</v>
      </c>
      <c r="E55" s="342" t="s">
        <v>202</v>
      </c>
      <c r="F55" s="342" t="s">
        <v>202</v>
      </c>
      <c r="G55" s="342" t="s">
        <v>202</v>
      </c>
      <c r="H55" s="342" t="s">
        <v>202</v>
      </c>
    </row>
    <row r="56" spans="1:8" x14ac:dyDescent="0.75">
      <c r="A56" s="349" t="s">
        <v>579</v>
      </c>
      <c r="B56" s="337" t="s">
        <v>538</v>
      </c>
      <c r="C56" s="342" t="s">
        <v>202</v>
      </c>
      <c r="D56" s="342" t="s">
        <v>202</v>
      </c>
      <c r="E56" s="342" t="s">
        <v>202</v>
      </c>
      <c r="F56" s="342" t="s">
        <v>202</v>
      </c>
      <c r="G56" s="342" t="s">
        <v>202</v>
      </c>
      <c r="H56" s="342" t="s">
        <v>202</v>
      </c>
    </row>
    <row r="57" spans="1:8" x14ac:dyDescent="0.75">
      <c r="A57" s="349" t="s">
        <v>580</v>
      </c>
      <c r="B57" s="337" t="s">
        <v>538</v>
      </c>
      <c r="C57" s="342" t="s">
        <v>202</v>
      </c>
      <c r="D57" s="342" t="s">
        <v>202</v>
      </c>
      <c r="E57" s="342" t="s">
        <v>202</v>
      </c>
      <c r="F57" s="342" t="s">
        <v>202</v>
      </c>
      <c r="G57" s="342" t="s">
        <v>202</v>
      </c>
      <c r="H57" s="342" t="s">
        <v>202</v>
      </c>
    </row>
    <row r="58" spans="1:8" x14ac:dyDescent="0.75">
      <c r="C58" s="6"/>
      <c r="D58" s="6"/>
    </row>
    <row r="59" spans="1:8" x14ac:dyDescent="0.7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7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7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7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7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7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75">
      <c r="A65" s="76" t="s">
        <v>3403</v>
      </c>
      <c r="B65" s="77">
        <f>G374</f>
        <v>12468.571403037986</v>
      </c>
      <c r="C65" s="77">
        <f t="shared" ref="C65:D65" si="6">H374</f>
        <v>5.1947039253499999E-3</v>
      </c>
      <c r="D65" s="77">
        <f t="shared" si="6"/>
        <v>1.29867598133739</v>
      </c>
      <c r="E65" s="77"/>
      <c r="F65" s="77"/>
      <c r="G65" s="77"/>
      <c r="H65" s="77"/>
    </row>
    <row r="66" spans="1:10" ht="44.25" x14ac:dyDescent="0.75">
      <c r="A66" s="4" t="s">
        <v>3404</v>
      </c>
      <c r="C66" s="6"/>
      <c r="D66" s="6"/>
    </row>
    <row r="67" spans="1:10" ht="15.5" thickBot="1" x14ac:dyDescent="0.9">
      <c r="C67" s="6"/>
      <c r="D67" s="6"/>
    </row>
    <row r="68" spans="1:10" ht="15.75" x14ac:dyDescent="0.75">
      <c r="A68" s="516" t="s">
        <v>582</v>
      </c>
      <c r="B68" s="517"/>
      <c r="C68" s="350"/>
      <c r="D68" s="350"/>
      <c r="E68" s="350"/>
      <c r="F68" s="350"/>
      <c r="G68" s="350"/>
      <c r="H68" s="350"/>
      <c r="I68" s="80"/>
      <c r="J68" s="351" t="s">
        <v>522</v>
      </c>
    </row>
    <row r="69" spans="1:10" ht="15.75" x14ac:dyDescent="0.75">
      <c r="A69" s="352" t="s">
        <v>583</v>
      </c>
      <c r="B69" s="353"/>
      <c r="C69" s="354"/>
      <c r="D69" s="354"/>
      <c r="E69" s="354"/>
      <c r="F69" s="354"/>
      <c r="G69" s="354"/>
      <c r="H69" s="354"/>
      <c r="I69" s="80"/>
      <c r="J69" s="329" t="s">
        <v>3410</v>
      </c>
    </row>
    <row r="70" spans="1:10" ht="16.5" thickBot="1" x14ac:dyDescent="0.9">
      <c r="A70" s="74"/>
      <c r="B70" s="78"/>
      <c r="C70" s="79"/>
      <c r="D70" s="79"/>
      <c r="E70" s="79"/>
      <c r="F70" s="79"/>
      <c r="G70" s="79"/>
      <c r="H70" s="75"/>
      <c r="I70" s="80"/>
      <c r="J70" s="81" t="s">
        <v>523</v>
      </c>
    </row>
    <row r="71" spans="1:10" x14ac:dyDescent="0.75">
      <c r="A71" s="518" t="s">
        <v>524</v>
      </c>
      <c r="B71" s="521" t="s">
        <v>584</v>
      </c>
      <c r="C71" s="522"/>
      <c r="D71" s="521" t="s">
        <v>585</v>
      </c>
      <c r="E71" s="523"/>
      <c r="F71" s="524"/>
      <c r="G71" s="521" t="s">
        <v>586</v>
      </c>
      <c r="H71" s="525"/>
      <c r="I71" s="525"/>
      <c r="J71" s="522"/>
    </row>
    <row r="72" spans="1:10" x14ac:dyDescent="0.75">
      <c r="A72" s="519"/>
      <c r="B72" s="526" t="s">
        <v>587</v>
      </c>
      <c r="C72" s="527"/>
      <c r="D72" s="530" t="s">
        <v>588</v>
      </c>
      <c r="E72" s="526" t="s">
        <v>526</v>
      </c>
      <c r="F72" s="527" t="s">
        <v>527</v>
      </c>
      <c r="G72" s="530" t="s">
        <v>589</v>
      </c>
      <c r="H72" s="530" t="s">
        <v>526</v>
      </c>
      <c r="I72" s="530" t="s">
        <v>527</v>
      </c>
      <c r="J72" s="82" t="s">
        <v>525</v>
      </c>
    </row>
    <row r="73" spans="1:10" x14ac:dyDescent="0.75">
      <c r="A73" s="519"/>
      <c r="B73" s="528"/>
      <c r="C73" s="529"/>
      <c r="D73" s="531"/>
      <c r="E73" s="528"/>
      <c r="F73" s="529"/>
      <c r="G73" s="532"/>
      <c r="H73" s="531"/>
      <c r="I73" s="531"/>
      <c r="J73" s="82" t="s">
        <v>590</v>
      </c>
    </row>
    <row r="74" spans="1:10" ht="15.5" thickBot="1" x14ac:dyDescent="0.9">
      <c r="A74" s="520"/>
      <c r="B74" s="327" t="s">
        <v>591</v>
      </c>
      <c r="C74" s="83" t="s">
        <v>592</v>
      </c>
      <c r="D74" s="83" t="s">
        <v>593</v>
      </c>
      <c r="E74" s="509" t="s">
        <v>594</v>
      </c>
      <c r="F74" s="510"/>
      <c r="G74" s="509" t="s">
        <v>532</v>
      </c>
      <c r="H74" s="507"/>
      <c r="I74" s="507"/>
      <c r="J74" s="508"/>
    </row>
    <row r="75" spans="1:10" ht="15.5" thickTop="1" x14ac:dyDescent="0.7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7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7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7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7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75">
      <c r="A80" s="356" t="s">
        <v>601</v>
      </c>
      <c r="B80" s="355" t="s">
        <v>567</v>
      </c>
      <c r="C80" s="355" t="s">
        <v>596</v>
      </c>
      <c r="D80" s="355" t="s">
        <v>567</v>
      </c>
      <c r="E80" s="355" t="s">
        <v>567</v>
      </c>
      <c r="F80" s="355" t="s">
        <v>567</v>
      </c>
      <c r="G80" s="355" t="s">
        <v>567</v>
      </c>
      <c r="H80" s="355" t="s">
        <v>567</v>
      </c>
      <c r="I80" s="355" t="s">
        <v>567</v>
      </c>
      <c r="J80" s="355" t="s">
        <v>567</v>
      </c>
    </row>
    <row r="81" spans="1:10" x14ac:dyDescent="0.7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7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7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7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7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75">
      <c r="A86" s="358" t="s">
        <v>600</v>
      </c>
      <c r="B86" s="355">
        <v>52888.087323471489</v>
      </c>
      <c r="C86" s="355" t="s">
        <v>596</v>
      </c>
      <c r="D86" s="355">
        <v>8.7168534553273496</v>
      </c>
      <c r="E86" s="355" t="s">
        <v>3421</v>
      </c>
      <c r="F86" s="355" t="s">
        <v>3421</v>
      </c>
      <c r="G86" s="355">
        <v>461.01770673125719</v>
      </c>
      <c r="H86" s="355" t="s">
        <v>3421</v>
      </c>
      <c r="I86" s="355" t="s">
        <v>3421</v>
      </c>
      <c r="J86" s="355" t="s">
        <v>602</v>
      </c>
    </row>
    <row r="87" spans="1:10" x14ac:dyDescent="0.75">
      <c r="A87" s="358" t="s">
        <v>601</v>
      </c>
      <c r="B87" s="355" t="s">
        <v>567</v>
      </c>
      <c r="C87" s="355" t="s">
        <v>596</v>
      </c>
      <c r="D87" s="355" t="s">
        <v>567</v>
      </c>
      <c r="E87" s="355" t="s">
        <v>567</v>
      </c>
      <c r="F87" s="355" t="s">
        <v>567</v>
      </c>
      <c r="G87" s="355" t="s">
        <v>567</v>
      </c>
      <c r="H87" s="355" t="s">
        <v>567</v>
      </c>
      <c r="I87" s="355" t="s">
        <v>567</v>
      </c>
      <c r="J87" s="355" t="s">
        <v>567</v>
      </c>
    </row>
    <row r="88" spans="1:10" x14ac:dyDescent="0.7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7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7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7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7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7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75">
      <c r="A94" s="358" t="s">
        <v>601</v>
      </c>
      <c r="B94" s="355" t="s">
        <v>567</v>
      </c>
      <c r="C94" s="355" t="s">
        <v>596</v>
      </c>
      <c r="D94" s="355" t="s">
        <v>567</v>
      </c>
      <c r="E94" s="355" t="s">
        <v>567</v>
      </c>
      <c r="F94" s="355" t="s">
        <v>567</v>
      </c>
      <c r="G94" s="355" t="s">
        <v>567</v>
      </c>
      <c r="H94" s="355" t="s">
        <v>567</v>
      </c>
      <c r="I94" s="355" t="s">
        <v>567</v>
      </c>
      <c r="J94" s="355" t="s">
        <v>567</v>
      </c>
    </row>
    <row r="95" spans="1:10" x14ac:dyDescent="0.7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7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7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7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7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7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75">
      <c r="A101" s="360" t="s">
        <v>611</v>
      </c>
      <c r="B101" s="337" t="s">
        <v>567</v>
      </c>
      <c r="C101" s="355" t="s">
        <v>596</v>
      </c>
      <c r="D101" s="355" t="s">
        <v>567</v>
      </c>
      <c r="E101" s="355" t="s">
        <v>567</v>
      </c>
      <c r="F101" s="355" t="s">
        <v>567</v>
      </c>
      <c r="G101" s="337" t="s">
        <v>567</v>
      </c>
      <c r="H101" s="337" t="s">
        <v>567</v>
      </c>
      <c r="I101" s="337" t="s">
        <v>567</v>
      </c>
      <c r="J101" s="337" t="s">
        <v>567</v>
      </c>
    </row>
    <row r="102" spans="1:10" x14ac:dyDescent="0.7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75">
      <c r="A103" s="359" t="s">
        <v>612</v>
      </c>
      <c r="B103" s="355" t="s">
        <v>3422</v>
      </c>
      <c r="C103" s="355" t="s">
        <v>596</v>
      </c>
      <c r="D103" s="342" t="s">
        <v>202</v>
      </c>
      <c r="E103" s="342" t="s">
        <v>202</v>
      </c>
      <c r="F103" s="342" t="s">
        <v>202</v>
      </c>
      <c r="G103" s="355" t="s">
        <v>3422</v>
      </c>
      <c r="H103" s="355" t="s">
        <v>617</v>
      </c>
      <c r="I103" s="355" t="s">
        <v>617</v>
      </c>
      <c r="J103" s="355" t="s">
        <v>602</v>
      </c>
    </row>
    <row r="104" spans="1:10" x14ac:dyDescent="0.75">
      <c r="A104" s="360" t="s">
        <v>607</v>
      </c>
      <c r="B104" s="337" t="s">
        <v>540</v>
      </c>
      <c r="C104" s="355" t="s">
        <v>596</v>
      </c>
      <c r="D104" s="355" t="s">
        <v>572</v>
      </c>
      <c r="E104" s="355" t="s">
        <v>540</v>
      </c>
      <c r="F104" s="355" t="s">
        <v>540</v>
      </c>
      <c r="G104" s="337" t="s">
        <v>540</v>
      </c>
      <c r="H104" s="337" t="s">
        <v>540</v>
      </c>
      <c r="I104" s="337" t="s">
        <v>540</v>
      </c>
      <c r="J104" s="337" t="s">
        <v>538</v>
      </c>
    </row>
    <row r="105" spans="1:10" x14ac:dyDescent="0.75">
      <c r="A105" s="360" t="s">
        <v>608</v>
      </c>
      <c r="B105" s="337" t="s">
        <v>540</v>
      </c>
      <c r="C105" s="355" t="s">
        <v>596</v>
      </c>
      <c r="D105" s="355" t="s">
        <v>572</v>
      </c>
      <c r="E105" s="355" t="s">
        <v>540</v>
      </c>
      <c r="F105" s="355" t="s">
        <v>540</v>
      </c>
      <c r="G105" s="337" t="s">
        <v>540</v>
      </c>
      <c r="H105" s="337" t="s">
        <v>540</v>
      </c>
      <c r="I105" s="337" t="s">
        <v>540</v>
      </c>
      <c r="J105" s="337" t="s">
        <v>538</v>
      </c>
    </row>
    <row r="106" spans="1:10" x14ac:dyDescent="0.75">
      <c r="A106" s="360" t="s">
        <v>609</v>
      </c>
      <c r="B106" s="337" t="s">
        <v>540</v>
      </c>
      <c r="C106" s="355" t="s">
        <v>596</v>
      </c>
      <c r="D106" s="355" t="s">
        <v>572</v>
      </c>
      <c r="E106" s="355" t="s">
        <v>540</v>
      </c>
      <c r="F106" s="355" t="s">
        <v>540</v>
      </c>
      <c r="G106" s="337" t="s">
        <v>540</v>
      </c>
      <c r="H106" s="337" t="s">
        <v>540</v>
      </c>
      <c r="I106" s="337" t="s">
        <v>540</v>
      </c>
      <c r="J106" s="337" t="s">
        <v>538</v>
      </c>
    </row>
    <row r="107" spans="1:10" x14ac:dyDescent="0.75">
      <c r="A107" s="360" t="s">
        <v>610</v>
      </c>
      <c r="B107" s="337" t="s">
        <v>540</v>
      </c>
      <c r="C107" s="355" t="s">
        <v>596</v>
      </c>
      <c r="D107" s="355" t="s">
        <v>572</v>
      </c>
      <c r="E107" s="355" t="s">
        <v>540</v>
      </c>
      <c r="F107" s="355" t="s">
        <v>540</v>
      </c>
      <c r="G107" s="337" t="s">
        <v>540</v>
      </c>
      <c r="H107" s="337" t="s">
        <v>540</v>
      </c>
      <c r="I107" s="337" t="s">
        <v>540</v>
      </c>
      <c r="J107" s="337" t="s">
        <v>538</v>
      </c>
    </row>
    <row r="108" spans="1:10" x14ac:dyDescent="0.75">
      <c r="A108" s="360" t="s">
        <v>611</v>
      </c>
      <c r="B108" s="337" t="s">
        <v>567</v>
      </c>
      <c r="C108" s="355" t="s">
        <v>596</v>
      </c>
      <c r="D108" s="355" t="s">
        <v>567</v>
      </c>
      <c r="E108" s="355" t="s">
        <v>567</v>
      </c>
      <c r="F108" s="355" t="s">
        <v>567</v>
      </c>
      <c r="G108" s="337" t="s">
        <v>567</v>
      </c>
      <c r="H108" s="337" t="s">
        <v>567</v>
      </c>
      <c r="I108" s="337" t="s">
        <v>567</v>
      </c>
      <c r="J108" s="337" t="s">
        <v>567</v>
      </c>
    </row>
    <row r="109" spans="1:10" x14ac:dyDescent="0.75">
      <c r="A109" s="360" t="s">
        <v>97</v>
      </c>
      <c r="B109" s="337" t="s">
        <v>540</v>
      </c>
      <c r="C109" s="355" t="s">
        <v>596</v>
      </c>
      <c r="D109" s="355" t="s">
        <v>572</v>
      </c>
      <c r="E109" s="355" t="s">
        <v>540</v>
      </c>
      <c r="F109" s="355" t="s">
        <v>540</v>
      </c>
      <c r="G109" s="337" t="s">
        <v>540</v>
      </c>
      <c r="H109" s="337" t="s">
        <v>540</v>
      </c>
      <c r="I109" s="337" t="s">
        <v>540</v>
      </c>
      <c r="J109" s="337" t="s">
        <v>538</v>
      </c>
    </row>
    <row r="110" spans="1:10" x14ac:dyDescent="0.75">
      <c r="A110" s="359" t="s">
        <v>613</v>
      </c>
      <c r="B110" s="355" t="s">
        <v>3422</v>
      </c>
      <c r="C110" s="355" t="s">
        <v>596</v>
      </c>
      <c r="D110" s="342" t="s">
        <v>202</v>
      </c>
      <c r="E110" s="342" t="s">
        <v>202</v>
      </c>
      <c r="F110" s="342" t="s">
        <v>202</v>
      </c>
      <c r="G110" s="355" t="s">
        <v>617</v>
      </c>
      <c r="H110" s="355" t="s">
        <v>3422</v>
      </c>
      <c r="I110" s="355" t="s">
        <v>617</v>
      </c>
      <c r="J110" s="355" t="s">
        <v>602</v>
      </c>
    </row>
    <row r="111" spans="1:10" x14ac:dyDescent="0.75">
      <c r="A111" s="360" t="s">
        <v>607</v>
      </c>
      <c r="B111" s="337" t="s">
        <v>540</v>
      </c>
      <c r="C111" s="355" t="s">
        <v>596</v>
      </c>
      <c r="D111" s="355" t="s">
        <v>572</v>
      </c>
      <c r="E111" s="355" t="s">
        <v>540</v>
      </c>
      <c r="F111" s="355" t="s">
        <v>540</v>
      </c>
      <c r="G111" s="337" t="s">
        <v>540</v>
      </c>
      <c r="H111" s="337" t="s">
        <v>540</v>
      </c>
      <c r="I111" s="337" t="s">
        <v>540</v>
      </c>
      <c r="J111" s="337" t="s">
        <v>538</v>
      </c>
    </row>
    <row r="112" spans="1:10" x14ac:dyDescent="0.75">
      <c r="A112" s="360" t="s">
        <v>608</v>
      </c>
      <c r="B112" s="337" t="s">
        <v>540</v>
      </c>
      <c r="C112" s="355" t="s">
        <v>596</v>
      </c>
      <c r="D112" s="355" t="s">
        <v>572</v>
      </c>
      <c r="E112" s="355" t="s">
        <v>540</v>
      </c>
      <c r="F112" s="355" t="s">
        <v>540</v>
      </c>
      <c r="G112" s="337" t="s">
        <v>540</v>
      </c>
      <c r="H112" s="337" t="s">
        <v>540</v>
      </c>
      <c r="I112" s="337" t="s">
        <v>540</v>
      </c>
      <c r="J112" s="337" t="s">
        <v>538</v>
      </c>
    </row>
    <row r="113" spans="1:10" x14ac:dyDescent="0.75">
      <c r="A113" s="360" t="s">
        <v>609</v>
      </c>
      <c r="B113" s="337" t="s">
        <v>540</v>
      </c>
      <c r="C113" s="355" t="s">
        <v>596</v>
      </c>
      <c r="D113" s="355" t="s">
        <v>572</v>
      </c>
      <c r="E113" s="355" t="s">
        <v>540</v>
      </c>
      <c r="F113" s="355" t="s">
        <v>540</v>
      </c>
      <c r="G113" s="337" t="s">
        <v>540</v>
      </c>
      <c r="H113" s="337" t="s">
        <v>540</v>
      </c>
      <c r="I113" s="337" t="s">
        <v>540</v>
      </c>
      <c r="J113" s="337" t="s">
        <v>538</v>
      </c>
    </row>
    <row r="114" spans="1:10" x14ac:dyDescent="0.75">
      <c r="A114" s="360" t="s">
        <v>610</v>
      </c>
      <c r="B114" s="337" t="s">
        <v>540</v>
      </c>
      <c r="C114" s="355" t="s">
        <v>596</v>
      </c>
      <c r="D114" s="355" t="s">
        <v>572</v>
      </c>
      <c r="E114" s="355" t="s">
        <v>540</v>
      </c>
      <c r="F114" s="355" t="s">
        <v>540</v>
      </c>
      <c r="G114" s="337" t="s">
        <v>540</v>
      </c>
      <c r="H114" s="337" t="s">
        <v>540</v>
      </c>
      <c r="I114" s="337" t="s">
        <v>540</v>
      </c>
      <c r="J114" s="337" t="s">
        <v>538</v>
      </c>
    </row>
    <row r="115" spans="1:10" x14ac:dyDescent="0.75">
      <c r="A115" s="360" t="s">
        <v>611</v>
      </c>
      <c r="B115" s="337" t="s">
        <v>567</v>
      </c>
      <c r="C115" s="355" t="s">
        <v>596</v>
      </c>
      <c r="D115" s="355" t="s">
        <v>567</v>
      </c>
      <c r="E115" s="355" t="s">
        <v>567</v>
      </c>
      <c r="F115" s="355" t="s">
        <v>567</v>
      </c>
      <c r="G115" s="337" t="s">
        <v>567</v>
      </c>
      <c r="H115" s="337" t="s">
        <v>567</v>
      </c>
      <c r="I115" s="337" t="s">
        <v>567</v>
      </c>
      <c r="J115" s="337" t="s">
        <v>567</v>
      </c>
    </row>
    <row r="116" spans="1:10" x14ac:dyDescent="0.75">
      <c r="A116" s="360" t="s">
        <v>97</v>
      </c>
      <c r="B116" s="337" t="s">
        <v>540</v>
      </c>
      <c r="C116" s="355" t="s">
        <v>596</v>
      </c>
      <c r="D116" s="355" t="s">
        <v>572</v>
      </c>
      <c r="E116" s="355" t="s">
        <v>540</v>
      </c>
      <c r="F116" s="355" t="s">
        <v>540</v>
      </c>
      <c r="G116" s="337" t="s">
        <v>540</v>
      </c>
      <c r="H116" s="337" t="s">
        <v>540</v>
      </c>
      <c r="I116" s="337" t="s">
        <v>540</v>
      </c>
      <c r="J116" s="337" t="s">
        <v>538</v>
      </c>
    </row>
    <row r="117" spans="1:10" x14ac:dyDescent="0.7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7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7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7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75">
      <c r="A121" s="358" t="s">
        <v>600</v>
      </c>
      <c r="B121" s="337" t="s">
        <v>567</v>
      </c>
      <c r="C121" s="355" t="s">
        <v>596</v>
      </c>
      <c r="D121" s="355" t="s">
        <v>567</v>
      </c>
      <c r="E121" s="355" t="s">
        <v>567</v>
      </c>
      <c r="F121" s="355" t="s">
        <v>567</v>
      </c>
      <c r="G121" s="337" t="s">
        <v>567</v>
      </c>
      <c r="H121" s="337" t="s">
        <v>567</v>
      </c>
      <c r="I121" s="337" t="s">
        <v>567</v>
      </c>
      <c r="J121" s="337" t="s">
        <v>567</v>
      </c>
    </row>
    <row r="122" spans="1:10" x14ac:dyDescent="0.75">
      <c r="A122" s="358" t="s">
        <v>601</v>
      </c>
      <c r="B122" s="337" t="s">
        <v>567</v>
      </c>
      <c r="C122" s="355" t="s">
        <v>596</v>
      </c>
      <c r="D122" s="355" t="s">
        <v>567</v>
      </c>
      <c r="E122" s="355" t="s">
        <v>567</v>
      </c>
      <c r="F122" s="355" t="s">
        <v>567</v>
      </c>
      <c r="G122" s="337" t="s">
        <v>567</v>
      </c>
      <c r="H122" s="337" t="s">
        <v>567</v>
      </c>
      <c r="I122" s="337" t="s">
        <v>567</v>
      </c>
      <c r="J122" s="337" t="s">
        <v>567</v>
      </c>
    </row>
    <row r="123" spans="1:10" x14ac:dyDescent="0.75">
      <c r="A123" s="358" t="s">
        <v>603</v>
      </c>
      <c r="B123" s="337" t="s">
        <v>540</v>
      </c>
      <c r="C123" s="355" t="s">
        <v>596</v>
      </c>
      <c r="D123" s="355" t="s">
        <v>572</v>
      </c>
      <c r="E123" s="355" t="s">
        <v>540</v>
      </c>
      <c r="F123" s="355" t="s">
        <v>540</v>
      </c>
      <c r="G123" s="337" t="s">
        <v>540</v>
      </c>
      <c r="H123" s="337" t="s">
        <v>540</v>
      </c>
      <c r="I123" s="337" t="s">
        <v>540</v>
      </c>
      <c r="J123" s="337" t="s">
        <v>538</v>
      </c>
    </row>
    <row r="124" spans="1:10" x14ac:dyDescent="0.7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7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7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7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75">
      <c r="A128" s="356" t="s">
        <v>600</v>
      </c>
      <c r="B128" s="355" t="s">
        <v>567</v>
      </c>
      <c r="C128" s="355" t="s">
        <v>596</v>
      </c>
      <c r="D128" s="355" t="s">
        <v>567</v>
      </c>
      <c r="E128" s="355" t="s">
        <v>567</v>
      </c>
      <c r="F128" s="355" t="s">
        <v>567</v>
      </c>
      <c r="G128" s="355" t="s">
        <v>567</v>
      </c>
      <c r="H128" s="355" t="s">
        <v>567</v>
      </c>
      <c r="I128" s="355" t="s">
        <v>567</v>
      </c>
      <c r="J128" s="355" t="s">
        <v>567</v>
      </c>
    </row>
    <row r="129" spans="1:10" x14ac:dyDescent="0.75">
      <c r="A129" s="356" t="s">
        <v>601</v>
      </c>
      <c r="B129" s="355" t="s">
        <v>567</v>
      </c>
      <c r="C129" s="355" t="s">
        <v>596</v>
      </c>
      <c r="D129" s="355" t="s">
        <v>567</v>
      </c>
      <c r="E129" s="355" t="s">
        <v>567</v>
      </c>
      <c r="F129" s="355" t="s">
        <v>567</v>
      </c>
      <c r="G129" s="355" t="s">
        <v>567</v>
      </c>
      <c r="H129" s="355" t="s">
        <v>567</v>
      </c>
      <c r="I129" s="355" t="s">
        <v>567</v>
      </c>
      <c r="J129" s="355" t="s">
        <v>567</v>
      </c>
    </row>
    <row r="130" spans="1:10" x14ac:dyDescent="0.75">
      <c r="A130" s="356" t="s">
        <v>603</v>
      </c>
      <c r="B130" s="355" t="s">
        <v>540</v>
      </c>
      <c r="C130" s="355" t="s">
        <v>596</v>
      </c>
      <c r="D130" s="355" t="s">
        <v>572</v>
      </c>
      <c r="E130" s="355" t="s">
        <v>540</v>
      </c>
      <c r="F130" s="355" t="s">
        <v>540</v>
      </c>
      <c r="G130" s="355" t="s">
        <v>540</v>
      </c>
      <c r="H130" s="355" t="s">
        <v>540</v>
      </c>
      <c r="I130" s="355" t="s">
        <v>540</v>
      </c>
      <c r="J130" s="355" t="s">
        <v>538</v>
      </c>
    </row>
    <row r="131" spans="1:10" x14ac:dyDescent="0.7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7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7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7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75">
      <c r="A135" s="360" t="s">
        <v>610</v>
      </c>
      <c r="B135" s="337" t="s">
        <v>567</v>
      </c>
      <c r="C135" s="355" t="s">
        <v>596</v>
      </c>
      <c r="D135" s="355" t="s">
        <v>567</v>
      </c>
      <c r="E135" s="355" t="s">
        <v>567</v>
      </c>
      <c r="F135" s="355" t="s">
        <v>567</v>
      </c>
      <c r="G135" s="337" t="s">
        <v>567</v>
      </c>
      <c r="H135" s="337" t="s">
        <v>567</v>
      </c>
      <c r="I135" s="337" t="s">
        <v>567</v>
      </c>
      <c r="J135" s="337" t="s">
        <v>567</v>
      </c>
    </row>
    <row r="136" spans="1:10" x14ac:dyDescent="0.75">
      <c r="A136" s="360" t="s">
        <v>611</v>
      </c>
      <c r="B136" s="337" t="s">
        <v>567</v>
      </c>
      <c r="C136" s="355" t="s">
        <v>596</v>
      </c>
      <c r="D136" s="355" t="s">
        <v>567</v>
      </c>
      <c r="E136" s="355" t="s">
        <v>567</v>
      </c>
      <c r="F136" s="355" t="s">
        <v>567</v>
      </c>
      <c r="G136" s="337" t="s">
        <v>567</v>
      </c>
      <c r="H136" s="337" t="s">
        <v>567</v>
      </c>
      <c r="I136" s="337" t="s">
        <v>567</v>
      </c>
      <c r="J136" s="337" t="s">
        <v>567</v>
      </c>
    </row>
    <row r="137" spans="1:10" x14ac:dyDescent="0.75">
      <c r="A137" s="360" t="s">
        <v>97</v>
      </c>
      <c r="B137" s="337" t="s">
        <v>540</v>
      </c>
      <c r="C137" s="355" t="s">
        <v>596</v>
      </c>
      <c r="D137" s="355" t="s">
        <v>572</v>
      </c>
      <c r="E137" s="355" t="s">
        <v>540</v>
      </c>
      <c r="F137" s="355" t="s">
        <v>540</v>
      </c>
      <c r="G137" s="337" t="s">
        <v>540</v>
      </c>
      <c r="H137" s="337" t="s">
        <v>540</v>
      </c>
      <c r="I137" s="337" t="s">
        <v>540</v>
      </c>
      <c r="J137" s="337" t="s">
        <v>538</v>
      </c>
    </row>
    <row r="138" spans="1:10" x14ac:dyDescent="0.75">
      <c r="A138" s="359" t="s">
        <v>616</v>
      </c>
      <c r="B138" s="355" t="s">
        <v>617</v>
      </c>
      <c r="C138" s="355" t="s">
        <v>596</v>
      </c>
      <c r="D138" s="342" t="s">
        <v>202</v>
      </c>
      <c r="E138" s="342" t="s">
        <v>202</v>
      </c>
      <c r="F138" s="342" t="s">
        <v>202</v>
      </c>
      <c r="G138" s="355" t="s">
        <v>617</v>
      </c>
      <c r="H138" s="355" t="s">
        <v>617</v>
      </c>
      <c r="I138" s="355" t="s">
        <v>617</v>
      </c>
      <c r="J138" s="355" t="s">
        <v>602</v>
      </c>
    </row>
    <row r="139" spans="1:10" x14ac:dyDescent="0.75">
      <c r="A139" s="360" t="s">
        <v>607</v>
      </c>
      <c r="B139" s="337" t="s">
        <v>540</v>
      </c>
      <c r="C139" s="355" t="s">
        <v>596</v>
      </c>
      <c r="D139" s="355" t="s">
        <v>572</v>
      </c>
      <c r="E139" s="355" t="s">
        <v>540</v>
      </c>
      <c r="F139" s="355" t="s">
        <v>540</v>
      </c>
      <c r="G139" s="337" t="s">
        <v>540</v>
      </c>
      <c r="H139" s="337" t="s">
        <v>540</v>
      </c>
      <c r="I139" s="337" t="s">
        <v>540</v>
      </c>
      <c r="J139" s="337" t="s">
        <v>538</v>
      </c>
    </row>
    <row r="140" spans="1:10" x14ac:dyDescent="0.75">
      <c r="A140" s="360" t="s">
        <v>608</v>
      </c>
      <c r="B140" s="337" t="s">
        <v>540</v>
      </c>
      <c r="C140" s="355" t="s">
        <v>596</v>
      </c>
      <c r="D140" s="355" t="s">
        <v>572</v>
      </c>
      <c r="E140" s="355" t="s">
        <v>540</v>
      </c>
      <c r="F140" s="355" t="s">
        <v>540</v>
      </c>
      <c r="G140" s="337" t="s">
        <v>540</v>
      </c>
      <c r="H140" s="337" t="s">
        <v>540</v>
      </c>
      <c r="I140" s="337" t="s">
        <v>540</v>
      </c>
      <c r="J140" s="337" t="s">
        <v>538</v>
      </c>
    </row>
    <row r="141" spans="1:10" x14ac:dyDescent="0.75">
      <c r="A141" s="360" t="s">
        <v>609</v>
      </c>
      <c r="B141" s="337" t="s">
        <v>540</v>
      </c>
      <c r="C141" s="355" t="s">
        <v>596</v>
      </c>
      <c r="D141" s="355" t="s">
        <v>572</v>
      </c>
      <c r="E141" s="355" t="s">
        <v>540</v>
      </c>
      <c r="F141" s="355" t="s">
        <v>540</v>
      </c>
      <c r="G141" s="337" t="s">
        <v>540</v>
      </c>
      <c r="H141" s="337" t="s">
        <v>540</v>
      </c>
      <c r="I141" s="337" t="s">
        <v>540</v>
      </c>
      <c r="J141" s="337" t="s">
        <v>538</v>
      </c>
    </row>
    <row r="142" spans="1:10" x14ac:dyDescent="0.75">
      <c r="A142" s="360" t="s">
        <v>610</v>
      </c>
      <c r="B142" s="337" t="s">
        <v>567</v>
      </c>
      <c r="C142" s="355" t="s">
        <v>596</v>
      </c>
      <c r="D142" s="355" t="s">
        <v>567</v>
      </c>
      <c r="E142" s="355" t="s">
        <v>567</v>
      </c>
      <c r="F142" s="355" t="s">
        <v>567</v>
      </c>
      <c r="G142" s="337" t="s">
        <v>567</v>
      </c>
      <c r="H142" s="337" t="s">
        <v>567</v>
      </c>
      <c r="I142" s="337" t="s">
        <v>567</v>
      </c>
      <c r="J142" s="337" t="s">
        <v>567</v>
      </c>
    </row>
    <row r="143" spans="1:10" x14ac:dyDescent="0.75">
      <c r="A143" s="360" t="s">
        <v>611</v>
      </c>
      <c r="B143" s="337" t="s">
        <v>567</v>
      </c>
      <c r="C143" s="355" t="s">
        <v>596</v>
      </c>
      <c r="D143" s="355" t="s">
        <v>567</v>
      </c>
      <c r="E143" s="355" t="s">
        <v>567</v>
      </c>
      <c r="F143" s="355" t="s">
        <v>567</v>
      </c>
      <c r="G143" s="337" t="s">
        <v>567</v>
      </c>
      <c r="H143" s="337" t="s">
        <v>567</v>
      </c>
      <c r="I143" s="337" t="s">
        <v>567</v>
      </c>
      <c r="J143" s="337" t="s">
        <v>567</v>
      </c>
    </row>
    <row r="144" spans="1:10" x14ac:dyDescent="0.75">
      <c r="A144" s="360" t="s">
        <v>97</v>
      </c>
      <c r="B144" s="337" t="s">
        <v>540</v>
      </c>
      <c r="C144" s="355" t="s">
        <v>596</v>
      </c>
      <c r="D144" s="355" t="s">
        <v>572</v>
      </c>
      <c r="E144" s="355" t="s">
        <v>540</v>
      </c>
      <c r="F144" s="355" t="s">
        <v>540</v>
      </c>
      <c r="G144" s="337" t="s">
        <v>540</v>
      </c>
      <c r="H144" s="337" t="s">
        <v>540</v>
      </c>
      <c r="I144" s="337" t="s">
        <v>540</v>
      </c>
      <c r="J144" s="337" t="s">
        <v>538</v>
      </c>
    </row>
    <row r="145" spans="1:10" x14ac:dyDescent="0.75">
      <c r="A145" s="359" t="s">
        <v>618</v>
      </c>
      <c r="B145" s="355" t="s">
        <v>617</v>
      </c>
      <c r="C145" s="355" t="s">
        <v>596</v>
      </c>
      <c r="D145" s="342" t="s">
        <v>202</v>
      </c>
      <c r="E145" s="342" t="s">
        <v>202</v>
      </c>
      <c r="F145" s="342" t="s">
        <v>202</v>
      </c>
      <c r="G145" s="355" t="s">
        <v>617</v>
      </c>
      <c r="H145" s="355" t="s">
        <v>617</v>
      </c>
      <c r="I145" s="355" t="s">
        <v>617</v>
      </c>
      <c r="J145" s="355" t="s">
        <v>602</v>
      </c>
    </row>
    <row r="146" spans="1:10" x14ac:dyDescent="0.75">
      <c r="A146" s="360" t="s">
        <v>607</v>
      </c>
      <c r="B146" s="337" t="s">
        <v>540</v>
      </c>
      <c r="C146" s="355" t="s">
        <v>596</v>
      </c>
      <c r="D146" s="355" t="s">
        <v>572</v>
      </c>
      <c r="E146" s="355" t="s">
        <v>540</v>
      </c>
      <c r="F146" s="355" t="s">
        <v>540</v>
      </c>
      <c r="G146" s="337" t="s">
        <v>540</v>
      </c>
      <c r="H146" s="337" t="s">
        <v>540</v>
      </c>
      <c r="I146" s="337" t="s">
        <v>540</v>
      </c>
      <c r="J146" s="337" t="s">
        <v>538</v>
      </c>
    </row>
    <row r="147" spans="1:10" x14ac:dyDescent="0.75">
      <c r="A147" s="360" t="s">
        <v>608</v>
      </c>
      <c r="B147" s="337" t="s">
        <v>540</v>
      </c>
      <c r="C147" s="355" t="s">
        <v>596</v>
      </c>
      <c r="D147" s="355" t="s">
        <v>572</v>
      </c>
      <c r="E147" s="355" t="s">
        <v>540</v>
      </c>
      <c r="F147" s="355" t="s">
        <v>540</v>
      </c>
      <c r="G147" s="337" t="s">
        <v>540</v>
      </c>
      <c r="H147" s="337" t="s">
        <v>540</v>
      </c>
      <c r="I147" s="337" t="s">
        <v>540</v>
      </c>
      <c r="J147" s="337" t="s">
        <v>538</v>
      </c>
    </row>
    <row r="148" spans="1:10" x14ac:dyDescent="0.75">
      <c r="A148" s="360" t="s">
        <v>609</v>
      </c>
      <c r="B148" s="337" t="s">
        <v>540</v>
      </c>
      <c r="C148" s="355" t="s">
        <v>596</v>
      </c>
      <c r="D148" s="355" t="s">
        <v>572</v>
      </c>
      <c r="E148" s="355" t="s">
        <v>540</v>
      </c>
      <c r="F148" s="355" t="s">
        <v>540</v>
      </c>
      <c r="G148" s="337" t="s">
        <v>540</v>
      </c>
      <c r="H148" s="337" t="s">
        <v>540</v>
      </c>
      <c r="I148" s="337" t="s">
        <v>540</v>
      </c>
      <c r="J148" s="337" t="s">
        <v>538</v>
      </c>
    </row>
    <row r="149" spans="1:10" x14ac:dyDescent="0.75">
      <c r="A149" s="360" t="s">
        <v>610</v>
      </c>
      <c r="B149" s="337" t="s">
        <v>567</v>
      </c>
      <c r="C149" s="355" t="s">
        <v>596</v>
      </c>
      <c r="D149" s="355" t="s">
        <v>567</v>
      </c>
      <c r="E149" s="355" t="s">
        <v>567</v>
      </c>
      <c r="F149" s="355" t="s">
        <v>567</v>
      </c>
      <c r="G149" s="337" t="s">
        <v>567</v>
      </c>
      <c r="H149" s="337" t="s">
        <v>567</v>
      </c>
      <c r="I149" s="337" t="s">
        <v>567</v>
      </c>
      <c r="J149" s="337" t="s">
        <v>567</v>
      </c>
    </row>
    <row r="150" spans="1:10" x14ac:dyDescent="0.75">
      <c r="A150" s="360" t="s">
        <v>611</v>
      </c>
      <c r="B150" s="337" t="s">
        <v>567</v>
      </c>
      <c r="C150" s="355" t="s">
        <v>596</v>
      </c>
      <c r="D150" s="355" t="s">
        <v>567</v>
      </c>
      <c r="E150" s="355" t="s">
        <v>567</v>
      </c>
      <c r="F150" s="355" t="s">
        <v>567</v>
      </c>
      <c r="G150" s="337" t="s">
        <v>567</v>
      </c>
      <c r="H150" s="337" t="s">
        <v>567</v>
      </c>
      <c r="I150" s="337" t="s">
        <v>567</v>
      </c>
      <c r="J150" s="337" t="s">
        <v>567</v>
      </c>
    </row>
    <row r="151" spans="1:10" x14ac:dyDescent="0.75">
      <c r="A151" s="360" t="s">
        <v>97</v>
      </c>
      <c r="B151" s="337" t="s">
        <v>540</v>
      </c>
      <c r="C151" s="355" t="s">
        <v>596</v>
      </c>
      <c r="D151" s="355" t="s">
        <v>572</v>
      </c>
      <c r="E151" s="355" t="s">
        <v>540</v>
      </c>
      <c r="F151" s="355" t="s">
        <v>540</v>
      </c>
      <c r="G151" s="337" t="s">
        <v>540</v>
      </c>
      <c r="H151" s="337" t="s">
        <v>540</v>
      </c>
      <c r="I151" s="337" t="s">
        <v>540</v>
      </c>
      <c r="J151" s="337" t="s">
        <v>538</v>
      </c>
    </row>
    <row r="152" spans="1:10" x14ac:dyDescent="0.7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7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7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7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75">
      <c r="A156" s="363" t="s">
        <v>620</v>
      </c>
      <c r="B156" s="355" t="s">
        <v>567</v>
      </c>
      <c r="C156" s="355" t="s">
        <v>596</v>
      </c>
      <c r="D156" s="355" t="s">
        <v>567</v>
      </c>
      <c r="E156" s="355" t="s">
        <v>567</v>
      </c>
      <c r="F156" s="355" t="s">
        <v>567</v>
      </c>
      <c r="G156" s="355" t="s">
        <v>567</v>
      </c>
      <c r="H156" s="355" t="s">
        <v>567</v>
      </c>
      <c r="I156" s="355" t="s">
        <v>567</v>
      </c>
      <c r="J156" s="355" t="s">
        <v>567</v>
      </c>
    </row>
    <row r="157" spans="1:10" x14ac:dyDescent="0.75">
      <c r="A157" s="363" t="s">
        <v>621</v>
      </c>
      <c r="B157" s="355" t="s">
        <v>567</v>
      </c>
      <c r="C157" s="355" t="s">
        <v>596</v>
      </c>
      <c r="D157" s="355" t="s">
        <v>567</v>
      </c>
      <c r="E157" s="355" t="s">
        <v>567</v>
      </c>
      <c r="F157" s="355" t="s">
        <v>567</v>
      </c>
      <c r="G157" s="355" t="s">
        <v>567</v>
      </c>
      <c r="H157" s="355" t="s">
        <v>567</v>
      </c>
      <c r="I157" s="355" t="s">
        <v>567</v>
      </c>
      <c r="J157" s="355" t="s">
        <v>567</v>
      </c>
    </row>
    <row r="158" spans="1:10" x14ac:dyDescent="0.7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7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7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7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7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75">
      <c r="A163" s="363" t="s">
        <v>620</v>
      </c>
      <c r="B163" s="337" t="s">
        <v>567</v>
      </c>
      <c r="C163" s="355" t="s">
        <v>596</v>
      </c>
      <c r="D163" s="355" t="s">
        <v>567</v>
      </c>
      <c r="E163" s="355" t="s">
        <v>567</v>
      </c>
      <c r="F163" s="355" t="s">
        <v>567</v>
      </c>
      <c r="G163" s="337" t="s">
        <v>567</v>
      </c>
      <c r="H163" s="337" t="s">
        <v>567</v>
      </c>
      <c r="I163" s="337" t="s">
        <v>567</v>
      </c>
      <c r="J163" s="337" t="s">
        <v>567</v>
      </c>
    </row>
    <row r="164" spans="1:10" x14ac:dyDescent="0.75">
      <c r="A164" s="363" t="s">
        <v>621</v>
      </c>
      <c r="B164" s="337" t="s">
        <v>567</v>
      </c>
      <c r="C164" s="355" t="s">
        <v>596</v>
      </c>
      <c r="D164" s="355" t="s">
        <v>567</v>
      </c>
      <c r="E164" s="355" t="s">
        <v>567</v>
      </c>
      <c r="F164" s="355" t="s">
        <v>567</v>
      </c>
      <c r="G164" s="337" t="s">
        <v>567</v>
      </c>
      <c r="H164" s="337" t="s">
        <v>567</v>
      </c>
      <c r="I164" s="337" t="s">
        <v>567</v>
      </c>
      <c r="J164" s="337" t="s">
        <v>567</v>
      </c>
    </row>
    <row r="165" spans="1:10" x14ac:dyDescent="0.75">
      <c r="A165" s="363" t="s">
        <v>622</v>
      </c>
      <c r="B165" s="337" t="s">
        <v>540</v>
      </c>
      <c r="C165" s="355" t="s">
        <v>596</v>
      </c>
      <c r="D165" s="355" t="s">
        <v>572</v>
      </c>
      <c r="E165" s="355" t="s">
        <v>540</v>
      </c>
      <c r="F165" s="355" t="s">
        <v>540</v>
      </c>
      <c r="G165" s="337" t="s">
        <v>540</v>
      </c>
      <c r="H165" s="337" t="s">
        <v>540</v>
      </c>
      <c r="I165" s="337" t="s">
        <v>540</v>
      </c>
      <c r="J165" s="337" t="s">
        <v>538</v>
      </c>
    </row>
    <row r="166" spans="1:10" x14ac:dyDescent="0.7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7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7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7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75">
      <c r="A170" s="363" t="s">
        <v>620</v>
      </c>
      <c r="B170" s="337" t="s">
        <v>567</v>
      </c>
      <c r="C170" s="355" t="s">
        <v>596</v>
      </c>
      <c r="D170" s="355" t="s">
        <v>567</v>
      </c>
      <c r="E170" s="355" t="s">
        <v>567</v>
      </c>
      <c r="F170" s="355" t="s">
        <v>567</v>
      </c>
      <c r="G170" s="337" t="s">
        <v>567</v>
      </c>
      <c r="H170" s="337" t="s">
        <v>567</v>
      </c>
      <c r="I170" s="337" t="s">
        <v>567</v>
      </c>
      <c r="J170" s="337" t="s">
        <v>567</v>
      </c>
    </row>
    <row r="171" spans="1:10" x14ac:dyDescent="0.75">
      <c r="A171" s="363" t="s">
        <v>621</v>
      </c>
      <c r="B171" s="337" t="s">
        <v>567</v>
      </c>
      <c r="C171" s="355" t="s">
        <v>596</v>
      </c>
      <c r="D171" s="355" t="s">
        <v>567</v>
      </c>
      <c r="E171" s="355" t="s">
        <v>567</v>
      </c>
      <c r="F171" s="355" t="s">
        <v>567</v>
      </c>
      <c r="G171" s="337" t="s">
        <v>567</v>
      </c>
      <c r="H171" s="337" t="s">
        <v>567</v>
      </c>
      <c r="I171" s="337" t="s">
        <v>567</v>
      </c>
      <c r="J171" s="337" t="s">
        <v>567</v>
      </c>
    </row>
    <row r="172" spans="1:10" x14ac:dyDescent="0.75">
      <c r="A172" s="363" t="s">
        <v>622</v>
      </c>
      <c r="B172" s="337" t="s">
        <v>540</v>
      </c>
      <c r="C172" s="355" t="s">
        <v>596</v>
      </c>
      <c r="D172" s="355" t="s">
        <v>572</v>
      </c>
      <c r="E172" s="355" t="s">
        <v>540</v>
      </c>
      <c r="F172" s="355" t="s">
        <v>540</v>
      </c>
      <c r="G172" s="337" t="s">
        <v>540</v>
      </c>
      <c r="H172" s="337" t="s">
        <v>540</v>
      </c>
      <c r="I172" s="337" t="s">
        <v>540</v>
      </c>
      <c r="J172" s="337" t="s">
        <v>538</v>
      </c>
    </row>
    <row r="173" spans="1:10" x14ac:dyDescent="0.7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7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7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7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75">
      <c r="A177" s="363" t="s">
        <v>620</v>
      </c>
      <c r="B177" s="337" t="s">
        <v>567</v>
      </c>
      <c r="C177" s="355" t="s">
        <v>596</v>
      </c>
      <c r="D177" s="355" t="s">
        <v>567</v>
      </c>
      <c r="E177" s="355" t="s">
        <v>567</v>
      </c>
      <c r="F177" s="355" t="s">
        <v>567</v>
      </c>
      <c r="G177" s="337" t="s">
        <v>567</v>
      </c>
      <c r="H177" s="337" t="s">
        <v>567</v>
      </c>
      <c r="I177" s="337" t="s">
        <v>567</v>
      </c>
      <c r="J177" s="337" t="s">
        <v>567</v>
      </c>
    </row>
    <row r="178" spans="1:10" x14ac:dyDescent="0.75">
      <c r="A178" s="363" t="s">
        <v>621</v>
      </c>
      <c r="B178" s="337" t="s">
        <v>567</v>
      </c>
      <c r="C178" s="355" t="s">
        <v>596</v>
      </c>
      <c r="D178" s="355" t="s">
        <v>567</v>
      </c>
      <c r="E178" s="355" t="s">
        <v>567</v>
      </c>
      <c r="F178" s="355" t="s">
        <v>567</v>
      </c>
      <c r="G178" s="337" t="s">
        <v>567</v>
      </c>
      <c r="H178" s="337" t="s">
        <v>567</v>
      </c>
      <c r="I178" s="337" t="s">
        <v>567</v>
      </c>
      <c r="J178" s="337" t="s">
        <v>567</v>
      </c>
    </row>
    <row r="179" spans="1:10" x14ac:dyDescent="0.75">
      <c r="A179" s="363" t="s">
        <v>622</v>
      </c>
      <c r="B179" s="337" t="s">
        <v>540</v>
      </c>
      <c r="C179" s="355" t="s">
        <v>596</v>
      </c>
      <c r="D179" s="355" t="s">
        <v>572</v>
      </c>
      <c r="E179" s="355" t="s">
        <v>540</v>
      </c>
      <c r="F179" s="355" t="s">
        <v>540</v>
      </c>
      <c r="G179" s="337" t="s">
        <v>540</v>
      </c>
      <c r="H179" s="337" t="s">
        <v>540</v>
      </c>
      <c r="I179" s="337" t="s">
        <v>540</v>
      </c>
      <c r="J179" s="337" t="s">
        <v>538</v>
      </c>
    </row>
    <row r="180" spans="1:10" x14ac:dyDescent="0.7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7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7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7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75">
      <c r="A184" s="363" t="s">
        <v>620</v>
      </c>
      <c r="B184" s="337" t="s">
        <v>567</v>
      </c>
      <c r="C184" s="355" t="s">
        <v>596</v>
      </c>
      <c r="D184" s="355" t="s">
        <v>567</v>
      </c>
      <c r="E184" s="355" t="s">
        <v>567</v>
      </c>
      <c r="F184" s="355" t="s">
        <v>567</v>
      </c>
      <c r="G184" s="337" t="s">
        <v>567</v>
      </c>
      <c r="H184" s="337" t="s">
        <v>567</v>
      </c>
      <c r="I184" s="337" t="s">
        <v>567</v>
      </c>
      <c r="J184" s="337" t="s">
        <v>567</v>
      </c>
    </row>
    <row r="185" spans="1:10" x14ac:dyDescent="0.75">
      <c r="A185" s="363" t="s">
        <v>621</v>
      </c>
      <c r="B185" s="337" t="s">
        <v>567</v>
      </c>
      <c r="C185" s="355" t="s">
        <v>596</v>
      </c>
      <c r="D185" s="355" t="s">
        <v>567</v>
      </c>
      <c r="E185" s="355" t="s">
        <v>567</v>
      </c>
      <c r="F185" s="355" t="s">
        <v>567</v>
      </c>
      <c r="G185" s="337" t="s">
        <v>567</v>
      </c>
      <c r="H185" s="337" t="s">
        <v>567</v>
      </c>
      <c r="I185" s="337" t="s">
        <v>567</v>
      </c>
      <c r="J185" s="337" t="s">
        <v>567</v>
      </c>
    </row>
    <row r="186" spans="1:10" x14ac:dyDescent="0.75">
      <c r="A186" s="363" t="s">
        <v>622</v>
      </c>
      <c r="B186" s="337" t="s">
        <v>540</v>
      </c>
      <c r="C186" s="355" t="s">
        <v>596</v>
      </c>
      <c r="D186" s="355" t="s">
        <v>572</v>
      </c>
      <c r="E186" s="355" t="s">
        <v>540</v>
      </c>
      <c r="F186" s="355" t="s">
        <v>540</v>
      </c>
      <c r="G186" s="337" t="s">
        <v>540</v>
      </c>
      <c r="H186" s="337" t="s">
        <v>540</v>
      </c>
      <c r="I186" s="337" t="s">
        <v>540</v>
      </c>
      <c r="J186" s="337" t="s">
        <v>538</v>
      </c>
    </row>
    <row r="187" spans="1:10" x14ac:dyDescent="0.7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7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7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7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75">
      <c r="A191" s="363" t="s">
        <v>620</v>
      </c>
      <c r="B191" s="337" t="s">
        <v>567</v>
      </c>
      <c r="C191" s="355" t="s">
        <v>596</v>
      </c>
      <c r="D191" s="355" t="s">
        <v>567</v>
      </c>
      <c r="E191" s="355" t="s">
        <v>567</v>
      </c>
      <c r="F191" s="355" t="s">
        <v>567</v>
      </c>
      <c r="G191" s="337" t="s">
        <v>567</v>
      </c>
      <c r="H191" s="337" t="s">
        <v>567</v>
      </c>
      <c r="I191" s="337" t="s">
        <v>567</v>
      </c>
      <c r="J191" s="337" t="s">
        <v>567</v>
      </c>
    </row>
    <row r="192" spans="1:10" x14ac:dyDescent="0.75">
      <c r="A192" s="363" t="s">
        <v>621</v>
      </c>
      <c r="B192" s="337" t="s">
        <v>567</v>
      </c>
      <c r="C192" s="355" t="s">
        <v>596</v>
      </c>
      <c r="D192" s="355" t="s">
        <v>567</v>
      </c>
      <c r="E192" s="355" t="s">
        <v>567</v>
      </c>
      <c r="F192" s="355" t="s">
        <v>567</v>
      </c>
      <c r="G192" s="337" t="s">
        <v>567</v>
      </c>
      <c r="H192" s="337" t="s">
        <v>567</v>
      </c>
      <c r="I192" s="337" t="s">
        <v>567</v>
      </c>
      <c r="J192" s="337" t="s">
        <v>567</v>
      </c>
    </row>
    <row r="193" spans="1:10" x14ac:dyDescent="0.75">
      <c r="A193" s="363" t="s">
        <v>622</v>
      </c>
      <c r="B193" s="337" t="s">
        <v>540</v>
      </c>
      <c r="C193" s="355" t="s">
        <v>596</v>
      </c>
      <c r="D193" s="355" t="s">
        <v>572</v>
      </c>
      <c r="E193" s="355" t="s">
        <v>540</v>
      </c>
      <c r="F193" s="355" t="s">
        <v>540</v>
      </c>
      <c r="G193" s="337" t="s">
        <v>540</v>
      </c>
      <c r="H193" s="337" t="s">
        <v>540</v>
      </c>
      <c r="I193" s="337" t="s">
        <v>540</v>
      </c>
      <c r="J193" s="337" t="s">
        <v>538</v>
      </c>
    </row>
    <row r="194" spans="1:10" x14ac:dyDescent="0.7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7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7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7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75">
      <c r="A198" s="363" t="s">
        <v>620</v>
      </c>
      <c r="B198" s="337" t="s">
        <v>567</v>
      </c>
      <c r="C198" s="355" t="s">
        <v>596</v>
      </c>
      <c r="D198" s="355" t="s">
        <v>567</v>
      </c>
      <c r="E198" s="355" t="s">
        <v>567</v>
      </c>
      <c r="F198" s="355" t="s">
        <v>567</v>
      </c>
      <c r="G198" s="337" t="s">
        <v>567</v>
      </c>
      <c r="H198" s="337" t="s">
        <v>567</v>
      </c>
      <c r="I198" s="337" t="s">
        <v>567</v>
      </c>
      <c r="J198" s="337" t="s">
        <v>567</v>
      </c>
    </row>
    <row r="199" spans="1:10" x14ac:dyDescent="0.75">
      <c r="A199" s="364" t="s">
        <v>621</v>
      </c>
      <c r="B199" s="337" t="s">
        <v>567</v>
      </c>
      <c r="C199" s="355" t="s">
        <v>596</v>
      </c>
      <c r="D199" s="355" t="s">
        <v>567</v>
      </c>
      <c r="E199" s="355" t="s">
        <v>567</v>
      </c>
      <c r="F199" s="355" t="s">
        <v>567</v>
      </c>
      <c r="G199" s="337" t="s">
        <v>567</v>
      </c>
      <c r="H199" s="337" t="s">
        <v>567</v>
      </c>
      <c r="I199" s="337" t="s">
        <v>567</v>
      </c>
      <c r="J199" s="337" t="s">
        <v>567</v>
      </c>
    </row>
    <row r="200" spans="1:10" x14ac:dyDescent="0.75">
      <c r="A200" s="363" t="s">
        <v>622</v>
      </c>
      <c r="B200" s="337" t="s">
        <v>540</v>
      </c>
      <c r="C200" s="355" t="s">
        <v>596</v>
      </c>
      <c r="D200" s="355" t="s">
        <v>572</v>
      </c>
      <c r="E200" s="355" t="s">
        <v>540</v>
      </c>
      <c r="F200" s="355" t="s">
        <v>540</v>
      </c>
      <c r="G200" s="337" t="s">
        <v>540</v>
      </c>
      <c r="H200" s="337" t="s">
        <v>540</v>
      </c>
      <c r="I200" s="337" t="s">
        <v>540</v>
      </c>
      <c r="J200" s="337" t="s">
        <v>538</v>
      </c>
    </row>
    <row r="201" spans="1:10" x14ac:dyDescent="0.7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7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7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7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7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7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75">
      <c r="A207" s="365" t="s">
        <v>610</v>
      </c>
      <c r="B207" s="337" t="s">
        <v>567</v>
      </c>
      <c r="C207" s="355" t="s">
        <v>596</v>
      </c>
      <c r="D207" s="355" t="s">
        <v>567</v>
      </c>
      <c r="E207" s="355" t="s">
        <v>567</v>
      </c>
      <c r="F207" s="355" t="s">
        <v>567</v>
      </c>
      <c r="G207" s="337" t="s">
        <v>567</v>
      </c>
      <c r="H207" s="337" t="s">
        <v>567</v>
      </c>
      <c r="I207" s="337" t="s">
        <v>567</v>
      </c>
      <c r="J207" s="337" t="s">
        <v>567</v>
      </c>
    </row>
    <row r="208" spans="1:10" x14ac:dyDescent="0.75">
      <c r="A208" s="365" t="s">
        <v>611</v>
      </c>
      <c r="B208" s="337" t="s">
        <v>567</v>
      </c>
      <c r="C208" s="355" t="s">
        <v>596</v>
      </c>
      <c r="D208" s="355" t="s">
        <v>567</v>
      </c>
      <c r="E208" s="355" t="s">
        <v>567</v>
      </c>
      <c r="F208" s="355" t="s">
        <v>567</v>
      </c>
      <c r="G208" s="337" t="s">
        <v>567</v>
      </c>
      <c r="H208" s="337" t="s">
        <v>567</v>
      </c>
      <c r="I208" s="337" t="s">
        <v>567</v>
      </c>
      <c r="J208" s="337" t="s">
        <v>567</v>
      </c>
    </row>
    <row r="209" spans="1:10" x14ac:dyDescent="0.7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7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7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75">
      <c r="A212" s="356" t="s">
        <v>598</v>
      </c>
      <c r="B212" s="355" t="s">
        <v>567</v>
      </c>
      <c r="C212" s="355" t="s">
        <v>596</v>
      </c>
      <c r="D212" s="355" t="s">
        <v>567</v>
      </c>
      <c r="E212" s="355" t="s">
        <v>567</v>
      </c>
      <c r="F212" s="355" t="s">
        <v>567</v>
      </c>
      <c r="G212" s="355" t="s">
        <v>567</v>
      </c>
      <c r="H212" s="355" t="s">
        <v>567</v>
      </c>
      <c r="I212" s="355" t="s">
        <v>567</v>
      </c>
    </row>
    <row r="213" spans="1:10" x14ac:dyDescent="0.7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75">
      <c r="A214" s="356" t="s">
        <v>600</v>
      </c>
      <c r="B214" s="355" t="s">
        <v>617</v>
      </c>
      <c r="C214" s="355" t="s">
        <v>596</v>
      </c>
      <c r="D214" s="355" t="s">
        <v>617</v>
      </c>
      <c r="E214" s="355" t="s">
        <v>3421</v>
      </c>
      <c r="F214" s="355" t="s">
        <v>3421</v>
      </c>
      <c r="G214" s="355" t="s">
        <v>617</v>
      </c>
      <c r="H214" s="355" t="s">
        <v>3421</v>
      </c>
      <c r="I214" s="355" t="s">
        <v>3421</v>
      </c>
    </row>
    <row r="215" spans="1:10" x14ac:dyDescent="0.7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7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7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7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75">
      <c r="A219" s="356" t="s">
        <v>97</v>
      </c>
      <c r="B219" s="337" t="s">
        <v>567</v>
      </c>
      <c r="C219" s="355" t="s">
        <v>596</v>
      </c>
      <c r="D219" s="355" t="s">
        <v>567</v>
      </c>
      <c r="E219" s="355" t="s">
        <v>567</v>
      </c>
      <c r="F219" s="355" t="s">
        <v>567</v>
      </c>
      <c r="G219" s="337" t="s">
        <v>567</v>
      </c>
      <c r="H219" s="337" t="s">
        <v>567</v>
      </c>
      <c r="I219" s="337" t="s">
        <v>567</v>
      </c>
    </row>
    <row r="220" spans="1:10" x14ac:dyDescent="0.7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7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7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7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75">
      <c r="A224" s="356" t="s">
        <v>634</v>
      </c>
      <c r="B224" s="355" t="s">
        <v>617</v>
      </c>
      <c r="C224" s="355" t="s">
        <v>596</v>
      </c>
      <c r="D224" s="342" t="s">
        <v>202</v>
      </c>
      <c r="E224" s="342" t="s">
        <v>202</v>
      </c>
      <c r="F224" s="342" t="s">
        <v>202</v>
      </c>
      <c r="G224" s="355" t="s">
        <v>617</v>
      </c>
      <c r="H224" s="355">
        <v>1.1155517503383201</v>
      </c>
      <c r="I224" s="355">
        <v>1.5879024829000001E-4</v>
      </c>
    </row>
    <row r="225" spans="1:9" x14ac:dyDescent="0.7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7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75">
      <c r="A227" s="356" t="s">
        <v>635</v>
      </c>
      <c r="B227" s="355" t="s">
        <v>617</v>
      </c>
      <c r="C227" s="355" t="s">
        <v>596</v>
      </c>
      <c r="D227" s="342" t="s">
        <v>202</v>
      </c>
      <c r="E227" s="342" t="s">
        <v>202</v>
      </c>
      <c r="F227" s="342" t="s">
        <v>202</v>
      </c>
      <c r="G227" s="355" t="s">
        <v>617</v>
      </c>
      <c r="H227" s="355" t="s">
        <v>3421</v>
      </c>
      <c r="I227" s="355" t="s">
        <v>3421</v>
      </c>
    </row>
    <row r="228" spans="1:9" x14ac:dyDescent="0.7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7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7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7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75">
      <c r="A232" s="356" t="s">
        <v>634</v>
      </c>
      <c r="B232" s="355" t="s">
        <v>540</v>
      </c>
      <c r="C232" s="355" t="s">
        <v>596</v>
      </c>
      <c r="D232" s="342" t="s">
        <v>202</v>
      </c>
      <c r="E232" s="342" t="s">
        <v>202</v>
      </c>
      <c r="F232" s="342" t="s">
        <v>202</v>
      </c>
      <c r="G232" s="355" t="s">
        <v>540</v>
      </c>
      <c r="H232" s="355" t="s">
        <v>567</v>
      </c>
      <c r="I232" s="355" t="s">
        <v>567</v>
      </c>
    </row>
    <row r="233" spans="1:9" x14ac:dyDescent="0.75">
      <c r="A233" s="365" t="s">
        <v>637</v>
      </c>
      <c r="B233" s="337" t="s">
        <v>540</v>
      </c>
      <c r="C233" s="355" t="s">
        <v>596</v>
      </c>
      <c r="D233" s="355" t="s">
        <v>540</v>
      </c>
      <c r="E233" s="355" t="s">
        <v>567</v>
      </c>
      <c r="F233" s="355" t="s">
        <v>567</v>
      </c>
      <c r="G233" s="337" t="s">
        <v>540</v>
      </c>
      <c r="H233" s="337" t="s">
        <v>567</v>
      </c>
      <c r="I233" s="337" t="s">
        <v>567</v>
      </c>
    </row>
    <row r="234" spans="1:9" x14ac:dyDescent="0.7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7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75">
      <c r="A236" s="356" t="s">
        <v>635</v>
      </c>
      <c r="B236" s="355" t="s">
        <v>540</v>
      </c>
      <c r="C236" s="355" t="s">
        <v>596</v>
      </c>
      <c r="D236" s="342" t="s">
        <v>202</v>
      </c>
      <c r="E236" s="342" t="s">
        <v>202</v>
      </c>
      <c r="F236" s="342" t="s">
        <v>202</v>
      </c>
      <c r="G236" s="355" t="s">
        <v>540</v>
      </c>
      <c r="H236" s="355" t="s">
        <v>540</v>
      </c>
      <c r="I236" s="355" t="s">
        <v>540</v>
      </c>
    </row>
    <row r="237" spans="1:9" x14ac:dyDescent="0.75">
      <c r="A237" s="365" t="s">
        <v>92</v>
      </c>
      <c r="B237" s="337" t="s">
        <v>540</v>
      </c>
      <c r="C237" s="355" t="s">
        <v>596</v>
      </c>
      <c r="D237" s="355" t="s">
        <v>540</v>
      </c>
      <c r="E237" s="355" t="s">
        <v>540</v>
      </c>
      <c r="F237" s="355" t="s">
        <v>540</v>
      </c>
      <c r="G237" s="337" t="s">
        <v>540</v>
      </c>
      <c r="H237" s="337" t="s">
        <v>540</v>
      </c>
      <c r="I237" s="337" t="s">
        <v>540</v>
      </c>
    </row>
    <row r="238" spans="1:9" x14ac:dyDescent="0.7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7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7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7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75">
      <c r="A242" s="356" t="s">
        <v>634</v>
      </c>
      <c r="B242" s="355" t="s">
        <v>540</v>
      </c>
      <c r="C242" s="355" t="s">
        <v>596</v>
      </c>
      <c r="D242" s="342" t="s">
        <v>202</v>
      </c>
      <c r="E242" s="342" t="s">
        <v>202</v>
      </c>
      <c r="F242" s="342" t="s">
        <v>202</v>
      </c>
      <c r="G242" s="355" t="s">
        <v>540</v>
      </c>
      <c r="H242" s="355">
        <v>1.0519629843E-4</v>
      </c>
      <c r="I242" s="355">
        <v>1.355960522E-5</v>
      </c>
    </row>
    <row r="243" spans="1:9" x14ac:dyDescent="0.75">
      <c r="A243" s="365" t="s">
        <v>637</v>
      </c>
      <c r="B243" s="337" t="s">
        <v>540</v>
      </c>
      <c r="C243" s="355" t="s">
        <v>596</v>
      </c>
      <c r="D243" s="355" t="s">
        <v>540</v>
      </c>
      <c r="E243" s="355" t="s">
        <v>540</v>
      </c>
      <c r="F243" s="355" t="s">
        <v>540</v>
      </c>
      <c r="G243" s="337" t="s">
        <v>540</v>
      </c>
      <c r="H243" s="337">
        <v>1.0519629843E-4</v>
      </c>
      <c r="I243" s="337">
        <v>1.355960522E-5</v>
      </c>
    </row>
    <row r="244" spans="1:9" x14ac:dyDescent="0.7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7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75">
      <c r="A246" s="356" t="s">
        <v>635</v>
      </c>
      <c r="B246" s="355" t="s">
        <v>567</v>
      </c>
      <c r="C246" s="355" t="s">
        <v>596</v>
      </c>
      <c r="D246" s="342" t="s">
        <v>202</v>
      </c>
      <c r="E246" s="342" t="s">
        <v>202</v>
      </c>
      <c r="F246" s="342" t="s">
        <v>202</v>
      </c>
      <c r="G246" s="355" t="s">
        <v>567</v>
      </c>
      <c r="H246" s="355" t="s">
        <v>567</v>
      </c>
      <c r="I246" s="355" t="s">
        <v>567</v>
      </c>
    </row>
    <row r="247" spans="1:9" x14ac:dyDescent="0.7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7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7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7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75">
      <c r="A251" s="356" t="s">
        <v>640</v>
      </c>
      <c r="B251" s="355" t="s">
        <v>540</v>
      </c>
      <c r="C251" s="355" t="s">
        <v>596</v>
      </c>
      <c r="D251" s="342" t="s">
        <v>202</v>
      </c>
      <c r="E251" s="342" t="s">
        <v>202</v>
      </c>
      <c r="F251" s="342" t="s">
        <v>202</v>
      </c>
      <c r="G251" s="355" t="s">
        <v>540</v>
      </c>
      <c r="H251" s="355">
        <v>1.1154465540398899</v>
      </c>
      <c r="I251" s="355">
        <v>1.4523064306999999E-4</v>
      </c>
    </row>
    <row r="252" spans="1:9" x14ac:dyDescent="0.75">
      <c r="A252" s="365" t="s">
        <v>637</v>
      </c>
      <c r="B252" s="337" t="s">
        <v>540</v>
      </c>
      <c r="C252" s="355" t="s">
        <v>596</v>
      </c>
      <c r="D252" s="355" t="s">
        <v>540</v>
      </c>
      <c r="E252" s="355" t="s">
        <v>540</v>
      </c>
      <c r="F252" s="355" t="s">
        <v>540</v>
      </c>
      <c r="G252" s="337" t="s">
        <v>540</v>
      </c>
      <c r="H252" s="337">
        <v>1.1154465540398899</v>
      </c>
      <c r="I252" s="337">
        <v>1.4523064306999999E-4</v>
      </c>
    </row>
    <row r="253" spans="1:9" x14ac:dyDescent="0.7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7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75">
      <c r="A255" s="356" t="s">
        <v>635</v>
      </c>
      <c r="B255" s="355" t="s">
        <v>567</v>
      </c>
      <c r="C255" s="355" t="s">
        <v>596</v>
      </c>
      <c r="D255" s="342" t="s">
        <v>202</v>
      </c>
      <c r="E255" s="342" t="s">
        <v>202</v>
      </c>
      <c r="F255" s="342" t="s">
        <v>202</v>
      </c>
      <c r="G255" s="355" t="s">
        <v>567</v>
      </c>
      <c r="H255" s="355" t="s">
        <v>567</v>
      </c>
      <c r="I255" s="355" t="s">
        <v>567</v>
      </c>
    </row>
    <row r="256" spans="1:9" x14ac:dyDescent="0.7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7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75">
      <c r="A258" s="356" t="s">
        <v>632</v>
      </c>
      <c r="B258" s="337" t="s">
        <v>567</v>
      </c>
      <c r="C258" s="355" t="s">
        <v>596</v>
      </c>
      <c r="D258" s="355" t="s">
        <v>567</v>
      </c>
      <c r="E258" s="355" t="s">
        <v>567</v>
      </c>
      <c r="F258" s="355" t="s">
        <v>567</v>
      </c>
      <c r="G258" s="337" t="s">
        <v>567</v>
      </c>
      <c r="H258" s="337" t="s">
        <v>567</v>
      </c>
      <c r="I258" s="337" t="s">
        <v>567</v>
      </c>
    </row>
    <row r="259" spans="1:9" x14ac:dyDescent="0.75">
      <c r="A259" s="356" t="s">
        <v>633</v>
      </c>
      <c r="B259" s="337" t="s">
        <v>567</v>
      </c>
      <c r="C259" s="355" t="s">
        <v>596</v>
      </c>
      <c r="D259" s="355" t="s">
        <v>567</v>
      </c>
      <c r="E259" s="355" t="s">
        <v>567</v>
      </c>
      <c r="F259" s="355" t="s">
        <v>567</v>
      </c>
      <c r="G259" s="337" t="s">
        <v>567</v>
      </c>
      <c r="H259" s="337" t="s">
        <v>567</v>
      </c>
      <c r="I259" s="337" t="s">
        <v>567</v>
      </c>
    </row>
    <row r="260" spans="1:9" x14ac:dyDescent="0.75">
      <c r="A260" s="356" t="s">
        <v>634</v>
      </c>
      <c r="B260" s="355" t="s">
        <v>567</v>
      </c>
      <c r="C260" s="355" t="s">
        <v>596</v>
      </c>
      <c r="D260" s="342" t="s">
        <v>202</v>
      </c>
      <c r="E260" s="342" t="s">
        <v>202</v>
      </c>
      <c r="F260" s="342" t="s">
        <v>202</v>
      </c>
      <c r="G260" s="355" t="s">
        <v>567</v>
      </c>
      <c r="H260" s="355" t="s">
        <v>567</v>
      </c>
      <c r="I260" s="355" t="s">
        <v>567</v>
      </c>
    </row>
    <row r="261" spans="1:9" x14ac:dyDescent="0.75">
      <c r="A261" s="356" t="s">
        <v>599</v>
      </c>
      <c r="B261" s="337" t="s">
        <v>567</v>
      </c>
      <c r="C261" s="355" t="s">
        <v>596</v>
      </c>
      <c r="D261" s="355" t="s">
        <v>567</v>
      </c>
      <c r="E261" s="355" t="s">
        <v>567</v>
      </c>
      <c r="F261" s="355" t="s">
        <v>567</v>
      </c>
      <c r="G261" s="337" t="s">
        <v>567</v>
      </c>
      <c r="H261" s="337" t="s">
        <v>567</v>
      </c>
      <c r="I261" s="337" t="s">
        <v>567</v>
      </c>
    </row>
    <row r="262" spans="1:9" x14ac:dyDescent="0.75">
      <c r="A262" s="356" t="s">
        <v>603</v>
      </c>
      <c r="B262" s="337" t="s">
        <v>540</v>
      </c>
      <c r="C262" s="355" t="s">
        <v>596</v>
      </c>
      <c r="D262" s="355" t="s">
        <v>540</v>
      </c>
      <c r="E262" s="355" t="s">
        <v>565</v>
      </c>
      <c r="F262" s="355" t="s">
        <v>565</v>
      </c>
      <c r="G262" s="337" t="s">
        <v>540</v>
      </c>
      <c r="H262" s="337" t="s">
        <v>565</v>
      </c>
      <c r="I262" s="337" t="s">
        <v>565</v>
      </c>
    </row>
    <row r="263" spans="1:9" x14ac:dyDescent="0.75">
      <c r="A263" s="356" t="s">
        <v>635</v>
      </c>
      <c r="B263" s="355" t="s">
        <v>567</v>
      </c>
      <c r="C263" s="355" t="s">
        <v>596</v>
      </c>
      <c r="D263" s="342" t="s">
        <v>202</v>
      </c>
      <c r="E263" s="342" t="s">
        <v>202</v>
      </c>
      <c r="F263" s="342" t="s">
        <v>202</v>
      </c>
      <c r="G263" s="355" t="s">
        <v>567</v>
      </c>
      <c r="H263" s="355" t="s">
        <v>567</v>
      </c>
      <c r="I263" s="355" t="s">
        <v>567</v>
      </c>
    </row>
    <row r="264" spans="1:9" x14ac:dyDescent="0.75">
      <c r="A264" s="368" t="s">
        <v>642</v>
      </c>
      <c r="B264" s="355" t="s">
        <v>567</v>
      </c>
      <c r="C264" s="355" t="s">
        <v>596</v>
      </c>
      <c r="D264" s="342" t="s">
        <v>202</v>
      </c>
      <c r="E264" s="342" t="s">
        <v>202</v>
      </c>
      <c r="F264" s="342" t="s">
        <v>202</v>
      </c>
      <c r="G264" s="355" t="s">
        <v>567</v>
      </c>
      <c r="H264" s="355" t="s">
        <v>572</v>
      </c>
      <c r="I264" s="355" t="s">
        <v>572</v>
      </c>
    </row>
    <row r="265" spans="1:9" x14ac:dyDescent="0.75">
      <c r="A265" s="360" t="s">
        <v>643</v>
      </c>
      <c r="B265" s="355" t="s">
        <v>567</v>
      </c>
      <c r="C265" s="355" t="s">
        <v>596</v>
      </c>
      <c r="D265" s="342" t="s">
        <v>202</v>
      </c>
      <c r="E265" s="342" t="s">
        <v>202</v>
      </c>
      <c r="F265" s="342" t="s">
        <v>202</v>
      </c>
      <c r="G265" s="355" t="s">
        <v>567</v>
      </c>
      <c r="H265" s="355" t="s">
        <v>572</v>
      </c>
      <c r="I265" s="355" t="s">
        <v>572</v>
      </c>
    </row>
    <row r="266" spans="1:9" x14ac:dyDescent="0.75">
      <c r="A266" s="365" t="s">
        <v>631</v>
      </c>
      <c r="B266" s="337" t="s">
        <v>567</v>
      </c>
      <c r="C266" s="355" t="s">
        <v>596</v>
      </c>
      <c r="D266" s="355" t="s">
        <v>567</v>
      </c>
      <c r="E266" s="355" t="s">
        <v>540</v>
      </c>
      <c r="F266" s="355" t="s">
        <v>540</v>
      </c>
      <c r="G266" s="337" t="s">
        <v>567</v>
      </c>
      <c r="H266" s="337" t="s">
        <v>540</v>
      </c>
      <c r="I266" s="337" t="s">
        <v>540</v>
      </c>
    </row>
    <row r="267" spans="1:9" x14ac:dyDescent="0.75">
      <c r="A267" s="365" t="s">
        <v>644</v>
      </c>
      <c r="B267" s="337" t="s">
        <v>567</v>
      </c>
      <c r="C267" s="355" t="s">
        <v>596</v>
      </c>
      <c r="D267" s="355" t="s">
        <v>567</v>
      </c>
      <c r="E267" s="355" t="s">
        <v>540</v>
      </c>
      <c r="F267" s="355" t="s">
        <v>540</v>
      </c>
      <c r="G267" s="337" t="s">
        <v>567</v>
      </c>
      <c r="H267" s="337" t="s">
        <v>540</v>
      </c>
      <c r="I267" s="337" t="s">
        <v>540</v>
      </c>
    </row>
    <row r="268" spans="1:9" x14ac:dyDescent="0.75">
      <c r="A268" s="365" t="s">
        <v>645</v>
      </c>
      <c r="B268" s="337" t="s">
        <v>567</v>
      </c>
      <c r="C268" s="355" t="s">
        <v>596</v>
      </c>
      <c r="D268" s="355" t="s">
        <v>567</v>
      </c>
      <c r="E268" s="355" t="s">
        <v>540</v>
      </c>
      <c r="F268" s="355" t="s">
        <v>540</v>
      </c>
      <c r="G268" s="337" t="s">
        <v>567</v>
      </c>
      <c r="H268" s="337" t="s">
        <v>540</v>
      </c>
      <c r="I268" s="337" t="s">
        <v>540</v>
      </c>
    </row>
    <row r="269" spans="1:9" x14ac:dyDescent="0.75">
      <c r="A269" s="365" t="s">
        <v>646</v>
      </c>
      <c r="B269" s="355" t="s">
        <v>567</v>
      </c>
      <c r="C269" s="355" t="s">
        <v>596</v>
      </c>
      <c r="D269" s="342" t="s">
        <v>202</v>
      </c>
      <c r="E269" s="342" t="s">
        <v>202</v>
      </c>
      <c r="F269" s="342" t="s">
        <v>202</v>
      </c>
      <c r="G269" s="355" t="s">
        <v>567</v>
      </c>
      <c r="H269" s="355" t="s">
        <v>540</v>
      </c>
      <c r="I269" s="355" t="s">
        <v>540</v>
      </c>
    </row>
    <row r="270" spans="1:9" x14ac:dyDescent="0.75">
      <c r="A270" s="365" t="s">
        <v>609</v>
      </c>
      <c r="B270" s="337" t="s">
        <v>567</v>
      </c>
      <c r="C270" s="355" t="s">
        <v>596</v>
      </c>
      <c r="D270" s="355" t="s">
        <v>567</v>
      </c>
      <c r="E270" s="355" t="s">
        <v>540</v>
      </c>
      <c r="F270" s="355" t="s">
        <v>540</v>
      </c>
      <c r="G270" s="337" t="s">
        <v>567</v>
      </c>
      <c r="H270" s="337" t="s">
        <v>540</v>
      </c>
      <c r="I270" s="337" t="s">
        <v>540</v>
      </c>
    </row>
    <row r="271" spans="1:9" x14ac:dyDescent="0.75">
      <c r="A271" s="365" t="s">
        <v>97</v>
      </c>
      <c r="B271" s="337" t="s">
        <v>567</v>
      </c>
      <c r="C271" s="355" t="s">
        <v>596</v>
      </c>
      <c r="D271" s="355" t="s">
        <v>567</v>
      </c>
      <c r="E271" s="355" t="s">
        <v>540</v>
      </c>
      <c r="F271" s="355" t="s">
        <v>540</v>
      </c>
      <c r="G271" s="337" t="s">
        <v>567</v>
      </c>
      <c r="H271" s="337" t="s">
        <v>540</v>
      </c>
      <c r="I271" s="337" t="s">
        <v>540</v>
      </c>
    </row>
    <row r="272" spans="1:9" x14ac:dyDescent="0.75">
      <c r="A272" s="365" t="s">
        <v>647</v>
      </c>
      <c r="B272" s="355" t="s">
        <v>567</v>
      </c>
      <c r="C272" s="355" t="s">
        <v>596</v>
      </c>
      <c r="D272" s="342" t="s">
        <v>202</v>
      </c>
      <c r="E272" s="342" t="s">
        <v>202</v>
      </c>
      <c r="F272" s="342" t="s">
        <v>202</v>
      </c>
      <c r="G272" s="355" t="s">
        <v>567</v>
      </c>
      <c r="H272" s="355" t="s">
        <v>538</v>
      </c>
      <c r="I272" s="355" t="s">
        <v>538</v>
      </c>
    </row>
    <row r="273" spans="1:10" x14ac:dyDescent="0.7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7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75">
      <c r="A275" s="356" t="s">
        <v>598</v>
      </c>
      <c r="B275" s="337" t="s">
        <v>567</v>
      </c>
      <c r="C275" s="355" t="s">
        <v>596</v>
      </c>
      <c r="D275" s="355" t="s">
        <v>567</v>
      </c>
      <c r="E275" s="355" t="s">
        <v>567</v>
      </c>
      <c r="F275" s="355" t="s">
        <v>567</v>
      </c>
      <c r="G275" s="337" t="s">
        <v>567</v>
      </c>
      <c r="H275" s="337" t="s">
        <v>567</v>
      </c>
      <c r="I275" s="337" t="s">
        <v>567</v>
      </c>
    </row>
    <row r="276" spans="1:10" x14ac:dyDescent="0.75">
      <c r="A276" s="356" t="s">
        <v>599</v>
      </c>
      <c r="B276" s="337" t="s">
        <v>540</v>
      </c>
      <c r="C276" s="355" t="s">
        <v>596</v>
      </c>
      <c r="D276" s="355" t="s">
        <v>540</v>
      </c>
      <c r="E276" s="355" t="s">
        <v>540</v>
      </c>
      <c r="F276" s="355" t="s">
        <v>540</v>
      </c>
      <c r="G276" s="337" t="s">
        <v>540</v>
      </c>
      <c r="H276" s="337" t="s">
        <v>540</v>
      </c>
      <c r="I276" s="337" t="s">
        <v>540</v>
      </c>
    </row>
    <row r="277" spans="1:10" x14ac:dyDescent="0.75">
      <c r="A277" s="356" t="s">
        <v>603</v>
      </c>
      <c r="B277" s="337" t="s">
        <v>540</v>
      </c>
      <c r="C277" s="355" t="s">
        <v>596</v>
      </c>
      <c r="D277" s="355" t="s">
        <v>540</v>
      </c>
      <c r="E277" s="355" t="s">
        <v>565</v>
      </c>
      <c r="F277" s="355" t="s">
        <v>565</v>
      </c>
      <c r="G277" s="337" t="s">
        <v>540</v>
      </c>
      <c r="H277" s="337" t="s">
        <v>565</v>
      </c>
      <c r="I277" s="337" t="s">
        <v>565</v>
      </c>
    </row>
    <row r="278" spans="1:10" x14ac:dyDescent="0.75">
      <c r="A278" s="356" t="s">
        <v>648</v>
      </c>
      <c r="B278" s="355" t="s">
        <v>540</v>
      </c>
      <c r="C278" s="355" t="s">
        <v>596</v>
      </c>
      <c r="D278" s="342" t="s">
        <v>202</v>
      </c>
      <c r="E278" s="342" t="s">
        <v>202</v>
      </c>
      <c r="F278" s="342" t="s">
        <v>202</v>
      </c>
      <c r="G278" s="355" t="s">
        <v>540</v>
      </c>
      <c r="H278" s="355" t="s">
        <v>538</v>
      </c>
      <c r="I278" s="355" t="s">
        <v>538</v>
      </c>
    </row>
    <row r="279" spans="1:10" x14ac:dyDescent="0.7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7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7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75">
      <c r="A282" s="356" t="s">
        <v>631</v>
      </c>
      <c r="B282" s="337" t="s">
        <v>540</v>
      </c>
      <c r="C282" s="355" t="s">
        <v>596</v>
      </c>
      <c r="D282" s="355" t="s">
        <v>540</v>
      </c>
      <c r="E282" s="355" t="s">
        <v>540</v>
      </c>
      <c r="F282" s="355" t="s">
        <v>540</v>
      </c>
      <c r="G282" s="337" t="s">
        <v>540</v>
      </c>
      <c r="H282" s="337" t="s">
        <v>540</v>
      </c>
      <c r="I282" s="337" t="s">
        <v>540</v>
      </c>
    </row>
    <row r="283" spans="1:10" x14ac:dyDescent="0.75">
      <c r="A283" s="356" t="s">
        <v>652</v>
      </c>
      <c r="B283" s="355" t="s">
        <v>567</v>
      </c>
      <c r="C283" s="355" t="s">
        <v>596</v>
      </c>
      <c r="D283" s="342" t="s">
        <v>202</v>
      </c>
      <c r="E283" s="342" t="s">
        <v>202</v>
      </c>
      <c r="F283" s="342" t="s">
        <v>202</v>
      </c>
      <c r="G283" s="355" t="s">
        <v>567</v>
      </c>
      <c r="H283" s="355" t="s">
        <v>538</v>
      </c>
      <c r="I283" s="355" t="s">
        <v>538</v>
      </c>
    </row>
    <row r="284" spans="1:10" x14ac:dyDescent="0.75">
      <c r="A284" s="356" t="s">
        <v>599</v>
      </c>
      <c r="B284" s="337" t="s">
        <v>565</v>
      </c>
      <c r="C284" s="355" t="s">
        <v>596</v>
      </c>
      <c r="D284" s="355" t="s">
        <v>565</v>
      </c>
      <c r="E284" s="355" t="s">
        <v>540</v>
      </c>
      <c r="F284" s="355" t="s">
        <v>540</v>
      </c>
      <c r="G284" s="337" t="s">
        <v>565</v>
      </c>
      <c r="H284" s="337" t="s">
        <v>540</v>
      </c>
      <c r="I284" s="337" t="s">
        <v>540</v>
      </c>
      <c r="J284" s="85" t="s">
        <v>538</v>
      </c>
    </row>
    <row r="285" spans="1:10" x14ac:dyDescent="0.75">
      <c r="A285" s="356" t="s">
        <v>603</v>
      </c>
      <c r="B285" s="337" t="s">
        <v>540</v>
      </c>
      <c r="C285" s="355" t="s">
        <v>596</v>
      </c>
      <c r="D285" s="355" t="s">
        <v>540</v>
      </c>
      <c r="E285" s="355" t="s">
        <v>565</v>
      </c>
      <c r="F285" s="355" t="s">
        <v>565</v>
      </c>
      <c r="G285" s="337" t="s">
        <v>540</v>
      </c>
      <c r="H285" s="337" t="s">
        <v>565</v>
      </c>
      <c r="I285" s="337" t="s">
        <v>565</v>
      </c>
      <c r="J285" s="85" t="s">
        <v>538</v>
      </c>
    </row>
    <row r="286" spans="1:10" x14ac:dyDescent="0.75">
      <c r="A286" s="356" t="s">
        <v>653</v>
      </c>
      <c r="B286" s="355" t="s">
        <v>567</v>
      </c>
      <c r="C286" s="355" t="s">
        <v>596</v>
      </c>
      <c r="D286" s="342" t="s">
        <v>202</v>
      </c>
      <c r="E286" s="342" t="s">
        <v>202</v>
      </c>
      <c r="F286" s="342" t="s">
        <v>202</v>
      </c>
      <c r="G286" s="355" t="s">
        <v>567</v>
      </c>
      <c r="H286" s="355" t="s">
        <v>538</v>
      </c>
      <c r="I286" s="355" t="s">
        <v>538</v>
      </c>
      <c r="J286" s="85" t="s">
        <v>538</v>
      </c>
    </row>
    <row r="287" spans="1:10" x14ac:dyDescent="0.7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7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75">
      <c r="A289" s="363" t="s">
        <v>598</v>
      </c>
      <c r="B289" s="355" t="s">
        <v>567</v>
      </c>
      <c r="C289" s="355" t="s">
        <v>596</v>
      </c>
      <c r="D289" s="355" t="s">
        <v>567</v>
      </c>
      <c r="E289" s="355" t="s">
        <v>567</v>
      </c>
      <c r="F289" s="355" t="s">
        <v>567</v>
      </c>
      <c r="G289" s="355" t="s">
        <v>567</v>
      </c>
      <c r="H289" s="355" t="s">
        <v>567</v>
      </c>
      <c r="I289" s="355" t="s">
        <v>567</v>
      </c>
      <c r="J289" s="85" t="s">
        <v>538</v>
      </c>
    </row>
    <row r="290" spans="1:10" x14ac:dyDescent="0.7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75">
      <c r="A291" s="363" t="s">
        <v>620</v>
      </c>
      <c r="B291" s="355" t="s">
        <v>617</v>
      </c>
      <c r="C291" s="355" t="s">
        <v>596</v>
      </c>
      <c r="D291" s="355" t="s">
        <v>617</v>
      </c>
      <c r="E291" s="355" t="s">
        <v>567</v>
      </c>
      <c r="F291" s="355" t="s">
        <v>567</v>
      </c>
      <c r="G291" s="355" t="s">
        <v>617</v>
      </c>
      <c r="H291" s="355" t="s">
        <v>567</v>
      </c>
      <c r="I291" s="355" t="s">
        <v>567</v>
      </c>
      <c r="J291" s="85" t="s">
        <v>538</v>
      </c>
    </row>
    <row r="292" spans="1:10" x14ac:dyDescent="0.75">
      <c r="A292" s="363" t="s">
        <v>622</v>
      </c>
      <c r="B292" s="355" t="s">
        <v>540</v>
      </c>
      <c r="C292" s="355" t="s">
        <v>596</v>
      </c>
      <c r="D292" s="355" t="s">
        <v>540</v>
      </c>
      <c r="E292" s="355" t="s">
        <v>656</v>
      </c>
      <c r="F292" s="355" t="s">
        <v>656</v>
      </c>
      <c r="G292" s="355" t="s">
        <v>540</v>
      </c>
      <c r="H292" s="355" t="s">
        <v>656</v>
      </c>
      <c r="I292" s="355" t="s">
        <v>656</v>
      </c>
      <c r="J292" s="85" t="s">
        <v>538</v>
      </c>
    </row>
    <row r="293" spans="1:10" x14ac:dyDescent="0.7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75">
      <c r="A294" s="363" t="s">
        <v>597</v>
      </c>
      <c r="B294" s="337" t="s">
        <v>565</v>
      </c>
      <c r="C294" s="355" t="s">
        <v>596</v>
      </c>
      <c r="D294" s="355" t="s">
        <v>565</v>
      </c>
      <c r="E294" s="355" t="s">
        <v>565</v>
      </c>
      <c r="F294" s="355" t="s">
        <v>565</v>
      </c>
      <c r="G294" s="337" t="s">
        <v>565</v>
      </c>
      <c r="H294" s="337" t="s">
        <v>565</v>
      </c>
      <c r="I294" s="337" t="s">
        <v>565</v>
      </c>
      <c r="J294" s="85" t="s">
        <v>538</v>
      </c>
    </row>
    <row r="295" spans="1:10" x14ac:dyDescent="0.75">
      <c r="A295" s="363" t="s">
        <v>598</v>
      </c>
      <c r="B295" s="337" t="s">
        <v>567</v>
      </c>
      <c r="C295" s="355" t="s">
        <v>596</v>
      </c>
      <c r="D295" s="355" t="s">
        <v>567</v>
      </c>
      <c r="E295" s="355" t="s">
        <v>567</v>
      </c>
      <c r="F295" s="355" t="s">
        <v>567</v>
      </c>
      <c r="G295" s="337" t="s">
        <v>567</v>
      </c>
      <c r="H295" s="337" t="s">
        <v>567</v>
      </c>
      <c r="I295" s="337" t="s">
        <v>567</v>
      </c>
      <c r="J295" s="85" t="s">
        <v>538</v>
      </c>
    </row>
    <row r="296" spans="1:10" x14ac:dyDescent="0.7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75">
      <c r="A297" s="363" t="s">
        <v>620</v>
      </c>
      <c r="B297" s="337" t="s">
        <v>540</v>
      </c>
      <c r="C297" s="355" t="s">
        <v>596</v>
      </c>
      <c r="D297" s="355" t="s">
        <v>540</v>
      </c>
      <c r="E297" s="355" t="s">
        <v>567</v>
      </c>
      <c r="F297" s="355" t="s">
        <v>567</v>
      </c>
      <c r="G297" s="337" t="s">
        <v>540</v>
      </c>
      <c r="H297" s="337" t="s">
        <v>567</v>
      </c>
      <c r="I297" s="337" t="s">
        <v>567</v>
      </c>
      <c r="J297" s="85" t="s">
        <v>538</v>
      </c>
    </row>
    <row r="298" spans="1:10" x14ac:dyDescent="0.75">
      <c r="A298" s="363" t="s">
        <v>622</v>
      </c>
      <c r="B298" s="337" t="s">
        <v>540</v>
      </c>
      <c r="C298" s="355" t="s">
        <v>596</v>
      </c>
      <c r="D298" s="355" t="s">
        <v>540</v>
      </c>
      <c r="E298" s="355" t="s">
        <v>567</v>
      </c>
      <c r="F298" s="355" t="s">
        <v>567</v>
      </c>
      <c r="G298" s="337" t="s">
        <v>540</v>
      </c>
      <c r="H298" s="337" t="s">
        <v>567</v>
      </c>
      <c r="I298" s="337" t="s">
        <v>567</v>
      </c>
      <c r="J298" s="85" t="s">
        <v>538</v>
      </c>
    </row>
    <row r="299" spans="1:10" x14ac:dyDescent="0.7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7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7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75">
      <c r="A302" s="360" t="s">
        <v>608</v>
      </c>
      <c r="B302" s="337" t="s">
        <v>567</v>
      </c>
      <c r="C302" s="355" t="s">
        <v>596</v>
      </c>
      <c r="D302" s="355" t="s">
        <v>567</v>
      </c>
      <c r="E302" s="355" t="s">
        <v>567</v>
      </c>
      <c r="F302" s="355" t="s">
        <v>567</v>
      </c>
      <c r="G302" s="337" t="s">
        <v>567</v>
      </c>
      <c r="H302" s="337" t="s">
        <v>567</v>
      </c>
      <c r="I302" s="337" t="s">
        <v>567</v>
      </c>
      <c r="J302" s="85" t="s">
        <v>538</v>
      </c>
    </row>
    <row r="303" spans="1:10" x14ac:dyDescent="0.7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75">
      <c r="A304" s="360" t="s">
        <v>610</v>
      </c>
      <c r="B304" s="337" t="s">
        <v>567</v>
      </c>
      <c r="C304" s="355" t="s">
        <v>596</v>
      </c>
      <c r="D304" s="355" t="s">
        <v>567</v>
      </c>
      <c r="E304" s="355" t="s">
        <v>567</v>
      </c>
      <c r="F304" s="355" t="s">
        <v>567</v>
      </c>
      <c r="G304" s="337" t="s">
        <v>567</v>
      </c>
      <c r="H304" s="337" t="s">
        <v>567</v>
      </c>
      <c r="I304" s="337" t="s">
        <v>567</v>
      </c>
      <c r="J304" s="85" t="s">
        <v>538</v>
      </c>
    </row>
    <row r="305" spans="1:10" x14ac:dyDescent="0.75">
      <c r="A305" s="360" t="s">
        <v>97</v>
      </c>
      <c r="B305" s="337" t="s">
        <v>540</v>
      </c>
      <c r="C305" s="355" t="s">
        <v>596</v>
      </c>
      <c r="D305" s="355" t="s">
        <v>540</v>
      </c>
      <c r="E305" s="355" t="s">
        <v>565</v>
      </c>
      <c r="F305" s="355" t="s">
        <v>565</v>
      </c>
      <c r="G305" s="337" t="s">
        <v>540</v>
      </c>
      <c r="H305" s="337" t="s">
        <v>565</v>
      </c>
      <c r="I305" s="337" t="s">
        <v>565</v>
      </c>
      <c r="J305" s="85" t="s">
        <v>538</v>
      </c>
    </row>
    <row r="306" spans="1:10" x14ac:dyDescent="0.7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7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7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7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75">
      <c r="A310" s="356" t="s">
        <v>600</v>
      </c>
      <c r="B310" s="355" t="s">
        <v>567</v>
      </c>
      <c r="C310" s="355" t="s">
        <v>596</v>
      </c>
      <c r="D310" s="355" t="s">
        <v>567</v>
      </c>
      <c r="E310" s="355" t="s">
        <v>567</v>
      </c>
      <c r="F310" s="355" t="s">
        <v>567</v>
      </c>
      <c r="G310" s="355" t="s">
        <v>567</v>
      </c>
      <c r="H310" s="355" t="s">
        <v>567</v>
      </c>
      <c r="I310" s="355" t="s">
        <v>567</v>
      </c>
      <c r="J310" s="355" t="s">
        <v>567</v>
      </c>
    </row>
    <row r="311" spans="1:10" x14ac:dyDescent="0.75">
      <c r="A311" s="356" t="s">
        <v>601</v>
      </c>
      <c r="B311" s="355" t="s">
        <v>567</v>
      </c>
      <c r="C311" s="355" t="s">
        <v>596</v>
      </c>
      <c r="D311" s="355" t="s">
        <v>567</v>
      </c>
      <c r="E311" s="355" t="s">
        <v>567</v>
      </c>
      <c r="F311" s="355" t="s">
        <v>567</v>
      </c>
      <c r="G311" s="355" t="s">
        <v>567</v>
      </c>
      <c r="H311" s="355" t="s">
        <v>567</v>
      </c>
      <c r="I311" s="355" t="s">
        <v>567</v>
      </c>
      <c r="J311" s="355" t="s">
        <v>567</v>
      </c>
    </row>
    <row r="312" spans="1:10" x14ac:dyDescent="0.7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7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7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7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7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75">
      <c r="A317" s="356" t="s">
        <v>600</v>
      </c>
      <c r="B317" s="355" t="s">
        <v>567</v>
      </c>
      <c r="C317" s="355" t="s">
        <v>596</v>
      </c>
      <c r="D317" s="355" t="s">
        <v>567</v>
      </c>
      <c r="E317" s="355" t="s">
        <v>567</v>
      </c>
      <c r="F317" s="355" t="s">
        <v>567</v>
      </c>
      <c r="G317" s="355" t="s">
        <v>567</v>
      </c>
      <c r="H317" s="355" t="s">
        <v>567</v>
      </c>
      <c r="I317" s="355" t="s">
        <v>567</v>
      </c>
      <c r="J317" s="355" t="s">
        <v>567</v>
      </c>
    </row>
    <row r="318" spans="1:10" x14ac:dyDescent="0.75">
      <c r="A318" s="356" t="s">
        <v>601</v>
      </c>
      <c r="B318" s="355" t="s">
        <v>567</v>
      </c>
      <c r="C318" s="355" t="s">
        <v>596</v>
      </c>
      <c r="D318" s="355" t="s">
        <v>567</v>
      </c>
      <c r="E318" s="355" t="s">
        <v>567</v>
      </c>
      <c r="F318" s="355" t="s">
        <v>567</v>
      </c>
      <c r="G318" s="355" t="s">
        <v>567</v>
      </c>
      <c r="H318" s="355" t="s">
        <v>567</v>
      </c>
      <c r="I318" s="355" t="s">
        <v>567</v>
      </c>
      <c r="J318" s="355" t="s">
        <v>567</v>
      </c>
    </row>
    <row r="319" spans="1:10" x14ac:dyDescent="0.7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7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7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7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7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75">
      <c r="A324" s="365" t="s">
        <v>610</v>
      </c>
      <c r="B324" s="337" t="s">
        <v>567</v>
      </c>
      <c r="C324" s="355" t="s">
        <v>596</v>
      </c>
      <c r="D324" s="355" t="s">
        <v>567</v>
      </c>
      <c r="E324" s="355" t="s">
        <v>567</v>
      </c>
      <c r="F324" s="355" t="s">
        <v>567</v>
      </c>
      <c r="G324" s="337" t="s">
        <v>567</v>
      </c>
      <c r="H324" s="337" t="s">
        <v>567</v>
      </c>
      <c r="I324" s="337" t="s">
        <v>567</v>
      </c>
      <c r="J324" s="337" t="s">
        <v>567</v>
      </c>
    </row>
    <row r="325" spans="1:10" x14ac:dyDescent="0.75">
      <c r="A325" s="365" t="s">
        <v>611</v>
      </c>
      <c r="B325" s="337" t="s">
        <v>567</v>
      </c>
      <c r="C325" s="355" t="s">
        <v>596</v>
      </c>
      <c r="D325" s="355" t="s">
        <v>567</v>
      </c>
      <c r="E325" s="355" t="s">
        <v>567</v>
      </c>
      <c r="F325" s="355" t="s">
        <v>567</v>
      </c>
      <c r="G325" s="337" t="s">
        <v>567</v>
      </c>
      <c r="H325" s="337" t="s">
        <v>567</v>
      </c>
      <c r="I325" s="337" t="s">
        <v>567</v>
      </c>
      <c r="J325" s="337" t="s">
        <v>567</v>
      </c>
    </row>
    <row r="326" spans="1:10" x14ac:dyDescent="0.7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7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7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7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7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75">
      <c r="A331" s="356" t="s">
        <v>600</v>
      </c>
      <c r="B331" s="355" t="s">
        <v>567</v>
      </c>
      <c r="C331" s="355" t="s">
        <v>596</v>
      </c>
      <c r="D331" s="355" t="s">
        <v>567</v>
      </c>
      <c r="E331" s="355" t="s">
        <v>567</v>
      </c>
      <c r="F331" s="355" t="s">
        <v>567</v>
      </c>
      <c r="G331" s="355" t="s">
        <v>567</v>
      </c>
      <c r="H331" s="355" t="s">
        <v>567</v>
      </c>
      <c r="I331" s="355" t="s">
        <v>567</v>
      </c>
      <c r="J331" s="355" t="s">
        <v>567</v>
      </c>
    </row>
    <row r="332" spans="1:10" x14ac:dyDescent="0.75">
      <c r="A332" s="356" t="s">
        <v>601</v>
      </c>
      <c r="B332" s="355" t="s">
        <v>567</v>
      </c>
      <c r="C332" s="355" t="s">
        <v>596</v>
      </c>
      <c r="D332" s="355" t="s">
        <v>567</v>
      </c>
      <c r="E332" s="355" t="s">
        <v>567</v>
      </c>
      <c r="F332" s="355" t="s">
        <v>567</v>
      </c>
      <c r="G332" s="355" t="s">
        <v>567</v>
      </c>
      <c r="H332" s="355" t="s">
        <v>567</v>
      </c>
      <c r="I332" s="355" t="s">
        <v>567</v>
      </c>
      <c r="J332" s="355" t="s">
        <v>567</v>
      </c>
    </row>
    <row r="333" spans="1:10" x14ac:dyDescent="0.7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7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7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7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7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7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75">
      <c r="A339" s="365" t="s">
        <v>610</v>
      </c>
      <c r="B339" s="337" t="s">
        <v>567</v>
      </c>
      <c r="C339" s="355" t="s">
        <v>596</v>
      </c>
      <c r="D339" s="355" t="s">
        <v>567</v>
      </c>
      <c r="E339" s="355" t="s">
        <v>567</v>
      </c>
      <c r="F339" s="355" t="s">
        <v>567</v>
      </c>
      <c r="G339" s="337" t="s">
        <v>567</v>
      </c>
      <c r="H339" s="337" t="s">
        <v>567</v>
      </c>
      <c r="I339" s="337" t="s">
        <v>567</v>
      </c>
      <c r="J339" s="337" t="s">
        <v>567</v>
      </c>
    </row>
    <row r="340" spans="1:10" x14ac:dyDescent="0.75">
      <c r="A340" s="365" t="s">
        <v>611</v>
      </c>
      <c r="B340" s="337" t="s">
        <v>567</v>
      </c>
      <c r="C340" s="355" t="s">
        <v>596</v>
      </c>
      <c r="D340" s="355" t="s">
        <v>567</v>
      </c>
      <c r="E340" s="355" t="s">
        <v>567</v>
      </c>
      <c r="F340" s="355" t="s">
        <v>567</v>
      </c>
      <c r="G340" s="337" t="s">
        <v>567</v>
      </c>
      <c r="H340" s="337" t="s">
        <v>567</v>
      </c>
      <c r="I340" s="337" t="s">
        <v>567</v>
      </c>
      <c r="J340" s="337" t="s">
        <v>567</v>
      </c>
    </row>
    <row r="341" spans="1:10" x14ac:dyDescent="0.7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7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7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7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7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75">
      <c r="A346" s="356" t="s">
        <v>600</v>
      </c>
      <c r="B346" s="355" t="s">
        <v>567</v>
      </c>
      <c r="C346" s="355" t="s">
        <v>596</v>
      </c>
      <c r="D346" s="355" t="s">
        <v>567</v>
      </c>
      <c r="E346" s="355" t="s">
        <v>567</v>
      </c>
      <c r="F346" s="355" t="s">
        <v>567</v>
      </c>
      <c r="G346" s="355" t="s">
        <v>567</v>
      </c>
      <c r="H346" s="355" t="s">
        <v>567</v>
      </c>
      <c r="I346" s="355" t="s">
        <v>567</v>
      </c>
      <c r="J346" s="355" t="s">
        <v>567</v>
      </c>
    </row>
    <row r="347" spans="1:10" x14ac:dyDescent="0.75">
      <c r="A347" s="356" t="s">
        <v>601</v>
      </c>
      <c r="B347" s="355" t="s">
        <v>567</v>
      </c>
      <c r="C347" s="355" t="s">
        <v>596</v>
      </c>
      <c r="D347" s="355" t="s">
        <v>567</v>
      </c>
      <c r="E347" s="355" t="s">
        <v>567</v>
      </c>
      <c r="F347" s="355" t="s">
        <v>567</v>
      </c>
      <c r="G347" s="355" t="s">
        <v>567</v>
      </c>
      <c r="H347" s="355" t="s">
        <v>567</v>
      </c>
      <c r="I347" s="355" t="s">
        <v>567</v>
      </c>
      <c r="J347" s="355" t="s">
        <v>567</v>
      </c>
    </row>
    <row r="348" spans="1:10" x14ac:dyDescent="0.75">
      <c r="A348" s="356" t="s">
        <v>603</v>
      </c>
      <c r="B348" s="355" t="s">
        <v>540</v>
      </c>
      <c r="C348" s="355" t="s">
        <v>596</v>
      </c>
      <c r="D348" s="355" t="s">
        <v>572</v>
      </c>
      <c r="E348" s="355" t="s">
        <v>538</v>
      </c>
      <c r="F348" s="355" t="s">
        <v>538</v>
      </c>
      <c r="G348" s="355" t="s">
        <v>540</v>
      </c>
      <c r="H348" s="355" t="s">
        <v>538</v>
      </c>
      <c r="I348" s="355" t="s">
        <v>538</v>
      </c>
      <c r="J348" s="355" t="s">
        <v>538</v>
      </c>
    </row>
    <row r="349" spans="1:10" x14ac:dyDescent="0.7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7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7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7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75">
      <c r="A353" s="356" t="s">
        <v>600</v>
      </c>
      <c r="B353" s="337" t="s">
        <v>567</v>
      </c>
      <c r="C353" s="355" t="s">
        <v>596</v>
      </c>
      <c r="D353" s="355" t="s">
        <v>567</v>
      </c>
      <c r="E353" s="355" t="s">
        <v>567</v>
      </c>
      <c r="F353" s="355" t="s">
        <v>567</v>
      </c>
      <c r="G353" s="337" t="s">
        <v>567</v>
      </c>
      <c r="H353" s="337" t="s">
        <v>567</v>
      </c>
      <c r="I353" s="337" t="s">
        <v>567</v>
      </c>
      <c r="J353" s="337" t="s">
        <v>567</v>
      </c>
    </row>
    <row r="354" spans="1:10" x14ac:dyDescent="0.75">
      <c r="A354" s="356" t="s">
        <v>601</v>
      </c>
      <c r="B354" s="337" t="s">
        <v>567</v>
      </c>
      <c r="C354" s="355" t="s">
        <v>596</v>
      </c>
      <c r="D354" s="355" t="s">
        <v>567</v>
      </c>
      <c r="E354" s="355" t="s">
        <v>567</v>
      </c>
      <c r="F354" s="355" t="s">
        <v>567</v>
      </c>
      <c r="G354" s="337" t="s">
        <v>567</v>
      </c>
      <c r="H354" s="337" t="s">
        <v>567</v>
      </c>
      <c r="I354" s="337" t="s">
        <v>567</v>
      </c>
      <c r="J354" s="337" t="s">
        <v>567</v>
      </c>
    </row>
    <row r="355" spans="1:10" x14ac:dyDescent="0.75">
      <c r="A355" s="356" t="s">
        <v>603</v>
      </c>
      <c r="B355" s="337" t="s">
        <v>540</v>
      </c>
      <c r="C355" s="355" t="s">
        <v>596</v>
      </c>
      <c r="D355" s="355" t="s">
        <v>572</v>
      </c>
      <c r="E355" s="355" t="s">
        <v>538</v>
      </c>
      <c r="F355" s="355" t="s">
        <v>538</v>
      </c>
      <c r="G355" s="337" t="s">
        <v>540</v>
      </c>
      <c r="H355" s="337" t="s">
        <v>538</v>
      </c>
      <c r="I355" s="337" t="s">
        <v>538</v>
      </c>
      <c r="J355" s="337" t="s">
        <v>538</v>
      </c>
    </row>
    <row r="356" spans="1:10" x14ac:dyDescent="0.75">
      <c r="A356" s="87" t="s">
        <v>667</v>
      </c>
      <c r="B356" s="355" t="s">
        <v>617</v>
      </c>
      <c r="C356" s="355" t="s">
        <v>596</v>
      </c>
      <c r="D356" s="342" t="s">
        <v>202</v>
      </c>
      <c r="E356" s="342" t="s">
        <v>202</v>
      </c>
      <c r="F356" s="342" t="s">
        <v>202</v>
      </c>
      <c r="G356" s="355" t="s">
        <v>617</v>
      </c>
      <c r="H356" s="355" t="s">
        <v>3421</v>
      </c>
      <c r="I356" s="355" t="s">
        <v>3421</v>
      </c>
      <c r="J356" s="342" t="s">
        <v>202</v>
      </c>
    </row>
    <row r="357" spans="1:10" x14ac:dyDescent="0.75">
      <c r="A357" s="356" t="s">
        <v>631</v>
      </c>
      <c r="B357" s="337" t="s">
        <v>540</v>
      </c>
      <c r="C357" s="355" t="s">
        <v>596</v>
      </c>
      <c r="D357" s="355" t="s">
        <v>540</v>
      </c>
      <c r="E357" s="355" t="s">
        <v>540</v>
      </c>
      <c r="F357" s="355" t="s">
        <v>540</v>
      </c>
      <c r="G357" s="337" t="s">
        <v>540</v>
      </c>
      <c r="H357" s="337" t="s">
        <v>540</v>
      </c>
      <c r="I357" s="337" t="s">
        <v>540</v>
      </c>
      <c r="J357" s="342" t="s">
        <v>202</v>
      </c>
    </row>
    <row r="358" spans="1:10" x14ac:dyDescent="0.75">
      <c r="A358" s="356" t="s">
        <v>632</v>
      </c>
      <c r="B358" s="337" t="s">
        <v>540</v>
      </c>
      <c r="C358" s="355" t="s">
        <v>596</v>
      </c>
      <c r="D358" s="355" t="s">
        <v>540</v>
      </c>
      <c r="E358" s="355" t="s">
        <v>540</v>
      </c>
      <c r="F358" s="355" t="s">
        <v>540</v>
      </c>
      <c r="G358" s="337" t="s">
        <v>540</v>
      </c>
      <c r="H358" s="337" t="s">
        <v>540</v>
      </c>
      <c r="I358" s="337" t="s">
        <v>540</v>
      </c>
      <c r="J358" s="342" t="s">
        <v>202</v>
      </c>
    </row>
    <row r="359" spans="1:10" x14ac:dyDescent="0.75">
      <c r="A359" s="356" t="s">
        <v>633</v>
      </c>
      <c r="B359" s="337" t="s">
        <v>540</v>
      </c>
      <c r="C359" s="355" t="s">
        <v>596</v>
      </c>
      <c r="D359" s="355" t="s">
        <v>540</v>
      </c>
      <c r="E359" s="355" t="s">
        <v>540</v>
      </c>
      <c r="F359" s="355" t="s">
        <v>540</v>
      </c>
      <c r="G359" s="337" t="s">
        <v>540</v>
      </c>
      <c r="H359" s="337" t="s">
        <v>540</v>
      </c>
      <c r="I359" s="337" t="s">
        <v>540</v>
      </c>
      <c r="J359" s="342" t="s">
        <v>202</v>
      </c>
    </row>
    <row r="360" spans="1:10" x14ac:dyDescent="0.75">
      <c r="A360" s="356" t="s">
        <v>634</v>
      </c>
      <c r="B360" s="355" t="s">
        <v>540</v>
      </c>
      <c r="C360" s="355" t="s">
        <v>596</v>
      </c>
      <c r="D360" s="342" t="s">
        <v>202</v>
      </c>
      <c r="E360" s="342" t="s">
        <v>202</v>
      </c>
      <c r="F360" s="342" t="s">
        <v>202</v>
      </c>
      <c r="G360" s="355" t="s">
        <v>540</v>
      </c>
      <c r="H360" s="355" t="s">
        <v>567</v>
      </c>
      <c r="I360" s="355" t="s">
        <v>567</v>
      </c>
      <c r="J360" s="342" t="s">
        <v>202</v>
      </c>
    </row>
    <row r="361" spans="1:10" x14ac:dyDescent="0.75">
      <c r="A361" s="356" t="s">
        <v>599</v>
      </c>
      <c r="B361" s="337" t="s">
        <v>540</v>
      </c>
      <c r="C361" s="355" t="s">
        <v>596</v>
      </c>
      <c r="D361" s="355" t="s">
        <v>540</v>
      </c>
      <c r="E361" s="355" t="s">
        <v>540</v>
      </c>
      <c r="F361" s="355" t="s">
        <v>540</v>
      </c>
      <c r="G361" s="337" t="s">
        <v>540</v>
      </c>
      <c r="H361" s="337" t="s">
        <v>540</v>
      </c>
      <c r="I361" s="337" t="s">
        <v>540</v>
      </c>
      <c r="J361" s="342" t="s">
        <v>202</v>
      </c>
    </row>
    <row r="362" spans="1:10" x14ac:dyDescent="0.75">
      <c r="A362" s="356" t="s">
        <v>603</v>
      </c>
      <c r="B362" s="337" t="s">
        <v>540</v>
      </c>
      <c r="C362" s="355" t="s">
        <v>596</v>
      </c>
      <c r="D362" s="355" t="s">
        <v>540</v>
      </c>
      <c r="E362" s="355" t="s">
        <v>538</v>
      </c>
      <c r="F362" s="355" t="s">
        <v>538</v>
      </c>
      <c r="G362" s="337" t="s">
        <v>540</v>
      </c>
      <c r="H362" s="337" t="s">
        <v>538</v>
      </c>
      <c r="I362" s="337" t="s">
        <v>538</v>
      </c>
      <c r="J362" s="342" t="s">
        <v>202</v>
      </c>
    </row>
    <row r="363" spans="1:10" x14ac:dyDescent="0.75">
      <c r="A363" s="356" t="s">
        <v>635</v>
      </c>
      <c r="B363" s="355" t="s">
        <v>567</v>
      </c>
      <c r="C363" s="355" t="s">
        <v>596</v>
      </c>
      <c r="D363" s="342" t="s">
        <v>202</v>
      </c>
      <c r="E363" s="342" t="s">
        <v>202</v>
      </c>
      <c r="F363" s="342" t="s">
        <v>202</v>
      </c>
      <c r="G363" s="355" t="s">
        <v>567</v>
      </c>
      <c r="H363" s="355" t="s">
        <v>567</v>
      </c>
      <c r="I363" s="355" t="s">
        <v>567</v>
      </c>
      <c r="J363" s="342" t="s">
        <v>202</v>
      </c>
    </row>
    <row r="364" spans="1:10" x14ac:dyDescent="0.75">
      <c r="A364" s="87" t="s">
        <v>668</v>
      </c>
      <c r="B364" s="355" t="s">
        <v>617</v>
      </c>
      <c r="C364" s="355" t="s">
        <v>596</v>
      </c>
      <c r="D364" s="342" t="s">
        <v>202</v>
      </c>
      <c r="E364" s="342" t="s">
        <v>202</v>
      </c>
      <c r="F364" s="342" t="s">
        <v>202</v>
      </c>
      <c r="G364" s="355" t="s">
        <v>617</v>
      </c>
      <c r="H364" s="355" t="s">
        <v>3421</v>
      </c>
      <c r="I364" s="355" t="s">
        <v>3421</v>
      </c>
      <c r="J364" s="342" t="s">
        <v>202</v>
      </c>
    </row>
    <row r="365" spans="1:10" x14ac:dyDescent="0.75">
      <c r="A365" s="356" t="s">
        <v>650</v>
      </c>
      <c r="B365" s="337" t="s">
        <v>540</v>
      </c>
      <c r="C365" s="355" t="s">
        <v>596</v>
      </c>
      <c r="D365" s="355" t="s">
        <v>540</v>
      </c>
      <c r="E365" s="355" t="s">
        <v>540</v>
      </c>
      <c r="F365" s="355" t="s">
        <v>540</v>
      </c>
      <c r="G365" s="337" t="s">
        <v>540</v>
      </c>
      <c r="H365" s="337" t="s">
        <v>540</v>
      </c>
      <c r="I365" s="337" t="s">
        <v>540</v>
      </c>
      <c r="J365" s="342" t="s">
        <v>202</v>
      </c>
    </row>
    <row r="366" spans="1:10" x14ac:dyDescent="0.75">
      <c r="A366" s="356" t="s">
        <v>651</v>
      </c>
      <c r="B366" s="337" t="s">
        <v>540</v>
      </c>
      <c r="C366" s="355" t="s">
        <v>596</v>
      </c>
      <c r="D366" s="355" t="s">
        <v>540</v>
      </c>
      <c r="E366" s="355" t="s">
        <v>540</v>
      </c>
      <c r="F366" s="355" t="s">
        <v>540</v>
      </c>
      <c r="G366" s="337" t="s">
        <v>540</v>
      </c>
      <c r="H366" s="337" t="s">
        <v>540</v>
      </c>
      <c r="I366" s="337" t="s">
        <v>540</v>
      </c>
      <c r="J366" s="342" t="s">
        <v>202</v>
      </c>
    </row>
    <row r="367" spans="1:10" x14ac:dyDescent="0.75">
      <c r="A367" s="356" t="s">
        <v>631</v>
      </c>
      <c r="B367" s="337" t="s">
        <v>540</v>
      </c>
      <c r="C367" s="355" t="s">
        <v>596</v>
      </c>
      <c r="D367" s="355" t="s">
        <v>540</v>
      </c>
      <c r="E367" s="355" t="s">
        <v>540</v>
      </c>
      <c r="F367" s="355" t="s">
        <v>540</v>
      </c>
      <c r="G367" s="337" t="s">
        <v>540</v>
      </c>
      <c r="H367" s="337" t="s">
        <v>540</v>
      </c>
      <c r="I367" s="337" t="s">
        <v>540</v>
      </c>
      <c r="J367" s="342" t="s">
        <v>202</v>
      </c>
    </row>
    <row r="368" spans="1:10" x14ac:dyDescent="0.75">
      <c r="A368" s="356" t="s">
        <v>652</v>
      </c>
      <c r="B368" s="355" t="s">
        <v>540</v>
      </c>
      <c r="C368" s="355" t="s">
        <v>596</v>
      </c>
      <c r="D368" s="342" t="s">
        <v>202</v>
      </c>
      <c r="E368" s="342" t="s">
        <v>202</v>
      </c>
      <c r="F368" s="342" t="s">
        <v>202</v>
      </c>
      <c r="G368" s="355" t="s">
        <v>540</v>
      </c>
      <c r="H368" s="355" t="s">
        <v>540</v>
      </c>
      <c r="I368" s="355" t="s">
        <v>540</v>
      </c>
      <c r="J368" s="342" t="s">
        <v>202</v>
      </c>
    </row>
    <row r="369" spans="1:10" x14ac:dyDescent="0.75">
      <c r="A369" s="356" t="s">
        <v>599</v>
      </c>
      <c r="B369" s="337" t="s">
        <v>540</v>
      </c>
      <c r="C369" s="355" t="s">
        <v>596</v>
      </c>
      <c r="D369" s="355" t="s">
        <v>540</v>
      </c>
      <c r="E369" s="355" t="s">
        <v>540</v>
      </c>
      <c r="F369" s="355" t="s">
        <v>540</v>
      </c>
      <c r="G369" s="337" t="s">
        <v>540</v>
      </c>
      <c r="H369" s="337" t="s">
        <v>540</v>
      </c>
      <c r="I369" s="337" t="s">
        <v>540</v>
      </c>
      <c r="J369" s="342" t="s">
        <v>202</v>
      </c>
    </row>
    <row r="370" spans="1:10" x14ac:dyDescent="0.75">
      <c r="A370" s="356" t="s">
        <v>603</v>
      </c>
      <c r="B370" s="337" t="s">
        <v>540</v>
      </c>
      <c r="C370" s="355" t="s">
        <v>596</v>
      </c>
      <c r="D370" s="355" t="s">
        <v>540</v>
      </c>
      <c r="E370" s="355" t="s">
        <v>538</v>
      </c>
      <c r="F370" s="355" t="s">
        <v>538</v>
      </c>
      <c r="G370" s="337" t="s">
        <v>540</v>
      </c>
      <c r="H370" s="337" t="s">
        <v>538</v>
      </c>
      <c r="I370" s="337" t="s">
        <v>538</v>
      </c>
      <c r="J370" s="342" t="s">
        <v>202</v>
      </c>
    </row>
    <row r="371" spans="1:10" x14ac:dyDescent="0.75">
      <c r="A371" s="356" t="s">
        <v>653</v>
      </c>
      <c r="B371" s="355" t="s">
        <v>567</v>
      </c>
      <c r="C371" s="355" t="s">
        <v>596</v>
      </c>
      <c r="D371" s="342" t="s">
        <v>202</v>
      </c>
      <c r="E371" s="342" t="s">
        <v>202</v>
      </c>
      <c r="F371" s="342" t="s">
        <v>202</v>
      </c>
      <c r="G371" s="355" t="s">
        <v>567</v>
      </c>
      <c r="H371" s="355" t="s">
        <v>567</v>
      </c>
      <c r="I371" s="355" t="s">
        <v>567</v>
      </c>
      <c r="J371" s="342" t="s">
        <v>202</v>
      </c>
    </row>
    <row r="372" spans="1:10" x14ac:dyDescent="0.7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7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7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75">
      <c r="A375" s="360" t="s">
        <v>607</v>
      </c>
      <c r="B375" s="337" t="s">
        <v>538</v>
      </c>
      <c r="C375" s="355" t="s">
        <v>596</v>
      </c>
      <c r="D375" s="355" t="s">
        <v>538</v>
      </c>
      <c r="E375" s="355" t="s">
        <v>538</v>
      </c>
      <c r="F375" s="355" t="s">
        <v>538</v>
      </c>
      <c r="G375" s="337" t="s">
        <v>538</v>
      </c>
      <c r="H375" s="337" t="s">
        <v>538</v>
      </c>
      <c r="I375" s="337" t="s">
        <v>538</v>
      </c>
      <c r="J375" s="337" t="s">
        <v>538</v>
      </c>
    </row>
    <row r="376" spans="1:10" x14ac:dyDescent="0.75">
      <c r="A376" s="360" t="s">
        <v>608</v>
      </c>
      <c r="B376" s="337" t="s">
        <v>538</v>
      </c>
      <c r="C376" s="355" t="s">
        <v>596</v>
      </c>
      <c r="D376" s="355" t="s">
        <v>538</v>
      </c>
      <c r="E376" s="355" t="s">
        <v>538</v>
      </c>
      <c r="F376" s="355" t="s">
        <v>538</v>
      </c>
      <c r="G376" s="337" t="s">
        <v>538</v>
      </c>
      <c r="H376" s="337" t="s">
        <v>538</v>
      </c>
      <c r="I376" s="337" t="s">
        <v>538</v>
      </c>
      <c r="J376" s="337" t="s">
        <v>538</v>
      </c>
    </row>
    <row r="377" spans="1:10" x14ac:dyDescent="0.75">
      <c r="A377" s="360" t="s">
        <v>609</v>
      </c>
      <c r="B377" s="337" t="s">
        <v>538</v>
      </c>
      <c r="C377" s="355" t="s">
        <v>596</v>
      </c>
      <c r="D377" s="355" t="s">
        <v>538</v>
      </c>
      <c r="E377" s="355" t="s">
        <v>538</v>
      </c>
      <c r="F377" s="355" t="s">
        <v>538</v>
      </c>
      <c r="G377" s="337" t="s">
        <v>538</v>
      </c>
      <c r="H377" s="337" t="s">
        <v>538</v>
      </c>
      <c r="I377" s="337" t="s">
        <v>538</v>
      </c>
      <c r="J377" s="337" t="s">
        <v>538</v>
      </c>
    </row>
    <row r="378" spans="1:10" x14ac:dyDescent="0.7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75">
      <c r="A379" s="360" t="s">
        <v>611</v>
      </c>
      <c r="B379" s="337" t="s">
        <v>567</v>
      </c>
      <c r="C379" s="355" t="s">
        <v>596</v>
      </c>
      <c r="D379" s="355" t="s">
        <v>567</v>
      </c>
      <c r="E379" s="355" t="s">
        <v>567</v>
      </c>
      <c r="F379" s="355" t="s">
        <v>567</v>
      </c>
      <c r="G379" s="337" t="s">
        <v>567</v>
      </c>
      <c r="H379" s="337" t="s">
        <v>567</v>
      </c>
      <c r="I379" s="337" t="s">
        <v>567</v>
      </c>
      <c r="J379" s="337" t="s">
        <v>567</v>
      </c>
    </row>
    <row r="380" spans="1:10" x14ac:dyDescent="0.75">
      <c r="A380" s="360" t="s">
        <v>97</v>
      </c>
      <c r="B380" s="337" t="s">
        <v>538</v>
      </c>
      <c r="C380" s="355" t="s">
        <v>596</v>
      </c>
      <c r="D380" s="355" t="s">
        <v>538</v>
      </c>
      <c r="E380" s="355" t="s">
        <v>538</v>
      </c>
      <c r="F380" s="355" t="s">
        <v>538</v>
      </c>
      <c r="G380" s="337" t="s">
        <v>538</v>
      </c>
      <c r="H380" s="337" t="s">
        <v>538</v>
      </c>
      <c r="I380" s="337" t="s">
        <v>538</v>
      </c>
      <c r="J380" s="337" t="s">
        <v>538</v>
      </c>
    </row>
    <row r="381" spans="1:10" x14ac:dyDescent="0.7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7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7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7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75">
      <c r="A385" s="360" t="s">
        <v>610</v>
      </c>
      <c r="B385" s="337" t="s">
        <v>567</v>
      </c>
      <c r="C385" s="355" t="s">
        <v>596</v>
      </c>
      <c r="D385" s="355" t="s">
        <v>567</v>
      </c>
      <c r="E385" s="355" t="s">
        <v>567</v>
      </c>
      <c r="F385" s="355" t="s">
        <v>567</v>
      </c>
      <c r="G385" s="337" t="s">
        <v>567</v>
      </c>
      <c r="H385" s="337" t="s">
        <v>567</v>
      </c>
      <c r="I385" s="337" t="s">
        <v>567</v>
      </c>
      <c r="J385" s="337" t="s">
        <v>567</v>
      </c>
    </row>
    <row r="386" spans="1:10" x14ac:dyDescent="0.75">
      <c r="A386" s="360" t="s">
        <v>611</v>
      </c>
      <c r="B386" s="337" t="s">
        <v>567</v>
      </c>
      <c r="C386" s="355" t="s">
        <v>596</v>
      </c>
      <c r="D386" s="355" t="s">
        <v>567</v>
      </c>
      <c r="E386" s="355" t="s">
        <v>567</v>
      </c>
      <c r="F386" s="355" t="s">
        <v>567</v>
      </c>
      <c r="G386" s="337" t="s">
        <v>567</v>
      </c>
      <c r="H386" s="337" t="s">
        <v>567</v>
      </c>
      <c r="I386" s="337" t="s">
        <v>567</v>
      </c>
      <c r="J386" s="337" t="s">
        <v>567</v>
      </c>
    </row>
    <row r="387" spans="1:10" x14ac:dyDescent="0.75">
      <c r="A387" s="360" t="s">
        <v>97</v>
      </c>
      <c r="B387" s="337" t="s">
        <v>565</v>
      </c>
      <c r="C387" s="355" t="s">
        <v>596</v>
      </c>
      <c r="D387" s="355" t="s">
        <v>561</v>
      </c>
      <c r="E387" s="355" t="s">
        <v>565</v>
      </c>
      <c r="F387" s="355" t="s">
        <v>565</v>
      </c>
      <c r="G387" s="337" t="s">
        <v>565</v>
      </c>
      <c r="H387" s="337" t="s">
        <v>565</v>
      </c>
      <c r="I387" s="337" t="s">
        <v>565</v>
      </c>
      <c r="J387" s="337" t="s">
        <v>538</v>
      </c>
    </row>
    <row r="388" spans="1:10" x14ac:dyDescent="0.7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7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7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7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75">
      <c r="A392" s="360" t="s">
        <v>610</v>
      </c>
      <c r="B392" s="337" t="s">
        <v>567</v>
      </c>
      <c r="C392" s="355" t="s">
        <v>596</v>
      </c>
      <c r="D392" s="355" t="s">
        <v>567</v>
      </c>
      <c r="E392" s="355" t="s">
        <v>567</v>
      </c>
      <c r="F392" s="355" t="s">
        <v>567</v>
      </c>
      <c r="G392" s="337" t="s">
        <v>567</v>
      </c>
      <c r="H392" s="337" t="s">
        <v>567</v>
      </c>
      <c r="I392" s="337" t="s">
        <v>567</v>
      </c>
      <c r="J392" s="337" t="s">
        <v>567</v>
      </c>
    </row>
    <row r="393" spans="1:10" x14ac:dyDescent="0.75">
      <c r="A393" s="360" t="s">
        <v>611</v>
      </c>
      <c r="B393" s="337" t="s">
        <v>567</v>
      </c>
      <c r="C393" s="355" t="s">
        <v>596</v>
      </c>
      <c r="D393" s="355" t="s">
        <v>567</v>
      </c>
      <c r="E393" s="355" t="s">
        <v>567</v>
      </c>
      <c r="F393" s="355" t="s">
        <v>567</v>
      </c>
      <c r="G393" s="337" t="s">
        <v>567</v>
      </c>
      <c r="H393" s="337" t="s">
        <v>567</v>
      </c>
      <c r="I393" s="337" t="s">
        <v>567</v>
      </c>
      <c r="J393" s="337" t="s">
        <v>567</v>
      </c>
    </row>
    <row r="394" spans="1:10" x14ac:dyDescent="0.75">
      <c r="A394" s="360" t="s">
        <v>97</v>
      </c>
      <c r="B394" s="337" t="s">
        <v>538</v>
      </c>
      <c r="C394" s="355" t="s">
        <v>596</v>
      </c>
      <c r="D394" s="355" t="s">
        <v>538</v>
      </c>
      <c r="E394" s="355" t="s">
        <v>538</v>
      </c>
      <c r="F394" s="355" t="s">
        <v>538</v>
      </c>
      <c r="G394" s="337" t="s">
        <v>538</v>
      </c>
      <c r="H394" s="337" t="s">
        <v>538</v>
      </c>
      <c r="I394" s="337" t="s">
        <v>538</v>
      </c>
      <c r="J394" s="337" t="s">
        <v>538</v>
      </c>
    </row>
    <row r="395" spans="1:10" x14ac:dyDescent="0.7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7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7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75">
      <c r="A398" s="360" t="s">
        <v>608</v>
      </c>
      <c r="B398" s="337" t="s">
        <v>567</v>
      </c>
      <c r="C398" s="355" t="s">
        <v>596</v>
      </c>
      <c r="D398" s="355" t="s">
        <v>567</v>
      </c>
      <c r="E398" s="355" t="s">
        <v>567</v>
      </c>
      <c r="F398" s="355" t="s">
        <v>567</v>
      </c>
      <c r="G398" s="337" t="s">
        <v>567</v>
      </c>
      <c r="H398" s="337" t="s">
        <v>567</v>
      </c>
      <c r="I398" s="337" t="s">
        <v>567</v>
      </c>
      <c r="J398" s="342" t="s">
        <v>202</v>
      </c>
    </row>
    <row r="399" spans="1:10" x14ac:dyDescent="0.75">
      <c r="A399" s="360" t="s">
        <v>609</v>
      </c>
      <c r="B399" s="337" t="s">
        <v>567</v>
      </c>
      <c r="C399" s="355" t="s">
        <v>596</v>
      </c>
      <c r="D399" s="355" t="s">
        <v>567</v>
      </c>
      <c r="E399" s="355" t="s">
        <v>567</v>
      </c>
      <c r="F399" s="355" t="s">
        <v>567</v>
      </c>
      <c r="G399" s="337" t="s">
        <v>567</v>
      </c>
      <c r="H399" s="337" t="s">
        <v>567</v>
      </c>
      <c r="I399" s="337" t="s">
        <v>567</v>
      </c>
      <c r="J399" s="342" t="s">
        <v>202</v>
      </c>
    </row>
    <row r="400" spans="1:10" x14ac:dyDescent="0.75">
      <c r="A400" s="360" t="s">
        <v>610</v>
      </c>
      <c r="B400" s="337" t="s">
        <v>538</v>
      </c>
      <c r="C400" s="355" t="s">
        <v>596</v>
      </c>
      <c r="D400" s="355" t="s">
        <v>538</v>
      </c>
      <c r="E400" s="355" t="s">
        <v>538</v>
      </c>
      <c r="F400" s="355" t="s">
        <v>538</v>
      </c>
      <c r="G400" s="337" t="s">
        <v>538</v>
      </c>
      <c r="H400" s="337" t="s">
        <v>538</v>
      </c>
      <c r="I400" s="337" t="s">
        <v>538</v>
      </c>
      <c r="J400" s="342" t="s">
        <v>202</v>
      </c>
    </row>
    <row r="401" spans="1:13" x14ac:dyDescent="0.75">
      <c r="A401" s="360" t="s">
        <v>97</v>
      </c>
      <c r="B401" s="337" t="s">
        <v>567</v>
      </c>
      <c r="C401" s="355" t="s">
        <v>596</v>
      </c>
      <c r="D401" s="355" t="s">
        <v>567</v>
      </c>
      <c r="E401" s="355" t="s">
        <v>567</v>
      </c>
      <c r="F401" s="355" t="s">
        <v>567</v>
      </c>
      <c r="G401" s="337" t="s">
        <v>567</v>
      </c>
      <c r="H401" s="337" t="s">
        <v>567</v>
      </c>
      <c r="I401" s="337" t="s">
        <v>567</v>
      </c>
      <c r="J401" s="342" t="s">
        <v>202</v>
      </c>
    </row>
    <row r="402" spans="1:13" x14ac:dyDescent="0.75">
      <c r="A402" s="93" t="s">
        <v>676</v>
      </c>
      <c r="B402" s="369"/>
      <c r="C402" s="369"/>
      <c r="D402" s="369"/>
      <c r="E402" s="369"/>
      <c r="F402" s="369"/>
      <c r="G402" s="369"/>
      <c r="H402" s="369"/>
      <c r="I402" s="369"/>
      <c r="J402" s="369"/>
    </row>
    <row r="403" spans="1:13" x14ac:dyDescent="0.75">
      <c r="A403" s="94" t="s">
        <v>677</v>
      </c>
      <c r="B403" s="342" t="s">
        <v>202</v>
      </c>
      <c r="C403" s="342" t="s">
        <v>202</v>
      </c>
      <c r="D403" s="342" t="s">
        <v>202</v>
      </c>
      <c r="E403" s="342" t="s">
        <v>202</v>
      </c>
      <c r="F403" s="342" t="s">
        <v>202</v>
      </c>
      <c r="G403" s="342" t="s">
        <v>202</v>
      </c>
      <c r="H403" s="342" t="s">
        <v>202</v>
      </c>
      <c r="I403" s="342" t="s">
        <v>202</v>
      </c>
      <c r="J403" s="342" t="s">
        <v>202</v>
      </c>
    </row>
    <row r="404" spans="1:13" x14ac:dyDescent="0.75">
      <c r="A404" s="87" t="s">
        <v>603</v>
      </c>
      <c r="B404" s="337" t="s">
        <v>538</v>
      </c>
      <c r="C404" s="355" t="s">
        <v>596</v>
      </c>
      <c r="D404" s="355" t="s">
        <v>538</v>
      </c>
      <c r="E404" s="355" t="s">
        <v>538</v>
      </c>
      <c r="F404" s="355" t="s">
        <v>538</v>
      </c>
      <c r="G404" s="337" t="s">
        <v>538</v>
      </c>
      <c r="H404" s="337" t="s">
        <v>538</v>
      </c>
      <c r="I404" s="337" t="s">
        <v>538</v>
      </c>
      <c r="J404" s="337" t="s">
        <v>538</v>
      </c>
    </row>
    <row r="405" spans="1:13" x14ac:dyDescent="0.75">
      <c r="A405" s="87" t="s">
        <v>678</v>
      </c>
      <c r="B405" s="337" t="s">
        <v>538</v>
      </c>
      <c r="C405" s="355" t="s">
        <v>596</v>
      </c>
      <c r="D405" s="355" t="s">
        <v>538</v>
      </c>
      <c r="E405" s="355" t="s">
        <v>538</v>
      </c>
      <c r="F405" s="355" t="s">
        <v>538</v>
      </c>
      <c r="G405" s="337" t="s">
        <v>538</v>
      </c>
      <c r="H405" s="337" t="s">
        <v>538</v>
      </c>
      <c r="I405" s="337" t="s">
        <v>538</v>
      </c>
      <c r="J405" s="337" t="s">
        <v>538</v>
      </c>
    </row>
    <row r="407" spans="1:13" x14ac:dyDescent="0.7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75">
      <c r="A409" s="506" t="s">
        <v>680</v>
      </c>
      <c r="B409" s="506"/>
      <c r="C409" s="506"/>
      <c r="D409" s="506"/>
      <c r="E409" s="506"/>
      <c r="F409" s="506"/>
      <c r="G409" s="506"/>
      <c r="H409" s="370"/>
      <c r="I409" s="370"/>
      <c r="J409" s="370"/>
      <c r="K409" s="370"/>
      <c r="L409" s="370"/>
      <c r="M409" s="371" t="s">
        <v>522</v>
      </c>
    </row>
    <row r="410" spans="1:13" ht="15.75" x14ac:dyDescent="0.75">
      <c r="A410" s="328" t="s">
        <v>796</v>
      </c>
      <c r="B410" s="353"/>
      <c r="C410" s="353"/>
      <c r="D410" s="353"/>
      <c r="E410" s="353"/>
      <c r="F410" s="353"/>
      <c r="G410" s="353"/>
      <c r="H410" s="370"/>
      <c r="I410" s="370"/>
      <c r="J410" s="370"/>
      <c r="K410" s="370"/>
      <c r="L410" s="370"/>
      <c r="M410" s="371" t="s">
        <v>3410</v>
      </c>
    </row>
    <row r="411" spans="1:13" x14ac:dyDescent="0.75">
      <c r="A411" s="372"/>
      <c r="B411" s="370"/>
      <c r="C411" s="370"/>
      <c r="D411" s="370"/>
      <c r="E411" s="370"/>
      <c r="F411" s="370"/>
      <c r="G411" s="370"/>
      <c r="H411" s="370"/>
      <c r="I411" s="370"/>
      <c r="J411" s="370"/>
      <c r="K411" s="370"/>
      <c r="L411" s="371"/>
      <c r="M411" s="371" t="s">
        <v>523</v>
      </c>
    </row>
    <row r="412" spans="1:13" x14ac:dyDescent="0.75">
      <c r="A412" s="370"/>
      <c r="B412" s="370"/>
      <c r="C412" s="370"/>
      <c r="D412" s="370"/>
      <c r="E412" s="370"/>
      <c r="F412" s="370"/>
      <c r="G412" s="370"/>
      <c r="H412" s="370"/>
      <c r="I412" s="370"/>
      <c r="J412" s="370"/>
      <c r="K412" s="370"/>
      <c r="L412" s="370"/>
      <c r="M412" s="373"/>
    </row>
    <row r="413" spans="1:13" ht="48.5" x14ac:dyDescent="0.7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5" thickBot="1" x14ac:dyDescent="0.9">
      <c r="A414" s="380"/>
      <c r="B414" s="500" t="s">
        <v>532</v>
      </c>
      <c r="C414" s="500"/>
      <c r="D414" s="501"/>
      <c r="E414" s="499" t="s">
        <v>688</v>
      </c>
      <c r="F414" s="500"/>
      <c r="G414" s="501"/>
      <c r="H414" s="499" t="s">
        <v>532</v>
      </c>
      <c r="I414" s="507"/>
      <c r="J414" s="507"/>
      <c r="K414" s="507"/>
      <c r="L414" s="507"/>
      <c r="M414" s="508"/>
    </row>
    <row r="415" spans="1:13" ht="15.5" thickTop="1" x14ac:dyDescent="0.7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7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7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7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7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7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7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7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7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7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7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7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7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7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7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7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7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7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7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7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7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7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7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7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7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7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7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7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7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7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7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7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7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7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7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7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75">
      <c r="A451" s="98" t="s">
        <v>725</v>
      </c>
      <c r="B451" s="342" t="s">
        <v>202</v>
      </c>
      <c r="C451" s="342" t="s">
        <v>202</v>
      </c>
      <c r="D451" s="342" t="s">
        <v>202</v>
      </c>
      <c r="E451" s="333">
        <v>89666.6353905</v>
      </c>
      <c r="F451" s="333" t="s">
        <v>538</v>
      </c>
      <c r="G451" s="333" t="s">
        <v>3421</v>
      </c>
      <c r="H451" s="333" t="s">
        <v>538</v>
      </c>
      <c r="I451" s="333" t="s">
        <v>538</v>
      </c>
      <c r="J451" s="342" t="s">
        <v>202</v>
      </c>
      <c r="K451" s="342" t="s">
        <v>202</v>
      </c>
      <c r="L451" s="342" t="s">
        <v>202</v>
      </c>
      <c r="M451" s="342" t="s">
        <v>202</v>
      </c>
    </row>
    <row r="452" spans="1:13" x14ac:dyDescent="0.7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7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7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7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7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7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7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7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7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7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7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7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8" x14ac:dyDescent="0.75">
      <c r="A466" s="503" t="s">
        <v>738</v>
      </c>
      <c r="B466" s="503"/>
      <c r="C466" s="503"/>
      <c r="D466" s="503"/>
      <c r="E466" s="503"/>
      <c r="F466" s="503"/>
      <c r="G466" s="503"/>
      <c r="H466" s="503"/>
      <c r="I466" s="503"/>
      <c r="J466" s="503"/>
      <c r="K466" s="503"/>
      <c r="L466" s="503"/>
      <c r="M466" s="503"/>
      <c r="N466" s="503"/>
      <c r="O466" s="503"/>
      <c r="P466" s="503"/>
      <c r="Q466" s="503"/>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7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3410</v>
      </c>
      <c r="AJ467" s="371"/>
    </row>
    <row r="468" spans="1:36" x14ac:dyDescent="0.7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7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2.75" x14ac:dyDescent="0.75">
      <c r="A470" s="497"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 thickBot="1" x14ac:dyDescent="0.9">
      <c r="A471" s="498"/>
      <c r="B471" s="499" t="s">
        <v>3423</v>
      </c>
      <c r="C471" s="500"/>
      <c r="D471" s="500"/>
      <c r="E471" s="500"/>
      <c r="F471" s="500"/>
      <c r="G471" s="500"/>
      <c r="H471" s="500"/>
      <c r="I471" s="500"/>
      <c r="J471" s="500"/>
      <c r="K471" s="500"/>
      <c r="L471" s="500"/>
      <c r="M471" s="500"/>
      <c r="N471" s="500"/>
      <c r="O471" s="500"/>
      <c r="P471" s="500"/>
      <c r="Q471" s="500"/>
      <c r="R471" s="501"/>
      <c r="S471" s="387"/>
      <c r="T471" s="387"/>
      <c r="U471" s="490" t="s">
        <v>773</v>
      </c>
      <c r="V471" s="491"/>
      <c r="W471" s="499" t="s">
        <v>3423</v>
      </c>
      <c r="X471" s="500"/>
      <c r="Y471" s="500"/>
      <c r="Z471" s="500"/>
      <c r="AA471" s="500"/>
      <c r="AB471" s="500"/>
      <c r="AC471" s="501"/>
      <c r="AD471" s="387"/>
      <c r="AE471" s="387"/>
      <c r="AF471" s="490" t="s">
        <v>773</v>
      </c>
      <c r="AG471" s="491"/>
      <c r="AH471" s="401" t="s">
        <v>688</v>
      </c>
      <c r="AI471" s="388" t="s">
        <v>3423</v>
      </c>
      <c r="AJ471" s="402" t="s">
        <v>3423</v>
      </c>
    </row>
    <row r="472" spans="1:36" ht="15.5" thickTop="1" x14ac:dyDescent="0.7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7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7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7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7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7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7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7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7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7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75">
      <c r="A482" s="404" t="s">
        <v>718</v>
      </c>
      <c r="B482" s="333">
        <v>13.592674641056041</v>
      </c>
      <c r="C482" s="333" t="s">
        <v>655</v>
      </c>
      <c r="D482" s="333" t="s">
        <v>3413</v>
      </c>
      <c r="E482" s="333" t="s">
        <v>3413</v>
      </c>
      <c r="F482" s="333" t="s">
        <v>3413</v>
      </c>
      <c r="G482" s="333" t="s">
        <v>656</v>
      </c>
      <c r="H482" s="333" t="s">
        <v>655</v>
      </c>
      <c r="I482" s="333" t="s">
        <v>656</v>
      </c>
      <c r="J482" s="333" t="s">
        <v>3413</v>
      </c>
      <c r="K482" s="333" t="s">
        <v>656</v>
      </c>
      <c r="L482" s="333" t="s">
        <v>3413</v>
      </c>
      <c r="M482" s="333" t="s">
        <v>656</v>
      </c>
      <c r="N482" s="333" t="s">
        <v>656</v>
      </c>
      <c r="O482" s="333" t="s">
        <v>656</v>
      </c>
      <c r="P482" s="333" t="s">
        <v>656</v>
      </c>
      <c r="Q482" s="333" t="s">
        <v>3413</v>
      </c>
      <c r="R482" s="333" t="s">
        <v>656</v>
      </c>
      <c r="S482" s="333" t="s">
        <v>3413</v>
      </c>
      <c r="T482" s="333" t="s">
        <v>3413</v>
      </c>
      <c r="U482" s="333">
        <v>1.60780766886866</v>
      </c>
      <c r="V482" s="342" t="s">
        <v>202</v>
      </c>
      <c r="W482" s="333">
        <v>145.31803381348274</v>
      </c>
      <c r="X482" s="333">
        <v>160.74631751553676</v>
      </c>
      <c r="Y482" s="333">
        <v>8.9202336818044294</v>
      </c>
      <c r="Z482" s="333" t="s">
        <v>656</v>
      </c>
      <c r="AA482" s="333">
        <v>11.355320817691171</v>
      </c>
      <c r="AB482" s="333" t="s">
        <v>656</v>
      </c>
      <c r="AC482" s="333" t="s">
        <v>3413</v>
      </c>
      <c r="AD482" s="333" t="s">
        <v>656</v>
      </c>
      <c r="AE482" s="333" t="s">
        <v>656</v>
      </c>
      <c r="AF482" s="333">
        <v>2.4741442848996602</v>
      </c>
      <c r="AG482" s="342" t="s">
        <v>202</v>
      </c>
      <c r="AH482" s="333">
        <v>28.192785609642311</v>
      </c>
      <c r="AI482" s="333">
        <v>30.837476690871021</v>
      </c>
      <c r="AJ482" s="333">
        <v>28.365721985875879</v>
      </c>
    </row>
    <row r="483" spans="1:36" x14ac:dyDescent="0.7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7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7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7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7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7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7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3421</v>
      </c>
      <c r="AI489" s="333" t="s">
        <v>538</v>
      </c>
      <c r="AJ489" s="333" t="s">
        <v>538</v>
      </c>
    </row>
    <row r="490" spans="1:36" x14ac:dyDescent="0.7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7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7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7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7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7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7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7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7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7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7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9">
      <c r="A501" s="407" t="s">
        <v>786</v>
      </c>
      <c r="B501" s="490" t="s">
        <v>773</v>
      </c>
      <c r="C501" s="504"/>
      <c r="D501" s="504"/>
      <c r="E501" s="504"/>
      <c r="F501" s="504"/>
      <c r="G501" s="504"/>
      <c r="H501" s="504"/>
      <c r="I501" s="504"/>
      <c r="J501" s="504"/>
      <c r="K501" s="504"/>
      <c r="L501" s="504"/>
      <c r="M501" s="504"/>
      <c r="N501" s="504"/>
      <c r="O501" s="504"/>
      <c r="P501" s="504"/>
      <c r="Q501" s="504"/>
      <c r="R501" s="504"/>
      <c r="S501" s="504"/>
      <c r="T501" s="504"/>
      <c r="U501" s="504"/>
      <c r="V501" s="504"/>
      <c r="W501" s="504"/>
      <c r="X501" s="504"/>
      <c r="Y501" s="504"/>
      <c r="Z501" s="504"/>
      <c r="AA501" s="504"/>
      <c r="AB501" s="504"/>
      <c r="AC501" s="504"/>
      <c r="AD501" s="504"/>
      <c r="AE501" s="504"/>
      <c r="AF501" s="504"/>
      <c r="AG501" s="504"/>
      <c r="AH501" s="504"/>
      <c r="AI501" s="504"/>
      <c r="AJ501" s="505"/>
    </row>
    <row r="502" spans="1:36" ht="15.5" thickTop="1" x14ac:dyDescent="0.7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7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7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75">
      <c r="A505" s="410" t="s">
        <v>790</v>
      </c>
      <c r="B505" s="333">
        <v>201.17158468762938</v>
      </c>
      <c r="C505" s="333" t="s">
        <v>655</v>
      </c>
      <c r="D505" s="333" t="s">
        <v>3413</v>
      </c>
      <c r="E505" s="333" t="s">
        <v>3413</v>
      </c>
      <c r="F505" s="333" t="s">
        <v>3413</v>
      </c>
      <c r="G505" s="333" t="s">
        <v>656</v>
      </c>
      <c r="H505" s="333" t="s">
        <v>655</v>
      </c>
      <c r="I505" s="333" t="s">
        <v>656</v>
      </c>
      <c r="J505" s="333" t="s">
        <v>3413</v>
      </c>
      <c r="K505" s="333" t="s">
        <v>656</v>
      </c>
      <c r="L505" s="333" t="s">
        <v>3413</v>
      </c>
      <c r="M505" s="333" t="s">
        <v>656</v>
      </c>
      <c r="N505" s="333" t="s">
        <v>656</v>
      </c>
      <c r="O505" s="333" t="s">
        <v>656</v>
      </c>
      <c r="P505" s="333" t="s">
        <v>656</v>
      </c>
      <c r="Q505" s="333" t="s">
        <v>3413</v>
      </c>
      <c r="R505" s="333" t="s">
        <v>656</v>
      </c>
      <c r="S505" s="333" t="s">
        <v>3413</v>
      </c>
      <c r="T505" s="333" t="s">
        <v>3413</v>
      </c>
      <c r="U505" s="333">
        <v>1.60780766886866</v>
      </c>
      <c r="V505" s="342" t="s">
        <v>202</v>
      </c>
      <c r="W505" s="333">
        <v>1073.9002698816375</v>
      </c>
      <c r="X505" s="333">
        <v>1961.1050736895486</v>
      </c>
      <c r="Y505" s="333">
        <v>78.765663410333119</v>
      </c>
      <c r="Z505" s="333" t="s">
        <v>656</v>
      </c>
      <c r="AA505" s="333">
        <v>116.95980442221905</v>
      </c>
      <c r="AB505" s="333" t="s">
        <v>656</v>
      </c>
      <c r="AC505" s="333" t="s">
        <v>3413</v>
      </c>
      <c r="AD505" s="333" t="s">
        <v>656</v>
      </c>
      <c r="AE505" s="333" t="s">
        <v>656</v>
      </c>
      <c r="AF505" s="333">
        <v>2.4741442848996602</v>
      </c>
      <c r="AG505" s="342" t="s">
        <v>202</v>
      </c>
      <c r="AH505" s="333">
        <v>28.192785609642311</v>
      </c>
      <c r="AI505" s="333">
        <v>703.09446855185922</v>
      </c>
      <c r="AJ505" s="333">
        <v>487.89041815706514</v>
      </c>
    </row>
    <row r="506" spans="1:36" x14ac:dyDescent="0.7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7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7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29.5" x14ac:dyDescent="0.7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5" x14ac:dyDescent="0.75">
      <c r="A513" s="393" t="s">
        <v>795</v>
      </c>
      <c r="B513" s="370"/>
      <c r="C513" s="370"/>
      <c r="D513" s="370"/>
      <c r="E513" s="370"/>
      <c r="F513" s="371"/>
      <c r="G513" s="371" t="s">
        <v>522</v>
      </c>
    </row>
    <row r="514" spans="1:7" ht="15.5" x14ac:dyDescent="0.75">
      <c r="A514" s="393" t="s">
        <v>796</v>
      </c>
      <c r="B514" s="370"/>
      <c r="C514" s="370"/>
      <c r="D514" s="370"/>
      <c r="E514" s="370"/>
      <c r="F514" s="371"/>
      <c r="G514" s="371" t="s">
        <v>3410</v>
      </c>
    </row>
    <row r="515" spans="1:7" x14ac:dyDescent="0.75">
      <c r="A515" s="370"/>
      <c r="B515" s="370"/>
      <c r="C515" s="370"/>
      <c r="D515" s="370"/>
      <c r="E515" s="370"/>
      <c r="F515" s="371"/>
      <c r="G515" s="371" t="s">
        <v>523</v>
      </c>
    </row>
    <row r="516" spans="1:7" x14ac:dyDescent="0.75">
      <c r="A516" s="370"/>
      <c r="B516" s="370"/>
      <c r="C516" s="370"/>
      <c r="D516" s="370"/>
      <c r="E516" s="370"/>
      <c r="F516" s="392"/>
      <c r="G516" s="370"/>
    </row>
    <row r="517" spans="1:7" x14ac:dyDescent="0.75">
      <c r="A517" s="412" t="s">
        <v>797</v>
      </c>
      <c r="B517" s="413" t="s">
        <v>525</v>
      </c>
      <c r="C517" s="379" t="s">
        <v>526</v>
      </c>
      <c r="D517" s="379" t="s">
        <v>527</v>
      </c>
      <c r="E517" s="379" t="s">
        <v>686</v>
      </c>
      <c r="F517" s="414" t="s">
        <v>529</v>
      </c>
      <c r="G517" s="414" t="s">
        <v>530</v>
      </c>
    </row>
    <row r="518" spans="1:7" ht="15.5" thickBot="1" x14ac:dyDescent="0.9">
      <c r="A518" s="415" t="s">
        <v>798</v>
      </c>
      <c r="B518" s="499" t="s">
        <v>532</v>
      </c>
      <c r="C518" s="500"/>
      <c r="D518" s="500"/>
      <c r="E518" s="500"/>
      <c r="F518" s="500"/>
      <c r="G518" s="501"/>
    </row>
    <row r="519" spans="1:7" ht="15.5" thickTop="1" x14ac:dyDescent="0.75">
      <c r="A519" s="416" t="s">
        <v>799</v>
      </c>
      <c r="B519" s="333">
        <v>7498.9627746858669</v>
      </c>
      <c r="C519" s="333">
        <v>9552.616389239789</v>
      </c>
      <c r="D519" s="333">
        <v>1105.9903994233835</v>
      </c>
      <c r="E519" s="333">
        <v>13.575054185759781</v>
      </c>
      <c r="F519" s="333">
        <v>331.92264776727751</v>
      </c>
      <c r="G519" s="333" t="s">
        <v>538</v>
      </c>
    </row>
    <row r="520" spans="1:7" x14ac:dyDescent="0.75">
      <c r="A520" s="390" t="s">
        <v>800</v>
      </c>
      <c r="B520" s="342" t="s">
        <v>202</v>
      </c>
      <c r="C520" s="333">
        <v>8816.9752463396107</v>
      </c>
      <c r="D520" s="333">
        <v>54.911513816245709</v>
      </c>
      <c r="E520" s="342" t="s">
        <v>202</v>
      </c>
      <c r="F520" s="342" t="s">
        <v>202</v>
      </c>
      <c r="G520" s="333" t="s">
        <v>538</v>
      </c>
    </row>
    <row r="521" spans="1:7" x14ac:dyDescent="0.75">
      <c r="A521" s="390" t="s">
        <v>801</v>
      </c>
      <c r="B521" s="342" t="s">
        <v>202</v>
      </c>
      <c r="C521" s="333">
        <v>6754.7612768982417</v>
      </c>
      <c r="D521" s="342" t="s">
        <v>202</v>
      </c>
      <c r="E521" s="342" t="s">
        <v>202</v>
      </c>
      <c r="F521" s="342" t="s">
        <v>202</v>
      </c>
      <c r="G521" s="342" t="s">
        <v>202</v>
      </c>
    </row>
    <row r="522" spans="1:7" x14ac:dyDescent="0.75">
      <c r="A522" s="383" t="s">
        <v>802</v>
      </c>
      <c r="B522" s="342" t="s">
        <v>202</v>
      </c>
      <c r="C522" s="333">
        <v>6510.3132861119175</v>
      </c>
      <c r="D522" s="342" t="s">
        <v>202</v>
      </c>
      <c r="E522" s="342" t="s">
        <v>202</v>
      </c>
      <c r="F522" s="342" t="s">
        <v>202</v>
      </c>
      <c r="G522" s="342" t="s">
        <v>202</v>
      </c>
    </row>
    <row r="523" spans="1:7" x14ac:dyDescent="0.75">
      <c r="A523" s="105" t="s">
        <v>803</v>
      </c>
      <c r="B523" s="342" t="s">
        <v>202</v>
      </c>
      <c r="C523" s="342" t="s">
        <v>202</v>
      </c>
      <c r="D523" s="342" t="s">
        <v>202</v>
      </c>
      <c r="E523" s="342" t="s">
        <v>202</v>
      </c>
      <c r="F523" s="342" t="s">
        <v>202</v>
      </c>
      <c r="G523" s="342" t="s">
        <v>202</v>
      </c>
    </row>
    <row r="524" spans="1:7" x14ac:dyDescent="0.75">
      <c r="A524" s="417" t="s">
        <v>804</v>
      </c>
      <c r="B524" s="342" t="s">
        <v>202</v>
      </c>
      <c r="C524" s="333" t="s">
        <v>202</v>
      </c>
      <c r="D524" s="342" t="s">
        <v>202</v>
      </c>
      <c r="E524" s="342" t="s">
        <v>202</v>
      </c>
      <c r="F524" s="342" t="s">
        <v>202</v>
      </c>
      <c r="G524" s="342" t="s">
        <v>202</v>
      </c>
    </row>
    <row r="525" spans="1:7" x14ac:dyDescent="0.75">
      <c r="A525" s="417" t="s">
        <v>805</v>
      </c>
      <c r="B525" s="342" t="s">
        <v>202</v>
      </c>
      <c r="C525" s="333" t="s">
        <v>202</v>
      </c>
      <c r="D525" s="342" t="s">
        <v>202</v>
      </c>
      <c r="E525" s="342" t="s">
        <v>202</v>
      </c>
      <c r="F525" s="342" t="s">
        <v>202</v>
      </c>
      <c r="G525" s="342" t="s">
        <v>202</v>
      </c>
    </row>
    <row r="526" spans="1:7" x14ac:dyDescent="0.75">
      <c r="A526" s="105" t="s">
        <v>806</v>
      </c>
      <c r="B526" s="342" t="s">
        <v>202</v>
      </c>
      <c r="C526" s="342" t="s">
        <v>202</v>
      </c>
      <c r="D526" s="342" t="s">
        <v>202</v>
      </c>
      <c r="E526" s="342" t="s">
        <v>202</v>
      </c>
      <c r="F526" s="342" t="s">
        <v>202</v>
      </c>
      <c r="G526" s="342" t="s">
        <v>202</v>
      </c>
    </row>
    <row r="527" spans="1:7" x14ac:dyDescent="0.75">
      <c r="A527" s="417" t="s">
        <v>807</v>
      </c>
      <c r="B527" s="342" t="s">
        <v>202</v>
      </c>
      <c r="C527" s="333" t="s">
        <v>202</v>
      </c>
      <c r="D527" s="342" t="s">
        <v>202</v>
      </c>
      <c r="E527" s="342" t="s">
        <v>202</v>
      </c>
      <c r="F527" s="342" t="s">
        <v>202</v>
      </c>
      <c r="G527" s="342" t="s">
        <v>202</v>
      </c>
    </row>
    <row r="528" spans="1:7" x14ac:dyDescent="0.75">
      <c r="A528" s="417" t="s">
        <v>808</v>
      </c>
      <c r="B528" s="342" t="s">
        <v>202</v>
      </c>
      <c r="C528" s="333" t="s">
        <v>202</v>
      </c>
      <c r="D528" s="342" t="s">
        <v>202</v>
      </c>
      <c r="E528" s="342" t="s">
        <v>202</v>
      </c>
      <c r="F528" s="342" t="s">
        <v>202</v>
      </c>
      <c r="G528" s="342" t="s">
        <v>202</v>
      </c>
    </row>
    <row r="529" spans="1:7" x14ac:dyDescent="0.75">
      <c r="A529" s="417" t="s">
        <v>809</v>
      </c>
      <c r="B529" s="342" t="s">
        <v>202</v>
      </c>
      <c r="C529" s="333" t="s">
        <v>202</v>
      </c>
      <c r="D529" s="342" t="s">
        <v>202</v>
      </c>
      <c r="E529" s="342" t="s">
        <v>202</v>
      </c>
      <c r="F529" s="342" t="s">
        <v>202</v>
      </c>
      <c r="G529" s="342" t="s">
        <v>202</v>
      </c>
    </row>
    <row r="530" spans="1:7" x14ac:dyDescent="0.75">
      <c r="A530" s="105" t="s">
        <v>810</v>
      </c>
      <c r="B530" s="342" t="s">
        <v>202</v>
      </c>
      <c r="C530" s="342" t="s">
        <v>202</v>
      </c>
      <c r="D530" s="342" t="s">
        <v>202</v>
      </c>
      <c r="E530" s="342" t="s">
        <v>202</v>
      </c>
      <c r="F530" s="342" t="s">
        <v>202</v>
      </c>
      <c r="G530" s="342" t="s">
        <v>202</v>
      </c>
    </row>
    <row r="531" spans="1:7" x14ac:dyDescent="0.75">
      <c r="A531" s="417" t="s">
        <v>811</v>
      </c>
      <c r="B531" s="342" t="s">
        <v>202</v>
      </c>
      <c r="C531" s="333">
        <v>6510.3132861119175</v>
      </c>
      <c r="D531" s="342" t="s">
        <v>202</v>
      </c>
      <c r="E531" s="342" t="s">
        <v>202</v>
      </c>
      <c r="F531" s="342" t="s">
        <v>202</v>
      </c>
      <c r="G531" s="342" t="s">
        <v>202</v>
      </c>
    </row>
    <row r="532" spans="1:7" x14ac:dyDescent="0.75">
      <c r="A532" s="418" t="s">
        <v>814</v>
      </c>
      <c r="B532" s="342" t="s">
        <v>202</v>
      </c>
      <c r="C532" s="333">
        <v>473.19623090020355</v>
      </c>
      <c r="D532" s="342"/>
      <c r="E532" s="342" t="s">
        <v>202</v>
      </c>
      <c r="F532" s="342" t="s">
        <v>202</v>
      </c>
      <c r="G532" s="342"/>
    </row>
    <row r="533" spans="1:7" x14ac:dyDescent="0.75">
      <c r="A533" s="418" t="s">
        <v>815</v>
      </c>
      <c r="B533" s="342" t="s">
        <v>202</v>
      </c>
      <c r="C533" s="333">
        <v>299.39799460361405</v>
      </c>
      <c r="D533" s="342"/>
      <c r="E533" s="342" t="s">
        <v>202</v>
      </c>
      <c r="F533" s="342" t="s">
        <v>202</v>
      </c>
      <c r="G533" s="342"/>
    </row>
    <row r="534" spans="1:7" x14ac:dyDescent="0.75">
      <c r="A534" s="418" t="s">
        <v>816</v>
      </c>
      <c r="B534" s="342" t="s">
        <v>202</v>
      </c>
      <c r="C534" s="333">
        <v>3056.1321125619293</v>
      </c>
      <c r="D534" s="342"/>
      <c r="E534" s="342" t="s">
        <v>202</v>
      </c>
      <c r="F534" s="342" t="s">
        <v>202</v>
      </c>
      <c r="G534" s="342"/>
    </row>
    <row r="535" spans="1:7" x14ac:dyDescent="0.75">
      <c r="A535" s="418" t="s">
        <v>817</v>
      </c>
      <c r="B535" s="342" t="s">
        <v>202</v>
      </c>
      <c r="C535" s="333">
        <v>251.93525163617798</v>
      </c>
      <c r="D535" s="342"/>
      <c r="E535" s="342" t="s">
        <v>202</v>
      </c>
      <c r="F535" s="342" t="s">
        <v>202</v>
      </c>
      <c r="G535" s="342"/>
    </row>
    <row r="536" spans="1:7" x14ac:dyDescent="0.75">
      <c r="A536" s="418" t="s">
        <v>818</v>
      </c>
      <c r="B536" s="342" t="s">
        <v>202</v>
      </c>
      <c r="C536" s="333">
        <v>297.36246326322032</v>
      </c>
      <c r="D536" s="342"/>
      <c r="E536" s="342" t="s">
        <v>202</v>
      </c>
      <c r="F536" s="342" t="s">
        <v>202</v>
      </c>
      <c r="G536" s="342"/>
    </row>
    <row r="537" spans="1:7" x14ac:dyDescent="0.75">
      <c r="A537" s="418" t="s">
        <v>819</v>
      </c>
      <c r="B537" s="342" t="s">
        <v>202</v>
      </c>
      <c r="C537" s="333">
        <v>309.95636595734669</v>
      </c>
      <c r="D537" s="342"/>
      <c r="E537" s="342" t="s">
        <v>202</v>
      </c>
      <c r="F537" s="342" t="s">
        <v>202</v>
      </c>
      <c r="G537" s="342"/>
    </row>
    <row r="538" spans="1:7" x14ac:dyDescent="0.75">
      <c r="A538" s="418" t="s">
        <v>820</v>
      </c>
      <c r="B538" s="342" t="s">
        <v>202</v>
      </c>
      <c r="C538" s="333">
        <v>178.40438707912745</v>
      </c>
      <c r="D538" s="342"/>
      <c r="E538" s="342" t="s">
        <v>202</v>
      </c>
      <c r="F538" s="342" t="s">
        <v>202</v>
      </c>
      <c r="G538" s="342"/>
    </row>
    <row r="539" spans="1:7" x14ac:dyDescent="0.75">
      <c r="A539" s="418" t="s">
        <v>821</v>
      </c>
      <c r="B539" s="342" t="s">
        <v>202</v>
      </c>
      <c r="C539" s="333">
        <v>214.11005793654462</v>
      </c>
      <c r="D539" s="342"/>
      <c r="E539" s="342" t="s">
        <v>202</v>
      </c>
      <c r="F539" s="342" t="s">
        <v>202</v>
      </c>
      <c r="G539" s="342"/>
    </row>
    <row r="540" spans="1:7" x14ac:dyDescent="0.75">
      <c r="A540" s="418" t="s">
        <v>822</v>
      </c>
      <c r="B540" s="342" t="s">
        <v>202</v>
      </c>
      <c r="C540" s="333">
        <v>1196.7876680440343</v>
      </c>
      <c r="D540" s="342"/>
      <c r="E540" s="342" t="s">
        <v>202</v>
      </c>
      <c r="F540" s="342" t="s">
        <v>202</v>
      </c>
      <c r="G540" s="342"/>
    </row>
    <row r="541" spans="1:7" x14ac:dyDescent="0.75">
      <c r="A541" s="418" t="s">
        <v>3424</v>
      </c>
      <c r="B541" s="342" t="s">
        <v>202</v>
      </c>
      <c r="C541" s="333">
        <v>178.70274178817721</v>
      </c>
      <c r="D541" s="342"/>
      <c r="E541" s="342" t="s">
        <v>202</v>
      </c>
      <c r="F541" s="342" t="s">
        <v>202</v>
      </c>
      <c r="G541" s="342"/>
    </row>
    <row r="542" spans="1:7" x14ac:dyDescent="0.75">
      <c r="A542" s="418" t="s">
        <v>3425</v>
      </c>
      <c r="B542" s="342" t="s">
        <v>202</v>
      </c>
      <c r="C542" s="333">
        <v>54.328012341541672</v>
      </c>
      <c r="D542" s="342"/>
      <c r="E542" s="342" t="s">
        <v>202</v>
      </c>
      <c r="F542" s="342" t="s">
        <v>202</v>
      </c>
      <c r="G542" s="342"/>
    </row>
    <row r="543" spans="1:7" x14ac:dyDescent="0.75">
      <c r="A543" s="383" t="s">
        <v>823</v>
      </c>
      <c r="B543" s="342" t="s">
        <v>202</v>
      </c>
      <c r="C543" s="333">
        <v>49.08</v>
      </c>
      <c r="D543" s="342" t="s">
        <v>202</v>
      </c>
      <c r="E543" s="342" t="s">
        <v>202</v>
      </c>
      <c r="F543" s="342" t="s">
        <v>202</v>
      </c>
      <c r="G543" s="342" t="s">
        <v>202</v>
      </c>
    </row>
    <row r="544" spans="1:7" x14ac:dyDescent="0.75">
      <c r="A544" s="383" t="s">
        <v>824</v>
      </c>
      <c r="B544" s="342" t="s">
        <v>202</v>
      </c>
      <c r="C544" s="333">
        <v>91.609200000000001</v>
      </c>
      <c r="D544" s="342" t="s">
        <v>202</v>
      </c>
      <c r="E544" s="342" t="s">
        <v>202</v>
      </c>
      <c r="F544" s="342" t="s">
        <v>202</v>
      </c>
      <c r="G544" s="342" t="s">
        <v>202</v>
      </c>
    </row>
    <row r="545" spans="1:7" x14ac:dyDescent="0.75">
      <c r="A545" s="383" t="s">
        <v>825</v>
      </c>
      <c r="B545" s="342" t="s">
        <v>202</v>
      </c>
      <c r="C545" s="333">
        <v>103.75879078632427</v>
      </c>
      <c r="D545" s="342" t="s">
        <v>202</v>
      </c>
      <c r="E545" s="342" t="s">
        <v>202</v>
      </c>
      <c r="F545" s="342" t="s">
        <v>202</v>
      </c>
      <c r="G545" s="342" t="s">
        <v>202</v>
      </c>
    </row>
    <row r="546" spans="1:7" x14ac:dyDescent="0.75">
      <c r="A546" s="419" t="s">
        <v>826</v>
      </c>
      <c r="B546" s="342" t="s">
        <v>202</v>
      </c>
      <c r="C546" s="333" t="s">
        <v>565</v>
      </c>
      <c r="D546" s="342"/>
      <c r="E546" s="342" t="s">
        <v>202</v>
      </c>
      <c r="F546" s="342" t="s">
        <v>202</v>
      </c>
      <c r="G546" s="342"/>
    </row>
    <row r="547" spans="1:7" x14ac:dyDescent="0.75">
      <c r="A547" s="419" t="s">
        <v>827</v>
      </c>
      <c r="B547" s="342" t="s">
        <v>202</v>
      </c>
      <c r="C547" s="333">
        <v>14.482519</v>
      </c>
      <c r="D547" s="342"/>
      <c r="E547" s="342" t="s">
        <v>202</v>
      </c>
      <c r="F547" s="342" t="s">
        <v>202</v>
      </c>
      <c r="G547" s="342"/>
    </row>
    <row r="548" spans="1:7" x14ac:dyDescent="0.75">
      <c r="A548" s="419" t="s">
        <v>828</v>
      </c>
      <c r="B548" s="342" t="s">
        <v>202</v>
      </c>
      <c r="C548" s="333">
        <v>69.750133199999993</v>
      </c>
      <c r="D548" s="342"/>
      <c r="E548" s="342" t="s">
        <v>202</v>
      </c>
      <c r="F548" s="342" t="s">
        <v>202</v>
      </c>
      <c r="G548" s="342"/>
    </row>
    <row r="549" spans="1:7" x14ac:dyDescent="0.75">
      <c r="A549" s="419" t="s">
        <v>829</v>
      </c>
      <c r="B549" s="342" t="s">
        <v>202</v>
      </c>
      <c r="C549" s="333">
        <v>2.1242679999999998</v>
      </c>
      <c r="D549" s="342"/>
      <c r="E549" s="342" t="s">
        <v>202</v>
      </c>
      <c r="F549" s="342" t="s">
        <v>202</v>
      </c>
      <c r="G549" s="342"/>
    </row>
    <row r="550" spans="1:7" x14ac:dyDescent="0.75">
      <c r="A550" s="419" t="s">
        <v>830</v>
      </c>
      <c r="B550" s="342" t="s">
        <v>202</v>
      </c>
      <c r="C550" s="333" t="s">
        <v>565</v>
      </c>
      <c r="D550" s="342"/>
      <c r="E550" s="342" t="s">
        <v>202</v>
      </c>
      <c r="F550" s="342" t="s">
        <v>202</v>
      </c>
      <c r="G550" s="342"/>
    </row>
    <row r="551" spans="1:7" x14ac:dyDescent="0.75">
      <c r="A551" s="106" t="s">
        <v>831</v>
      </c>
      <c r="B551" s="342" t="s">
        <v>202</v>
      </c>
      <c r="C551" s="333">
        <v>17.401870586324279</v>
      </c>
      <c r="D551" s="342" t="s">
        <v>202</v>
      </c>
      <c r="E551" s="342" t="s">
        <v>202</v>
      </c>
      <c r="F551" s="342" t="s">
        <v>202</v>
      </c>
      <c r="G551" s="342" t="s">
        <v>202</v>
      </c>
    </row>
    <row r="552" spans="1:7" x14ac:dyDescent="0.75">
      <c r="A552" s="420" t="s">
        <v>832</v>
      </c>
      <c r="B552" s="342" t="s">
        <v>202</v>
      </c>
      <c r="C552" s="333">
        <v>17.401870586324279</v>
      </c>
      <c r="D552" s="342"/>
      <c r="E552" s="342" t="s">
        <v>202</v>
      </c>
      <c r="F552" s="342" t="s">
        <v>202</v>
      </c>
      <c r="G552" s="342"/>
    </row>
    <row r="553" spans="1:7" x14ac:dyDescent="0.75">
      <c r="A553" s="390" t="s">
        <v>833</v>
      </c>
      <c r="B553" s="342" t="s">
        <v>202</v>
      </c>
      <c r="C553" s="333">
        <v>2062.213969441369</v>
      </c>
      <c r="D553" s="333">
        <v>54.911513816245709</v>
      </c>
      <c r="E553" s="342" t="s">
        <v>202</v>
      </c>
      <c r="F553" s="342" t="s">
        <v>202</v>
      </c>
      <c r="G553" s="333" t="s">
        <v>538</v>
      </c>
    </row>
    <row r="554" spans="1:7" x14ac:dyDescent="0.75">
      <c r="A554" s="385" t="s">
        <v>834</v>
      </c>
      <c r="B554" s="342" t="s">
        <v>202</v>
      </c>
      <c r="C554" s="333">
        <v>1103.3068171277257</v>
      </c>
      <c r="D554" s="333">
        <v>42.371474794155858</v>
      </c>
      <c r="E554" s="342" t="s">
        <v>202</v>
      </c>
      <c r="F554" s="342" t="s">
        <v>202</v>
      </c>
      <c r="G554" s="333" t="s">
        <v>538</v>
      </c>
    </row>
    <row r="555" spans="1:7" x14ac:dyDescent="0.75">
      <c r="A555" s="105" t="s">
        <v>803</v>
      </c>
      <c r="B555" s="342" t="s">
        <v>202</v>
      </c>
      <c r="C555" s="342" t="s">
        <v>202</v>
      </c>
      <c r="D555" s="342" t="s">
        <v>202</v>
      </c>
      <c r="E555" s="342" t="s">
        <v>202</v>
      </c>
      <c r="F555" s="342" t="s">
        <v>202</v>
      </c>
      <c r="G555" s="342" t="s">
        <v>202</v>
      </c>
    </row>
    <row r="556" spans="1:7" x14ac:dyDescent="0.75">
      <c r="A556" s="417" t="s">
        <v>804</v>
      </c>
      <c r="B556" s="342" t="s">
        <v>202</v>
      </c>
      <c r="C556" s="333" t="s">
        <v>202</v>
      </c>
      <c r="D556" s="333" t="s">
        <v>202</v>
      </c>
      <c r="E556" s="342" t="s">
        <v>202</v>
      </c>
      <c r="F556" s="342" t="s">
        <v>202</v>
      </c>
      <c r="G556" s="337" t="s">
        <v>202</v>
      </c>
    </row>
    <row r="557" spans="1:7" x14ac:dyDescent="0.75">
      <c r="A557" s="417" t="s">
        <v>805</v>
      </c>
      <c r="B557" s="342" t="s">
        <v>202</v>
      </c>
      <c r="C557" s="333" t="s">
        <v>202</v>
      </c>
      <c r="D557" s="333" t="s">
        <v>202</v>
      </c>
      <c r="E557" s="342" t="s">
        <v>202</v>
      </c>
      <c r="F557" s="342" t="s">
        <v>202</v>
      </c>
      <c r="G557" s="337" t="s">
        <v>202</v>
      </c>
    </row>
    <row r="558" spans="1:7" x14ac:dyDescent="0.75">
      <c r="A558" s="105" t="s">
        <v>806</v>
      </c>
      <c r="B558" s="342" t="s">
        <v>202</v>
      </c>
      <c r="C558" s="342" t="s">
        <v>202</v>
      </c>
      <c r="D558" s="342" t="s">
        <v>202</v>
      </c>
      <c r="E558" s="342" t="s">
        <v>202</v>
      </c>
      <c r="F558" s="342" t="s">
        <v>202</v>
      </c>
      <c r="G558" s="342" t="s">
        <v>202</v>
      </c>
    </row>
    <row r="559" spans="1:7" x14ac:dyDescent="0.75">
      <c r="A559" s="417" t="s">
        <v>807</v>
      </c>
      <c r="B559" s="342" t="s">
        <v>202</v>
      </c>
      <c r="C559" s="333" t="s">
        <v>202</v>
      </c>
      <c r="D559" s="333" t="s">
        <v>202</v>
      </c>
      <c r="E559" s="342" t="s">
        <v>202</v>
      </c>
      <c r="F559" s="342" t="s">
        <v>202</v>
      </c>
      <c r="G559" s="337" t="s">
        <v>202</v>
      </c>
    </row>
    <row r="560" spans="1:7" x14ac:dyDescent="0.75">
      <c r="A560" s="417" t="s">
        <v>808</v>
      </c>
      <c r="B560" s="342" t="s">
        <v>202</v>
      </c>
      <c r="C560" s="333" t="s">
        <v>202</v>
      </c>
      <c r="D560" s="333" t="s">
        <v>202</v>
      </c>
      <c r="E560" s="342" t="s">
        <v>202</v>
      </c>
      <c r="F560" s="342" t="s">
        <v>202</v>
      </c>
      <c r="G560" s="337" t="s">
        <v>202</v>
      </c>
    </row>
    <row r="561" spans="1:7" x14ac:dyDescent="0.75">
      <c r="A561" s="417" t="s">
        <v>809</v>
      </c>
      <c r="B561" s="342" t="s">
        <v>202</v>
      </c>
      <c r="C561" s="333" t="s">
        <v>202</v>
      </c>
      <c r="D561" s="333" t="s">
        <v>202</v>
      </c>
      <c r="E561" s="342" t="s">
        <v>202</v>
      </c>
      <c r="F561" s="342" t="s">
        <v>202</v>
      </c>
      <c r="G561" s="337" t="s">
        <v>202</v>
      </c>
    </row>
    <row r="562" spans="1:7" x14ac:dyDescent="0.75">
      <c r="A562" s="105" t="s">
        <v>810</v>
      </c>
      <c r="B562" s="342" t="s">
        <v>202</v>
      </c>
      <c r="C562" s="342" t="s">
        <v>202</v>
      </c>
      <c r="D562" s="342" t="s">
        <v>202</v>
      </c>
      <c r="E562" s="342" t="s">
        <v>202</v>
      </c>
      <c r="F562" s="342" t="s">
        <v>202</v>
      </c>
      <c r="G562" s="342" t="s">
        <v>202</v>
      </c>
    </row>
    <row r="563" spans="1:7" x14ac:dyDescent="0.75">
      <c r="A563" s="417" t="s">
        <v>835</v>
      </c>
      <c r="B563" s="342" t="s">
        <v>202</v>
      </c>
      <c r="C563" s="333">
        <v>1103.3068171277257</v>
      </c>
      <c r="D563" s="333">
        <v>42.371474794155858</v>
      </c>
      <c r="E563" s="342" t="s">
        <v>202</v>
      </c>
      <c r="F563" s="342" t="s">
        <v>202</v>
      </c>
      <c r="G563" s="337" t="s">
        <v>538</v>
      </c>
    </row>
    <row r="564" spans="1:7" x14ac:dyDescent="0.75">
      <c r="A564" s="418" t="s">
        <v>812</v>
      </c>
      <c r="B564" s="342" t="s">
        <v>202</v>
      </c>
      <c r="C564" s="333" t="s">
        <v>540</v>
      </c>
      <c r="D564" s="333" t="s">
        <v>540</v>
      </c>
      <c r="E564" s="342" t="s">
        <v>202</v>
      </c>
      <c r="F564" s="342" t="s">
        <v>202</v>
      </c>
      <c r="G564" s="337" t="s">
        <v>538</v>
      </c>
    </row>
    <row r="565" spans="1:7" x14ac:dyDescent="0.75">
      <c r="A565" s="418" t="s">
        <v>813</v>
      </c>
      <c r="B565" s="342" t="s">
        <v>202</v>
      </c>
      <c r="C565" s="333" t="s">
        <v>540</v>
      </c>
      <c r="D565" s="333" t="s">
        <v>540</v>
      </c>
      <c r="E565" s="342" t="s">
        <v>202</v>
      </c>
      <c r="F565" s="342" t="s">
        <v>202</v>
      </c>
      <c r="G565" s="337" t="s">
        <v>538</v>
      </c>
    </row>
    <row r="566" spans="1:7" x14ac:dyDescent="0.75">
      <c r="A566" s="418" t="s">
        <v>814</v>
      </c>
      <c r="B566" s="342" t="s">
        <v>202</v>
      </c>
      <c r="C566" s="333">
        <v>10.4339141813269</v>
      </c>
      <c r="D566" s="333" t="s">
        <v>540</v>
      </c>
      <c r="E566" s="342" t="s">
        <v>202</v>
      </c>
      <c r="F566" s="342" t="s">
        <v>202</v>
      </c>
      <c r="G566" s="337" t="s">
        <v>538</v>
      </c>
    </row>
    <row r="567" spans="1:7" x14ac:dyDescent="0.75">
      <c r="A567" s="418" t="s">
        <v>815</v>
      </c>
      <c r="B567" s="342" t="s">
        <v>202</v>
      </c>
      <c r="C567" s="333">
        <v>6.8670103189230298</v>
      </c>
      <c r="D567" s="333" t="s">
        <v>540</v>
      </c>
      <c r="E567" s="342" t="s">
        <v>202</v>
      </c>
      <c r="F567" s="342" t="s">
        <v>202</v>
      </c>
      <c r="G567" s="337" t="s">
        <v>538</v>
      </c>
    </row>
    <row r="568" spans="1:7" x14ac:dyDescent="0.75">
      <c r="A568" s="418" t="s">
        <v>816</v>
      </c>
      <c r="B568" s="342" t="s">
        <v>202</v>
      </c>
      <c r="C568" s="333">
        <v>73.263053002758994</v>
      </c>
      <c r="D568" s="333" t="s">
        <v>540</v>
      </c>
      <c r="E568" s="342" t="s">
        <v>202</v>
      </c>
      <c r="F568" s="342" t="s">
        <v>202</v>
      </c>
      <c r="G568" s="337" t="s">
        <v>538</v>
      </c>
    </row>
    <row r="569" spans="1:7" x14ac:dyDescent="0.75">
      <c r="A569" s="418" t="s">
        <v>817</v>
      </c>
      <c r="B569" s="342" t="s">
        <v>202</v>
      </c>
      <c r="C569" s="333">
        <v>6.6603451261630804</v>
      </c>
      <c r="D569" s="333">
        <v>7.8425112598720803</v>
      </c>
      <c r="E569" s="342" t="s">
        <v>202</v>
      </c>
      <c r="F569" s="342" t="s">
        <v>202</v>
      </c>
      <c r="G569" s="337" t="s">
        <v>538</v>
      </c>
    </row>
    <row r="570" spans="1:7" x14ac:dyDescent="0.75">
      <c r="A570" s="418" t="s">
        <v>818</v>
      </c>
      <c r="B570" s="342" t="s">
        <v>202</v>
      </c>
      <c r="C570" s="333">
        <v>6.2083685766828101</v>
      </c>
      <c r="D570" s="333" t="s">
        <v>540</v>
      </c>
      <c r="E570" s="342" t="s">
        <v>202</v>
      </c>
      <c r="F570" s="342" t="s">
        <v>202</v>
      </c>
      <c r="G570" s="337" t="s">
        <v>538</v>
      </c>
    </row>
    <row r="571" spans="1:7" x14ac:dyDescent="0.75">
      <c r="A571" s="418" t="s">
        <v>819</v>
      </c>
      <c r="B571" s="342" t="s">
        <v>202</v>
      </c>
      <c r="C571" s="333">
        <v>15.278275422757799</v>
      </c>
      <c r="D571" s="333">
        <v>15.52463493848148</v>
      </c>
      <c r="E571" s="342" t="s">
        <v>202</v>
      </c>
      <c r="F571" s="342" t="s">
        <v>202</v>
      </c>
      <c r="G571" s="337" t="s">
        <v>538</v>
      </c>
    </row>
    <row r="572" spans="1:7" x14ac:dyDescent="0.75">
      <c r="A572" s="418" t="s">
        <v>820</v>
      </c>
      <c r="B572" s="342" t="s">
        <v>202</v>
      </c>
      <c r="C572" s="333">
        <v>8.8016924452317795</v>
      </c>
      <c r="D572" s="333">
        <v>8.48939568274767</v>
      </c>
      <c r="E572" s="342" t="s">
        <v>202</v>
      </c>
      <c r="F572" s="342" t="s">
        <v>202</v>
      </c>
      <c r="G572" s="337" t="s">
        <v>538</v>
      </c>
    </row>
    <row r="573" spans="1:7" x14ac:dyDescent="0.75">
      <c r="A573" s="418" t="s">
        <v>821</v>
      </c>
      <c r="B573" s="342" t="s">
        <v>202</v>
      </c>
      <c r="C573" s="333">
        <v>5.1525731574840696</v>
      </c>
      <c r="D573" s="333" t="s">
        <v>540</v>
      </c>
      <c r="E573" s="342" t="s">
        <v>202</v>
      </c>
      <c r="F573" s="342" t="s">
        <v>202</v>
      </c>
      <c r="G573" s="337" t="s">
        <v>538</v>
      </c>
    </row>
    <row r="574" spans="1:7" x14ac:dyDescent="0.75">
      <c r="A574" s="418" t="s">
        <v>822</v>
      </c>
      <c r="B574" s="342" t="s">
        <v>202</v>
      </c>
      <c r="C574" s="333">
        <v>961.657313045705</v>
      </c>
      <c r="D574" s="333">
        <v>10.514932913054629</v>
      </c>
      <c r="E574" s="342" t="s">
        <v>202</v>
      </c>
      <c r="F574" s="342" t="s">
        <v>202</v>
      </c>
      <c r="G574" s="337" t="s">
        <v>538</v>
      </c>
    </row>
    <row r="575" spans="1:7" x14ac:dyDescent="0.75">
      <c r="A575" s="418" t="s">
        <v>3424</v>
      </c>
      <c r="B575" s="342" t="s">
        <v>202</v>
      </c>
      <c r="C575" s="333">
        <v>7.2448214116877399</v>
      </c>
      <c r="D575" s="333" t="s">
        <v>540</v>
      </c>
      <c r="E575" s="342" t="s">
        <v>202</v>
      </c>
      <c r="F575" s="342" t="s">
        <v>202</v>
      </c>
      <c r="G575" s="337" t="s">
        <v>538</v>
      </c>
    </row>
    <row r="576" spans="1:7" x14ac:dyDescent="0.75">
      <c r="A576" s="418" t="s">
        <v>3425</v>
      </c>
      <c r="B576" s="342" t="s">
        <v>202</v>
      </c>
      <c r="C576" s="333">
        <v>1.7394504390044301</v>
      </c>
      <c r="D576" s="333" t="s">
        <v>540</v>
      </c>
      <c r="E576" s="342" t="s">
        <v>202</v>
      </c>
      <c r="F576" s="342" t="s">
        <v>202</v>
      </c>
      <c r="G576" s="337" t="s">
        <v>538</v>
      </c>
    </row>
    <row r="577" spans="1:7" x14ac:dyDescent="0.75">
      <c r="A577" s="383" t="s">
        <v>823</v>
      </c>
      <c r="B577" s="342" t="s">
        <v>202</v>
      </c>
      <c r="C577" s="333">
        <v>3.47664809845039</v>
      </c>
      <c r="D577" s="333">
        <v>1.15882913799309</v>
      </c>
      <c r="E577" s="342" t="s">
        <v>202</v>
      </c>
      <c r="F577" s="342" t="s">
        <v>202</v>
      </c>
      <c r="G577" s="337" t="s">
        <v>538</v>
      </c>
    </row>
    <row r="578" spans="1:7" x14ac:dyDescent="0.75">
      <c r="A578" s="383" t="s">
        <v>824</v>
      </c>
      <c r="B578" s="342" t="s">
        <v>202</v>
      </c>
      <c r="C578" s="333">
        <v>812.30140082016101</v>
      </c>
      <c r="D578" s="333">
        <v>5.4580785736261301</v>
      </c>
      <c r="E578" s="342" t="s">
        <v>202</v>
      </c>
      <c r="F578" s="342" t="s">
        <v>202</v>
      </c>
      <c r="G578" s="337" t="s">
        <v>538</v>
      </c>
    </row>
    <row r="579" spans="1:7" x14ac:dyDescent="0.75">
      <c r="A579" s="383" t="s">
        <v>825</v>
      </c>
      <c r="B579" s="342" t="s">
        <v>202</v>
      </c>
      <c r="C579" s="333">
        <v>143.12910339503199</v>
      </c>
      <c r="D579" s="333">
        <v>5.9231313104706302</v>
      </c>
      <c r="E579" s="342" t="s">
        <v>202</v>
      </c>
      <c r="F579" s="342" t="s">
        <v>202</v>
      </c>
      <c r="G579" s="333" t="s">
        <v>538</v>
      </c>
    </row>
    <row r="580" spans="1:7" x14ac:dyDescent="0.75">
      <c r="A580" s="419" t="s">
        <v>826</v>
      </c>
      <c r="B580" s="342" t="s">
        <v>202</v>
      </c>
      <c r="C580" s="333" t="s">
        <v>565</v>
      </c>
      <c r="D580" s="333" t="s">
        <v>565</v>
      </c>
      <c r="E580" s="342" t="s">
        <v>202</v>
      </c>
      <c r="F580" s="342" t="s">
        <v>202</v>
      </c>
      <c r="G580" s="337" t="s">
        <v>538</v>
      </c>
    </row>
    <row r="581" spans="1:7" x14ac:dyDescent="0.75">
      <c r="A581" s="419" t="s">
        <v>827</v>
      </c>
      <c r="B581" s="342" t="s">
        <v>202</v>
      </c>
      <c r="C581" s="333">
        <v>0.97110900520321997</v>
      </c>
      <c r="D581" s="333">
        <v>8.605344306328E-2</v>
      </c>
      <c r="E581" s="342" t="s">
        <v>202</v>
      </c>
      <c r="F581" s="342" t="s">
        <v>202</v>
      </c>
      <c r="G581" s="337" t="s">
        <v>538</v>
      </c>
    </row>
    <row r="582" spans="1:7" x14ac:dyDescent="0.75">
      <c r="A582" s="419" t="s">
        <v>828</v>
      </c>
      <c r="B582" s="342" t="s">
        <v>202</v>
      </c>
      <c r="C582" s="333">
        <v>12.102255140157601</v>
      </c>
      <c r="D582" s="333">
        <v>0.46691353425823001</v>
      </c>
      <c r="E582" s="342" t="s">
        <v>202</v>
      </c>
      <c r="F582" s="342" t="s">
        <v>202</v>
      </c>
      <c r="G582" s="337" t="s">
        <v>538</v>
      </c>
    </row>
    <row r="583" spans="1:7" x14ac:dyDescent="0.75">
      <c r="A583" s="419" t="s">
        <v>829</v>
      </c>
      <c r="B583" s="342" t="s">
        <v>202</v>
      </c>
      <c r="C583" s="333">
        <v>0.20352704247281</v>
      </c>
      <c r="D583" s="333">
        <v>8.4830813865599992E-3</v>
      </c>
      <c r="E583" s="342" t="s">
        <v>202</v>
      </c>
      <c r="F583" s="342" t="s">
        <v>202</v>
      </c>
      <c r="G583" s="337" t="s">
        <v>538</v>
      </c>
    </row>
    <row r="584" spans="1:7" x14ac:dyDescent="0.75">
      <c r="A584" s="419" t="s">
        <v>830</v>
      </c>
      <c r="B584" s="342" t="s">
        <v>202</v>
      </c>
      <c r="C584" s="333">
        <v>129.43079884371301</v>
      </c>
      <c r="D584" s="333">
        <v>5.3616812517625601</v>
      </c>
      <c r="E584" s="342" t="s">
        <v>202</v>
      </c>
      <c r="F584" s="342" t="s">
        <v>202</v>
      </c>
      <c r="G584" s="337" t="s">
        <v>538</v>
      </c>
    </row>
    <row r="585" spans="1:7" x14ac:dyDescent="0.75">
      <c r="A585" s="106" t="s">
        <v>831</v>
      </c>
      <c r="B585" s="342" t="s">
        <v>202</v>
      </c>
      <c r="C585" s="333">
        <v>0.42141336348535002</v>
      </c>
      <c r="D585" s="333" t="s">
        <v>540</v>
      </c>
      <c r="E585" s="342" t="s">
        <v>202</v>
      </c>
      <c r="F585" s="342" t="s">
        <v>202</v>
      </c>
      <c r="G585" s="333" t="s">
        <v>538</v>
      </c>
    </row>
    <row r="586" spans="1:7" x14ac:dyDescent="0.75">
      <c r="A586" s="420" t="s">
        <v>832</v>
      </c>
      <c r="B586" s="342" t="s">
        <v>202</v>
      </c>
      <c r="C586" s="333">
        <v>0.42141336348535002</v>
      </c>
      <c r="D586" s="333" t="s">
        <v>540</v>
      </c>
      <c r="E586" s="342" t="s">
        <v>202</v>
      </c>
      <c r="F586" s="342" t="s">
        <v>202</v>
      </c>
      <c r="G586" s="337" t="s">
        <v>538</v>
      </c>
    </row>
    <row r="587" spans="1:7" ht="15.5" thickBot="1" x14ac:dyDescent="0.9">
      <c r="A587" s="383" t="s">
        <v>836</v>
      </c>
      <c r="B587" s="342" t="s">
        <v>202</v>
      </c>
      <c r="C587" s="342" t="s">
        <v>202</v>
      </c>
      <c r="D587" s="333" t="s">
        <v>540</v>
      </c>
      <c r="E587" s="342" t="s">
        <v>202</v>
      </c>
      <c r="F587" s="342" t="s">
        <v>202</v>
      </c>
      <c r="G587" s="342" t="s">
        <v>202</v>
      </c>
    </row>
    <row r="588" spans="1:7" s="421" customFormat="1" ht="12.75" customHeight="1" thickTop="1" x14ac:dyDescent="0.6">
      <c r="A588" s="107" t="s">
        <v>837</v>
      </c>
      <c r="B588" s="342" t="s">
        <v>202</v>
      </c>
      <c r="C588" s="333">
        <v>719.88457694084161</v>
      </c>
      <c r="D588" s="342" t="s">
        <v>202</v>
      </c>
      <c r="E588" s="342" t="s">
        <v>202</v>
      </c>
      <c r="F588" s="342" t="s">
        <v>202</v>
      </c>
      <c r="G588" s="333" t="s">
        <v>538</v>
      </c>
    </row>
    <row r="589" spans="1:7" s="421" customFormat="1" ht="12.75" customHeight="1" x14ac:dyDescent="0.6">
      <c r="A589" s="108" t="s">
        <v>838</v>
      </c>
      <c r="B589" s="342" t="s">
        <v>202</v>
      </c>
      <c r="C589" s="337" t="s">
        <v>538</v>
      </c>
      <c r="D589" s="333">
        <v>1050.4987232257683</v>
      </c>
      <c r="E589" s="337" t="s">
        <v>538</v>
      </c>
      <c r="F589" s="337" t="s">
        <v>538</v>
      </c>
      <c r="G589" s="337" t="s">
        <v>538</v>
      </c>
    </row>
    <row r="590" spans="1:7" s="421" customFormat="1" ht="12.75" customHeight="1" x14ac:dyDescent="0.6">
      <c r="A590" s="108" t="s">
        <v>839</v>
      </c>
      <c r="B590" s="342" t="s">
        <v>202</v>
      </c>
      <c r="C590" s="333" t="s">
        <v>540</v>
      </c>
      <c r="D590" s="333" t="s">
        <v>540</v>
      </c>
      <c r="E590" s="337" t="s">
        <v>540</v>
      </c>
      <c r="F590" s="337" t="s">
        <v>540</v>
      </c>
      <c r="G590" s="337" t="s">
        <v>538</v>
      </c>
    </row>
    <row r="591" spans="1:7" s="421" customFormat="1" ht="12.75" customHeight="1" x14ac:dyDescent="0.6">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6">
      <c r="A592" s="390" t="s">
        <v>841</v>
      </c>
      <c r="B592" s="333">
        <v>4349.248664685867</v>
      </c>
      <c r="C592" s="342" t="s">
        <v>202</v>
      </c>
      <c r="D592" s="342" t="s">
        <v>202</v>
      </c>
      <c r="E592" s="342" t="s">
        <v>202</v>
      </c>
      <c r="F592" s="342" t="s">
        <v>202</v>
      </c>
      <c r="G592" s="342" t="s">
        <v>202</v>
      </c>
    </row>
    <row r="593" spans="1:7" s="421" customFormat="1" ht="12" customHeight="1" x14ac:dyDescent="0.6">
      <c r="A593" s="390" t="s">
        <v>842</v>
      </c>
      <c r="B593" s="333">
        <v>3149.7141100000003</v>
      </c>
      <c r="C593" s="342" t="s">
        <v>202</v>
      </c>
      <c r="D593" s="342" t="s">
        <v>202</v>
      </c>
      <c r="E593" s="342" t="s">
        <v>202</v>
      </c>
      <c r="F593" s="342" t="s">
        <v>202</v>
      </c>
      <c r="G593" s="342" t="s">
        <v>202</v>
      </c>
    </row>
    <row r="594" spans="1:7" s="421" customFormat="1" ht="12" customHeight="1" x14ac:dyDescent="0.6">
      <c r="A594" s="389" t="s">
        <v>843</v>
      </c>
      <c r="B594" s="333" t="s">
        <v>538</v>
      </c>
      <c r="C594" s="342" t="s">
        <v>202</v>
      </c>
      <c r="D594" s="342" t="s">
        <v>202</v>
      </c>
      <c r="E594" s="342" t="s">
        <v>202</v>
      </c>
      <c r="F594" s="342" t="s">
        <v>202</v>
      </c>
      <c r="G594" s="342" t="s">
        <v>202</v>
      </c>
    </row>
    <row r="595" spans="1:7" s="421" customFormat="1" ht="13.5" customHeight="1" x14ac:dyDescent="0.6">
      <c r="A595" s="109" t="s">
        <v>844</v>
      </c>
      <c r="B595" s="333" t="s">
        <v>538</v>
      </c>
      <c r="C595" s="333" t="s">
        <v>538</v>
      </c>
      <c r="D595" s="333" t="s">
        <v>538</v>
      </c>
      <c r="E595" s="333" t="s">
        <v>538</v>
      </c>
      <c r="F595" s="333" t="s">
        <v>538</v>
      </c>
      <c r="G595" s="333" t="s">
        <v>538</v>
      </c>
    </row>
    <row r="596" spans="1:7" s="216" customFormat="1" x14ac:dyDescent="0.75"/>
    <row r="597" spans="1:7" customFormat="1" x14ac:dyDescent="0.7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75"/>
    <row r="600" spans="1:7" ht="15.75" x14ac:dyDescent="0.75">
      <c r="A600" s="328" t="s">
        <v>846</v>
      </c>
      <c r="B600" s="370"/>
      <c r="C600" s="370"/>
      <c r="D600" s="370"/>
      <c r="E600" s="370"/>
      <c r="F600" s="370"/>
      <c r="G600" s="371" t="s">
        <v>522</v>
      </c>
    </row>
    <row r="601" spans="1:7" ht="15.75" x14ac:dyDescent="0.75">
      <c r="A601" s="328" t="s">
        <v>739</v>
      </c>
      <c r="B601" s="370"/>
      <c r="C601" s="370"/>
      <c r="D601" s="370"/>
      <c r="E601" s="370"/>
      <c r="F601" s="370"/>
      <c r="G601" s="371" t="s">
        <v>3410</v>
      </c>
    </row>
    <row r="602" spans="1:7" x14ac:dyDescent="0.75">
      <c r="A602" s="370"/>
      <c r="B602" s="370"/>
      <c r="C602" s="370"/>
      <c r="D602" s="370"/>
      <c r="E602" s="370"/>
      <c r="F602" s="370"/>
      <c r="G602" s="371" t="s">
        <v>523</v>
      </c>
    </row>
    <row r="603" spans="1:7" x14ac:dyDescent="0.75">
      <c r="A603" s="370"/>
      <c r="B603" s="370"/>
      <c r="C603" s="370"/>
      <c r="D603" s="370"/>
      <c r="E603" s="370"/>
      <c r="F603" s="370"/>
      <c r="G603" s="422"/>
    </row>
    <row r="604" spans="1:7" ht="54" customHeight="1" x14ac:dyDescent="0.75">
      <c r="A604" s="492" t="s">
        <v>524</v>
      </c>
      <c r="B604" s="112" t="s">
        <v>847</v>
      </c>
      <c r="C604" s="112" t="s">
        <v>848</v>
      </c>
      <c r="D604" s="112" t="s">
        <v>849</v>
      </c>
      <c r="E604" s="112" t="s">
        <v>686</v>
      </c>
      <c r="F604" s="112" t="s">
        <v>529</v>
      </c>
      <c r="G604" s="112" t="s">
        <v>530</v>
      </c>
    </row>
    <row r="605" spans="1:7" ht="15.5" thickBot="1" x14ac:dyDescent="0.9">
      <c r="A605" s="493"/>
      <c r="B605" s="494" t="s">
        <v>532</v>
      </c>
      <c r="C605" s="495"/>
      <c r="D605" s="495"/>
      <c r="E605" s="495"/>
      <c r="F605" s="495"/>
      <c r="G605" s="496"/>
    </row>
    <row r="606" spans="1:7" ht="15.5" thickTop="1" x14ac:dyDescent="0.75">
      <c r="A606" s="113" t="s">
        <v>850</v>
      </c>
      <c r="B606" s="333">
        <v>-830951.84504494444</v>
      </c>
      <c r="C606" s="333">
        <v>352.29552844071242</v>
      </c>
      <c r="D606" s="333">
        <v>25.04346066861428</v>
      </c>
      <c r="E606" s="333">
        <v>148.02151981631317</v>
      </c>
      <c r="F606" s="333">
        <v>4864.8428403863609</v>
      </c>
      <c r="G606" s="333" t="s">
        <v>561</v>
      </c>
    </row>
    <row r="607" spans="1:7" x14ac:dyDescent="0.75">
      <c r="A607" s="114" t="s">
        <v>851</v>
      </c>
      <c r="B607" s="333">
        <v>-682784.0574352775</v>
      </c>
      <c r="C607" s="333">
        <v>198.90309755681778</v>
      </c>
      <c r="D607" s="333">
        <v>12.431282947371161</v>
      </c>
      <c r="E607" s="333">
        <v>126.54916881631318</v>
      </c>
      <c r="F607" s="333">
        <v>4506.9703823863611</v>
      </c>
      <c r="G607" s="333" t="s">
        <v>561</v>
      </c>
    </row>
    <row r="608" spans="1:7" x14ac:dyDescent="0.75">
      <c r="A608" s="115" t="s">
        <v>852</v>
      </c>
      <c r="B608" s="333">
        <v>-573320.19402735587</v>
      </c>
      <c r="C608" s="333">
        <v>198.34769593615863</v>
      </c>
      <c r="D608" s="333">
        <v>12.120539004364939</v>
      </c>
      <c r="E608" s="337">
        <v>126.54916881631318</v>
      </c>
      <c r="F608" s="337">
        <v>4506.9703823863611</v>
      </c>
      <c r="G608" s="337" t="s">
        <v>565</v>
      </c>
    </row>
    <row r="609" spans="1:7" x14ac:dyDescent="0.75">
      <c r="A609" s="116" t="s">
        <v>853</v>
      </c>
      <c r="B609" s="333">
        <v>-110219.81428564573</v>
      </c>
      <c r="C609" s="333" t="s">
        <v>540</v>
      </c>
      <c r="D609" s="333" t="s">
        <v>3426</v>
      </c>
      <c r="E609" s="337" t="s">
        <v>538</v>
      </c>
      <c r="F609" s="337" t="s">
        <v>538</v>
      </c>
      <c r="G609" s="337" t="s">
        <v>538</v>
      </c>
    </row>
    <row r="610" spans="1:7" x14ac:dyDescent="0.75">
      <c r="A610" s="117" t="s">
        <v>854</v>
      </c>
      <c r="B610" s="333">
        <v>24814.816586917987</v>
      </c>
      <c r="C610" s="333" t="s">
        <v>3426</v>
      </c>
      <c r="D610" s="333" t="s">
        <v>3426</v>
      </c>
      <c r="E610" s="333" t="s">
        <v>538</v>
      </c>
      <c r="F610" s="333" t="s">
        <v>538</v>
      </c>
      <c r="G610" s="333" t="s">
        <v>538</v>
      </c>
    </row>
    <row r="611" spans="1:7" x14ac:dyDescent="0.75">
      <c r="A611" s="115" t="s">
        <v>855</v>
      </c>
      <c r="B611" s="333">
        <v>-29001.50383515003</v>
      </c>
      <c r="C611" s="333" t="s">
        <v>655</v>
      </c>
      <c r="D611" s="333" t="s">
        <v>540</v>
      </c>
      <c r="E611" s="337" t="s">
        <v>538</v>
      </c>
      <c r="F611" s="337" t="s">
        <v>538</v>
      </c>
      <c r="G611" s="337" t="s">
        <v>538</v>
      </c>
    </row>
    <row r="612" spans="1:7" x14ac:dyDescent="0.75">
      <c r="A612" s="115" t="s">
        <v>856</v>
      </c>
      <c r="B612" s="333">
        <v>53816.32042206802</v>
      </c>
      <c r="C612" s="333" t="s">
        <v>655</v>
      </c>
      <c r="D612" s="333" t="s">
        <v>655</v>
      </c>
      <c r="E612" s="337" t="s">
        <v>538</v>
      </c>
      <c r="F612" s="337" t="s">
        <v>538</v>
      </c>
      <c r="G612" s="337" t="s">
        <v>538</v>
      </c>
    </row>
    <row r="613" spans="1:7" x14ac:dyDescent="0.75">
      <c r="A613" s="114" t="s">
        <v>857</v>
      </c>
      <c r="B613" s="333">
        <v>-29604.516526781397</v>
      </c>
      <c r="C613" s="333">
        <v>12.663181</v>
      </c>
      <c r="D613" s="333">
        <v>1.1562030000000001</v>
      </c>
      <c r="E613" s="333">
        <v>21.472351</v>
      </c>
      <c r="F613" s="333">
        <v>357.87245800000005</v>
      </c>
      <c r="G613" s="333" t="s">
        <v>538</v>
      </c>
    </row>
    <row r="614" spans="1:7" x14ac:dyDescent="0.75">
      <c r="A614" s="115" t="s">
        <v>858</v>
      </c>
      <c r="B614" s="333">
        <v>10704.736910005491</v>
      </c>
      <c r="C614" s="333">
        <v>12.663181</v>
      </c>
      <c r="D614" s="333">
        <v>1.1562030000000001</v>
      </c>
      <c r="E614" s="337">
        <v>21.472351</v>
      </c>
      <c r="F614" s="337">
        <v>357.87245800000005</v>
      </c>
      <c r="G614" s="337" t="s">
        <v>538</v>
      </c>
    </row>
    <row r="615" spans="1:7" x14ac:dyDescent="0.75">
      <c r="A615" s="116" t="s">
        <v>859</v>
      </c>
      <c r="B615" s="333">
        <v>-40309.253436786887</v>
      </c>
      <c r="C615" s="333" t="s">
        <v>540</v>
      </c>
      <c r="D615" s="333" t="s">
        <v>540</v>
      </c>
      <c r="E615" s="337" t="s">
        <v>538</v>
      </c>
      <c r="F615" s="337" t="s">
        <v>538</v>
      </c>
      <c r="G615" s="337" t="s">
        <v>538</v>
      </c>
    </row>
    <row r="616" spans="1:7" x14ac:dyDescent="0.75">
      <c r="A616" s="117" t="s">
        <v>860</v>
      </c>
      <c r="B616" s="333">
        <v>-5720.1278569514234</v>
      </c>
      <c r="C616" s="333">
        <v>140.72924988389465</v>
      </c>
      <c r="D616" s="333">
        <v>0.59525414428571</v>
      </c>
      <c r="E616" s="333" t="s">
        <v>538</v>
      </c>
      <c r="F616" s="333" t="s">
        <v>538</v>
      </c>
      <c r="G616" s="333" t="s">
        <v>538</v>
      </c>
    </row>
    <row r="617" spans="1:7" x14ac:dyDescent="0.75">
      <c r="A617" s="115" t="s">
        <v>861</v>
      </c>
      <c r="B617" s="333">
        <v>-9898.0959948593736</v>
      </c>
      <c r="C617" s="333" t="s">
        <v>565</v>
      </c>
      <c r="D617" s="333">
        <v>0.59215403</v>
      </c>
      <c r="E617" s="337" t="s">
        <v>538</v>
      </c>
      <c r="F617" s="337" t="s">
        <v>538</v>
      </c>
      <c r="G617" s="337" t="s">
        <v>538</v>
      </c>
    </row>
    <row r="618" spans="1:7" x14ac:dyDescent="0.75">
      <c r="A618" s="115" t="s">
        <v>862</v>
      </c>
      <c r="B618" s="333">
        <v>-31.5897889193363</v>
      </c>
      <c r="C618" s="333" t="s">
        <v>565</v>
      </c>
      <c r="D618" s="333" t="s">
        <v>561</v>
      </c>
      <c r="E618" s="337" t="s">
        <v>538</v>
      </c>
      <c r="F618" s="337" t="s">
        <v>538</v>
      </c>
      <c r="G618" s="337" t="s">
        <v>538</v>
      </c>
    </row>
    <row r="619" spans="1:7" x14ac:dyDescent="0.75">
      <c r="A619" s="114" t="s">
        <v>863</v>
      </c>
      <c r="B619" s="333">
        <v>-31610.861039128908</v>
      </c>
      <c r="C619" s="333" t="s">
        <v>565</v>
      </c>
      <c r="D619" s="333">
        <v>6.04757815668298</v>
      </c>
      <c r="E619" s="333" t="s">
        <v>565</v>
      </c>
      <c r="F619" s="333" t="s">
        <v>565</v>
      </c>
      <c r="G619" s="333" t="s">
        <v>538</v>
      </c>
    </row>
    <row r="620" spans="1:7" x14ac:dyDescent="0.75">
      <c r="A620" s="115" t="s">
        <v>864</v>
      </c>
      <c r="B620" s="333">
        <v>-116642.3750794526</v>
      </c>
      <c r="C620" s="333" t="s">
        <v>565</v>
      </c>
      <c r="D620" s="333">
        <v>6.04757815668298</v>
      </c>
      <c r="E620" s="337" t="s">
        <v>565</v>
      </c>
      <c r="F620" s="337" t="s">
        <v>565</v>
      </c>
      <c r="G620" s="337" t="s">
        <v>538</v>
      </c>
    </row>
    <row r="621" spans="1:7" x14ac:dyDescent="0.75">
      <c r="A621" s="116" t="s">
        <v>865</v>
      </c>
      <c r="B621" s="333">
        <v>85031.514040323702</v>
      </c>
      <c r="C621" s="333" t="s">
        <v>565</v>
      </c>
      <c r="D621" s="333" t="s">
        <v>655</v>
      </c>
      <c r="E621" s="337" t="s">
        <v>565</v>
      </c>
      <c r="F621" s="337" t="s">
        <v>565</v>
      </c>
      <c r="G621" s="337" t="s">
        <v>538</v>
      </c>
    </row>
    <row r="622" spans="1:7" x14ac:dyDescent="0.75">
      <c r="A622" s="117" t="s">
        <v>866</v>
      </c>
      <c r="B622" s="333" t="s">
        <v>538</v>
      </c>
      <c r="C622" s="333" t="s">
        <v>538</v>
      </c>
      <c r="D622" s="333" t="s">
        <v>538</v>
      </c>
      <c r="E622" s="333" t="s">
        <v>538</v>
      </c>
      <c r="F622" s="333" t="s">
        <v>538</v>
      </c>
      <c r="G622" s="333" t="s">
        <v>538</v>
      </c>
    </row>
    <row r="623" spans="1:7" x14ac:dyDescent="0.75">
      <c r="A623" s="115" t="s">
        <v>867</v>
      </c>
      <c r="B623" s="342" t="s">
        <v>202</v>
      </c>
      <c r="C623" s="342" t="s">
        <v>202</v>
      </c>
      <c r="D623" s="342" t="s">
        <v>202</v>
      </c>
      <c r="E623" s="342" t="s">
        <v>202</v>
      </c>
      <c r="F623" s="342" t="s">
        <v>202</v>
      </c>
      <c r="G623" s="342" t="s">
        <v>202</v>
      </c>
    </row>
    <row r="624" spans="1:7" x14ac:dyDescent="0.75">
      <c r="A624" s="115" t="s">
        <v>868</v>
      </c>
      <c r="B624" s="333" t="s">
        <v>538</v>
      </c>
      <c r="C624" s="333" t="s">
        <v>538</v>
      </c>
      <c r="D624" s="333" t="s">
        <v>538</v>
      </c>
      <c r="E624" s="337" t="s">
        <v>538</v>
      </c>
      <c r="F624" s="337" t="s">
        <v>538</v>
      </c>
      <c r="G624" s="337" t="s">
        <v>538</v>
      </c>
    </row>
    <row r="625" spans="1:8" x14ac:dyDescent="0.75">
      <c r="A625" s="114" t="s">
        <v>869</v>
      </c>
      <c r="B625" s="333">
        <v>-106047.09877372319</v>
      </c>
      <c r="C625" s="342" t="s">
        <v>202</v>
      </c>
      <c r="D625" s="342" t="s">
        <v>202</v>
      </c>
      <c r="E625" s="342" t="s">
        <v>202</v>
      </c>
      <c r="F625" s="342" t="s">
        <v>202</v>
      </c>
      <c r="G625" s="342" t="s">
        <v>202</v>
      </c>
    </row>
    <row r="626" spans="1:8" x14ac:dyDescent="0.75">
      <c r="A626" s="423" t="s">
        <v>870</v>
      </c>
      <c r="B626" s="333" t="s">
        <v>3426</v>
      </c>
      <c r="C626" s="333" t="s">
        <v>561</v>
      </c>
      <c r="D626" s="333">
        <v>2.41583792</v>
      </c>
      <c r="E626" s="333" t="s">
        <v>538</v>
      </c>
      <c r="F626" s="333" t="s">
        <v>538</v>
      </c>
      <c r="G626" s="333" t="s">
        <v>538</v>
      </c>
    </row>
    <row r="627" spans="1:8" x14ac:dyDescent="0.75">
      <c r="A627" s="406" t="s">
        <v>871</v>
      </c>
      <c r="B627" s="333" t="s">
        <v>3426</v>
      </c>
      <c r="C627" s="333" t="s">
        <v>561</v>
      </c>
      <c r="D627" s="333">
        <v>2.41583792</v>
      </c>
      <c r="E627" s="333" t="s">
        <v>538</v>
      </c>
      <c r="F627" s="333" t="s">
        <v>538</v>
      </c>
      <c r="G627" s="333" t="s">
        <v>538</v>
      </c>
    </row>
    <row r="629" spans="1:8" x14ac:dyDescent="0.7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5" x14ac:dyDescent="0.75">
      <c r="A632" s="502" t="s">
        <v>873</v>
      </c>
      <c r="B632" s="502"/>
      <c r="C632" s="370"/>
      <c r="D632" s="370"/>
      <c r="E632" s="370"/>
      <c r="F632" s="370"/>
      <c r="G632" s="370"/>
      <c r="H632" s="371" t="s">
        <v>522</v>
      </c>
    </row>
    <row r="633" spans="1:8" ht="15.75" x14ac:dyDescent="0.75">
      <c r="A633" s="393" t="s">
        <v>739</v>
      </c>
      <c r="B633" s="353"/>
      <c r="C633" s="370"/>
      <c r="D633" s="370"/>
      <c r="E633" s="370"/>
      <c r="F633" s="370"/>
      <c r="G633" s="370"/>
      <c r="H633" s="371" t="s">
        <v>3410</v>
      </c>
    </row>
    <row r="634" spans="1:8" x14ac:dyDescent="0.75">
      <c r="A634" s="370"/>
      <c r="B634" s="370"/>
      <c r="C634" s="370"/>
      <c r="D634" s="370"/>
      <c r="E634" s="370"/>
      <c r="F634" s="370"/>
      <c r="G634" s="370"/>
      <c r="H634" s="371" t="s">
        <v>523</v>
      </c>
    </row>
    <row r="635" spans="1:8" x14ac:dyDescent="0.75">
      <c r="A635" s="370"/>
      <c r="B635" s="370"/>
      <c r="C635" s="370"/>
      <c r="D635" s="370"/>
      <c r="E635" s="370"/>
      <c r="F635" s="370"/>
      <c r="G635" s="370"/>
      <c r="H635" s="424"/>
    </row>
    <row r="636" spans="1:8" x14ac:dyDescent="0.75">
      <c r="A636" s="485" t="s">
        <v>874</v>
      </c>
      <c r="B636" s="425" t="s">
        <v>875</v>
      </c>
      <c r="C636" s="426" t="s">
        <v>526</v>
      </c>
      <c r="D636" s="426" t="s">
        <v>527</v>
      </c>
      <c r="E636" s="426" t="s">
        <v>686</v>
      </c>
      <c r="F636" s="427" t="s">
        <v>529</v>
      </c>
      <c r="G636" s="428" t="s">
        <v>530</v>
      </c>
      <c r="H636" s="427" t="s">
        <v>687</v>
      </c>
    </row>
    <row r="637" spans="1:8" ht="15.5" thickBot="1" x14ac:dyDescent="0.9">
      <c r="A637" s="486"/>
      <c r="B637" s="487" t="s">
        <v>532</v>
      </c>
      <c r="C637" s="488"/>
      <c r="D637" s="488"/>
      <c r="E637" s="488"/>
      <c r="F637" s="488"/>
      <c r="G637" s="488"/>
      <c r="H637" s="489"/>
    </row>
    <row r="638" spans="1:8" ht="15.5" thickTop="1" x14ac:dyDescent="0.75">
      <c r="A638" s="429" t="s">
        <v>876</v>
      </c>
      <c r="B638" s="333" t="s">
        <v>3421</v>
      </c>
      <c r="C638" s="333">
        <v>5945.1297249155041</v>
      </c>
      <c r="D638" s="333">
        <v>20.319075856423058</v>
      </c>
      <c r="E638" s="333">
        <v>2.3460190219567099</v>
      </c>
      <c r="F638" s="333">
        <v>6.5483463597946603</v>
      </c>
      <c r="G638" s="333">
        <v>114.39560414851302</v>
      </c>
      <c r="H638" s="333">
        <v>0.74349333311907995</v>
      </c>
    </row>
    <row r="639" spans="1:8" x14ac:dyDescent="0.75">
      <c r="A639" s="430" t="s">
        <v>878</v>
      </c>
      <c r="B639" s="333" t="s">
        <v>602</v>
      </c>
      <c r="C639" s="333">
        <v>5252.843171928128</v>
      </c>
      <c r="D639" s="342" t="s">
        <v>202</v>
      </c>
      <c r="E639" s="333">
        <v>2.3460190219567099</v>
      </c>
      <c r="F639" s="333">
        <v>6.1117899358083498</v>
      </c>
      <c r="G639" s="333">
        <v>21.695718028166269</v>
      </c>
      <c r="H639" s="342" t="s">
        <v>202</v>
      </c>
    </row>
    <row r="640" spans="1:8" x14ac:dyDescent="0.75">
      <c r="A640" s="98" t="s">
        <v>879</v>
      </c>
      <c r="B640" s="333" t="s">
        <v>602</v>
      </c>
      <c r="C640" s="333">
        <v>5252.843171928128</v>
      </c>
      <c r="D640" s="342" t="s">
        <v>202</v>
      </c>
      <c r="E640" s="337">
        <v>2.3460190219567099</v>
      </c>
      <c r="F640" s="337">
        <v>6.1117899358083498</v>
      </c>
      <c r="G640" s="337">
        <v>21.695718028166269</v>
      </c>
      <c r="H640" s="342" t="s">
        <v>202</v>
      </c>
    </row>
    <row r="641" spans="1:8" x14ac:dyDescent="0.75">
      <c r="A641" s="98" t="s">
        <v>880</v>
      </c>
      <c r="B641" s="333" t="s">
        <v>567</v>
      </c>
      <c r="C641" s="333" t="s">
        <v>567</v>
      </c>
      <c r="D641" s="342" t="s">
        <v>202</v>
      </c>
      <c r="E641" s="337" t="s">
        <v>567</v>
      </c>
      <c r="F641" s="337" t="s">
        <v>567</v>
      </c>
      <c r="G641" s="337" t="s">
        <v>567</v>
      </c>
      <c r="H641" s="342" t="s">
        <v>202</v>
      </c>
    </row>
    <row r="642" spans="1:8" x14ac:dyDescent="0.75">
      <c r="A642" s="118" t="s">
        <v>881</v>
      </c>
      <c r="B642" s="333" t="s">
        <v>567</v>
      </c>
      <c r="C642" s="333" t="s">
        <v>567</v>
      </c>
      <c r="D642" s="342" t="s">
        <v>202</v>
      </c>
      <c r="E642" s="333" t="s">
        <v>567</v>
      </c>
      <c r="F642" s="333" t="s">
        <v>567</v>
      </c>
      <c r="G642" s="333" t="s">
        <v>567</v>
      </c>
      <c r="H642" s="342" t="s">
        <v>202</v>
      </c>
    </row>
    <row r="643" spans="1:8" x14ac:dyDescent="0.75">
      <c r="A643" s="430" t="s">
        <v>882</v>
      </c>
      <c r="B643" s="342" t="s">
        <v>202</v>
      </c>
      <c r="C643" s="333">
        <v>74.571839999999995</v>
      </c>
      <c r="D643" s="333">
        <v>5.5928880000000003</v>
      </c>
      <c r="E643" s="333" t="s">
        <v>565</v>
      </c>
      <c r="F643" s="333" t="s">
        <v>565</v>
      </c>
      <c r="G643" s="333" t="s">
        <v>565</v>
      </c>
      <c r="H643" s="342" t="s">
        <v>202</v>
      </c>
    </row>
    <row r="644" spans="1:8" x14ac:dyDescent="0.75">
      <c r="A644" s="431" t="s">
        <v>883</v>
      </c>
      <c r="B644" s="342" t="s">
        <v>202</v>
      </c>
      <c r="C644" s="333">
        <v>74.571839999999995</v>
      </c>
      <c r="D644" s="333">
        <v>5.5928880000000003</v>
      </c>
      <c r="E644" s="337" t="s">
        <v>565</v>
      </c>
      <c r="F644" s="337" t="s">
        <v>565</v>
      </c>
      <c r="G644" s="337" t="s">
        <v>565</v>
      </c>
      <c r="H644" s="342" t="s">
        <v>202</v>
      </c>
    </row>
    <row r="645" spans="1:8" x14ac:dyDescent="0.75">
      <c r="A645" s="431" t="s">
        <v>884</v>
      </c>
      <c r="B645" s="342" t="s">
        <v>202</v>
      </c>
      <c r="C645" s="333" t="s">
        <v>655</v>
      </c>
      <c r="D645" s="333" t="s">
        <v>655</v>
      </c>
      <c r="E645" s="337" t="s">
        <v>565</v>
      </c>
      <c r="F645" s="337" t="s">
        <v>565</v>
      </c>
      <c r="G645" s="337" t="s">
        <v>565</v>
      </c>
      <c r="H645" s="342" t="s">
        <v>202</v>
      </c>
    </row>
    <row r="646" spans="1:8" x14ac:dyDescent="0.75">
      <c r="A646" s="430" t="s">
        <v>885</v>
      </c>
      <c r="B646" s="333" t="s">
        <v>572</v>
      </c>
      <c r="C646" s="333" t="s">
        <v>572</v>
      </c>
      <c r="D646" s="333" t="s">
        <v>572</v>
      </c>
      <c r="E646" s="333" t="s">
        <v>572</v>
      </c>
      <c r="F646" s="333" t="s">
        <v>572</v>
      </c>
      <c r="G646" s="333" t="s">
        <v>572</v>
      </c>
      <c r="H646" s="333" t="s">
        <v>572</v>
      </c>
    </row>
    <row r="647" spans="1:8" x14ac:dyDescent="0.75">
      <c r="A647" s="98" t="s">
        <v>886</v>
      </c>
      <c r="B647" s="333" t="s">
        <v>540</v>
      </c>
      <c r="C647" s="333" t="s">
        <v>572</v>
      </c>
      <c r="D647" s="333" t="s">
        <v>572</v>
      </c>
      <c r="E647" s="337" t="s">
        <v>540</v>
      </c>
      <c r="F647" s="337" t="s">
        <v>540</v>
      </c>
      <c r="G647" s="337" t="s">
        <v>540</v>
      </c>
      <c r="H647" s="337" t="s">
        <v>540</v>
      </c>
    </row>
    <row r="648" spans="1:8" x14ac:dyDescent="0.75">
      <c r="A648" s="98" t="s">
        <v>887</v>
      </c>
      <c r="B648" s="333" t="s">
        <v>538</v>
      </c>
      <c r="C648" s="333" t="s">
        <v>538</v>
      </c>
      <c r="D648" s="333" t="s">
        <v>538</v>
      </c>
      <c r="E648" s="337" t="s">
        <v>538</v>
      </c>
      <c r="F648" s="337" t="s">
        <v>538</v>
      </c>
      <c r="G648" s="337" t="s">
        <v>538</v>
      </c>
      <c r="H648" s="337" t="s">
        <v>538</v>
      </c>
    </row>
    <row r="649" spans="1:8" x14ac:dyDescent="0.75">
      <c r="A649" s="430" t="s">
        <v>888</v>
      </c>
      <c r="B649" s="342" t="s">
        <v>202</v>
      </c>
      <c r="C649" s="333">
        <v>617.71471298737617</v>
      </c>
      <c r="D649" s="333">
        <v>14.72618785642306</v>
      </c>
      <c r="E649" s="333" t="s">
        <v>617</v>
      </c>
      <c r="F649" s="333">
        <v>0.43655642398631</v>
      </c>
      <c r="G649" s="333">
        <v>49.308450064014231</v>
      </c>
      <c r="H649" s="342" t="s">
        <v>202</v>
      </c>
    </row>
    <row r="650" spans="1:8" x14ac:dyDescent="0.75">
      <c r="A650" s="98" t="s">
        <v>889</v>
      </c>
      <c r="B650" s="342" t="s">
        <v>202</v>
      </c>
      <c r="C650" s="333">
        <v>398.49813134839275</v>
      </c>
      <c r="D650" s="333">
        <v>14.72618785642306</v>
      </c>
      <c r="E650" s="337" t="s">
        <v>567</v>
      </c>
      <c r="F650" s="337">
        <v>0.43655642398631</v>
      </c>
      <c r="G650" s="337">
        <v>33.529746043529677</v>
      </c>
      <c r="H650" s="342" t="s">
        <v>202</v>
      </c>
    </row>
    <row r="651" spans="1:8" x14ac:dyDescent="0.75">
      <c r="A651" s="98" t="s">
        <v>890</v>
      </c>
      <c r="B651" s="342" t="s">
        <v>202</v>
      </c>
      <c r="C651" s="333">
        <v>219.21658163898346</v>
      </c>
      <c r="D651" s="333" t="s">
        <v>565</v>
      </c>
      <c r="E651" s="337" t="s">
        <v>567</v>
      </c>
      <c r="F651" s="337" t="s">
        <v>567</v>
      </c>
      <c r="G651" s="337">
        <v>15.77870402048455</v>
      </c>
      <c r="H651" s="342" t="s">
        <v>202</v>
      </c>
    </row>
    <row r="652" spans="1:8" x14ac:dyDescent="0.75">
      <c r="A652" s="98" t="s">
        <v>3427</v>
      </c>
      <c r="B652" s="342" t="s">
        <v>202</v>
      </c>
      <c r="C652" s="333" t="s">
        <v>540</v>
      </c>
      <c r="D652" s="333" t="s">
        <v>540</v>
      </c>
      <c r="E652" s="333" t="s">
        <v>540</v>
      </c>
      <c r="F652" s="333" t="s">
        <v>540</v>
      </c>
      <c r="G652" s="333" t="s">
        <v>540</v>
      </c>
      <c r="H652" s="342" t="s">
        <v>202</v>
      </c>
    </row>
    <row r="653" spans="1:8" x14ac:dyDescent="0.75">
      <c r="A653" s="430" t="s">
        <v>891</v>
      </c>
      <c r="B653" s="333" t="s">
        <v>538</v>
      </c>
      <c r="C653" s="333" t="s">
        <v>538</v>
      </c>
      <c r="D653" s="333" t="s">
        <v>538</v>
      </c>
      <c r="E653" s="333" t="s">
        <v>567</v>
      </c>
      <c r="F653" s="333" t="s">
        <v>567</v>
      </c>
      <c r="G653" s="333">
        <v>43.391436056332523</v>
      </c>
      <c r="H653" s="333">
        <v>0.74349333311907995</v>
      </c>
    </row>
    <row r="654" spans="1:8" x14ac:dyDescent="0.75">
      <c r="A654" s="406" t="s">
        <v>625</v>
      </c>
      <c r="B654" s="337" t="s">
        <v>538</v>
      </c>
      <c r="C654" s="337" t="s">
        <v>538</v>
      </c>
      <c r="D654" s="337" t="s">
        <v>538</v>
      </c>
      <c r="E654" s="337" t="s">
        <v>567</v>
      </c>
      <c r="F654" s="337" t="s">
        <v>567</v>
      </c>
      <c r="G654" s="337">
        <v>43.391436056332523</v>
      </c>
      <c r="H654" s="337">
        <v>0.74349333311907995</v>
      </c>
    </row>
    <row r="655" spans="1:8" x14ac:dyDescent="0.75">
      <c r="A655" s="430" t="s">
        <v>892</v>
      </c>
      <c r="B655" s="342" t="s">
        <v>202</v>
      </c>
      <c r="C655" s="342" t="s">
        <v>202</v>
      </c>
      <c r="D655" s="342" t="s">
        <v>202</v>
      </c>
      <c r="E655" s="342" t="s">
        <v>202</v>
      </c>
      <c r="F655" s="342" t="s">
        <v>202</v>
      </c>
      <c r="G655" s="342" t="s">
        <v>202</v>
      </c>
      <c r="H655" s="342" t="s">
        <v>202</v>
      </c>
    </row>
    <row r="656" spans="1:8" x14ac:dyDescent="0.75">
      <c r="A656" s="431" t="s">
        <v>893</v>
      </c>
      <c r="B656" s="337" t="s">
        <v>538</v>
      </c>
      <c r="C656" s="342" t="s">
        <v>202</v>
      </c>
      <c r="D656" s="342" t="s">
        <v>202</v>
      </c>
      <c r="E656" s="342" t="s">
        <v>202</v>
      </c>
      <c r="F656" s="342" t="s">
        <v>202</v>
      </c>
      <c r="G656" s="342" t="s">
        <v>202</v>
      </c>
      <c r="H656" s="342" t="s">
        <v>202</v>
      </c>
    </row>
    <row r="657" spans="1:8" x14ac:dyDescent="0.75">
      <c r="A657" s="431" t="s">
        <v>894</v>
      </c>
      <c r="B657" s="337" t="s">
        <v>538</v>
      </c>
      <c r="C657" s="342" t="s">
        <v>202</v>
      </c>
      <c r="D657" s="342" t="s">
        <v>202</v>
      </c>
      <c r="E657" s="342" t="s">
        <v>202</v>
      </c>
      <c r="F657" s="342" t="s">
        <v>202</v>
      </c>
      <c r="G657" s="342" t="s">
        <v>202</v>
      </c>
      <c r="H657" s="342" t="s">
        <v>202</v>
      </c>
    </row>
    <row r="658" spans="1:8" x14ac:dyDescent="0.75">
      <c r="A658" s="432" t="s">
        <v>895</v>
      </c>
      <c r="B658" s="337" t="s">
        <v>538</v>
      </c>
      <c r="C658" s="342" t="s">
        <v>202</v>
      </c>
      <c r="D658" s="342" t="s">
        <v>202</v>
      </c>
      <c r="E658" s="342" t="s">
        <v>202</v>
      </c>
      <c r="F658" s="342" t="s">
        <v>202</v>
      </c>
      <c r="G658" s="342" t="s">
        <v>202</v>
      </c>
      <c r="H658" s="342" t="s">
        <v>202</v>
      </c>
    </row>
    <row r="660" spans="1:8" x14ac:dyDescent="0.7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6.75" x14ac:dyDescent="0.75">
      <c r="A663" s="119" t="s">
        <v>897</v>
      </c>
      <c r="B663" s="120" t="s">
        <v>898</v>
      </c>
      <c r="C663" s="120" t="s">
        <v>899</v>
      </c>
      <c r="D663" s="120" t="s">
        <v>900</v>
      </c>
      <c r="E663" s="120" t="s">
        <v>901</v>
      </c>
      <c r="F663" s="120" t="s">
        <v>529</v>
      </c>
      <c r="G663" s="120" t="s">
        <v>530</v>
      </c>
      <c r="H663" s="120" t="s">
        <v>902</v>
      </c>
    </row>
    <row r="664" spans="1:8" s="12" customFormat="1" x14ac:dyDescent="0.7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7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7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7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7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7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7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75">
      <c r="A671" s="325" t="s">
        <v>904</v>
      </c>
      <c r="B671" s="121">
        <f>G407</f>
        <v>22472.091478849856</v>
      </c>
      <c r="C671" s="121">
        <f>H407</f>
        <v>4.8078038835700004E-3</v>
      </c>
      <c r="D671" s="121">
        <f>I407</f>
        <v>5.0498744759699997E-3</v>
      </c>
      <c r="E671" s="121"/>
      <c r="F671" s="122"/>
      <c r="G671" s="122"/>
      <c r="H671" s="122"/>
    </row>
    <row r="672" spans="1:8" x14ac:dyDescent="0.7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7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7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7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7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7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7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7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909</v>
      </c>
      <c r="B682" s="3">
        <f>SUM(B680:AJ680)</f>
        <v>136324.0265929715</v>
      </c>
    </row>
    <row r="684" spans="1:36" ht="16.75" x14ac:dyDescent="0.75">
      <c r="A684" s="76" t="s">
        <v>927</v>
      </c>
      <c r="B684" s="120" t="s">
        <v>898</v>
      </c>
      <c r="C684" s="120" t="s">
        <v>899</v>
      </c>
      <c r="D684" s="120" t="s">
        <v>900</v>
      </c>
      <c r="E684" s="120" t="s">
        <v>901</v>
      </c>
      <c r="F684" s="120" t="s">
        <v>529</v>
      </c>
      <c r="G684" s="120" t="s">
        <v>530</v>
      </c>
      <c r="H684" s="120" t="s">
        <v>902</v>
      </c>
      <c r="I684" s="120" t="s">
        <v>928</v>
      </c>
    </row>
    <row r="685" spans="1:36" x14ac:dyDescent="0.7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7" t="s">
        <v>930</v>
      </c>
      <c r="B695" s="128">
        <f>SUM(B685:I685)</f>
        <v>6775.5068300598114</v>
      </c>
    </row>
    <row r="696" spans="1:9" x14ac:dyDescent="0.75">
      <c r="A696" s="3"/>
      <c r="B696" s="6"/>
    </row>
    <row r="697" spans="1:9" x14ac:dyDescent="0.75">
      <c r="A697" s="129" t="s">
        <v>98</v>
      </c>
      <c r="B697" s="6">
        <f>SUM(B686:I686)</f>
        <v>2400.781423575997</v>
      </c>
    </row>
    <row r="698" spans="1:9" x14ac:dyDescent="0.75">
      <c r="A698" s="129" t="s">
        <v>4</v>
      </c>
      <c r="B698" s="6">
        <f t="shared" ref="B698:B703" si="20">SUM(B687:I687)</f>
        <v>2012.7303202349544</v>
      </c>
    </row>
    <row r="699" spans="1:9" x14ac:dyDescent="0.75">
      <c r="A699" s="129" t="s">
        <v>2556</v>
      </c>
      <c r="B699" s="6">
        <f t="shared" si="20"/>
        <v>592.38840211179286</v>
      </c>
    </row>
    <row r="700" spans="1:9" x14ac:dyDescent="0.75">
      <c r="A700" s="129" t="s">
        <v>9</v>
      </c>
      <c r="B700" s="6">
        <f t="shared" si="20"/>
        <v>1822.4505427037991</v>
      </c>
    </row>
    <row r="701" spans="1:9" x14ac:dyDescent="0.75">
      <c r="A701" s="129" t="s">
        <v>140</v>
      </c>
      <c r="B701" s="6">
        <f t="shared" si="20"/>
        <v>568.83867287688975</v>
      </c>
    </row>
    <row r="702" spans="1:9" x14ac:dyDescent="0.75">
      <c r="A702" s="129" t="s">
        <v>2566</v>
      </c>
      <c r="B702" s="6">
        <f t="shared" si="20"/>
        <v>184.88143194254428</v>
      </c>
    </row>
    <row r="703" spans="1:9" x14ac:dyDescent="0.75">
      <c r="A703" s="129" t="s">
        <v>3402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30" t="s">
        <v>931</v>
      </c>
      <c r="B707" s="131"/>
      <c r="C707" s="131"/>
      <c r="D707" s="131"/>
      <c r="E707" s="131"/>
      <c r="F707" s="131"/>
      <c r="G707" s="131"/>
      <c r="H707" s="131"/>
      <c r="I707" s="131"/>
      <c r="J707" s="131"/>
      <c r="K707" s="131"/>
      <c r="L707" s="131"/>
      <c r="M707" s="131"/>
      <c r="N707" s="131"/>
    </row>
    <row r="708" spans="1:14" x14ac:dyDescent="0.75">
      <c r="A708" s="131" t="s">
        <v>932</v>
      </c>
      <c r="B708" s="131"/>
      <c r="C708" s="131"/>
      <c r="D708" s="131"/>
      <c r="E708" s="131"/>
      <c r="F708" s="131"/>
      <c r="G708" s="131"/>
      <c r="H708" s="131"/>
      <c r="I708" s="131"/>
      <c r="J708" s="131"/>
      <c r="K708" s="131"/>
      <c r="L708" s="131"/>
      <c r="M708" s="131"/>
      <c r="N708" s="131"/>
    </row>
    <row r="709" spans="1:14" x14ac:dyDescent="0.75">
      <c r="A709" s="131" t="s">
        <v>933</v>
      </c>
      <c r="B709" s="131"/>
      <c r="C709" s="131"/>
      <c r="D709" s="131"/>
      <c r="E709" s="131"/>
      <c r="F709" s="131"/>
      <c r="G709" s="131"/>
      <c r="H709" s="131"/>
      <c r="I709" s="131"/>
      <c r="J709" s="131"/>
      <c r="K709" s="131"/>
      <c r="L709" s="131"/>
      <c r="M709" s="131"/>
      <c r="N709" s="131"/>
    </row>
    <row r="710" spans="1:14" ht="44" x14ac:dyDescent="0.7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7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7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7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7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7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7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7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7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7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7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7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7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7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7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7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7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7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7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7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7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7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x14ac:dyDescent="0.7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9.5" x14ac:dyDescent="0.7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7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7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7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7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7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7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7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7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7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7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7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7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7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7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7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7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7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7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7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7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7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7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7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x14ac:dyDescent="0.7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7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x14ac:dyDescent="0.7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7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7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7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7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x14ac:dyDescent="0.7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7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x14ac:dyDescent="0.7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x14ac:dyDescent="0.7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7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7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7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7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9.5" x14ac:dyDescent="0.7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7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7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7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7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7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7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7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7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7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7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7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7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7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7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7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7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7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7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7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7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7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7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7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7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7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7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7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7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7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7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7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7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7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7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7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7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x14ac:dyDescent="0.7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7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7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7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7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7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7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x14ac:dyDescent="0.7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x14ac:dyDescent="0.7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x14ac:dyDescent="0.7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7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7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7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7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7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7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7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7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7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7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x14ac:dyDescent="0.7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x14ac:dyDescent="0.7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x14ac:dyDescent="0.7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x14ac:dyDescent="0.7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x14ac:dyDescent="0.7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x14ac:dyDescent="0.7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x14ac:dyDescent="0.7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7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x14ac:dyDescent="0.7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9.5" x14ac:dyDescent="0.7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x14ac:dyDescent="0.7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x14ac:dyDescent="0.7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x14ac:dyDescent="0.7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7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x14ac:dyDescent="0.7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x14ac:dyDescent="0.7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x14ac:dyDescent="0.7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x14ac:dyDescent="0.7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7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9.5" x14ac:dyDescent="0.7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7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7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7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7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7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7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x14ac:dyDescent="0.7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5.5" x14ac:dyDescent="0.7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7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9.5" x14ac:dyDescent="0.7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9.5" x14ac:dyDescent="0.7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9.5" x14ac:dyDescent="0.7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19.5" x14ac:dyDescent="0.7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9.5" x14ac:dyDescent="0.7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x14ac:dyDescent="0.7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x14ac:dyDescent="0.7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x14ac:dyDescent="0.7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9.5" x14ac:dyDescent="0.7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7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7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7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7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7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x14ac:dyDescent="0.7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5.5" x14ac:dyDescent="0.7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5.5" x14ac:dyDescent="0.7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x14ac:dyDescent="0.7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9.5" x14ac:dyDescent="0.7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9.5" x14ac:dyDescent="0.7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9.5" x14ac:dyDescent="0.7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x14ac:dyDescent="0.7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9.5" x14ac:dyDescent="0.7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7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7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7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x14ac:dyDescent="0.7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5.5" x14ac:dyDescent="0.7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7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x14ac:dyDescent="0.7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7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x14ac:dyDescent="0.7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9.5" x14ac:dyDescent="0.7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x14ac:dyDescent="0.7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x14ac:dyDescent="0.7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7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7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7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x14ac:dyDescent="0.7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x14ac:dyDescent="0.7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x14ac:dyDescent="0.7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7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7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7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7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7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5.5" x14ac:dyDescent="0.7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9.5" x14ac:dyDescent="0.7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x14ac:dyDescent="0.7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x14ac:dyDescent="0.7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x14ac:dyDescent="0.7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x14ac:dyDescent="0.7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5.5" x14ac:dyDescent="0.7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7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7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7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7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9.5" x14ac:dyDescent="0.7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9.5" x14ac:dyDescent="0.7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9.5" x14ac:dyDescent="0.7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75">
      <c r="A918"/>
      <c r="B918"/>
      <c r="C918"/>
      <c r="D918"/>
      <c r="E918"/>
      <c r="F918"/>
      <c r="G918"/>
      <c r="H918"/>
      <c r="I918"/>
      <c r="J918"/>
      <c r="K918"/>
      <c r="L918"/>
      <c r="M918"/>
      <c r="N918"/>
    </row>
    <row r="919" spans="1:14" x14ac:dyDescent="0.75">
      <c r="A919" s="205"/>
      <c r="B919" s="206" t="s">
        <v>2298</v>
      </c>
      <c r="C919" s="206" t="s">
        <v>2299</v>
      </c>
      <c r="D919" s="207" t="s">
        <v>2300</v>
      </c>
      <c r="E919"/>
      <c r="F919"/>
      <c r="G919"/>
      <c r="H919"/>
      <c r="I919"/>
      <c r="J919"/>
      <c r="K919"/>
      <c r="L919"/>
      <c r="M919"/>
      <c r="N919"/>
    </row>
    <row r="920" spans="1:14" x14ac:dyDescent="0.75">
      <c r="A920" t="s">
        <v>2301</v>
      </c>
      <c r="B920" s="208">
        <v>1</v>
      </c>
      <c r="C920" s="208">
        <v>1</v>
      </c>
      <c r="D920" t="s">
        <v>2302</v>
      </c>
      <c r="E920"/>
      <c r="F920"/>
      <c r="G920"/>
      <c r="H920"/>
      <c r="I920"/>
      <c r="J920"/>
      <c r="K920"/>
      <c r="L920"/>
      <c r="M920"/>
      <c r="N920"/>
    </row>
    <row r="921" spans="1:14" x14ac:dyDescent="0.75">
      <c r="A921" t="s">
        <v>2303</v>
      </c>
      <c r="B921" s="208">
        <v>16.2</v>
      </c>
      <c r="C921" s="208">
        <v>5</v>
      </c>
      <c r="D921" t="s">
        <v>2304</v>
      </c>
      <c r="E921"/>
      <c r="F921"/>
      <c r="G921"/>
      <c r="H921"/>
      <c r="I921"/>
      <c r="J921"/>
      <c r="K921"/>
      <c r="L921"/>
      <c r="M921"/>
      <c r="N921"/>
    </row>
    <row r="922" spans="1:14" x14ac:dyDescent="0.75">
      <c r="A922" t="s">
        <v>529</v>
      </c>
      <c r="B922" s="208">
        <v>5.6</v>
      </c>
      <c r="C922" s="208">
        <v>1.8</v>
      </c>
      <c r="D922" t="s">
        <v>2305</v>
      </c>
      <c r="E922"/>
      <c r="F922"/>
      <c r="G922"/>
      <c r="H922"/>
      <c r="I922"/>
      <c r="J922"/>
      <c r="K922"/>
      <c r="L922"/>
      <c r="M922"/>
      <c r="N922"/>
    </row>
    <row r="923" spans="1:14" x14ac:dyDescent="0.75">
      <c r="A923" t="s">
        <v>2306</v>
      </c>
      <c r="B923" s="208">
        <v>-2.4</v>
      </c>
      <c r="C923" s="208">
        <v>-8.1999999999999993</v>
      </c>
      <c r="D923" t="s">
        <v>2307</v>
      </c>
      <c r="E923"/>
      <c r="F923"/>
      <c r="G923"/>
      <c r="H923"/>
      <c r="I923"/>
      <c r="J923"/>
      <c r="K923"/>
      <c r="L923"/>
      <c r="M923"/>
      <c r="N923"/>
    </row>
    <row r="924" spans="1:14" x14ac:dyDescent="0.75">
      <c r="A924" t="s">
        <v>2308</v>
      </c>
      <c r="B924" s="208">
        <v>0</v>
      </c>
      <c r="C924" s="208">
        <v>0</v>
      </c>
      <c r="D924" t="s">
        <v>2309</v>
      </c>
      <c r="E924"/>
      <c r="F924"/>
      <c r="G924"/>
      <c r="H924"/>
      <c r="I924"/>
      <c r="J924"/>
      <c r="K924"/>
      <c r="L924"/>
      <c r="M924"/>
      <c r="N924"/>
    </row>
    <row r="925" spans="1:14" x14ac:dyDescent="0.75">
      <c r="A925" t="s">
        <v>2310</v>
      </c>
      <c r="B925" s="208">
        <v>0</v>
      </c>
      <c r="C925" s="208">
        <v>0</v>
      </c>
      <c r="D925" t="s">
        <v>2309</v>
      </c>
      <c r="E925"/>
      <c r="F925"/>
      <c r="G925"/>
      <c r="H925"/>
      <c r="I925"/>
      <c r="J925"/>
      <c r="K925"/>
      <c r="L925"/>
      <c r="M925"/>
      <c r="N925"/>
    </row>
    <row r="926" spans="1:14" x14ac:dyDescent="0.75">
      <c r="A926" t="s">
        <v>2311</v>
      </c>
      <c r="B926" s="208">
        <v>0</v>
      </c>
      <c r="C926" s="208">
        <v>0</v>
      </c>
      <c r="D926" t="s">
        <v>2312</v>
      </c>
      <c r="E926"/>
      <c r="F926"/>
      <c r="G926"/>
      <c r="H926"/>
      <c r="I926"/>
      <c r="J926"/>
      <c r="K926"/>
      <c r="L926"/>
      <c r="M926"/>
      <c r="N926"/>
    </row>
    <row r="927" spans="1:14" x14ac:dyDescent="0.75">
      <c r="A927" t="s">
        <v>2313</v>
      </c>
      <c r="B927" s="208">
        <v>1200</v>
      </c>
      <c r="C927" s="208">
        <v>345</v>
      </c>
      <c r="D927" t="s">
        <v>2314</v>
      </c>
      <c r="E927"/>
      <c r="F927"/>
      <c r="G927"/>
      <c r="H927"/>
      <c r="I927"/>
      <c r="J927"/>
      <c r="K927"/>
      <c r="L927"/>
      <c r="M927"/>
      <c r="N927"/>
    </row>
    <row r="928" spans="1:14" x14ac:dyDescent="0.75">
      <c r="A928" t="s">
        <v>2315</v>
      </c>
      <c r="B928" s="208">
        <v>-160</v>
      </c>
      <c r="C928" s="208">
        <v>-46</v>
      </c>
      <c r="D928" t="s">
        <v>2316</v>
      </c>
      <c r="E928"/>
      <c r="F928"/>
      <c r="G928"/>
      <c r="H928"/>
      <c r="I928"/>
      <c r="J928"/>
      <c r="K928"/>
      <c r="L928"/>
      <c r="M928"/>
      <c r="N928"/>
    </row>
    <row r="929" spans="1:14" x14ac:dyDescent="0.75">
      <c r="A929" t="s">
        <v>2317</v>
      </c>
      <c r="B929" s="208">
        <v>84</v>
      </c>
      <c r="C929" s="208">
        <v>28</v>
      </c>
      <c r="D929" t="s">
        <v>2318</v>
      </c>
      <c r="E929"/>
      <c r="F929"/>
      <c r="G929"/>
      <c r="H929"/>
      <c r="I929"/>
      <c r="J929"/>
      <c r="K929"/>
      <c r="L929"/>
      <c r="M929"/>
      <c r="N929"/>
    </row>
    <row r="930" spans="1:14" x14ac:dyDescent="0.75">
      <c r="A930" t="s">
        <v>2319</v>
      </c>
      <c r="B930" s="208">
        <v>264</v>
      </c>
      <c r="C930" s="208">
        <v>265</v>
      </c>
      <c r="D930" t="s">
        <v>2320</v>
      </c>
      <c r="E930"/>
      <c r="F930"/>
      <c r="G930"/>
      <c r="H930"/>
      <c r="I930"/>
      <c r="J930"/>
      <c r="K930"/>
      <c r="L930"/>
      <c r="M930"/>
      <c r="N930"/>
    </row>
    <row r="931" spans="1:14" x14ac:dyDescent="0.75">
      <c r="A931" t="s">
        <v>2321</v>
      </c>
      <c r="B931" s="208">
        <v>1</v>
      </c>
      <c r="C931" s="208">
        <v>1</v>
      </c>
      <c r="D931" t="s">
        <v>2322</v>
      </c>
      <c r="E931"/>
      <c r="F931"/>
      <c r="G931"/>
      <c r="H931"/>
      <c r="I931"/>
      <c r="J931"/>
      <c r="K931"/>
      <c r="L931"/>
      <c r="M931"/>
      <c r="N931"/>
    </row>
    <row r="932" spans="1:14" x14ac:dyDescent="0.75">
      <c r="A932"/>
      <c r="B932"/>
      <c r="C932"/>
      <c r="D932" t="s">
        <v>2323</v>
      </c>
      <c r="E932"/>
      <c r="F932"/>
      <c r="G932"/>
      <c r="H932"/>
      <c r="I932"/>
      <c r="J932"/>
      <c r="K932"/>
      <c r="L932"/>
      <c r="M932"/>
      <c r="N932"/>
    </row>
    <row r="933" spans="1:14" x14ac:dyDescent="0.75">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bestFit="1" customWidth="1"/>
    <col min="23" max="16384" width="9.1328125" style="8"/>
  </cols>
  <sheetData>
    <row r="1" spans="1:5" x14ac:dyDescent="0.75">
      <c r="A1" s="537" t="s">
        <v>11</v>
      </c>
      <c r="B1" s="537"/>
      <c r="C1" s="537"/>
      <c r="D1" s="537"/>
      <c r="E1" s="537"/>
    </row>
    <row r="2" spans="1:5" x14ac:dyDescent="0.75">
      <c r="A2" s="538" t="s">
        <v>165</v>
      </c>
      <c r="B2" s="538"/>
      <c r="C2" s="538"/>
      <c r="D2" s="538"/>
      <c r="E2" s="538"/>
    </row>
    <row r="19" spans="1:5" x14ac:dyDescent="0.75">
      <c r="A19" s="8" t="s">
        <v>166</v>
      </c>
    </row>
    <row r="20" spans="1:5" x14ac:dyDescent="0.75">
      <c r="A20" s="8">
        <v>155400</v>
      </c>
      <c r="B20" s="8" t="s">
        <v>167</v>
      </c>
    </row>
    <row r="21" spans="1:5" x14ac:dyDescent="0.75">
      <c r="A21" s="538" t="s">
        <v>168</v>
      </c>
      <c r="B21" s="538"/>
      <c r="C21" s="538"/>
      <c r="D21" s="538"/>
      <c r="E21" s="538"/>
    </row>
    <row r="38" spans="1:5" x14ac:dyDescent="0.75">
      <c r="A38" s="8" t="s">
        <v>166</v>
      </c>
    </row>
    <row r="39" spans="1:5" x14ac:dyDescent="0.75">
      <c r="A39" s="8">
        <v>100800</v>
      </c>
      <c r="B39" s="8" t="s">
        <v>167</v>
      </c>
    </row>
    <row r="40" spans="1:5" x14ac:dyDescent="0.75">
      <c r="A40" s="538" t="s">
        <v>169</v>
      </c>
      <c r="B40" s="538"/>
      <c r="C40" s="538"/>
      <c r="D40" s="538"/>
      <c r="E40" s="538"/>
    </row>
    <row r="57" spans="1:5" ht="15.5" thickBot="1" x14ac:dyDescent="0.9">
      <c r="A57" s="8" t="s">
        <v>166</v>
      </c>
    </row>
    <row r="58" spans="1:5" ht="15.5" thickBot="1" x14ac:dyDescent="0.9">
      <c r="A58" s="10">
        <v>194000</v>
      </c>
      <c r="B58" s="8" t="s">
        <v>170</v>
      </c>
    </row>
    <row r="60" spans="1:5" x14ac:dyDescent="0.75">
      <c r="A60" s="537" t="s">
        <v>171</v>
      </c>
      <c r="B60" s="537"/>
      <c r="C60" s="537"/>
      <c r="D60" s="537"/>
      <c r="E60" s="537"/>
    </row>
    <row r="85" spans="1:37" s="11" customFormat="1" x14ac:dyDescent="0.7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395</v>
      </c>
      <c r="B88" s="13">
        <f>(B86-B85)/B85</f>
        <v>1.0254083484573502</v>
      </c>
    </row>
    <row r="89" spans="1:37" x14ac:dyDescent="0.75">
      <c r="A89" s="537" t="s">
        <v>172</v>
      </c>
      <c r="B89" s="537"/>
      <c r="C89" s="537"/>
      <c r="D89" s="537"/>
      <c r="E89" s="537"/>
    </row>
    <row r="90" spans="1:37" x14ac:dyDescent="0.75">
      <c r="A90" s="8">
        <v>6.6290250000000004</v>
      </c>
      <c r="B90" s="8" t="s">
        <v>399</v>
      </c>
      <c r="E90" s="8" t="s">
        <v>404</v>
      </c>
    </row>
    <row r="91" spans="1:37" x14ac:dyDescent="0.75">
      <c r="A91" s="8">
        <f>1/A90</f>
        <v>0.15085174667466181</v>
      </c>
      <c r="B91" s="8" t="s">
        <v>400</v>
      </c>
      <c r="E91" s="8" t="s">
        <v>177</v>
      </c>
    </row>
    <row r="92" spans="1:37" x14ac:dyDescent="0.75">
      <c r="A92" s="14">
        <v>0.5</v>
      </c>
      <c r="B92" s="8" t="s">
        <v>401</v>
      </c>
      <c r="E92" s="8" t="s">
        <v>405</v>
      </c>
    </row>
    <row r="93" spans="1:37" x14ac:dyDescent="0.75">
      <c r="A93" s="8">
        <f>A92*A91</f>
        <v>7.5425873337330904E-2</v>
      </c>
      <c r="B93" s="8" t="s">
        <v>402</v>
      </c>
      <c r="E93" s="8" t="s">
        <v>177</v>
      </c>
    </row>
    <row r="94" spans="1:37" x14ac:dyDescent="0.75">
      <c r="A94" s="8">
        <f>1/A93</f>
        <v>13.258050000000001</v>
      </c>
      <c r="B94" s="8" t="s">
        <v>403</v>
      </c>
      <c r="E94" s="8" t="s">
        <v>177</v>
      </c>
      <c r="J94" s="14"/>
    </row>
    <row r="95" spans="1:37" ht="15.5" thickBot="1" x14ac:dyDescent="0.9">
      <c r="A95" s="8">
        <v>8.0274920000000005</v>
      </c>
      <c r="B95" s="8" t="s">
        <v>397</v>
      </c>
      <c r="E95" s="8" t="s">
        <v>406</v>
      </c>
      <c r="J95" s="14"/>
    </row>
    <row r="96" spans="1:37" ht="15.5" thickBot="1" x14ac:dyDescent="0.9">
      <c r="A96" s="15">
        <f>(A94-A95)/A95</f>
        <v>0.65158059329115492</v>
      </c>
      <c r="B96" s="8" t="s">
        <v>398</v>
      </c>
      <c r="C96" s="16"/>
      <c r="E96" s="8" t="s">
        <v>177</v>
      </c>
    </row>
    <row r="98" spans="1:5" x14ac:dyDescent="0.75">
      <c r="A98" s="537" t="s">
        <v>173</v>
      </c>
      <c r="B98" s="537"/>
      <c r="C98" s="537"/>
      <c r="D98" s="537"/>
      <c r="E98" s="537"/>
    </row>
    <row r="99" spans="1:5" x14ac:dyDescent="0.75">
      <c r="A99" s="16">
        <v>0.3</v>
      </c>
      <c r="B99" s="14" t="s">
        <v>409</v>
      </c>
    </row>
    <row r="100" spans="1:5" x14ac:dyDescent="0.75">
      <c r="A100" s="8">
        <v>63.5</v>
      </c>
      <c r="B100" s="8" t="s">
        <v>410</v>
      </c>
    </row>
    <row r="101" spans="1:5" x14ac:dyDescent="0.75">
      <c r="A101" s="8">
        <f>1/A100</f>
        <v>1.5748031496062992E-2</v>
      </c>
      <c r="B101" s="8" t="s">
        <v>408</v>
      </c>
    </row>
    <row r="102" spans="1:5" x14ac:dyDescent="0.75">
      <c r="A102" s="17">
        <f>A101*(1-A99)</f>
        <v>1.1023622047244094E-2</v>
      </c>
      <c r="B102" s="8" t="s">
        <v>411</v>
      </c>
    </row>
    <row r="103" spans="1:5" x14ac:dyDescent="0.75">
      <c r="A103" s="17">
        <f>1/A102</f>
        <v>90.714285714285722</v>
      </c>
      <c r="B103" s="8" t="s">
        <v>415</v>
      </c>
    </row>
    <row r="104" spans="1:5" x14ac:dyDescent="0.75">
      <c r="A104" s="16">
        <v>0.35</v>
      </c>
      <c r="B104" s="8" t="s">
        <v>412</v>
      </c>
    </row>
    <row r="105" spans="1:5" x14ac:dyDescent="0.75">
      <c r="A105" s="8">
        <f>A102*(1-A104)</f>
        <v>7.1653543307086615E-3</v>
      </c>
      <c r="B105" s="8" t="s">
        <v>413</v>
      </c>
    </row>
    <row r="106" spans="1:5" ht="15.5" thickBot="1" x14ac:dyDescent="0.9">
      <c r="A106" s="8">
        <f>1/A105</f>
        <v>139.56043956043956</v>
      </c>
      <c r="B106" s="8" t="s">
        <v>414</v>
      </c>
    </row>
    <row r="107" spans="1:5" ht="15.5" thickBot="1" x14ac:dyDescent="0.9">
      <c r="A107" s="18">
        <f>(A106-A103)/A103</f>
        <v>0.53846153846153832</v>
      </c>
      <c r="B107" s="8" t="s">
        <v>416</v>
      </c>
    </row>
    <row r="108" spans="1:5" x14ac:dyDescent="0.75">
      <c r="A108" s="19"/>
    </row>
    <row r="109" spans="1:5" x14ac:dyDescent="0.75">
      <c r="A109" s="537" t="s">
        <v>175</v>
      </c>
      <c r="B109" s="537"/>
      <c r="C109" s="537"/>
      <c r="D109" s="537"/>
      <c r="E109" s="537"/>
    </row>
    <row r="110" spans="1:5" ht="15.5" thickBot="1" x14ac:dyDescent="0.9"/>
    <row r="111" spans="1:5" ht="15.5" thickBot="1" x14ac:dyDescent="0.9">
      <c r="A111" s="18">
        <f>A122</f>
        <v>0.20481927710843381</v>
      </c>
      <c r="B111" s="8" t="s">
        <v>418</v>
      </c>
    </row>
    <row r="113" spans="1:12" x14ac:dyDescent="0.75">
      <c r="A113" s="537" t="s">
        <v>174</v>
      </c>
      <c r="B113" s="537"/>
      <c r="C113" s="537"/>
      <c r="D113" s="537"/>
      <c r="E113" s="537"/>
    </row>
    <row r="114" spans="1:12" x14ac:dyDescent="0.75">
      <c r="A114" s="16">
        <v>0.2</v>
      </c>
      <c r="B114" s="14" t="s">
        <v>409</v>
      </c>
    </row>
    <row r="115" spans="1:12" x14ac:dyDescent="0.75">
      <c r="A115" s="8">
        <v>1.95</v>
      </c>
      <c r="B115" s="8" t="s">
        <v>417</v>
      </c>
    </row>
    <row r="116" spans="1:12" x14ac:dyDescent="0.75">
      <c r="A116" s="8">
        <f>1/A115</f>
        <v>0.51282051282051289</v>
      </c>
      <c r="B116" s="8" t="s">
        <v>408</v>
      </c>
    </row>
    <row r="117" spans="1:12" x14ac:dyDescent="0.75">
      <c r="A117" s="17">
        <f>A116*(1-A114)</f>
        <v>0.41025641025641035</v>
      </c>
      <c r="B117" s="8" t="s">
        <v>411</v>
      </c>
    </row>
    <row r="118" spans="1:12" x14ac:dyDescent="0.75">
      <c r="A118" s="17">
        <f>1/A117</f>
        <v>2.4374999999999996</v>
      </c>
      <c r="B118" s="8" t="s">
        <v>415</v>
      </c>
    </row>
    <row r="119" spans="1:12" x14ac:dyDescent="0.75">
      <c r="A119" s="16">
        <v>0.17</v>
      </c>
      <c r="B119" s="8" t="s">
        <v>412</v>
      </c>
    </row>
    <row r="120" spans="1:12" x14ac:dyDescent="0.75">
      <c r="A120" s="8">
        <f>A117*(1-A119)</f>
        <v>0.34051282051282056</v>
      </c>
      <c r="B120" s="8" t="s">
        <v>413</v>
      </c>
    </row>
    <row r="121" spans="1:12" ht="15.5" thickBot="1" x14ac:dyDescent="0.9">
      <c r="A121" s="8">
        <f>1/A120</f>
        <v>2.9367469879518069</v>
      </c>
      <c r="B121" s="8" t="s">
        <v>414</v>
      </c>
    </row>
    <row r="122" spans="1:12" ht="15.5" thickBot="1" x14ac:dyDescent="0.9">
      <c r="A122" s="18">
        <f>(A121-A118)/A118</f>
        <v>0.20481927710843381</v>
      </c>
      <c r="B122" s="8" t="s">
        <v>416</v>
      </c>
    </row>
    <row r="124" spans="1:12" x14ac:dyDescent="0.75">
      <c r="A124" s="537" t="s">
        <v>419</v>
      </c>
      <c r="B124" s="537"/>
      <c r="C124" s="537"/>
      <c r="D124" s="537"/>
      <c r="E124" s="537"/>
      <c r="J124" s="20"/>
    </row>
    <row r="125" spans="1:12" x14ac:dyDescent="0.75">
      <c r="A125" s="21">
        <v>4.4824543659231753E-4</v>
      </c>
      <c r="B125" s="8" t="s">
        <v>421</v>
      </c>
      <c r="K125" s="14"/>
      <c r="L125" s="14"/>
    </row>
    <row r="126" spans="1:12" x14ac:dyDescent="0.75">
      <c r="A126" s="8">
        <v>1.27</v>
      </c>
      <c r="B126" s="22" t="s">
        <v>425</v>
      </c>
      <c r="F126" s="23"/>
      <c r="J126" s="4"/>
      <c r="K126" s="21"/>
      <c r="L126" s="21"/>
    </row>
    <row r="127" spans="1:12" x14ac:dyDescent="0.75">
      <c r="A127" s="8">
        <f>(1/CONVERT(A125/A126,"mi","km")*0.00105505585)</f>
        <v>1.857438352962903</v>
      </c>
      <c r="B127" s="22" t="s">
        <v>422</v>
      </c>
      <c r="J127" s="24"/>
      <c r="K127" s="21"/>
      <c r="L127" s="21"/>
    </row>
    <row r="128" spans="1:12" x14ac:dyDescent="0.75">
      <c r="A128" s="8">
        <f>1/A127</f>
        <v>0.53837587578874124</v>
      </c>
      <c r="B128" s="22" t="s">
        <v>423</v>
      </c>
      <c r="F128" s="23"/>
      <c r="K128" s="16"/>
      <c r="L128" s="14"/>
    </row>
    <row r="129" spans="1:12" x14ac:dyDescent="0.75">
      <c r="A129" s="8">
        <v>1.07</v>
      </c>
      <c r="B129" s="8" t="s">
        <v>420</v>
      </c>
      <c r="F129" s="23"/>
      <c r="K129" s="16"/>
      <c r="L129" s="14"/>
    </row>
    <row r="130" spans="1:12" ht="15.5" thickBot="1" x14ac:dyDescent="0.9">
      <c r="A130" s="8">
        <f>1/A129</f>
        <v>0.93457943925233644</v>
      </c>
      <c r="B130" s="8" t="s">
        <v>424</v>
      </c>
      <c r="F130" s="23"/>
      <c r="K130" s="14"/>
      <c r="L130" s="14"/>
    </row>
    <row r="131" spans="1:12" ht="15.5" thickBot="1" x14ac:dyDescent="0.9">
      <c r="A131" s="18">
        <f>(A130-A128)/A128</f>
        <v>0.73592369435785332</v>
      </c>
      <c r="B131" s="8" t="s">
        <v>416</v>
      </c>
      <c r="F131" s="23"/>
    </row>
    <row r="133" spans="1:12" x14ac:dyDescent="0.75">
      <c r="A133" s="20"/>
      <c r="B133" s="14"/>
      <c r="C133" s="14"/>
    </row>
    <row r="134" spans="1:12" x14ac:dyDescent="0.75">
      <c r="A134" s="537" t="s">
        <v>105</v>
      </c>
      <c r="B134" s="537"/>
      <c r="C134" s="537"/>
      <c r="D134" s="537"/>
      <c r="E134" s="537"/>
    </row>
    <row r="135" spans="1:12" x14ac:dyDescent="0.75">
      <c r="A135" s="25" t="s">
        <v>437</v>
      </c>
      <c r="B135" s="26"/>
      <c r="C135" s="26"/>
      <c r="D135" s="26"/>
      <c r="E135" s="26"/>
      <c r="F135" s="26"/>
      <c r="G135" s="26"/>
    </row>
    <row r="136" spans="1:12" x14ac:dyDescent="0.75">
      <c r="A136" s="27"/>
      <c r="B136" s="534" t="s">
        <v>438</v>
      </c>
      <c r="C136" s="535"/>
      <c r="D136" s="535"/>
      <c r="E136" s="536"/>
      <c r="F136" s="26"/>
      <c r="G136" s="26"/>
    </row>
    <row r="137" spans="1:12" x14ac:dyDescent="0.75">
      <c r="A137" s="28"/>
      <c r="B137" s="534" t="s">
        <v>439</v>
      </c>
      <c r="C137" s="536"/>
      <c r="D137" s="534" t="s">
        <v>440</v>
      </c>
      <c r="E137" s="536"/>
      <c r="F137" s="26"/>
      <c r="G137" s="26"/>
    </row>
    <row r="138" spans="1:12" x14ac:dyDescent="0.75">
      <c r="A138" s="29" t="s">
        <v>441</v>
      </c>
      <c r="B138" s="30" t="s">
        <v>442</v>
      </c>
      <c r="C138" s="30" t="s">
        <v>443</v>
      </c>
      <c r="D138" s="30" t="s">
        <v>442</v>
      </c>
      <c r="E138" s="30" t="s">
        <v>443</v>
      </c>
      <c r="F138" s="26"/>
      <c r="G138" s="31" t="s">
        <v>444</v>
      </c>
    </row>
    <row r="139" spans="1:12" x14ac:dyDescent="0.75">
      <c r="A139" s="32" t="s">
        <v>445</v>
      </c>
      <c r="B139" s="33">
        <v>95</v>
      </c>
      <c r="C139" s="34">
        <v>95</v>
      </c>
      <c r="D139" s="33">
        <v>50</v>
      </c>
      <c r="E139" s="34">
        <v>50</v>
      </c>
      <c r="F139" s="31" t="s">
        <v>130</v>
      </c>
      <c r="G139" s="26">
        <f>(C139-E139)/C139</f>
        <v>0.47368421052631576</v>
      </c>
    </row>
    <row r="140" spans="1:12" x14ac:dyDescent="0.75">
      <c r="A140" s="35" t="s">
        <v>446</v>
      </c>
      <c r="B140" s="36">
        <v>100</v>
      </c>
      <c r="C140" s="37">
        <v>100</v>
      </c>
      <c r="D140" s="36">
        <v>70</v>
      </c>
      <c r="E140" s="37">
        <v>70</v>
      </c>
      <c r="F140" s="31" t="s">
        <v>130</v>
      </c>
      <c r="G140" s="26">
        <f t="shared" ref="G140:G156" si="0">(C140-E140)/C140</f>
        <v>0.3</v>
      </c>
    </row>
    <row r="141" spans="1:12" x14ac:dyDescent="0.75">
      <c r="A141" s="35" t="s">
        <v>447</v>
      </c>
      <c r="B141" s="36">
        <v>95</v>
      </c>
      <c r="C141" s="37">
        <v>95</v>
      </c>
      <c r="D141" s="36">
        <v>50</v>
      </c>
      <c r="E141" s="37">
        <v>50</v>
      </c>
      <c r="F141" s="31" t="s">
        <v>130</v>
      </c>
      <c r="G141" s="26">
        <f t="shared" si="0"/>
        <v>0.47368421052631576</v>
      </c>
    </row>
    <row r="142" spans="1:12" x14ac:dyDescent="0.75">
      <c r="A142" s="35" t="s">
        <v>448</v>
      </c>
      <c r="B142" s="36">
        <v>105</v>
      </c>
      <c r="C142" s="37">
        <v>105</v>
      </c>
      <c r="D142" s="36">
        <v>110</v>
      </c>
      <c r="E142" s="37">
        <v>110</v>
      </c>
      <c r="F142" s="38" t="s">
        <v>464</v>
      </c>
      <c r="G142" s="26">
        <f t="shared" si="0"/>
        <v>-4.7619047619047616E-2</v>
      </c>
    </row>
    <row r="143" spans="1:12" x14ac:dyDescent="0.75">
      <c r="A143" s="35" t="s">
        <v>449</v>
      </c>
      <c r="B143" s="36">
        <v>80</v>
      </c>
      <c r="C143" s="37">
        <v>80</v>
      </c>
      <c r="D143" s="36">
        <v>35</v>
      </c>
      <c r="E143" s="37">
        <v>35</v>
      </c>
      <c r="F143" s="31" t="s">
        <v>130</v>
      </c>
      <c r="G143" s="26">
        <f t="shared" si="0"/>
        <v>0.5625</v>
      </c>
    </row>
    <row r="144" spans="1:12" x14ac:dyDescent="0.75">
      <c r="A144" s="35" t="s">
        <v>450</v>
      </c>
      <c r="B144" s="36">
        <v>70</v>
      </c>
      <c r="C144" s="37">
        <v>70</v>
      </c>
      <c r="D144" s="36">
        <v>50</v>
      </c>
      <c r="E144" s="37">
        <v>50</v>
      </c>
      <c r="F144" s="31" t="s">
        <v>130</v>
      </c>
      <c r="G144" s="26">
        <f t="shared" si="0"/>
        <v>0.2857142857142857</v>
      </c>
    </row>
    <row r="145" spans="1:9" x14ac:dyDescent="0.75">
      <c r="A145" s="35" t="s">
        <v>451</v>
      </c>
      <c r="B145" s="36">
        <v>90</v>
      </c>
      <c r="C145" s="37">
        <v>90</v>
      </c>
      <c r="D145" s="36">
        <v>80</v>
      </c>
      <c r="E145" s="37">
        <v>80</v>
      </c>
      <c r="F145" s="31" t="s">
        <v>452</v>
      </c>
      <c r="G145" s="26">
        <f t="shared" si="0"/>
        <v>0.1111111111111111</v>
      </c>
    </row>
    <row r="146" spans="1:9" x14ac:dyDescent="0.75">
      <c r="A146" s="35" t="s">
        <v>453</v>
      </c>
      <c r="B146" s="36">
        <v>100</v>
      </c>
      <c r="C146" s="37">
        <v>100</v>
      </c>
      <c r="D146" s="36">
        <v>90</v>
      </c>
      <c r="E146" s="37">
        <v>90</v>
      </c>
      <c r="F146" s="31" t="s">
        <v>130</v>
      </c>
      <c r="G146" s="26">
        <f t="shared" si="0"/>
        <v>0.1</v>
      </c>
    </row>
    <row r="147" spans="1:9" x14ac:dyDescent="0.75">
      <c r="A147" s="35" t="s">
        <v>454</v>
      </c>
      <c r="B147" s="36">
        <v>80</v>
      </c>
      <c r="C147" s="37">
        <v>80</v>
      </c>
      <c r="D147" s="36">
        <v>40</v>
      </c>
      <c r="E147" s="37">
        <v>40</v>
      </c>
      <c r="F147" s="31" t="s">
        <v>130</v>
      </c>
      <c r="G147" s="26">
        <f t="shared" si="0"/>
        <v>0.5</v>
      </c>
    </row>
    <row r="148" spans="1:9" x14ac:dyDescent="0.75">
      <c r="A148" s="35" t="s">
        <v>455</v>
      </c>
      <c r="B148" s="36">
        <v>80</v>
      </c>
      <c r="C148" s="37">
        <v>80</v>
      </c>
      <c r="D148" s="36">
        <v>50</v>
      </c>
      <c r="E148" s="37">
        <v>50</v>
      </c>
      <c r="F148" s="31" t="s">
        <v>130</v>
      </c>
      <c r="G148" s="26">
        <f t="shared" si="0"/>
        <v>0.375</v>
      </c>
    </row>
    <row r="149" spans="1:9" x14ac:dyDescent="0.75">
      <c r="A149" s="35" t="s">
        <v>456</v>
      </c>
      <c r="B149" s="36">
        <v>90</v>
      </c>
      <c r="C149" s="37">
        <v>90</v>
      </c>
      <c r="D149" s="36">
        <v>80</v>
      </c>
      <c r="E149" s="37">
        <v>80</v>
      </c>
      <c r="F149" s="31" t="s">
        <v>452</v>
      </c>
      <c r="G149" s="26">
        <f t="shared" si="0"/>
        <v>0.1111111111111111</v>
      </c>
    </row>
    <row r="150" spans="1:9" x14ac:dyDescent="0.75">
      <c r="A150" s="35" t="s">
        <v>457</v>
      </c>
      <c r="B150" s="36">
        <v>95</v>
      </c>
      <c r="C150" s="37">
        <v>95</v>
      </c>
      <c r="D150" s="36">
        <v>90</v>
      </c>
      <c r="E150" s="37">
        <v>90</v>
      </c>
      <c r="F150" s="38" t="s">
        <v>464</v>
      </c>
      <c r="G150" s="26">
        <f t="shared" si="0"/>
        <v>5.2631578947368418E-2</v>
      </c>
    </row>
    <row r="151" spans="1:9" x14ac:dyDescent="0.75">
      <c r="A151" s="35" t="s">
        <v>458</v>
      </c>
      <c r="B151" s="36">
        <v>95</v>
      </c>
      <c r="C151" s="37">
        <v>95</v>
      </c>
      <c r="D151" s="36">
        <v>90</v>
      </c>
      <c r="E151" s="37">
        <v>90</v>
      </c>
      <c r="F151" s="38" t="s">
        <v>464</v>
      </c>
      <c r="G151" s="26">
        <f t="shared" si="0"/>
        <v>5.2631578947368418E-2</v>
      </c>
    </row>
    <row r="152" spans="1:9" x14ac:dyDescent="0.75">
      <c r="A152" s="35" t="s">
        <v>459</v>
      </c>
      <c r="B152" s="36">
        <v>80</v>
      </c>
      <c r="C152" s="37">
        <v>50</v>
      </c>
      <c r="D152" s="36">
        <v>30</v>
      </c>
      <c r="E152" s="37">
        <v>30</v>
      </c>
      <c r="F152" s="31" t="s">
        <v>129</v>
      </c>
      <c r="G152" s="26">
        <f>(C152-E152)/C152</f>
        <v>0.4</v>
      </c>
    </row>
    <row r="153" spans="1:9" x14ac:dyDescent="0.75">
      <c r="A153" s="35" t="s">
        <v>460</v>
      </c>
      <c r="B153" s="36">
        <v>90</v>
      </c>
      <c r="C153" s="37">
        <v>90</v>
      </c>
      <c r="D153" s="36">
        <v>70</v>
      </c>
      <c r="E153" s="37">
        <v>70</v>
      </c>
      <c r="F153" s="31" t="s">
        <v>126</v>
      </c>
      <c r="G153" s="26">
        <f t="shared" si="0"/>
        <v>0.22222222222222221</v>
      </c>
    </row>
    <row r="154" spans="1:9" x14ac:dyDescent="0.75">
      <c r="A154" s="35" t="s">
        <v>461</v>
      </c>
      <c r="B154" s="36">
        <v>95</v>
      </c>
      <c r="C154" s="37">
        <v>90</v>
      </c>
      <c r="D154" s="36">
        <v>80</v>
      </c>
      <c r="E154" s="37">
        <v>80</v>
      </c>
      <c r="F154" s="38" t="s">
        <v>464</v>
      </c>
      <c r="G154" s="26">
        <f t="shared" si="0"/>
        <v>0.1111111111111111</v>
      </c>
      <c r="I154" s="39"/>
    </row>
    <row r="155" spans="1:9" x14ac:dyDescent="0.75">
      <c r="A155" s="35" t="s">
        <v>462</v>
      </c>
      <c r="B155" s="36">
        <v>80</v>
      </c>
      <c r="C155" s="37">
        <v>65</v>
      </c>
      <c r="D155" s="36">
        <v>60</v>
      </c>
      <c r="E155" s="37">
        <v>30</v>
      </c>
      <c r="F155" s="31" t="s">
        <v>127</v>
      </c>
      <c r="G155" s="26">
        <f t="shared" si="0"/>
        <v>0.53846153846153844</v>
      </c>
    </row>
    <row r="156" spans="1:9" x14ac:dyDescent="0.75">
      <c r="A156" s="40" t="s">
        <v>463</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452</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37" t="s">
        <v>178</v>
      </c>
      <c r="B165" s="537"/>
      <c r="C165" s="537"/>
      <c r="D165" s="537"/>
      <c r="E165" s="537"/>
    </row>
    <row r="166" spans="1:7" ht="15.5" thickBot="1" x14ac:dyDescent="0.9">
      <c r="A166" s="22" t="s">
        <v>179</v>
      </c>
      <c r="B166" s="16">
        <v>0.4</v>
      </c>
    </row>
    <row r="167" spans="1:7" ht="15.5" thickBot="1" x14ac:dyDescent="0.9">
      <c r="A167" s="8" t="s">
        <v>180</v>
      </c>
      <c r="B167" s="43">
        <f>(1+B166)^(1/(2020-2010))-1</f>
        <v>3.4219694129380196E-2</v>
      </c>
    </row>
    <row r="168" spans="1:7" x14ac:dyDescent="0.75">
      <c r="B168" s="44"/>
    </row>
    <row r="169" spans="1:7" x14ac:dyDescent="0.75">
      <c r="A169" s="537" t="s">
        <v>426</v>
      </c>
      <c r="B169" s="537"/>
    </row>
    <row r="170" spans="1:7" x14ac:dyDescent="0.75">
      <c r="A170" s="22" t="s">
        <v>427</v>
      </c>
      <c r="B170" s="45">
        <v>972.7</v>
      </c>
    </row>
    <row r="171" spans="1:7" ht="15.5" thickBot="1" x14ac:dyDescent="0.9">
      <c r="A171" s="22" t="s">
        <v>428</v>
      </c>
      <c r="B171" s="46">
        <f>400.9+53.5+276.5+255.7+63.5+462.5+B170+975.4+227.6+436.5</f>
        <v>4124.8</v>
      </c>
    </row>
    <row r="172" spans="1:7" ht="15.5" thickBot="1" x14ac:dyDescent="0.9">
      <c r="A172" s="22" t="s">
        <v>429</v>
      </c>
      <c r="B172" s="43">
        <f>B170/B171</f>
        <v>0.23581749418153608</v>
      </c>
    </row>
    <row r="173" spans="1:7" x14ac:dyDescent="0.75">
      <c r="B173" s="44"/>
    </row>
    <row r="174" spans="1:7" x14ac:dyDescent="0.75">
      <c r="A174" s="537" t="s">
        <v>187</v>
      </c>
      <c r="B174" s="537"/>
      <c r="C174" s="537"/>
      <c r="D174" s="537"/>
      <c r="E174" s="537"/>
    </row>
    <row r="175" spans="1:7" ht="15.5" thickBot="1" x14ac:dyDescent="0.9">
      <c r="A175" s="22" t="s">
        <v>436</v>
      </c>
      <c r="B175" s="44">
        <v>0.1246</v>
      </c>
    </row>
    <row r="176" spans="1:7" ht="15.5" thickBot="1" x14ac:dyDescent="0.9">
      <c r="A176" s="22" t="s">
        <v>431</v>
      </c>
      <c r="B176" s="43">
        <f>1-B175</f>
        <v>0.87539999999999996</v>
      </c>
    </row>
    <row r="178" spans="1:5" x14ac:dyDescent="0.75">
      <c r="A178" s="537" t="s">
        <v>181</v>
      </c>
      <c r="B178" s="537"/>
      <c r="C178" s="537"/>
      <c r="D178" s="537"/>
      <c r="E178" s="537"/>
    </row>
    <row r="179" spans="1:5" x14ac:dyDescent="0.75">
      <c r="A179" s="24" t="s">
        <v>433</v>
      </c>
      <c r="B179" s="8">
        <v>197000</v>
      </c>
    </row>
    <row r="180" spans="1:5" ht="15.5" thickBot="1" x14ac:dyDescent="0.9">
      <c r="A180" s="8" t="s">
        <v>434</v>
      </c>
      <c r="B180" s="8">
        <v>175000</v>
      </c>
    </row>
    <row r="181" spans="1:5" ht="15.5" thickBot="1" x14ac:dyDescent="0.9">
      <c r="A181" s="8" t="s">
        <v>182</v>
      </c>
      <c r="B181" s="18">
        <f>B179/B180</f>
        <v>1.1257142857142857</v>
      </c>
    </row>
    <row r="183" spans="1:5" x14ac:dyDescent="0.75">
      <c r="A183" s="537" t="s">
        <v>183</v>
      </c>
      <c r="B183" s="537"/>
      <c r="C183" s="537"/>
      <c r="D183" s="537"/>
      <c r="E183" s="537"/>
    </row>
    <row r="184" spans="1:5" x14ac:dyDescent="0.75">
      <c r="A184" s="22" t="s">
        <v>2332</v>
      </c>
      <c r="B184" s="209">
        <v>1.2E-2</v>
      </c>
    </row>
    <row r="185" spans="1:5" x14ac:dyDescent="0.75">
      <c r="A185" s="22" t="s">
        <v>2333</v>
      </c>
      <c r="B185" s="209">
        <v>2.4E-2</v>
      </c>
    </row>
    <row r="186" spans="1:5" x14ac:dyDescent="0.75">
      <c r="A186" s="22" t="s">
        <v>2334</v>
      </c>
      <c r="B186" s="8">
        <f>2050-2018+1</f>
        <v>33</v>
      </c>
    </row>
    <row r="187" spans="1:5" x14ac:dyDescent="0.75">
      <c r="A187" s="22" t="s">
        <v>2335</v>
      </c>
      <c r="B187" s="14">
        <f>(1-B184)^B186</f>
        <v>0.67139665221009714</v>
      </c>
    </row>
    <row r="188" spans="1:5" ht="15.5" thickBot="1" x14ac:dyDescent="0.9">
      <c r="A188" s="22" t="s">
        <v>2336</v>
      </c>
      <c r="B188" s="14">
        <f>(1-B185)^B186</f>
        <v>0.44858421050781644</v>
      </c>
    </row>
    <row r="189" spans="1:5" ht="15.5" thickBot="1" x14ac:dyDescent="0.9">
      <c r="A189" s="22" t="s">
        <v>2337</v>
      </c>
      <c r="B189" s="18">
        <f>(B187-B188)/B187</f>
        <v>0.33186409400289502</v>
      </c>
    </row>
    <row r="191" spans="1:5" x14ac:dyDescent="0.75">
      <c r="A191" s="537" t="s">
        <v>197</v>
      </c>
      <c r="B191" s="537"/>
      <c r="C191" s="537"/>
      <c r="D191" s="537"/>
      <c r="E191" s="537"/>
    </row>
    <row r="192" spans="1:5" x14ac:dyDescent="0.75">
      <c r="A192" s="20" t="s">
        <v>189</v>
      </c>
      <c r="B192" s="20" t="s">
        <v>190</v>
      </c>
      <c r="C192" s="20"/>
    </row>
    <row r="193" spans="1:9" x14ac:dyDescent="0.75">
      <c r="A193" s="8" t="s">
        <v>191</v>
      </c>
      <c r="B193" s="21">
        <v>15277777.777777778</v>
      </c>
      <c r="C193" s="8" t="s">
        <v>192</v>
      </c>
    </row>
    <row r="194" spans="1:9" x14ac:dyDescent="0.75">
      <c r="A194" s="8" t="s">
        <v>193</v>
      </c>
      <c r="B194" s="21">
        <f>3.4*10^6</f>
        <v>3400000</v>
      </c>
      <c r="C194" s="47"/>
    </row>
    <row r="195" spans="1:9" x14ac:dyDescent="0.75">
      <c r="A195" s="8" t="s">
        <v>194</v>
      </c>
      <c r="B195" s="8">
        <v>2</v>
      </c>
    </row>
    <row r="196" spans="1:9" ht="15.5" thickBot="1" x14ac:dyDescent="0.9">
      <c r="A196" s="8" t="s">
        <v>195</v>
      </c>
      <c r="B196" s="21">
        <f>B195*B194</f>
        <v>6800000</v>
      </c>
    </row>
    <row r="197" spans="1:9" ht="15.5" thickBot="1" x14ac:dyDescent="0.9">
      <c r="A197" s="8" t="s">
        <v>196</v>
      </c>
      <c r="B197" s="18">
        <f>B196/B193</f>
        <v>0.44509090909090909</v>
      </c>
    </row>
    <row r="199" spans="1:9" x14ac:dyDescent="0.75">
      <c r="A199" s="306" t="s">
        <v>3241</v>
      </c>
    </row>
    <row r="201" spans="1:9" x14ac:dyDescent="0.75">
      <c r="A201" s="308" t="s">
        <v>3262</v>
      </c>
      <c r="B201" s="533" t="s">
        <v>3245</v>
      </c>
      <c r="C201" s="533"/>
      <c r="D201" s="533"/>
      <c r="E201" s="533"/>
      <c r="F201" s="533"/>
      <c r="G201" s="533"/>
      <c r="H201" s="533"/>
      <c r="I201" s="533"/>
    </row>
    <row r="202" spans="1:9" x14ac:dyDescent="0.75">
      <c r="A202" s="207" t="s">
        <v>3246</v>
      </c>
      <c r="B202" s="207" t="s">
        <v>3247</v>
      </c>
      <c r="C202" s="207" t="s">
        <v>3248</v>
      </c>
      <c r="D202" s="207" t="s">
        <v>3249</v>
      </c>
      <c r="E202" s="207" t="s">
        <v>2462</v>
      </c>
      <c r="F202" s="207" t="s">
        <v>90</v>
      </c>
      <c r="G202" s="207" t="s">
        <v>3250</v>
      </c>
      <c r="H202" s="207" t="s">
        <v>3251</v>
      </c>
      <c r="I202" s="207" t="s">
        <v>3252</v>
      </c>
    </row>
    <row r="203" spans="1:9" x14ac:dyDescent="0.75">
      <c r="A203" s="207" t="s">
        <v>3253</v>
      </c>
      <c r="B203" s="216">
        <v>0</v>
      </c>
      <c r="C203" s="216">
        <v>6</v>
      </c>
      <c r="D203" s="216">
        <v>9</v>
      </c>
      <c r="E203" s="216">
        <v>25</v>
      </c>
      <c r="F203" s="216">
        <v>21</v>
      </c>
      <c r="G203" s="216">
        <v>215</v>
      </c>
      <c r="H203" s="216">
        <v>81</v>
      </c>
      <c r="I203" s="216">
        <v>134</v>
      </c>
    </row>
    <row r="204" spans="1:9" x14ac:dyDescent="0.75">
      <c r="A204" s="207" t="s">
        <v>3254</v>
      </c>
      <c r="B204" s="216">
        <v>4</v>
      </c>
      <c r="C204" s="216">
        <v>3</v>
      </c>
      <c r="D204" s="216">
        <v>15</v>
      </c>
      <c r="E204" s="216">
        <v>40</v>
      </c>
      <c r="F204" s="216">
        <v>43</v>
      </c>
      <c r="G204" s="216">
        <v>163</v>
      </c>
      <c r="H204" s="216">
        <v>56</v>
      </c>
      <c r="I204" s="216">
        <v>94</v>
      </c>
    </row>
    <row r="205" spans="1:9" ht="15.5" thickBot="1" x14ac:dyDescent="0.9">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6" t="s">
        <v>3256</v>
      </c>
      <c r="B206" s="18">
        <f>SUM(G205:H205)/SUM(G203:H203)</f>
        <v>-0.26013513513513514</v>
      </c>
    </row>
    <row r="207" spans="1:9" ht="15.5" thickBot="1" x14ac:dyDescent="0.9">
      <c r="A207" s="279" t="s">
        <v>3257</v>
      </c>
      <c r="B207" s="18">
        <f>I205/I203</f>
        <v>-0.29850746268656714</v>
      </c>
    </row>
    <row r="209" spans="1:9" x14ac:dyDescent="0.75">
      <c r="A209" s="308" t="s">
        <v>3263</v>
      </c>
      <c r="B209" s="533" t="s">
        <v>3245</v>
      </c>
      <c r="C209" s="533"/>
      <c r="D209" s="533"/>
      <c r="E209" s="533"/>
      <c r="F209" s="533"/>
      <c r="G209" s="533"/>
      <c r="H209" s="533"/>
      <c r="I209" s="533"/>
    </row>
    <row r="210" spans="1:9" x14ac:dyDescent="0.75">
      <c r="A210" s="207" t="s">
        <v>3246</v>
      </c>
      <c r="B210" s="207" t="s">
        <v>3247</v>
      </c>
      <c r="C210" s="207" t="s">
        <v>3248</v>
      </c>
      <c r="D210" s="207" t="s">
        <v>3249</v>
      </c>
      <c r="E210" s="207" t="s">
        <v>2462</v>
      </c>
      <c r="F210" s="207" t="s">
        <v>90</v>
      </c>
      <c r="G210" s="207" t="s">
        <v>3250</v>
      </c>
      <c r="H210" s="207" t="s">
        <v>3251</v>
      </c>
      <c r="I210" s="207" t="s">
        <v>3252</v>
      </c>
    </row>
    <row r="211" spans="1:9" x14ac:dyDescent="0.75">
      <c r="A211" s="207" t="s">
        <v>3253</v>
      </c>
      <c r="B211" s="216">
        <v>0</v>
      </c>
      <c r="C211" s="216">
        <v>17</v>
      </c>
      <c r="D211" s="216">
        <v>18</v>
      </c>
      <c r="E211" s="216">
        <v>22</v>
      </c>
      <c r="F211" s="216">
        <v>12</v>
      </c>
      <c r="G211" s="216">
        <v>73</v>
      </c>
      <c r="H211" s="216">
        <v>21</v>
      </c>
      <c r="I211" s="216">
        <v>21</v>
      </c>
    </row>
    <row r="212" spans="1:9" x14ac:dyDescent="0.75">
      <c r="A212" s="207" t="s">
        <v>3254</v>
      </c>
      <c r="B212" s="216">
        <v>0</v>
      </c>
      <c r="C212" s="216">
        <v>15</v>
      </c>
      <c r="D212" s="216">
        <v>22</v>
      </c>
      <c r="E212" s="216">
        <v>39</v>
      </c>
      <c r="F212" s="216">
        <v>23</v>
      </c>
      <c r="G212" s="216">
        <v>51</v>
      </c>
      <c r="H212" s="216">
        <v>17</v>
      </c>
      <c r="I212" s="216">
        <v>19</v>
      </c>
    </row>
    <row r="213" spans="1:9" ht="15.5" thickBot="1" x14ac:dyDescent="0.9">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6" t="s">
        <v>3256</v>
      </c>
      <c r="B214" s="18">
        <f>SUM(G213:H213)/SUM(G211:H211)</f>
        <v>-0.27659574468085107</v>
      </c>
    </row>
    <row r="215" spans="1:9" ht="15.5" thickBot="1" x14ac:dyDescent="0.9">
      <c r="A215" s="279" t="s">
        <v>3257</v>
      </c>
      <c r="B215" s="18">
        <f>I213/I211</f>
        <v>-9.5238095238095233E-2</v>
      </c>
    </row>
    <row r="217" spans="1:9" x14ac:dyDescent="0.75">
      <c r="A217" s="307" t="s">
        <v>3264</v>
      </c>
      <c r="B217" s="533" t="s">
        <v>3245</v>
      </c>
      <c r="C217" s="533"/>
      <c r="D217" s="533"/>
      <c r="E217" s="533"/>
    </row>
    <row r="218" spans="1:9" x14ac:dyDescent="0.75">
      <c r="A218" s="207" t="s">
        <v>3246</v>
      </c>
      <c r="B218" s="207" t="s">
        <v>3258</v>
      </c>
      <c r="C218" s="207" t="s">
        <v>3259</v>
      </c>
      <c r="D218" s="207" t="s">
        <v>3260</v>
      </c>
      <c r="E218" s="207" t="s">
        <v>90</v>
      </c>
    </row>
    <row r="219" spans="1:9" x14ac:dyDescent="0.75">
      <c r="A219" s="207" t="s">
        <v>3253</v>
      </c>
      <c r="B219" s="216">
        <v>112</v>
      </c>
      <c r="C219" s="216">
        <v>16</v>
      </c>
      <c r="D219" s="216">
        <v>9</v>
      </c>
      <c r="E219" s="216">
        <v>134</v>
      </c>
    </row>
    <row r="220" spans="1:9" x14ac:dyDescent="0.75">
      <c r="A220" s="207" t="s">
        <v>3254</v>
      </c>
      <c r="B220" s="216">
        <v>87</v>
      </c>
      <c r="C220" s="216">
        <v>17</v>
      </c>
      <c r="D220" s="216">
        <v>9</v>
      </c>
      <c r="E220" s="216">
        <v>151</v>
      </c>
    </row>
    <row r="221" spans="1:9" ht="15.5" thickBot="1" x14ac:dyDescent="0.9">
      <c r="A221" s="48" t="s">
        <v>3255</v>
      </c>
      <c r="B221" s="8">
        <f>B220-B219</f>
        <v>-25</v>
      </c>
      <c r="C221" s="8">
        <f t="shared" ref="C221:E221" si="9">C220-C219</f>
        <v>1</v>
      </c>
      <c r="D221" s="8">
        <f t="shared" si="9"/>
        <v>0</v>
      </c>
      <c r="E221" s="8">
        <f t="shared" si="9"/>
        <v>17</v>
      </c>
    </row>
    <row r="222" spans="1:9" ht="15.5" thickBot="1" x14ac:dyDescent="0.9">
      <c r="A222" s="279" t="s">
        <v>3261</v>
      </c>
      <c r="B222" s="18">
        <f>B221/B219</f>
        <v>-0.22321428571428573</v>
      </c>
    </row>
    <row r="226" spans="1:9" x14ac:dyDescent="0.75">
      <c r="A226" s="216"/>
      <c r="B226" s="216"/>
      <c r="C226" s="216"/>
      <c r="D226" s="216"/>
      <c r="E226" s="216"/>
      <c r="F226" s="216"/>
      <c r="G226" s="216"/>
      <c r="H226" s="216"/>
      <c r="I226" s="216"/>
    </row>
    <row r="227" spans="1:9" x14ac:dyDescent="0.75">
      <c r="A227" s="216"/>
      <c r="B227" s="216"/>
      <c r="C227" s="216"/>
      <c r="D227" s="216"/>
      <c r="E227" s="216"/>
      <c r="F227" s="216"/>
      <c r="G227" s="216"/>
      <c r="H227" s="216"/>
      <c r="I227" s="21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2021-08-05T17:33:03Z</dcterms:modified>
</cp:coreProperties>
</file>