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AVIC/"/>
    </mc:Choice>
  </mc:AlternateContent>
  <xr:revisionPtr revIDLastSave="0" documentId="8_{C20EBFEE-F5C0-0641-BBF9-3DFDDADCC656}" xr6:coauthVersionLast="47" xr6:coauthVersionMax="47" xr10:uidLastSave="{00000000-0000-0000-0000-000000000000}"/>
  <bookViews>
    <workbookView xWindow="0" yWindow="500" windowWidth="22500" windowHeight="15880" activeTab="3" xr2:uid="{D78DFE5E-0A7F-4A12-AD34-4FEABB0CFCE7}"/>
  </bookViews>
  <sheets>
    <sheet name="About" sheetId="1" r:id="rId1"/>
    <sheet name="State Downscale" sheetId="4" r:id="rId2"/>
    <sheet name="Data" sheetId="3" r:id="rId3"/>
    <sheet name="AV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7" i="2" s="1"/>
  <c r="B2" i="1"/>
  <c r="B2" i="2" l="1"/>
  <c r="B3" i="2"/>
  <c r="C2" i="2"/>
  <c r="C3" i="2"/>
  <c r="D52" i="4"/>
  <c r="E52" i="4" s="1"/>
  <c r="F52" i="4" s="1"/>
  <c r="D51" i="4"/>
  <c r="E51" i="4" s="1"/>
  <c r="F51" i="4" s="1"/>
  <c r="E50" i="4"/>
  <c r="F50" i="4" s="1"/>
  <c r="D50" i="4"/>
  <c r="D49" i="4"/>
  <c r="E49" i="4" s="1"/>
  <c r="F49" i="4" s="1"/>
  <c r="D48" i="4"/>
  <c r="E48" i="4" s="1"/>
  <c r="F48" i="4" s="1"/>
  <c r="F47" i="4"/>
  <c r="E47" i="4"/>
  <c r="D47" i="4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E42" i="4"/>
  <c r="F42" i="4" s="1"/>
  <c r="D42" i="4"/>
  <c r="D41" i="4"/>
  <c r="E41" i="4" s="1"/>
  <c r="F41" i="4" s="1"/>
  <c r="D40" i="4"/>
  <c r="E40" i="4" s="1"/>
  <c r="F40" i="4" s="1"/>
  <c r="F39" i="4"/>
  <c r="E39" i="4"/>
  <c r="D39" i="4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E34" i="4"/>
  <c r="F34" i="4" s="1"/>
  <c r="D34" i="4"/>
  <c r="D33" i="4"/>
  <c r="E33" i="4" s="1"/>
  <c r="F33" i="4" s="1"/>
  <c r="D32" i="4"/>
  <c r="E32" i="4" s="1"/>
  <c r="F32" i="4" s="1"/>
  <c r="F31" i="4"/>
  <c r="E31" i="4"/>
  <c r="D31" i="4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E26" i="4"/>
  <c r="F26" i="4" s="1"/>
  <c r="D26" i="4"/>
  <c r="D25" i="4"/>
  <c r="E25" i="4" s="1"/>
  <c r="F25" i="4" s="1"/>
  <c r="D24" i="4"/>
  <c r="E24" i="4" s="1"/>
  <c r="F24" i="4" s="1"/>
  <c r="F23" i="4"/>
  <c r="E23" i="4"/>
  <c r="D23" i="4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E18" i="4"/>
  <c r="F18" i="4" s="1"/>
  <c r="D18" i="4"/>
  <c r="D17" i="4"/>
  <c r="E17" i="4" s="1"/>
  <c r="F17" i="4" s="1"/>
  <c r="D16" i="4"/>
  <c r="E16" i="4" s="1"/>
  <c r="F16" i="4" s="1"/>
  <c r="F15" i="4"/>
  <c r="E15" i="4"/>
  <c r="D15" i="4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E10" i="4"/>
  <c r="F10" i="4" s="1"/>
  <c r="D10" i="4"/>
  <c r="D9" i="4"/>
  <c r="E9" i="4" s="1"/>
  <c r="F9" i="4" s="1"/>
  <c r="D8" i="4"/>
  <c r="E8" i="4" s="1"/>
  <c r="F8" i="4" s="1"/>
  <c r="F7" i="4"/>
  <c r="E7" i="4"/>
  <c r="D7" i="4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A48" i="1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<sst xmlns="http://schemas.openxmlformats.org/spreadsheetml/2006/main" count="366" uniqueCount="248">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</sst>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G51"/>
  <sheetViews>
    <sheetView workbookViewId="0">
      <selection activeCell="B38" sqref="B38"/>
    </sheetView>
  </sheetViews>
  <sheetFormatPr baseColWidth="10" defaultColWidth="8.83203125" defaultRowHeight="15" x14ac:dyDescent="0.2"/>
  <cols>
    <col min="2" max="2" width="60" customWidth="1"/>
  </cols>
  <sheetData>
    <row r="1" spans="1:7" x14ac:dyDescent="0.2">
      <c r="A1" s="1" t="s">
        <v>0</v>
      </c>
      <c r="B1" t="s">
        <v>101</v>
      </c>
      <c r="C1" s="24">
        <v>44637</v>
      </c>
      <c r="F1" s="22" t="s">
        <v>72</v>
      </c>
      <c r="G1" s="22" t="s">
        <v>72</v>
      </c>
    </row>
    <row r="2" spans="1:7" x14ac:dyDescent="0.2">
      <c r="B2" t="str">
        <f>LOOKUP(B1,F2:G51,G2:G51)</f>
        <v>MN</v>
      </c>
      <c r="F2" s="23" t="s">
        <v>79</v>
      </c>
      <c r="G2" s="23" t="s">
        <v>197</v>
      </c>
    </row>
    <row r="3" spans="1:7" x14ac:dyDescent="0.2">
      <c r="A3" s="1" t="s">
        <v>1</v>
      </c>
      <c r="B3" s="2" t="s">
        <v>26</v>
      </c>
      <c r="F3" s="23" t="s">
        <v>80</v>
      </c>
      <c r="G3" s="23" t="s">
        <v>198</v>
      </c>
    </row>
    <row r="4" spans="1:7" x14ac:dyDescent="0.2">
      <c r="B4" t="s">
        <v>2</v>
      </c>
      <c r="F4" s="23" t="s">
        <v>81</v>
      </c>
      <c r="G4" s="23" t="s">
        <v>199</v>
      </c>
    </row>
    <row r="5" spans="1:7" x14ac:dyDescent="0.2">
      <c r="B5" s="3">
        <v>2019</v>
      </c>
      <c r="F5" s="23" t="s">
        <v>82</v>
      </c>
      <c r="G5" s="23" t="s">
        <v>200</v>
      </c>
    </row>
    <row r="6" spans="1:7" x14ac:dyDescent="0.2">
      <c r="B6" t="s">
        <v>4</v>
      </c>
      <c r="F6" s="23" t="s">
        <v>83</v>
      </c>
      <c r="G6" s="23" t="s">
        <v>201</v>
      </c>
    </row>
    <row r="7" spans="1:7" x14ac:dyDescent="0.2">
      <c r="B7" s="4" t="s">
        <v>5</v>
      </c>
      <c r="F7" s="23" t="s">
        <v>84</v>
      </c>
      <c r="G7" s="23" t="s">
        <v>202</v>
      </c>
    </row>
    <row r="8" spans="1:7" x14ac:dyDescent="0.2">
      <c r="F8" s="23" t="s">
        <v>85</v>
      </c>
      <c r="G8" s="23" t="s">
        <v>203</v>
      </c>
    </row>
    <row r="9" spans="1:7" x14ac:dyDescent="0.2">
      <c r="B9" s="2" t="s">
        <v>33</v>
      </c>
      <c r="F9" s="23" t="s">
        <v>86</v>
      </c>
      <c r="G9" s="23" t="s">
        <v>204</v>
      </c>
    </row>
    <row r="10" spans="1:7" x14ac:dyDescent="0.2">
      <c r="B10" t="s">
        <v>34</v>
      </c>
      <c r="F10" s="23" t="s">
        <v>87</v>
      </c>
      <c r="G10" s="23" t="s">
        <v>205</v>
      </c>
    </row>
    <row r="11" spans="1:7" x14ac:dyDescent="0.2">
      <c r="B11" s="3">
        <v>2021</v>
      </c>
      <c r="F11" s="23" t="s">
        <v>88</v>
      </c>
      <c r="G11" s="23" t="s">
        <v>206</v>
      </c>
    </row>
    <row r="12" spans="1:7" x14ac:dyDescent="0.2">
      <c r="B12" t="s">
        <v>36</v>
      </c>
      <c r="F12" s="23" t="s">
        <v>89</v>
      </c>
      <c r="G12" s="23" t="s">
        <v>207</v>
      </c>
    </row>
    <row r="13" spans="1:7" x14ac:dyDescent="0.2">
      <c r="B13" s="4" t="s">
        <v>35</v>
      </c>
      <c r="F13" s="23" t="s">
        <v>90</v>
      </c>
      <c r="G13" s="23" t="s">
        <v>208</v>
      </c>
    </row>
    <row r="14" spans="1:7" x14ac:dyDescent="0.2">
      <c r="F14" s="23" t="s">
        <v>91</v>
      </c>
      <c r="G14" s="23" t="s">
        <v>209</v>
      </c>
    </row>
    <row r="15" spans="1:7" x14ac:dyDescent="0.2">
      <c r="B15" s="2" t="s">
        <v>15</v>
      </c>
      <c r="F15" s="23" t="s">
        <v>92</v>
      </c>
      <c r="G15" s="23" t="s">
        <v>210</v>
      </c>
    </row>
    <row r="16" spans="1:7" x14ac:dyDescent="0.2">
      <c r="B16" t="s">
        <v>16</v>
      </c>
      <c r="F16" s="23" t="s">
        <v>93</v>
      </c>
      <c r="G16" s="23" t="s">
        <v>211</v>
      </c>
    </row>
    <row r="17" spans="1:7" x14ac:dyDescent="0.2">
      <c r="B17" t="s">
        <v>17</v>
      </c>
      <c r="F17" s="23" t="s">
        <v>94</v>
      </c>
      <c r="G17" s="23" t="s">
        <v>212</v>
      </c>
    </row>
    <row r="18" spans="1:7" x14ac:dyDescent="0.2">
      <c r="B18" t="s">
        <v>18</v>
      </c>
      <c r="F18" s="23" t="s">
        <v>95</v>
      </c>
      <c r="G18" s="23" t="s">
        <v>213</v>
      </c>
    </row>
    <row r="19" spans="1:7" x14ac:dyDescent="0.2">
      <c r="B19" s="4" t="s">
        <v>19</v>
      </c>
      <c r="F19" s="23" t="s">
        <v>96</v>
      </c>
      <c r="G19" s="23" t="s">
        <v>214</v>
      </c>
    </row>
    <row r="20" spans="1:7" x14ac:dyDescent="0.2">
      <c r="F20" s="23" t="s">
        <v>97</v>
      </c>
      <c r="G20" s="23" t="s">
        <v>215</v>
      </c>
    </row>
    <row r="21" spans="1:7" x14ac:dyDescent="0.2">
      <c r="B21" s="2" t="s">
        <v>29</v>
      </c>
      <c r="F21" s="23" t="s">
        <v>98</v>
      </c>
      <c r="G21" s="23" t="s">
        <v>216</v>
      </c>
    </row>
    <row r="22" spans="1:7" x14ac:dyDescent="0.2">
      <c r="B22" t="s">
        <v>31</v>
      </c>
      <c r="F22" s="23" t="s">
        <v>99</v>
      </c>
      <c r="G22" s="23" t="s">
        <v>217</v>
      </c>
    </row>
    <row r="23" spans="1:7" x14ac:dyDescent="0.2">
      <c r="B23" t="s">
        <v>17</v>
      </c>
      <c r="F23" s="23" t="s">
        <v>100</v>
      </c>
      <c r="G23" s="23" t="s">
        <v>218</v>
      </c>
    </row>
    <row r="24" spans="1:7" x14ac:dyDescent="0.2">
      <c r="B24" s="4" t="s">
        <v>32</v>
      </c>
      <c r="F24" s="23" t="s">
        <v>101</v>
      </c>
      <c r="G24" s="23" t="s">
        <v>219</v>
      </c>
    </row>
    <row r="25" spans="1:7" x14ac:dyDescent="0.2">
      <c r="F25" s="23" t="s">
        <v>102</v>
      </c>
      <c r="G25" s="23" t="s">
        <v>220</v>
      </c>
    </row>
    <row r="26" spans="1:7" x14ac:dyDescent="0.2">
      <c r="B26" s="2" t="s">
        <v>49</v>
      </c>
      <c r="F26" s="23" t="s">
        <v>103</v>
      </c>
      <c r="G26" s="23" t="s">
        <v>221</v>
      </c>
    </row>
    <row r="27" spans="1:7" x14ac:dyDescent="0.2">
      <c r="B27" t="s">
        <v>50</v>
      </c>
      <c r="F27" s="23" t="s">
        <v>104</v>
      </c>
      <c r="G27" s="23" t="s">
        <v>222</v>
      </c>
    </row>
    <row r="28" spans="1:7" x14ac:dyDescent="0.2">
      <c r="B28" s="3">
        <v>2021</v>
      </c>
      <c r="F28" s="23" t="s">
        <v>105</v>
      </c>
      <c r="G28" s="23" t="s">
        <v>223</v>
      </c>
    </row>
    <row r="29" spans="1:7" x14ac:dyDescent="0.2">
      <c r="B29" t="s">
        <v>51</v>
      </c>
      <c r="F29" s="23" t="s">
        <v>106</v>
      </c>
      <c r="G29" s="23" t="s">
        <v>224</v>
      </c>
    </row>
    <row r="30" spans="1:7" x14ac:dyDescent="0.2">
      <c r="B30" s="4" t="s">
        <v>52</v>
      </c>
      <c r="F30" s="23" t="s">
        <v>107</v>
      </c>
      <c r="G30" s="23" t="s">
        <v>225</v>
      </c>
    </row>
    <row r="31" spans="1:7" x14ac:dyDescent="0.2">
      <c r="F31" s="23" t="s">
        <v>108</v>
      </c>
      <c r="G31" s="23" t="s">
        <v>226</v>
      </c>
    </row>
    <row r="32" spans="1:7" x14ac:dyDescent="0.2">
      <c r="A32" s="1" t="s">
        <v>54</v>
      </c>
      <c r="F32" s="23" t="s">
        <v>109</v>
      </c>
      <c r="G32" s="23" t="s">
        <v>227</v>
      </c>
    </row>
    <row r="33" spans="1:7" x14ac:dyDescent="0.2">
      <c r="A33" t="s">
        <v>55</v>
      </c>
      <c r="F33" s="23" t="s">
        <v>110</v>
      </c>
      <c r="G33" s="23" t="s">
        <v>228</v>
      </c>
    </row>
    <row r="34" spans="1:7" x14ac:dyDescent="0.2">
      <c r="A34" t="s">
        <v>56</v>
      </c>
      <c r="F34" s="23" t="s">
        <v>111</v>
      </c>
      <c r="G34" s="23" t="s">
        <v>229</v>
      </c>
    </row>
    <row r="35" spans="1:7" x14ac:dyDescent="0.2">
      <c r="A35" t="s">
        <v>57</v>
      </c>
      <c r="F35" s="23" t="s">
        <v>112</v>
      </c>
      <c r="G35" s="23" t="s">
        <v>230</v>
      </c>
    </row>
    <row r="36" spans="1:7" x14ac:dyDescent="0.2">
      <c r="F36" s="23" t="s">
        <v>113</v>
      </c>
      <c r="G36" s="23" t="s">
        <v>231</v>
      </c>
    </row>
    <row r="37" spans="1:7" x14ac:dyDescent="0.2">
      <c r="A37" t="s">
        <v>58</v>
      </c>
      <c r="F37" s="23" t="s">
        <v>114</v>
      </c>
      <c r="G37" s="23" t="s">
        <v>232</v>
      </c>
    </row>
    <row r="38" spans="1:7" x14ac:dyDescent="0.2">
      <c r="A38" t="s">
        <v>59</v>
      </c>
      <c r="F38" s="23" t="s">
        <v>115</v>
      </c>
      <c r="G38" s="23" t="s">
        <v>233</v>
      </c>
    </row>
    <row r="39" spans="1:7" x14ac:dyDescent="0.2">
      <c r="A39" t="s">
        <v>60</v>
      </c>
      <c r="F39" s="23" t="s">
        <v>116</v>
      </c>
      <c r="G39" s="23" t="s">
        <v>234</v>
      </c>
    </row>
    <row r="40" spans="1:7" x14ac:dyDescent="0.2">
      <c r="A40" t="s">
        <v>61</v>
      </c>
      <c r="F40" s="23" t="s">
        <v>117</v>
      </c>
      <c r="G40" s="23" t="s">
        <v>235</v>
      </c>
    </row>
    <row r="41" spans="1:7" x14ac:dyDescent="0.2">
      <c r="A41" t="s">
        <v>62</v>
      </c>
      <c r="F41" s="23" t="s">
        <v>118</v>
      </c>
      <c r="G41" s="23" t="s">
        <v>236</v>
      </c>
    </row>
    <row r="42" spans="1:7" x14ac:dyDescent="0.2">
      <c r="A42" t="s">
        <v>63</v>
      </c>
      <c r="F42" s="23" t="s">
        <v>119</v>
      </c>
      <c r="G42" s="23" t="s">
        <v>237</v>
      </c>
    </row>
    <row r="43" spans="1:7" x14ac:dyDescent="0.2">
      <c r="F43" s="23" t="s">
        <v>120</v>
      </c>
      <c r="G43" s="23" t="s">
        <v>238</v>
      </c>
    </row>
    <row r="44" spans="1:7" x14ac:dyDescent="0.2">
      <c r="A44" s="1" t="s">
        <v>64</v>
      </c>
      <c r="F44" s="23" t="s">
        <v>121</v>
      </c>
      <c r="G44" s="23" t="s">
        <v>239</v>
      </c>
    </row>
    <row r="45" spans="1:7" x14ac:dyDescent="0.2">
      <c r="F45" s="23" t="s">
        <v>122</v>
      </c>
      <c r="G45" s="23" t="s">
        <v>240</v>
      </c>
    </row>
    <row r="46" spans="1:7" x14ac:dyDescent="0.2">
      <c r="A46">
        <v>0.89800000000000002</v>
      </c>
      <c r="B46" t="s">
        <v>65</v>
      </c>
      <c r="F46" s="23" t="s">
        <v>123</v>
      </c>
      <c r="G46" s="23" t="s">
        <v>241</v>
      </c>
    </row>
    <row r="47" spans="1:7" x14ac:dyDescent="0.2">
      <c r="A47">
        <v>0.88700000000000001</v>
      </c>
      <c r="B47" t="s">
        <v>66</v>
      </c>
      <c r="F47" s="23" t="s">
        <v>124</v>
      </c>
      <c r="G47" s="23" t="s">
        <v>242</v>
      </c>
    </row>
    <row r="48" spans="1:7" x14ac:dyDescent="0.2">
      <c r="A48" s="10">
        <f>A47/(1+A50)</f>
        <v>0.83052434456928836</v>
      </c>
      <c r="B48" t="s">
        <v>67</v>
      </c>
      <c r="F48" s="23" t="s">
        <v>125</v>
      </c>
      <c r="G48" s="23" t="s">
        <v>243</v>
      </c>
    </row>
    <row r="49" spans="1:7" x14ac:dyDescent="0.2">
      <c r="F49" s="23" t="s">
        <v>126</v>
      </c>
      <c r="G49" s="23" t="s">
        <v>244</v>
      </c>
    </row>
    <row r="50" spans="1:7" x14ac:dyDescent="0.2">
      <c r="A50" s="9">
        <v>6.8000000000000005E-2</v>
      </c>
      <c r="B50" t="s">
        <v>68</v>
      </c>
      <c r="F50" s="23" t="s">
        <v>127</v>
      </c>
      <c r="G50" s="23" t="s">
        <v>245</v>
      </c>
    </row>
    <row r="51" spans="1:7" x14ac:dyDescent="0.2">
      <c r="F51" s="23" t="s">
        <v>128</v>
      </c>
      <c r="G51" s="23" t="s">
        <v>246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2B5D-CAFC-1E45-B616-84984C578330}">
  <dimension ref="A1:H124"/>
  <sheetViews>
    <sheetView workbookViewId="0">
      <selection activeCell="D34" sqref="D3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8" x14ac:dyDescent="0.2">
      <c r="A1" t="s">
        <v>70</v>
      </c>
      <c r="H1" t="s">
        <v>71</v>
      </c>
    </row>
    <row r="2" spans="1:8" ht="16" x14ac:dyDescent="0.2">
      <c r="A2" s="13" t="s">
        <v>72</v>
      </c>
      <c r="B2" s="13" t="s">
        <v>73</v>
      </c>
      <c r="C2" s="13" t="s">
        <v>74</v>
      </c>
      <c r="D2" s="13" t="s">
        <v>75</v>
      </c>
      <c r="E2" s="13" t="s">
        <v>76</v>
      </c>
      <c r="F2" s="13" t="s">
        <v>77</v>
      </c>
      <c r="H2" t="s">
        <v>78</v>
      </c>
    </row>
    <row r="3" spans="1:8" x14ac:dyDescent="0.2">
      <c r="A3" t="s">
        <v>79</v>
      </c>
      <c r="B3">
        <v>228062</v>
      </c>
      <c r="C3">
        <v>1.0999999999999999E-2</v>
      </c>
      <c r="D3" s="14">
        <f>C65</f>
        <v>4907965</v>
      </c>
      <c r="E3">
        <f>B3/D3 * 10^6</f>
        <v>46467.731534352832</v>
      </c>
      <c r="F3" s="9">
        <f>E3/$H$3</f>
        <v>0.74494976568852034</v>
      </c>
      <c r="H3">
        <v>62377</v>
      </c>
    </row>
    <row r="4" spans="1:8" x14ac:dyDescent="0.2">
      <c r="A4" t="s">
        <v>80</v>
      </c>
      <c r="B4">
        <v>50413</v>
      </c>
      <c r="C4">
        <v>2E-3</v>
      </c>
      <c r="D4" s="14">
        <f t="shared" ref="D4:D52" si="0">C66</f>
        <v>733603</v>
      </c>
      <c r="E4">
        <f t="shared" ref="E4:E52" si="1">B4/D4 * 10^6</f>
        <v>68719.729881148247</v>
      </c>
      <c r="F4" s="9">
        <f t="shared" ref="F4:F52" si="2">E4/$H$3</f>
        <v>1.1016837918006357</v>
      </c>
    </row>
    <row r="5" spans="1:8" x14ac:dyDescent="0.2">
      <c r="A5" t="s">
        <v>81</v>
      </c>
      <c r="B5">
        <v>378297</v>
      </c>
      <c r="C5">
        <v>1.7999999999999999E-2</v>
      </c>
      <c r="D5" s="14">
        <f t="shared" si="0"/>
        <v>7291843</v>
      </c>
      <c r="E5">
        <f t="shared" si="1"/>
        <v>51879.47683459449</v>
      </c>
      <c r="F5" s="9">
        <f t="shared" si="2"/>
        <v>0.83170843154679597</v>
      </c>
    </row>
    <row r="6" spans="1:8" x14ac:dyDescent="0.2">
      <c r="A6" t="s">
        <v>82</v>
      </c>
      <c r="B6">
        <v>130709</v>
      </c>
      <c r="C6">
        <v>6.0000000000000001E-3</v>
      </c>
      <c r="D6" s="14">
        <f t="shared" si="0"/>
        <v>3020985</v>
      </c>
      <c r="E6">
        <f t="shared" si="1"/>
        <v>43267.01390440535</v>
      </c>
      <c r="F6" s="9">
        <f t="shared" si="2"/>
        <v>0.69363730067822038</v>
      </c>
    </row>
    <row r="7" spans="1:8" x14ac:dyDescent="0.2">
      <c r="A7" t="s">
        <v>83</v>
      </c>
      <c r="B7">
        <v>3120386</v>
      </c>
      <c r="C7">
        <v>0.14699999999999999</v>
      </c>
      <c r="D7" s="14">
        <f t="shared" si="0"/>
        <v>39437610</v>
      </c>
      <c r="E7">
        <f t="shared" si="1"/>
        <v>79122.086759314276</v>
      </c>
      <c r="F7" s="9">
        <f t="shared" si="2"/>
        <v>1.2684496971530255</v>
      </c>
    </row>
    <row r="8" spans="1:8" x14ac:dyDescent="0.2">
      <c r="A8" t="s">
        <v>84</v>
      </c>
      <c r="B8">
        <v>394271</v>
      </c>
      <c r="C8">
        <v>1.9E-2</v>
      </c>
      <c r="D8" s="14">
        <f t="shared" si="0"/>
        <v>5758486</v>
      </c>
      <c r="E8">
        <f t="shared" si="1"/>
        <v>68467.822965967091</v>
      </c>
      <c r="F8" s="9">
        <f t="shared" si="2"/>
        <v>1.0976453334717458</v>
      </c>
    </row>
    <row r="9" spans="1:8" x14ac:dyDescent="0.2">
      <c r="A9" t="s">
        <v>85</v>
      </c>
      <c r="B9">
        <v>283601</v>
      </c>
      <c r="C9">
        <v>1.2999999999999999E-2</v>
      </c>
      <c r="D9" s="14">
        <f t="shared" si="0"/>
        <v>3566022</v>
      </c>
      <c r="E9">
        <f t="shared" si="1"/>
        <v>79528.673687374903</v>
      </c>
      <c r="F9" s="9">
        <f t="shared" si="2"/>
        <v>1.2749679158564038</v>
      </c>
    </row>
    <row r="10" spans="1:8" x14ac:dyDescent="0.2">
      <c r="A10" t="s">
        <v>86</v>
      </c>
      <c r="B10">
        <v>76468</v>
      </c>
      <c r="C10">
        <v>4.0000000000000001E-3</v>
      </c>
      <c r="D10" s="14">
        <f t="shared" si="0"/>
        <v>976668</v>
      </c>
      <c r="E10">
        <f t="shared" si="1"/>
        <v>78294.773659012062</v>
      </c>
      <c r="F10" s="9">
        <f t="shared" si="2"/>
        <v>1.2551865857449391</v>
      </c>
    </row>
    <row r="11" spans="1:8" x14ac:dyDescent="0.2">
      <c r="A11" t="s">
        <v>87</v>
      </c>
      <c r="B11">
        <v>1111614</v>
      </c>
      <c r="C11">
        <v>5.2999999999999999E-2</v>
      </c>
      <c r="D11" s="14">
        <f t="shared" si="0"/>
        <v>21492056</v>
      </c>
      <c r="E11">
        <f>B11/D11 * 10^6</f>
        <v>51722.087454080713</v>
      </c>
      <c r="F11" s="9">
        <f t="shared" si="2"/>
        <v>0.82918523580936421</v>
      </c>
    </row>
    <row r="12" spans="1:8" x14ac:dyDescent="0.2">
      <c r="A12" t="s">
        <v>88</v>
      </c>
      <c r="B12">
        <v>627667</v>
      </c>
      <c r="C12">
        <v>0.03</v>
      </c>
      <c r="D12" s="14">
        <f t="shared" si="0"/>
        <v>10628020</v>
      </c>
      <c r="E12">
        <f t="shared" si="1"/>
        <v>59057.75487814287</v>
      </c>
      <c r="F12" s="9">
        <f t="shared" si="2"/>
        <v>0.94678735556603988</v>
      </c>
    </row>
    <row r="13" spans="1:8" x14ac:dyDescent="0.2">
      <c r="A13" t="s">
        <v>89</v>
      </c>
      <c r="B13">
        <v>89866</v>
      </c>
      <c r="C13">
        <v>4.0000000000000001E-3</v>
      </c>
      <c r="D13" s="14">
        <f t="shared" si="0"/>
        <v>1415615</v>
      </c>
      <c r="E13">
        <f t="shared" si="1"/>
        <v>63481.949541365408</v>
      </c>
      <c r="F13" s="9">
        <f t="shared" si="2"/>
        <v>1.0177140539199609</v>
      </c>
    </row>
    <row r="14" spans="1:8" x14ac:dyDescent="0.2">
      <c r="A14" t="s">
        <v>90</v>
      </c>
      <c r="B14">
        <v>85552</v>
      </c>
      <c r="C14">
        <v>4.0000000000000001E-3</v>
      </c>
      <c r="D14" s="14">
        <f t="shared" si="0"/>
        <v>1789060</v>
      </c>
      <c r="E14">
        <f t="shared" si="1"/>
        <v>47819.525337327977</v>
      </c>
      <c r="F14" s="9">
        <f t="shared" si="2"/>
        <v>0.76662111575304959</v>
      </c>
    </row>
    <row r="15" spans="1:8" x14ac:dyDescent="0.2">
      <c r="A15" t="s">
        <v>91</v>
      </c>
      <c r="B15">
        <v>875671</v>
      </c>
      <c r="C15">
        <v>4.1000000000000002E-2</v>
      </c>
      <c r="D15" s="14">
        <f t="shared" si="0"/>
        <v>12667017</v>
      </c>
      <c r="E15">
        <f t="shared" si="1"/>
        <v>69130.009062117781</v>
      </c>
      <c r="F15" s="9">
        <f t="shared" si="2"/>
        <v>1.10826120304147</v>
      </c>
    </row>
    <row r="16" spans="1:8" x14ac:dyDescent="0.2">
      <c r="A16" t="s">
        <v>92</v>
      </c>
      <c r="B16">
        <v>379293</v>
      </c>
      <c r="C16">
        <v>1.7999999999999999E-2</v>
      </c>
      <c r="D16" s="14">
        <f t="shared" si="0"/>
        <v>6731010</v>
      </c>
      <c r="E16">
        <f t="shared" si="1"/>
        <v>56350.087134025947</v>
      </c>
      <c r="F16" s="9">
        <f t="shared" si="2"/>
        <v>0.90337924449758644</v>
      </c>
    </row>
    <row r="17" spans="1:6" x14ac:dyDescent="0.2">
      <c r="A17" t="s">
        <v>93</v>
      </c>
      <c r="B17">
        <v>195353</v>
      </c>
      <c r="C17">
        <v>8.9999999999999993E-3</v>
      </c>
      <c r="D17" s="14">
        <f t="shared" si="0"/>
        <v>3159596</v>
      </c>
      <c r="E17">
        <f t="shared" si="1"/>
        <v>61828.47427329317</v>
      </c>
      <c r="F17" s="9">
        <f t="shared" si="2"/>
        <v>0.99120628233632857</v>
      </c>
    </row>
    <row r="18" spans="1:6" x14ac:dyDescent="0.2">
      <c r="A18" t="s">
        <v>94</v>
      </c>
      <c r="B18">
        <v>175465</v>
      </c>
      <c r="C18">
        <v>8.0000000000000002E-3</v>
      </c>
      <c r="D18" s="14">
        <f t="shared" si="0"/>
        <v>2912635</v>
      </c>
      <c r="E18">
        <f t="shared" si="1"/>
        <v>60242.701196682727</v>
      </c>
      <c r="F18" s="9">
        <f t="shared" si="2"/>
        <v>0.96578388182635788</v>
      </c>
    </row>
    <row r="19" spans="1:6" x14ac:dyDescent="0.2">
      <c r="A19" t="s">
        <v>95</v>
      </c>
      <c r="B19">
        <v>213169</v>
      </c>
      <c r="C19">
        <v>0.01</v>
      </c>
      <c r="D19" s="14">
        <f t="shared" si="0"/>
        <v>4472345</v>
      </c>
      <c r="E19">
        <f t="shared" si="1"/>
        <v>47663.809478025512</v>
      </c>
      <c r="F19" s="9">
        <f t="shared" si="2"/>
        <v>0.76412474915474471</v>
      </c>
    </row>
    <row r="20" spans="1:6" x14ac:dyDescent="0.2">
      <c r="A20" t="s">
        <v>96</v>
      </c>
      <c r="B20">
        <v>244577</v>
      </c>
      <c r="C20">
        <v>1.2E-2</v>
      </c>
      <c r="D20" s="14">
        <f t="shared" si="0"/>
        <v>4658285</v>
      </c>
      <c r="E20">
        <f t="shared" si="1"/>
        <v>52503.657461919996</v>
      </c>
      <c r="F20" s="9">
        <f t="shared" si="2"/>
        <v>0.84171501453933339</v>
      </c>
    </row>
    <row r="21" spans="1:6" x14ac:dyDescent="0.2">
      <c r="A21" t="s">
        <v>97</v>
      </c>
      <c r="B21">
        <v>67129</v>
      </c>
      <c r="C21">
        <v>3.0000000000000001E-3</v>
      </c>
      <c r="D21" s="14">
        <f t="shared" si="0"/>
        <v>1345770</v>
      </c>
      <c r="E21">
        <f t="shared" si="1"/>
        <v>49881.480490722781</v>
      </c>
      <c r="F21" s="9">
        <f t="shared" si="2"/>
        <v>0.79967745307922444</v>
      </c>
    </row>
    <row r="22" spans="1:6" x14ac:dyDescent="0.2">
      <c r="A22" t="s">
        <v>98</v>
      </c>
      <c r="B22">
        <v>427616</v>
      </c>
      <c r="C22">
        <v>0.02</v>
      </c>
      <c r="D22" s="14">
        <f t="shared" si="0"/>
        <v>6054954</v>
      </c>
      <c r="E22">
        <f t="shared" si="1"/>
        <v>70622.501838990021</v>
      </c>
      <c r="F22" s="9">
        <f t="shared" si="2"/>
        <v>1.1321881757537238</v>
      </c>
    </row>
    <row r="23" spans="1:6" x14ac:dyDescent="0.2">
      <c r="A23" t="s">
        <v>99</v>
      </c>
      <c r="B23">
        <v>590307</v>
      </c>
      <c r="C23">
        <v>2.8000000000000001E-2</v>
      </c>
      <c r="D23" s="14">
        <f t="shared" si="0"/>
        <v>6894883</v>
      </c>
      <c r="E23">
        <f t="shared" si="1"/>
        <v>85615.230889342143</v>
      </c>
      <c r="F23" s="9">
        <f t="shared" si="2"/>
        <v>1.3725448625189116</v>
      </c>
    </row>
    <row r="24" spans="1:6" x14ac:dyDescent="0.2">
      <c r="A24" t="s">
        <v>100</v>
      </c>
      <c r="B24">
        <v>524828</v>
      </c>
      <c r="C24">
        <v>2.5000000000000001E-2</v>
      </c>
      <c r="D24" s="14">
        <f t="shared" si="0"/>
        <v>9984795</v>
      </c>
      <c r="E24">
        <f t="shared" si="1"/>
        <v>52562.721618220501</v>
      </c>
      <c r="F24" s="9">
        <f t="shared" si="2"/>
        <v>0.84266190451962264</v>
      </c>
    </row>
    <row r="25" spans="1:6" x14ac:dyDescent="0.2">
      <c r="A25" t="s">
        <v>101</v>
      </c>
      <c r="B25">
        <v>379388</v>
      </c>
      <c r="C25">
        <v>1.7999999999999999E-2</v>
      </c>
      <c r="D25" s="14">
        <f t="shared" si="0"/>
        <v>5640053</v>
      </c>
      <c r="E25">
        <f t="shared" si="1"/>
        <v>67266.743769961031</v>
      </c>
      <c r="F25" s="9">
        <f t="shared" si="2"/>
        <v>1.0783901721782232</v>
      </c>
    </row>
    <row r="26" spans="1:6" x14ac:dyDescent="0.2">
      <c r="A26" t="s">
        <v>102</v>
      </c>
      <c r="B26">
        <v>115900</v>
      </c>
      <c r="C26">
        <v>5.0000000000000001E-3</v>
      </c>
      <c r="D26" s="14">
        <f t="shared" si="0"/>
        <v>2978227</v>
      </c>
      <c r="E26">
        <f t="shared" si="1"/>
        <v>38915.771027527451</v>
      </c>
      <c r="F26" s="9">
        <f t="shared" si="2"/>
        <v>0.6238801325412805</v>
      </c>
    </row>
    <row r="27" spans="1:6" x14ac:dyDescent="0.2">
      <c r="A27" t="s">
        <v>103</v>
      </c>
      <c r="B27">
        <v>325841</v>
      </c>
      <c r="C27">
        <v>1.4999999999999999E-2</v>
      </c>
      <c r="D27" s="14">
        <f t="shared" si="0"/>
        <v>6140475</v>
      </c>
      <c r="E27">
        <f t="shared" si="1"/>
        <v>53064.461625525713</v>
      </c>
      <c r="F27" s="9">
        <f t="shared" si="2"/>
        <v>0.85070557457918328</v>
      </c>
    </row>
    <row r="28" spans="1:6" x14ac:dyDescent="0.2">
      <c r="A28" t="s">
        <v>104</v>
      </c>
      <c r="B28">
        <v>51934</v>
      </c>
      <c r="C28">
        <v>2E-3</v>
      </c>
      <c r="D28" s="14">
        <f t="shared" si="0"/>
        <v>1070123</v>
      </c>
      <c r="E28">
        <f t="shared" si="1"/>
        <v>48530.869815899663</v>
      </c>
      <c r="F28" s="9">
        <f t="shared" si="2"/>
        <v>0.7780250703929279</v>
      </c>
    </row>
    <row r="29" spans="1:6" x14ac:dyDescent="0.2">
      <c r="A29" t="s">
        <v>105</v>
      </c>
      <c r="B29">
        <v>129761</v>
      </c>
      <c r="C29">
        <v>6.0000000000000001E-3</v>
      </c>
      <c r="D29" s="14">
        <f t="shared" si="0"/>
        <v>1932571</v>
      </c>
      <c r="E29">
        <f t="shared" si="1"/>
        <v>67144.234286864492</v>
      </c>
      <c r="F29" s="9">
        <f t="shared" si="2"/>
        <v>1.0764261552633902</v>
      </c>
    </row>
    <row r="30" spans="1:6" x14ac:dyDescent="0.2">
      <c r="A30" t="s">
        <v>106</v>
      </c>
      <c r="B30">
        <v>175509</v>
      </c>
      <c r="C30">
        <v>8.0000000000000002E-3</v>
      </c>
      <c r="D30" s="14">
        <f t="shared" si="0"/>
        <v>3090771</v>
      </c>
      <c r="E30">
        <f t="shared" si="1"/>
        <v>56784.860476560701</v>
      </c>
      <c r="F30" s="9">
        <f t="shared" si="2"/>
        <v>0.91034933511648042</v>
      </c>
    </row>
    <row r="31" spans="1:6" x14ac:dyDescent="0.2">
      <c r="A31" t="s">
        <v>107</v>
      </c>
      <c r="B31">
        <v>86319</v>
      </c>
      <c r="C31">
        <v>4.0000000000000001E-3</v>
      </c>
      <c r="D31" s="14">
        <f t="shared" si="0"/>
        <v>1360783</v>
      </c>
      <c r="E31">
        <f t="shared" si="1"/>
        <v>63433.332133043987</v>
      </c>
      <c r="F31" s="9">
        <f t="shared" si="2"/>
        <v>1.0169346415031821</v>
      </c>
    </row>
    <row r="32" spans="1:6" x14ac:dyDescent="0.2">
      <c r="A32" t="s">
        <v>108</v>
      </c>
      <c r="B32">
        <v>625659</v>
      </c>
      <c r="C32">
        <v>0.03</v>
      </c>
      <c r="D32" s="14">
        <f t="shared" si="0"/>
        <v>8891258</v>
      </c>
      <c r="E32">
        <f t="shared" si="1"/>
        <v>70367.882700063361</v>
      </c>
      <c r="F32" s="9">
        <f t="shared" si="2"/>
        <v>1.1281062362740011</v>
      </c>
    </row>
    <row r="33" spans="1:6" x14ac:dyDescent="0.2">
      <c r="A33" t="s">
        <v>109</v>
      </c>
      <c r="B33">
        <v>100777</v>
      </c>
      <c r="C33">
        <v>5.0000000000000001E-3</v>
      </c>
      <c r="D33" s="14">
        <f t="shared" si="0"/>
        <v>2099634</v>
      </c>
      <c r="E33">
        <f t="shared" si="1"/>
        <v>47997.412882435703</v>
      </c>
      <c r="F33" s="9">
        <f t="shared" si="2"/>
        <v>0.76947292884293417</v>
      </c>
    </row>
    <row r="34" spans="1:6" x14ac:dyDescent="0.2">
      <c r="A34" t="s">
        <v>110</v>
      </c>
      <c r="B34">
        <v>1705127</v>
      </c>
      <c r="C34">
        <v>8.1000000000000003E-2</v>
      </c>
      <c r="D34" s="14">
        <f t="shared" si="0"/>
        <v>19463131</v>
      </c>
      <c r="E34">
        <f t="shared" si="1"/>
        <v>87608.052373485029</v>
      </c>
      <c r="F34" s="9">
        <f t="shared" si="2"/>
        <v>1.4044928799635288</v>
      </c>
    </row>
    <row r="35" spans="1:6" x14ac:dyDescent="0.2">
      <c r="A35" t="s">
        <v>111</v>
      </c>
      <c r="B35">
        <v>594126</v>
      </c>
      <c r="C35">
        <v>2.8000000000000001E-2</v>
      </c>
      <c r="D35" s="14">
        <f t="shared" si="0"/>
        <v>10501384</v>
      </c>
      <c r="E35">
        <f t="shared" si="1"/>
        <v>56575.97131958988</v>
      </c>
      <c r="F35" s="9">
        <f t="shared" si="2"/>
        <v>0.9070005181331241</v>
      </c>
    </row>
    <row r="36" spans="1:6" x14ac:dyDescent="0.2">
      <c r="A36" t="s">
        <v>112</v>
      </c>
      <c r="B36">
        <v>54044</v>
      </c>
      <c r="C36">
        <v>3.0000000000000001E-3</v>
      </c>
      <c r="D36" s="14">
        <f t="shared" si="0"/>
        <v>763724</v>
      </c>
      <c r="E36">
        <f t="shared" si="1"/>
        <v>70763.783775290547</v>
      </c>
      <c r="F36" s="9">
        <f t="shared" si="2"/>
        <v>1.1344531441924195</v>
      </c>
    </row>
    <row r="37" spans="1:6" x14ac:dyDescent="0.2">
      <c r="A37" t="s">
        <v>113</v>
      </c>
      <c r="B37">
        <v>683460</v>
      </c>
      <c r="C37">
        <v>3.2000000000000001E-2</v>
      </c>
      <c r="D37" s="14">
        <f t="shared" si="0"/>
        <v>11696507</v>
      </c>
      <c r="E37">
        <f t="shared" si="1"/>
        <v>58432.829561851242</v>
      </c>
      <c r="F37" s="9">
        <f t="shared" si="2"/>
        <v>0.93676883405504019</v>
      </c>
    </row>
    <row r="38" spans="1:6" x14ac:dyDescent="0.2">
      <c r="A38" t="s">
        <v>114</v>
      </c>
      <c r="B38">
        <v>186883</v>
      </c>
      <c r="C38">
        <v>8.9999999999999993E-3</v>
      </c>
      <c r="D38" s="14">
        <f t="shared" si="0"/>
        <v>3960676</v>
      </c>
      <c r="E38">
        <f t="shared" si="1"/>
        <v>47184.622019069473</v>
      </c>
      <c r="F38" s="9">
        <f t="shared" si="2"/>
        <v>0.75644263140371404</v>
      </c>
    </row>
    <row r="39" spans="1:6" x14ac:dyDescent="0.2">
      <c r="A39" t="s">
        <v>115</v>
      </c>
      <c r="B39">
        <v>253849</v>
      </c>
      <c r="C39">
        <v>1.2E-2</v>
      </c>
      <c r="D39" s="14">
        <f t="shared" si="0"/>
        <v>4216116</v>
      </c>
      <c r="E39">
        <f t="shared" si="1"/>
        <v>60209.206767555726</v>
      </c>
      <c r="F39" s="9">
        <f t="shared" si="2"/>
        <v>0.96524691420805309</v>
      </c>
    </row>
    <row r="40" spans="1:6" x14ac:dyDescent="0.2">
      <c r="A40" t="s">
        <v>116</v>
      </c>
      <c r="B40">
        <v>788500</v>
      </c>
      <c r="C40">
        <v>3.6999999999999998E-2</v>
      </c>
      <c r="D40" s="14">
        <f t="shared" si="0"/>
        <v>12798883</v>
      </c>
      <c r="E40">
        <f t="shared" si="1"/>
        <v>61606.938668007198</v>
      </c>
      <c r="F40" s="9">
        <f t="shared" si="2"/>
        <v>0.98765472318334002</v>
      </c>
    </row>
    <row r="41" spans="1:6" x14ac:dyDescent="0.2">
      <c r="A41" t="s">
        <v>117</v>
      </c>
      <c r="B41">
        <v>61081</v>
      </c>
      <c r="C41">
        <v>3.0000000000000001E-3</v>
      </c>
      <c r="D41" s="14">
        <f t="shared" si="0"/>
        <v>1058158</v>
      </c>
      <c r="E41">
        <f t="shared" si="1"/>
        <v>57723.89378523812</v>
      </c>
      <c r="F41" s="9">
        <f t="shared" si="2"/>
        <v>0.92540349464126392</v>
      </c>
    </row>
    <row r="42" spans="1:6" x14ac:dyDescent="0.2">
      <c r="A42" t="s">
        <v>118</v>
      </c>
      <c r="B42">
        <v>245473</v>
      </c>
      <c r="C42">
        <v>1.2E-2</v>
      </c>
      <c r="D42" s="14">
        <f t="shared" si="0"/>
        <v>5157702</v>
      </c>
      <c r="E42">
        <f t="shared" si="1"/>
        <v>47593.482523806146</v>
      </c>
      <c r="F42" s="9">
        <f t="shared" si="2"/>
        <v>0.76299729906545921</v>
      </c>
    </row>
    <row r="43" spans="1:6" x14ac:dyDescent="0.2">
      <c r="A43" t="s">
        <v>119</v>
      </c>
      <c r="B43">
        <v>55243</v>
      </c>
      <c r="C43">
        <v>3.0000000000000001E-3</v>
      </c>
      <c r="D43" s="14">
        <f t="shared" si="0"/>
        <v>887127</v>
      </c>
      <c r="E43">
        <f t="shared" si="1"/>
        <v>62271.805502481606</v>
      </c>
      <c r="F43" s="9">
        <f t="shared" si="2"/>
        <v>0.99831356914378067</v>
      </c>
    </row>
    <row r="44" spans="1:6" x14ac:dyDescent="0.2">
      <c r="A44" t="s">
        <v>120</v>
      </c>
      <c r="B44">
        <v>369063</v>
      </c>
      <c r="C44">
        <v>1.7000000000000001E-2</v>
      </c>
      <c r="D44" s="14">
        <f t="shared" si="0"/>
        <v>6830325</v>
      </c>
      <c r="E44">
        <f t="shared" si="1"/>
        <v>54033.007214151592</v>
      </c>
      <c r="F44" s="9">
        <f t="shared" si="2"/>
        <v>0.86623286169824765</v>
      </c>
    </row>
    <row r="45" spans="1:6" x14ac:dyDescent="0.2">
      <c r="A45" t="s">
        <v>121</v>
      </c>
      <c r="B45">
        <v>1772132</v>
      </c>
      <c r="C45">
        <v>8.4000000000000005E-2</v>
      </c>
      <c r="D45" s="14">
        <f t="shared" si="0"/>
        <v>28986794</v>
      </c>
      <c r="E45">
        <f t="shared" si="1"/>
        <v>61135.839996655028</v>
      </c>
      <c r="F45" s="9">
        <f t="shared" si="2"/>
        <v>0.98010228123595278</v>
      </c>
    </row>
    <row r="46" spans="1:6" x14ac:dyDescent="0.2">
      <c r="A46" t="s">
        <v>122</v>
      </c>
      <c r="B46">
        <v>198630</v>
      </c>
      <c r="C46">
        <v>8.9999999999999993E-3</v>
      </c>
      <c r="D46" s="14">
        <f t="shared" si="0"/>
        <v>3203383</v>
      </c>
      <c r="E46">
        <f t="shared" si="1"/>
        <v>62006.322690730391</v>
      </c>
      <c r="F46" s="9">
        <f t="shared" si="2"/>
        <v>0.99405746814900353</v>
      </c>
    </row>
    <row r="47" spans="1:6" x14ac:dyDescent="0.2">
      <c r="A47" t="s">
        <v>123</v>
      </c>
      <c r="B47">
        <v>33278</v>
      </c>
      <c r="C47">
        <v>2E-3</v>
      </c>
      <c r="D47" s="14">
        <f t="shared" si="0"/>
        <v>624046</v>
      </c>
      <c r="E47">
        <f t="shared" si="1"/>
        <v>53326.197107264532</v>
      </c>
      <c r="F47" s="9">
        <f t="shared" si="2"/>
        <v>0.85490160006516069</v>
      </c>
    </row>
    <row r="48" spans="1:6" x14ac:dyDescent="0.2">
      <c r="A48" t="s">
        <v>124</v>
      </c>
      <c r="B48">
        <v>557986</v>
      </c>
      <c r="C48">
        <v>2.5999999999999999E-2</v>
      </c>
      <c r="D48" s="14">
        <f t="shared" si="0"/>
        <v>8556642</v>
      </c>
      <c r="E48">
        <f t="shared" si="1"/>
        <v>65210.861924572746</v>
      </c>
      <c r="F48" s="9">
        <f t="shared" si="2"/>
        <v>1.0454311993935705</v>
      </c>
    </row>
    <row r="49" spans="1:6" x14ac:dyDescent="0.2">
      <c r="A49" t="s">
        <v>125</v>
      </c>
      <c r="B49">
        <v>632013</v>
      </c>
      <c r="C49">
        <v>0.03</v>
      </c>
      <c r="D49" s="14">
        <f t="shared" si="0"/>
        <v>7614024</v>
      </c>
      <c r="E49">
        <f t="shared" si="1"/>
        <v>83006.43654393524</v>
      </c>
      <c r="F49" s="9">
        <f t="shared" si="2"/>
        <v>1.3307218452945033</v>
      </c>
    </row>
    <row r="50" spans="1:6" x14ac:dyDescent="0.2">
      <c r="A50" t="s">
        <v>126</v>
      </c>
      <c r="B50">
        <v>74511</v>
      </c>
      <c r="C50">
        <v>4.0000000000000001E-3</v>
      </c>
      <c r="D50" s="14">
        <f t="shared" si="0"/>
        <v>1795263</v>
      </c>
      <c r="E50">
        <f t="shared" si="1"/>
        <v>41504.225286211549</v>
      </c>
      <c r="F50" s="9">
        <f t="shared" si="2"/>
        <v>0.66537706664654517</v>
      </c>
    </row>
    <row r="51" spans="1:6" x14ac:dyDescent="0.2">
      <c r="A51" t="s">
        <v>127</v>
      </c>
      <c r="B51">
        <v>344500</v>
      </c>
      <c r="C51">
        <v>1.6E-2</v>
      </c>
      <c r="D51" s="14">
        <f t="shared" si="0"/>
        <v>5824581</v>
      </c>
      <c r="E51">
        <f t="shared" si="1"/>
        <v>59145.885343512266</v>
      </c>
      <c r="F51" s="9">
        <f t="shared" si="2"/>
        <v>0.94820022353611533</v>
      </c>
    </row>
    <row r="52" spans="1:6" x14ac:dyDescent="0.2">
      <c r="A52" t="s">
        <v>128</v>
      </c>
      <c r="B52">
        <v>36000</v>
      </c>
      <c r="C52">
        <v>2E-3</v>
      </c>
      <c r="D52" s="14">
        <f t="shared" si="0"/>
        <v>580116</v>
      </c>
      <c r="E52">
        <f t="shared" si="1"/>
        <v>62056.554206400098</v>
      </c>
      <c r="F52" s="9">
        <f t="shared" si="2"/>
        <v>0.99486275720858808</v>
      </c>
    </row>
    <row r="56" spans="1:6" x14ac:dyDescent="0.2">
      <c r="A56" s="4" t="s">
        <v>129</v>
      </c>
    </row>
    <row r="57" spans="1:6" x14ac:dyDescent="0.2">
      <c r="A57" s="15" t="s">
        <v>130</v>
      </c>
      <c r="B57" s="15"/>
      <c r="C57" s="16"/>
    </row>
    <row r="58" spans="1:6" x14ac:dyDescent="0.2">
      <c r="A58" s="16" t="s">
        <v>131</v>
      </c>
      <c r="B58" s="15"/>
      <c r="C58" s="16"/>
    </row>
    <row r="59" spans="1:6" x14ac:dyDescent="0.2">
      <c r="A59" s="16" t="s">
        <v>132</v>
      </c>
      <c r="B59" s="16"/>
      <c r="C59" s="16"/>
    </row>
    <row r="60" spans="1:6" x14ac:dyDescent="0.2">
      <c r="A60" s="16" t="s">
        <v>133</v>
      </c>
      <c r="B60" s="16"/>
      <c r="C60" s="16"/>
    </row>
    <row r="61" spans="1:6" x14ac:dyDescent="0.2">
      <c r="A61" s="16" t="s">
        <v>134</v>
      </c>
      <c r="B61" s="16"/>
      <c r="C61" s="16"/>
    </row>
    <row r="62" spans="1:6" x14ac:dyDescent="0.2">
      <c r="A62" s="16"/>
      <c r="B62" s="16"/>
      <c r="C62" s="16"/>
    </row>
    <row r="63" spans="1:6" x14ac:dyDescent="0.2">
      <c r="A63" s="15" t="s">
        <v>135</v>
      </c>
      <c r="B63" s="15" t="s">
        <v>136</v>
      </c>
      <c r="C63" s="15">
        <v>2019</v>
      </c>
    </row>
    <row r="64" spans="1:6" x14ac:dyDescent="0.2">
      <c r="A64" s="17" t="s">
        <v>137</v>
      </c>
      <c r="B64" s="16" t="s">
        <v>138</v>
      </c>
      <c r="C64" s="18">
        <v>328329953</v>
      </c>
    </row>
    <row r="65" spans="1:3" x14ac:dyDescent="0.2">
      <c r="A65" s="16" t="s">
        <v>139</v>
      </c>
      <c r="B65" s="16" t="s">
        <v>79</v>
      </c>
      <c r="C65" s="18">
        <v>4907965</v>
      </c>
    </row>
    <row r="66" spans="1:3" x14ac:dyDescent="0.2">
      <c r="A66" s="16" t="s">
        <v>140</v>
      </c>
      <c r="B66" s="16" t="s">
        <v>80</v>
      </c>
      <c r="C66" s="18">
        <v>733603</v>
      </c>
    </row>
    <row r="67" spans="1:3" x14ac:dyDescent="0.2">
      <c r="A67" s="16" t="s">
        <v>141</v>
      </c>
      <c r="B67" s="16" t="s">
        <v>81</v>
      </c>
      <c r="C67" s="18">
        <v>7291843</v>
      </c>
    </row>
    <row r="68" spans="1:3" x14ac:dyDescent="0.2">
      <c r="A68" s="16" t="s">
        <v>142</v>
      </c>
      <c r="B68" s="16" t="s">
        <v>82</v>
      </c>
      <c r="C68" s="18">
        <v>3020985</v>
      </c>
    </row>
    <row r="69" spans="1:3" x14ac:dyDescent="0.2">
      <c r="A69" s="16" t="s">
        <v>143</v>
      </c>
      <c r="B69" s="16" t="s">
        <v>83</v>
      </c>
      <c r="C69" s="18">
        <v>39437610</v>
      </c>
    </row>
    <row r="70" spans="1:3" x14ac:dyDescent="0.2">
      <c r="A70" s="16" t="s">
        <v>144</v>
      </c>
      <c r="B70" s="16" t="s">
        <v>84</v>
      </c>
      <c r="C70" s="18">
        <v>5758486</v>
      </c>
    </row>
    <row r="71" spans="1:3" x14ac:dyDescent="0.2">
      <c r="A71" s="16" t="s">
        <v>145</v>
      </c>
      <c r="B71" s="16" t="s">
        <v>85</v>
      </c>
      <c r="C71" s="18">
        <v>3566022</v>
      </c>
    </row>
    <row r="72" spans="1:3" x14ac:dyDescent="0.2">
      <c r="A72" s="16" t="s">
        <v>146</v>
      </c>
      <c r="B72" s="16" t="s">
        <v>86</v>
      </c>
      <c r="C72" s="18">
        <v>976668</v>
      </c>
    </row>
    <row r="73" spans="1:3" x14ac:dyDescent="0.2">
      <c r="A73" s="16" t="s">
        <v>147</v>
      </c>
      <c r="B73" s="16" t="s">
        <v>87</v>
      </c>
      <c r="C73" s="18">
        <v>21492056</v>
      </c>
    </row>
    <row r="74" spans="1:3" x14ac:dyDescent="0.2">
      <c r="A74" s="16" t="s">
        <v>148</v>
      </c>
      <c r="B74" s="16" t="s">
        <v>88</v>
      </c>
      <c r="C74" s="18">
        <v>10628020</v>
      </c>
    </row>
    <row r="75" spans="1:3" x14ac:dyDescent="0.2">
      <c r="A75" s="16" t="s">
        <v>149</v>
      </c>
      <c r="B75" s="16" t="s">
        <v>89</v>
      </c>
      <c r="C75" s="18">
        <v>1415615</v>
      </c>
    </row>
    <row r="76" spans="1:3" x14ac:dyDescent="0.2">
      <c r="A76" s="16" t="s">
        <v>150</v>
      </c>
      <c r="B76" s="16" t="s">
        <v>90</v>
      </c>
      <c r="C76" s="18">
        <v>1789060</v>
      </c>
    </row>
    <row r="77" spans="1:3" x14ac:dyDescent="0.2">
      <c r="A77" s="16" t="s">
        <v>151</v>
      </c>
      <c r="B77" s="16" t="s">
        <v>91</v>
      </c>
      <c r="C77" s="18">
        <v>12667017</v>
      </c>
    </row>
    <row r="78" spans="1:3" x14ac:dyDescent="0.2">
      <c r="A78" s="16" t="s">
        <v>152</v>
      </c>
      <c r="B78" s="16" t="s">
        <v>92</v>
      </c>
      <c r="C78" s="18">
        <v>6731010</v>
      </c>
    </row>
    <row r="79" spans="1:3" x14ac:dyDescent="0.2">
      <c r="A79" s="16" t="s">
        <v>153</v>
      </c>
      <c r="B79" s="16" t="s">
        <v>93</v>
      </c>
      <c r="C79" s="18">
        <v>3159596</v>
      </c>
    </row>
    <row r="80" spans="1:3" x14ac:dyDescent="0.2">
      <c r="A80" s="16" t="s">
        <v>154</v>
      </c>
      <c r="B80" s="16" t="s">
        <v>94</v>
      </c>
      <c r="C80" s="18">
        <v>2912635</v>
      </c>
    </row>
    <row r="81" spans="1:3" x14ac:dyDescent="0.2">
      <c r="A81" s="16" t="s">
        <v>155</v>
      </c>
      <c r="B81" s="16" t="s">
        <v>95</v>
      </c>
      <c r="C81" s="18">
        <v>4472345</v>
      </c>
    </row>
    <row r="82" spans="1:3" x14ac:dyDescent="0.2">
      <c r="A82" s="16" t="s">
        <v>156</v>
      </c>
      <c r="B82" s="16" t="s">
        <v>96</v>
      </c>
      <c r="C82" s="18">
        <v>4658285</v>
      </c>
    </row>
    <row r="83" spans="1:3" x14ac:dyDescent="0.2">
      <c r="A83" s="16" t="s">
        <v>157</v>
      </c>
      <c r="B83" s="16" t="s">
        <v>97</v>
      </c>
      <c r="C83" s="18">
        <v>1345770</v>
      </c>
    </row>
    <row r="84" spans="1:3" x14ac:dyDescent="0.2">
      <c r="A84" s="16" t="s">
        <v>158</v>
      </c>
      <c r="B84" s="16" t="s">
        <v>98</v>
      </c>
      <c r="C84" s="18">
        <v>6054954</v>
      </c>
    </row>
    <row r="85" spans="1:3" x14ac:dyDescent="0.2">
      <c r="A85" s="16" t="s">
        <v>159</v>
      </c>
      <c r="B85" s="16" t="s">
        <v>99</v>
      </c>
      <c r="C85" s="18">
        <v>6894883</v>
      </c>
    </row>
    <row r="86" spans="1:3" x14ac:dyDescent="0.2">
      <c r="A86" s="16" t="s">
        <v>160</v>
      </c>
      <c r="B86" s="16" t="s">
        <v>100</v>
      </c>
      <c r="C86" s="18">
        <v>9984795</v>
      </c>
    </row>
    <row r="87" spans="1:3" x14ac:dyDescent="0.2">
      <c r="A87" s="16" t="s">
        <v>161</v>
      </c>
      <c r="B87" s="16" t="s">
        <v>101</v>
      </c>
      <c r="C87" s="18">
        <v>5640053</v>
      </c>
    </row>
    <row r="88" spans="1:3" x14ac:dyDescent="0.2">
      <c r="A88" s="16" t="s">
        <v>162</v>
      </c>
      <c r="B88" s="16" t="s">
        <v>102</v>
      </c>
      <c r="C88" s="18">
        <v>2978227</v>
      </c>
    </row>
    <row r="89" spans="1:3" x14ac:dyDescent="0.2">
      <c r="A89" s="16" t="s">
        <v>163</v>
      </c>
      <c r="B89" s="16" t="s">
        <v>103</v>
      </c>
      <c r="C89" s="18">
        <v>6140475</v>
      </c>
    </row>
    <row r="90" spans="1:3" x14ac:dyDescent="0.2">
      <c r="A90" s="16" t="s">
        <v>164</v>
      </c>
      <c r="B90" s="16" t="s">
        <v>104</v>
      </c>
      <c r="C90" s="18">
        <v>1070123</v>
      </c>
    </row>
    <row r="91" spans="1:3" x14ac:dyDescent="0.2">
      <c r="A91" s="16" t="s">
        <v>165</v>
      </c>
      <c r="B91" s="16" t="s">
        <v>105</v>
      </c>
      <c r="C91" s="18">
        <v>1932571</v>
      </c>
    </row>
    <row r="92" spans="1:3" x14ac:dyDescent="0.2">
      <c r="A92" s="16" t="s">
        <v>166</v>
      </c>
      <c r="B92" s="16" t="s">
        <v>106</v>
      </c>
      <c r="C92" s="18">
        <v>3090771</v>
      </c>
    </row>
    <row r="93" spans="1:3" x14ac:dyDescent="0.2">
      <c r="A93" s="16" t="s">
        <v>167</v>
      </c>
      <c r="B93" s="16" t="s">
        <v>107</v>
      </c>
      <c r="C93" s="18">
        <v>1360783</v>
      </c>
    </row>
    <row r="94" spans="1:3" x14ac:dyDescent="0.2">
      <c r="A94" s="16" t="s">
        <v>168</v>
      </c>
      <c r="B94" s="16" t="s">
        <v>108</v>
      </c>
      <c r="C94" s="18">
        <v>8891258</v>
      </c>
    </row>
    <row r="95" spans="1:3" x14ac:dyDescent="0.2">
      <c r="A95" s="16" t="s">
        <v>169</v>
      </c>
      <c r="B95" s="16" t="s">
        <v>109</v>
      </c>
      <c r="C95" s="18">
        <v>2099634</v>
      </c>
    </row>
    <row r="96" spans="1:3" x14ac:dyDescent="0.2">
      <c r="A96" s="16" t="s">
        <v>170</v>
      </c>
      <c r="B96" s="16" t="s">
        <v>110</v>
      </c>
      <c r="C96" s="18">
        <v>19463131</v>
      </c>
    </row>
    <row r="97" spans="1:3" x14ac:dyDescent="0.2">
      <c r="A97" s="16" t="s">
        <v>171</v>
      </c>
      <c r="B97" s="16" t="s">
        <v>111</v>
      </c>
      <c r="C97" s="18">
        <v>10501384</v>
      </c>
    </row>
    <row r="98" spans="1:3" x14ac:dyDescent="0.2">
      <c r="A98" s="16" t="s">
        <v>172</v>
      </c>
      <c r="B98" s="16" t="s">
        <v>112</v>
      </c>
      <c r="C98" s="18">
        <v>763724</v>
      </c>
    </row>
    <row r="99" spans="1:3" x14ac:dyDescent="0.2">
      <c r="A99" s="16" t="s">
        <v>173</v>
      </c>
      <c r="B99" s="16" t="s">
        <v>113</v>
      </c>
      <c r="C99" s="18">
        <v>11696507</v>
      </c>
    </row>
    <row r="100" spans="1:3" x14ac:dyDescent="0.2">
      <c r="A100" s="16" t="s">
        <v>174</v>
      </c>
      <c r="B100" s="16" t="s">
        <v>114</v>
      </c>
      <c r="C100" s="18">
        <v>3960676</v>
      </c>
    </row>
    <row r="101" spans="1:3" x14ac:dyDescent="0.2">
      <c r="A101" s="16" t="s">
        <v>175</v>
      </c>
      <c r="B101" s="16" t="s">
        <v>115</v>
      </c>
      <c r="C101" s="18">
        <v>4216116</v>
      </c>
    </row>
    <row r="102" spans="1:3" x14ac:dyDescent="0.2">
      <c r="A102" s="16" t="s">
        <v>176</v>
      </c>
      <c r="B102" s="16" t="s">
        <v>116</v>
      </c>
      <c r="C102" s="18">
        <v>12798883</v>
      </c>
    </row>
    <row r="103" spans="1:3" x14ac:dyDescent="0.2">
      <c r="A103" s="16" t="s">
        <v>177</v>
      </c>
      <c r="B103" s="16" t="s">
        <v>117</v>
      </c>
      <c r="C103" s="18">
        <v>1058158</v>
      </c>
    </row>
    <row r="104" spans="1:3" x14ac:dyDescent="0.2">
      <c r="A104" s="16" t="s">
        <v>178</v>
      </c>
      <c r="B104" s="16" t="s">
        <v>118</v>
      </c>
      <c r="C104" s="18">
        <v>5157702</v>
      </c>
    </row>
    <row r="105" spans="1:3" x14ac:dyDescent="0.2">
      <c r="A105" s="16" t="s">
        <v>179</v>
      </c>
      <c r="B105" s="16" t="s">
        <v>119</v>
      </c>
      <c r="C105" s="18">
        <v>887127</v>
      </c>
    </row>
    <row r="106" spans="1:3" x14ac:dyDescent="0.2">
      <c r="A106" s="16" t="s">
        <v>180</v>
      </c>
      <c r="B106" s="16" t="s">
        <v>120</v>
      </c>
      <c r="C106" s="18">
        <v>6830325</v>
      </c>
    </row>
    <row r="107" spans="1:3" x14ac:dyDescent="0.2">
      <c r="A107" s="16" t="s">
        <v>181</v>
      </c>
      <c r="B107" s="16" t="s">
        <v>121</v>
      </c>
      <c r="C107" s="18">
        <v>28986794</v>
      </c>
    </row>
    <row r="108" spans="1:3" x14ac:dyDescent="0.2">
      <c r="A108" s="16" t="s">
        <v>182</v>
      </c>
      <c r="B108" s="16" t="s">
        <v>122</v>
      </c>
      <c r="C108" s="18">
        <v>3203383</v>
      </c>
    </row>
    <row r="109" spans="1:3" x14ac:dyDescent="0.2">
      <c r="A109" s="16" t="s">
        <v>183</v>
      </c>
      <c r="B109" s="16" t="s">
        <v>123</v>
      </c>
      <c r="C109" s="18">
        <v>624046</v>
      </c>
    </row>
    <row r="110" spans="1:3" x14ac:dyDescent="0.2">
      <c r="A110" s="16" t="s">
        <v>184</v>
      </c>
      <c r="B110" s="16" t="s">
        <v>124</v>
      </c>
      <c r="C110" s="18">
        <v>8556642</v>
      </c>
    </row>
    <row r="111" spans="1:3" x14ac:dyDescent="0.2">
      <c r="A111" s="16" t="s">
        <v>185</v>
      </c>
      <c r="B111" s="16" t="s">
        <v>125</v>
      </c>
      <c r="C111" s="18">
        <v>7614024</v>
      </c>
    </row>
    <row r="112" spans="1:3" x14ac:dyDescent="0.2">
      <c r="A112" s="16" t="s">
        <v>186</v>
      </c>
      <c r="B112" s="16" t="s">
        <v>126</v>
      </c>
      <c r="C112" s="18">
        <v>1795263</v>
      </c>
    </row>
    <row r="113" spans="1:3" x14ac:dyDescent="0.2">
      <c r="A113" s="16" t="s">
        <v>187</v>
      </c>
      <c r="B113" s="16" t="s">
        <v>127</v>
      </c>
      <c r="C113" s="18">
        <v>5824581</v>
      </c>
    </row>
    <row r="114" spans="1:3" x14ac:dyDescent="0.2">
      <c r="A114" s="16" t="s">
        <v>188</v>
      </c>
      <c r="B114" s="16" t="s">
        <v>128</v>
      </c>
      <c r="C114" s="18">
        <v>580116</v>
      </c>
    </row>
    <row r="115" spans="1:3" x14ac:dyDescent="0.2">
      <c r="A115" s="16"/>
      <c r="B115" s="16"/>
      <c r="C115" s="18"/>
    </row>
    <row r="116" spans="1:3" x14ac:dyDescent="0.2">
      <c r="A116" s="17" t="s">
        <v>189</v>
      </c>
      <c r="B116" s="16" t="s">
        <v>190</v>
      </c>
      <c r="C116" s="18">
        <v>3193694</v>
      </c>
    </row>
    <row r="117" spans="1:3" x14ac:dyDescent="0.2">
      <c r="A117" s="16"/>
      <c r="B117" s="16"/>
      <c r="C117" s="16"/>
    </row>
    <row r="118" spans="1:3" x14ac:dyDescent="0.2">
      <c r="A118" s="16"/>
      <c r="B118" s="16"/>
      <c r="C118" s="16"/>
    </row>
    <row r="119" spans="1:3" x14ac:dyDescent="0.2">
      <c r="A119" s="19" t="s">
        <v>191</v>
      </c>
      <c r="B119" s="16"/>
      <c r="C119" s="16"/>
    </row>
    <row r="120" spans="1:3" x14ac:dyDescent="0.2">
      <c r="A120" s="20" t="s">
        <v>192</v>
      </c>
      <c r="B120" s="16"/>
      <c r="C120" s="16"/>
    </row>
    <row r="121" spans="1:3" x14ac:dyDescent="0.2">
      <c r="A121" s="21" t="s">
        <v>193</v>
      </c>
      <c r="B121" s="16"/>
      <c r="C121" s="16"/>
    </row>
    <row r="122" spans="1:3" x14ac:dyDescent="0.2">
      <c r="A122" s="21" t="s">
        <v>194</v>
      </c>
      <c r="B122" s="16"/>
      <c r="C122" s="16"/>
    </row>
    <row r="123" spans="1:3" x14ac:dyDescent="0.2">
      <c r="A123" s="21" t="s">
        <v>195</v>
      </c>
      <c r="B123" s="16"/>
      <c r="C123" s="16"/>
    </row>
    <row r="124" spans="1:3" x14ac:dyDescent="0.2">
      <c r="A124" s="21" t="s">
        <v>196</v>
      </c>
      <c r="B124" s="16"/>
      <c r="C124" s="16"/>
    </row>
  </sheetData>
  <hyperlinks>
    <hyperlink ref="A56" r:id="rId1" xr:uid="{A60915C0-5372-644E-9F12-3051F8CA05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9"/>
  <sheetViews>
    <sheetView topLeftCell="A5" workbookViewId="0">
      <selection activeCell="C44" sqref="C44"/>
    </sheetView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  <row r="39" spans="1:3" x14ac:dyDescent="0.2">
      <c r="A39" t="s">
        <v>247</v>
      </c>
      <c r="B39">
        <f>SUMIFS('State Downscale'!F:F,'State Downscale'!A:A,About!B1)</f>
        <v>1.0783901721782232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Data!B4*About!A46*Data!B39</f>
        <v>1156.262883291557</v>
      </c>
      <c r="C2" s="11">
        <f>Data!D13*About!A48*Data!B39</f>
        <v>4254.2391319568342</v>
      </c>
    </row>
    <row r="3" spans="1:3" x14ac:dyDescent="0.2">
      <c r="A3" s="1" t="s">
        <v>6</v>
      </c>
      <c r="B3" s="11">
        <f>Data!B31*About!A48*Data!B39</f>
        <v>8436.8279206386051</v>
      </c>
      <c r="C3" s="11">
        <f>Data!B24*About!A48*Data!B39</f>
        <v>8716.2642594113495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Data!B37*About!A48*Data!B39</f>
        <v>645.74871876650059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State Downscale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2022-03-17T22:04:15Z</dcterms:modified>
</cp:coreProperties>
</file>