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N\elec\EIaE\"/>
    </mc:Choice>
  </mc:AlternateContent>
  <xr:revisionPtr revIDLastSave="0" documentId="8_{E4EE8726-9EE8-4D70-B66B-AB88665ED021}"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K1252" i="22"/>
  <c r="M1250" i="22"/>
  <c r="K1247" i="22"/>
  <c r="M1245" i="22"/>
  <c r="K1242" i="22"/>
  <c r="M1240" i="22"/>
  <c r="N1249" i="22"/>
  <c r="P1247"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J1396"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248" i="22" l="1"/>
  <c r="O1252" i="22"/>
  <c r="L1245" i="22"/>
  <c r="L1250" i="22"/>
  <c r="P1240" i="22"/>
  <c r="H1245" i="22"/>
  <c r="Q1401" i="22"/>
  <c r="H1250" i="22"/>
  <c r="J1242" i="22"/>
  <c r="J1247" i="22"/>
  <c r="J1252" i="22"/>
  <c r="N1242" i="22"/>
  <c r="F1247" i="22"/>
  <c r="M1393" i="22"/>
  <c r="I1253" i="22"/>
  <c r="K1245" i="22"/>
  <c r="K1250" i="22"/>
  <c r="O1240" i="22"/>
  <c r="O1245" i="22"/>
  <c r="R1251" i="22"/>
  <c r="L1393" i="22"/>
  <c r="H1447" i="22"/>
  <c r="P1239" i="22"/>
  <c r="I1247" i="22"/>
  <c r="I1252" i="22"/>
  <c r="M1242" i="22"/>
  <c r="M1247" i="22"/>
  <c r="K1399" i="22"/>
  <c r="J1442" i="22"/>
  <c r="I1239" i="22"/>
  <c r="Q1242" i="22"/>
  <c r="J1250" i="22"/>
  <c r="N1240" i="22"/>
  <c r="N1245" i="22"/>
  <c r="N1250" i="22"/>
  <c r="O1390" i="22"/>
  <c r="R1441"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<sst xmlns="http://schemas.openxmlformats.org/spreadsheetml/2006/main" count="15219" uniqueCount="1084">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</sst>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499</v>
      </c>
      <c r="C1" s="86">
        <v>45735</v>
      </c>
      <c r="D1" s="87"/>
      <c r="E1" s="87"/>
      <c r="F1" s="87"/>
      <c r="G1" s="87"/>
      <c r="H1" s="87"/>
      <c r="I1" s="87"/>
      <c r="J1" s="87"/>
      <c r="K1" s="85" t="s">
        <v>533</v>
      </c>
      <c r="L1" s="85" t="s">
        <v>535</v>
      </c>
      <c r="M1" s="163" t="s">
        <v>1053</v>
      </c>
    </row>
    <row r="2" spans="1:13">
      <c r="A2" s="1" t="s">
        <v>1</v>
      </c>
      <c r="B2" s="87" t="str">
        <f>LOOKUP(B1,K1:L50,L1:L50)</f>
        <v>MN</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MN</v>
      </c>
      <c r="C6" s="91">
        <f t="shared" ref="C6:AE6" si="1">SUMIFS(C$20:C$119,$B$20:$B$119,$B$6,$A$20:$A$119,$A$6)</f>
        <v>9042789</v>
      </c>
      <c r="D6" s="91">
        <f t="shared" si="1"/>
        <v>9623560</v>
      </c>
      <c r="E6" s="91">
        <f t="shared" si="1"/>
        <v>7671345</v>
      </c>
      <c r="F6" s="91">
        <f t="shared" si="1"/>
        <v>5174183</v>
      </c>
      <c r="G6" s="91">
        <f t="shared" si="1"/>
        <v>5735100</v>
      </c>
      <c r="H6" s="91">
        <f t="shared" si="1"/>
        <v>7127095</v>
      </c>
      <c r="I6" s="91">
        <f t="shared" si="1"/>
        <v>8550150</v>
      </c>
      <c r="J6" s="91">
        <f t="shared" si="1"/>
        <v>9271152</v>
      </c>
      <c r="K6" s="91">
        <f t="shared" si="1"/>
        <v>7428906</v>
      </c>
      <c r="L6" s="91">
        <f t="shared" si="1"/>
        <v>10022208</v>
      </c>
      <c r="M6" s="91">
        <f t="shared" si="1"/>
        <v>7709793</v>
      </c>
      <c r="N6" s="91">
        <f t="shared" si="1"/>
        <v>10371899</v>
      </c>
      <c r="O6" s="91">
        <f t="shared" si="1"/>
        <v>12980751</v>
      </c>
      <c r="P6" s="91">
        <f t="shared" si="1"/>
        <v>17703983</v>
      </c>
      <c r="Q6" s="91">
        <f t="shared" si="1"/>
        <v>16138192</v>
      </c>
      <c r="R6" s="91">
        <f t="shared" si="1"/>
        <v>12751842</v>
      </c>
      <c r="S6" s="91">
        <f t="shared" si="1"/>
        <v>13130798</v>
      </c>
      <c r="T6" s="91">
        <f t="shared" si="1"/>
        <v>13333968</v>
      </c>
      <c r="U6" s="91">
        <f t="shared" si="1"/>
        <v>12568565</v>
      </c>
      <c r="V6" s="91">
        <f t="shared" si="1"/>
        <v>9457250</v>
      </c>
      <c r="W6" s="91">
        <f t="shared" si="1"/>
        <v>12878512</v>
      </c>
      <c r="X6" s="91">
        <f t="shared" si="1"/>
        <v>13483638</v>
      </c>
      <c r="Y6" s="91">
        <f t="shared" si="1"/>
        <v>14588588</v>
      </c>
      <c r="Z6" s="91">
        <f t="shared" si="1"/>
        <v>15273728</v>
      </c>
      <c r="AA6" s="91">
        <f t="shared" si="1"/>
        <v>10564064</v>
      </c>
      <c r="AB6" s="91">
        <f t="shared" si="1"/>
        <v>7165318</v>
      </c>
      <c r="AC6" s="91">
        <f t="shared" si="1"/>
        <v>4003431</v>
      </c>
      <c r="AD6" s="91">
        <f t="shared" si="1"/>
        <v>6738574</v>
      </c>
      <c r="AE6" s="91">
        <f t="shared" si="1"/>
        <v>8746307</v>
      </c>
      <c r="AF6" s="119">
        <f t="shared" ref="AF6:BK7" si="2">AE6</f>
        <v>8746307</v>
      </c>
      <c r="AG6" s="119">
        <f t="shared" si="2"/>
        <v>8746307</v>
      </c>
      <c r="AH6" s="119">
        <f t="shared" si="2"/>
        <v>8746307</v>
      </c>
      <c r="AI6" s="119">
        <f t="shared" si="2"/>
        <v>8746307</v>
      </c>
      <c r="AJ6" s="119">
        <f t="shared" si="2"/>
        <v>8746307</v>
      </c>
      <c r="AK6" s="119">
        <f t="shared" si="2"/>
        <v>8746307</v>
      </c>
      <c r="AL6" s="119">
        <f t="shared" si="2"/>
        <v>8746307</v>
      </c>
      <c r="AM6" s="119">
        <f t="shared" si="2"/>
        <v>8746307</v>
      </c>
      <c r="AN6" s="119">
        <f t="shared" si="2"/>
        <v>8746307</v>
      </c>
      <c r="AO6" s="119">
        <f t="shared" si="2"/>
        <v>8746307</v>
      </c>
      <c r="AP6" s="119">
        <f t="shared" si="2"/>
        <v>8746307</v>
      </c>
      <c r="AQ6" s="119">
        <f t="shared" si="2"/>
        <v>8746307</v>
      </c>
      <c r="AR6" s="119">
        <f t="shared" si="2"/>
        <v>8746307</v>
      </c>
      <c r="AS6" s="119">
        <f t="shared" si="2"/>
        <v>8746307</v>
      </c>
      <c r="AT6" s="119">
        <f t="shared" si="2"/>
        <v>8746307</v>
      </c>
      <c r="AU6" s="119">
        <f t="shared" si="2"/>
        <v>8746307</v>
      </c>
      <c r="AV6" s="119">
        <f t="shared" si="2"/>
        <v>8746307</v>
      </c>
      <c r="AW6" s="119">
        <f t="shared" si="2"/>
        <v>8746307</v>
      </c>
      <c r="AX6" s="119">
        <f t="shared" si="2"/>
        <v>8746307</v>
      </c>
      <c r="AY6" s="119">
        <f t="shared" si="2"/>
        <v>8746307</v>
      </c>
      <c r="AZ6" s="119">
        <f t="shared" si="2"/>
        <v>8746307</v>
      </c>
      <c r="BA6" s="119">
        <f t="shared" si="2"/>
        <v>8746307</v>
      </c>
      <c r="BB6" s="119">
        <f t="shared" si="2"/>
        <v>8746307</v>
      </c>
      <c r="BC6" s="119">
        <f t="shared" si="2"/>
        <v>8746307</v>
      </c>
      <c r="BD6" s="119">
        <f t="shared" si="2"/>
        <v>8746307</v>
      </c>
      <c r="BE6" s="119">
        <f t="shared" si="2"/>
        <v>8746307</v>
      </c>
      <c r="BF6" s="119">
        <f t="shared" si="2"/>
        <v>8746307</v>
      </c>
      <c r="BG6" s="119">
        <f t="shared" si="2"/>
        <v>8746307</v>
      </c>
      <c r="BH6" s="119">
        <f t="shared" si="2"/>
        <v>8746307</v>
      </c>
      <c r="BI6" s="119">
        <f t="shared" si="2"/>
        <v>8746307</v>
      </c>
      <c r="BJ6" s="119">
        <f t="shared" si="2"/>
        <v>8746307</v>
      </c>
      <c r="BK6" s="119">
        <f t="shared" si="2"/>
        <v>8746307</v>
      </c>
    </row>
    <row r="7" spans="1:63">
      <c r="A7" s="91" t="s">
        <v>848</v>
      </c>
      <c r="B7" s="91" t="str">
        <f>About!B2</f>
        <v>MN</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MN</v>
      </c>
      <c r="C10" s="91">
        <f t="shared" ref="C10:AE10" si="5">SUMIFS(C$122:C$219,$B$122:$B$219,$B$6,$A$122:$A$219,$A$6)</f>
        <v>1741988</v>
      </c>
      <c r="D10" s="91">
        <f t="shared" si="5"/>
        <v>3120975</v>
      </c>
      <c r="E10" s="91">
        <f t="shared" si="5"/>
        <v>5470476</v>
      </c>
      <c r="F10" s="91">
        <f t="shared" si="5"/>
        <v>6710873</v>
      </c>
      <c r="G10" s="91">
        <f t="shared" si="5"/>
        <v>7855537</v>
      </c>
      <c r="H10" s="91">
        <f t="shared" si="5"/>
        <v>8588933</v>
      </c>
      <c r="I10" s="91">
        <f t="shared" si="5"/>
        <v>9092663</v>
      </c>
      <c r="J10" s="91">
        <f t="shared" si="5"/>
        <v>10009187</v>
      </c>
      <c r="K10" s="91">
        <f t="shared" si="5"/>
        <v>8953887</v>
      </c>
      <c r="L10" s="91">
        <f t="shared" si="5"/>
        <v>7100775</v>
      </c>
      <c r="M10" s="91">
        <f t="shared" si="5"/>
        <v>8516659</v>
      </c>
      <c r="N10" s="91">
        <f t="shared" si="5"/>
        <v>8870551</v>
      </c>
      <c r="O10" s="91">
        <f t="shared" si="5"/>
        <v>6605476</v>
      </c>
      <c r="P10" s="91">
        <f t="shared" si="5"/>
        <v>3851747</v>
      </c>
      <c r="Q10" s="91">
        <f t="shared" si="5"/>
        <v>6152064</v>
      </c>
      <c r="R10" s="91">
        <f t="shared" si="5"/>
        <v>10139716</v>
      </c>
      <c r="S10" s="91">
        <f t="shared" si="5"/>
        <v>11216008</v>
      </c>
      <c r="T10" s="91">
        <f t="shared" si="5"/>
        <v>10150078</v>
      </c>
      <c r="U10" s="91">
        <f t="shared" si="5"/>
        <v>8777719</v>
      </c>
      <c r="V10" s="91">
        <f t="shared" si="5"/>
        <v>8286936</v>
      </c>
      <c r="W10" s="91">
        <f t="shared" si="5"/>
        <v>7782739</v>
      </c>
      <c r="X10" s="91">
        <f t="shared" si="5"/>
        <v>7954186</v>
      </c>
      <c r="Y10" s="91">
        <f t="shared" si="5"/>
        <v>6973759</v>
      </c>
      <c r="Z10" s="91">
        <f t="shared" si="5"/>
        <v>8179786</v>
      </c>
      <c r="AA10" s="91">
        <f t="shared" si="5"/>
        <v>7189258</v>
      </c>
      <c r="AB10" s="91">
        <f t="shared" si="5"/>
        <v>8037772</v>
      </c>
      <c r="AC10" s="91">
        <f t="shared" si="5"/>
        <v>8510632</v>
      </c>
      <c r="AD10" s="91">
        <f t="shared" si="5"/>
        <v>7263647</v>
      </c>
      <c r="AE10" s="91">
        <f t="shared" si="5"/>
        <v>4200623</v>
      </c>
      <c r="AF10" s="119">
        <f t="shared" ref="AF10:BK11" si="6">AE10</f>
        <v>4200623</v>
      </c>
      <c r="AG10" s="119">
        <f t="shared" si="6"/>
        <v>4200623</v>
      </c>
      <c r="AH10" s="119">
        <f t="shared" si="6"/>
        <v>4200623</v>
      </c>
      <c r="AI10" s="119">
        <f t="shared" si="6"/>
        <v>4200623</v>
      </c>
      <c r="AJ10" s="119">
        <f t="shared" si="6"/>
        <v>4200623</v>
      </c>
      <c r="AK10" s="119">
        <f t="shared" si="6"/>
        <v>4200623</v>
      </c>
      <c r="AL10" s="119">
        <f t="shared" si="6"/>
        <v>4200623</v>
      </c>
      <c r="AM10" s="119">
        <f t="shared" si="6"/>
        <v>4200623</v>
      </c>
      <c r="AN10" s="119">
        <f t="shared" si="6"/>
        <v>4200623</v>
      </c>
      <c r="AO10" s="119">
        <f t="shared" si="6"/>
        <v>4200623</v>
      </c>
      <c r="AP10" s="119">
        <f t="shared" si="6"/>
        <v>4200623</v>
      </c>
      <c r="AQ10" s="119">
        <f t="shared" si="6"/>
        <v>4200623</v>
      </c>
      <c r="AR10" s="119">
        <f t="shared" si="6"/>
        <v>4200623</v>
      </c>
      <c r="AS10" s="119">
        <f t="shared" si="6"/>
        <v>4200623</v>
      </c>
      <c r="AT10" s="119">
        <f t="shared" si="6"/>
        <v>4200623</v>
      </c>
      <c r="AU10" s="119">
        <f t="shared" si="6"/>
        <v>4200623</v>
      </c>
      <c r="AV10" s="119">
        <f t="shared" si="6"/>
        <v>4200623</v>
      </c>
      <c r="AW10" s="119">
        <f t="shared" si="6"/>
        <v>4200623</v>
      </c>
      <c r="AX10" s="119">
        <f t="shared" si="6"/>
        <v>4200623</v>
      </c>
      <c r="AY10" s="119">
        <f t="shared" si="6"/>
        <v>4200623</v>
      </c>
      <c r="AZ10" s="119">
        <f t="shared" si="6"/>
        <v>4200623</v>
      </c>
      <c r="BA10" s="119">
        <f t="shared" si="6"/>
        <v>4200623</v>
      </c>
      <c r="BB10" s="119">
        <f t="shared" si="6"/>
        <v>4200623</v>
      </c>
      <c r="BC10" s="119">
        <f t="shared" si="6"/>
        <v>4200623</v>
      </c>
      <c r="BD10" s="119">
        <f t="shared" si="6"/>
        <v>4200623</v>
      </c>
      <c r="BE10" s="119">
        <f t="shared" si="6"/>
        <v>4200623</v>
      </c>
      <c r="BF10" s="119">
        <f t="shared" si="6"/>
        <v>4200623</v>
      </c>
      <c r="BG10" s="119">
        <f t="shared" si="6"/>
        <v>4200623</v>
      </c>
      <c r="BH10" s="119">
        <f t="shared" si="6"/>
        <v>4200623</v>
      </c>
      <c r="BI10" s="119">
        <f t="shared" si="6"/>
        <v>4200623</v>
      </c>
      <c r="BJ10" s="119">
        <f t="shared" si="6"/>
        <v>4200623</v>
      </c>
      <c r="BK10" s="119">
        <f t="shared" si="6"/>
        <v>4200623</v>
      </c>
    </row>
    <row r="11" spans="1:63">
      <c r="A11" s="91" t="s">
        <v>848</v>
      </c>
      <c r="B11" s="91" t="str">
        <f>About!B2</f>
        <v>MN</v>
      </c>
      <c r="C11" s="91">
        <f t="shared" ref="C11:AE11" si="7">SUMIFS(C$122:C$219,$B$122:$B$219,$B$7,$A$122:$A$219,$A$7)</f>
        <v>1014279</v>
      </c>
      <c r="D11" s="91">
        <f t="shared" si="7"/>
        <v>268655</v>
      </c>
      <c r="E11" s="91">
        <f t="shared" si="7"/>
        <v>45502</v>
      </c>
      <c r="F11" s="91">
        <f t="shared" si="7"/>
        <v>479646</v>
      </c>
      <c r="G11" s="91">
        <f t="shared" si="7"/>
        <v>112872</v>
      </c>
      <c r="H11" s="91">
        <f t="shared" si="7"/>
        <v>147962</v>
      </c>
      <c r="I11" s="91">
        <f t="shared" si="7"/>
        <v>255240</v>
      </c>
      <c r="J11" s="91">
        <f t="shared" si="7"/>
        <v>119906</v>
      </c>
      <c r="K11" s="91">
        <f t="shared" si="7"/>
        <v>1017758</v>
      </c>
      <c r="L11" s="91">
        <f t="shared" si="7"/>
        <v>1103213</v>
      </c>
      <c r="M11" s="91">
        <f t="shared" si="7"/>
        <v>624792</v>
      </c>
      <c r="N11" s="91">
        <f t="shared" si="7"/>
        <v>600755</v>
      </c>
      <c r="O11" s="91">
        <f t="shared" si="7"/>
        <v>2431052</v>
      </c>
      <c r="P11" s="91">
        <f t="shared" si="7"/>
        <v>6363046</v>
      </c>
      <c r="Q11" s="91">
        <f t="shared" si="7"/>
        <v>3541895</v>
      </c>
      <c r="R11" s="91">
        <f t="shared" si="7"/>
        <v>2328373</v>
      </c>
      <c r="S11" s="91">
        <f t="shared" si="7"/>
        <v>3290575</v>
      </c>
      <c r="T11" s="91">
        <f t="shared" si="7"/>
        <v>3288985</v>
      </c>
      <c r="U11" s="91">
        <f t="shared" si="7"/>
        <v>1010032</v>
      </c>
      <c r="V11" s="91">
        <f t="shared" si="7"/>
        <v>494647</v>
      </c>
      <c r="W11" s="91">
        <f t="shared" si="7"/>
        <v>676451</v>
      </c>
      <c r="X11" s="91">
        <f t="shared" si="7"/>
        <v>244287</v>
      </c>
      <c r="Y11" s="91">
        <f t="shared" si="7"/>
        <v>459296</v>
      </c>
      <c r="Z11" s="91">
        <f t="shared" si="7"/>
        <v>262439</v>
      </c>
      <c r="AA11" s="91">
        <f t="shared" si="7"/>
        <v>441090</v>
      </c>
      <c r="AB11" s="91">
        <f t="shared" si="7"/>
        <v>117170</v>
      </c>
      <c r="AC11" s="91">
        <f t="shared" si="7"/>
        <v>33839</v>
      </c>
      <c r="AD11" s="91">
        <f t="shared" si="7"/>
        <v>65379</v>
      </c>
      <c r="AE11" s="91">
        <f t="shared" si="7"/>
        <v>348942</v>
      </c>
      <c r="AF11" s="119">
        <f>AVERAGE(W11:AE11)</f>
        <v>294321.44444444444</v>
      </c>
      <c r="AG11" s="119">
        <f t="shared" si="6"/>
        <v>294321.44444444444</v>
      </c>
      <c r="AH11" s="119">
        <f t="shared" si="6"/>
        <v>294321.44444444444</v>
      </c>
      <c r="AI11" s="119">
        <f t="shared" si="6"/>
        <v>294321.44444444444</v>
      </c>
      <c r="AJ11" s="119">
        <f t="shared" si="6"/>
        <v>294321.44444444444</v>
      </c>
      <c r="AK11" s="119">
        <f t="shared" si="6"/>
        <v>294321.44444444444</v>
      </c>
      <c r="AL11" s="119">
        <f t="shared" si="6"/>
        <v>294321.44444444444</v>
      </c>
      <c r="AM11" s="119">
        <f t="shared" si="6"/>
        <v>294321.44444444444</v>
      </c>
      <c r="AN11" s="119">
        <f t="shared" si="6"/>
        <v>294321.44444444444</v>
      </c>
      <c r="AO11" s="119">
        <f t="shared" si="6"/>
        <v>294321.44444444444</v>
      </c>
      <c r="AP11" s="119">
        <f t="shared" si="6"/>
        <v>294321.44444444444</v>
      </c>
      <c r="AQ11" s="119">
        <f t="shared" si="6"/>
        <v>294321.44444444444</v>
      </c>
      <c r="AR11" s="119">
        <f t="shared" si="6"/>
        <v>294321.44444444444</v>
      </c>
      <c r="AS11" s="119">
        <f t="shared" si="6"/>
        <v>294321.44444444444</v>
      </c>
      <c r="AT11" s="119">
        <f t="shared" si="6"/>
        <v>294321.44444444444</v>
      </c>
      <c r="AU11" s="119">
        <f t="shared" si="6"/>
        <v>294321.44444444444</v>
      </c>
      <c r="AV11" s="119">
        <f t="shared" si="6"/>
        <v>294321.44444444444</v>
      </c>
      <c r="AW11" s="119">
        <f t="shared" si="6"/>
        <v>294321.44444444444</v>
      </c>
      <c r="AX11" s="119">
        <f t="shared" si="6"/>
        <v>294321.44444444444</v>
      </c>
      <c r="AY11" s="119">
        <f t="shared" si="6"/>
        <v>294321.44444444444</v>
      </c>
      <c r="AZ11" s="119">
        <f t="shared" si="6"/>
        <v>294321.44444444444</v>
      </c>
      <c r="BA11" s="119">
        <f t="shared" si="6"/>
        <v>294321.44444444444</v>
      </c>
      <c r="BB11" s="119">
        <f t="shared" si="6"/>
        <v>294321.44444444444</v>
      </c>
      <c r="BC11" s="119">
        <f t="shared" si="6"/>
        <v>294321.44444444444</v>
      </c>
      <c r="BD11" s="119">
        <f t="shared" si="6"/>
        <v>294321.44444444444</v>
      </c>
      <c r="BE11" s="119">
        <f t="shared" si="6"/>
        <v>294321.44444444444</v>
      </c>
      <c r="BF11" s="119">
        <f t="shared" si="6"/>
        <v>294321.44444444444</v>
      </c>
      <c r="BG11" s="119">
        <f t="shared" si="6"/>
        <v>294321.44444444444</v>
      </c>
      <c r="BH11" s="119">
        <f t="shared" si="6"/>
        <v>294321.44444444444</v>
      </c>
      <c r="BI11" s="119">
        <f t="shared" si="6"/>
        <v>294321.44444444444</v>
      </c>
      <c r="BJ11" s="119">
        <f t="shared" si="6"/>
        <v>294321.44444444444</v>
      </c>
      <c r="BK11" s="119">
        <f t="shared" si="6"/>
        <v>294321.44444444444</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MN</v>
      </c>
      <c r="C14" s="91">
        <f t="shared" ref="C14:BK14" si="9">IF(C10&gt;C11,C10-C11,0)</f>
        <v>727709</v>
      </c>
      <c r="D14" s="91">
        <f t="shared" si="9"/>
        <v>2852320</v>
      </c>
      <c r="E14" s="91">
        <f t="shared" si="9"/>
        <v>5424974</v>
      </c>
      <c r="F14" s="91">
        <f t="shared" si="9"/>
        <v>6231227</v>
      </c>
      <c r="G14" s="91">
        <f t="shared" si="9"/>
        <v>7742665</v>
      </c>
      <c r="H14" s="91">
        <f t="shared" si="9"/>
        <v>8440971</v>
      </c>
      <c r="I14" s="91">
        <f t="shared" si="9"/>
        <v>8837423</v>
      </c>
      <c r="J14" s="91">
        <f t="shared" si="9"/>
        <v>9889281</v>
      </c>
      <c r="K14" s="91">
        <f t="shared" si="9"/>
        <v>7936129</v>
      </c>
      <c r="L14" s="91">
        <f t="shared" si="9"/>
        <v>5997562</v>
      </c>
      <c r="M14" s="91">
        <f t="shared" si="9"/>
        <v>7891867</v>
      </c>
      <c r="N14" s="91">
        <f t="shared" si="9"/>
        <v>8269796</v>
      </c>
      <c r="O14" s="91">
        <f t="shared" si="9"/>
        <v>4174424</v>
      </c>
      <c r="P14" s="91">
        <f t="shared" si="9"/>
        <v>0</v>
      </c>
      <c r="Q14" s="91">
        <f t="shared" si="9"/>
        <v>2610169</v>
      </c>
      <c r="R14" s="91">
        <f t="shared" si="9"/>
        <v>7811343</v>
      </c>
      <c r="S14" s="91">
        <f t="shared" si="9"/>
        <v>7925433</v>
      </c>
      <c r="T14" s="91">
        <f t="shared" si="9"/>
        <v>6861093</v>
      </c>
      <c r="U14" s="91">
        <f t="shared" si="9"/>
        <v>7767687</v>
      </c>
      <c r="V14" s="91">
        <f t="shared" si="9"/>
        <v>7792289</v>
      </c>
      <c r="W14" s="91">
        <f t="shared" si="9"/>
        <v>7106288</v>
      </c>
      <c r="X14" s="91">
        <f t="shared" si="9"/>
        <v>7709899</v>
      </c>
      <c r="Y14" s="91">
        <f t="shared" si="9"/>
        <v>6514463</v>
      </c>
      <c r="Z14" s="91">
        <f t="shared" si="9"/>
        <v>7917347</v>
      </c>
      <c r="AA14" s="91">
        <f t="shared" si="9"/>
        <v>6748168</v>
      </c>
      <c r="AB14" s="91">
        <f t="shared" si="9"/>
        <v>7920602</v>
      </c>
      <c r="AC14" s="91">
        <f t="shared" si="9"/>
        <v>8476793</v>
      </c>
      <c r="AD14" s="91">
        <f t="shared" si="9"/>
        <v>7198268</v>
      </c>
      <c r="AE14" s="91">
        <f t="shared" si="9"/>
        <v>3851681</v>
      </c>
      <c r="AF14" s="91">
        <f t="shared" si="9"/>
        <v>3906301.5555555555</v>
      </c>
      <c r="AG14" s="91">
        <f t="shared" si="9"/>
        <v>3906301.5555555555</v>
      </c>
      <c r="AH14" s="91">
        <f t="shared" si="9"/>
        <v>3906301.5555555555</v>
      </c>
      <c r="AI14" s="91">
        <f t="shared" si="9"/>
        <v>3906301.5555555555</v>
      </c>
      <c r="AJ14" s="91">
        <f t="shared" si="9"/>
        <v>3906301.5555555555</v>
      </c>
      <c r="AK14" s="91">
        <f t="shared" si="9"/>
        <v>3906301.5555555555</v>
      </c>
      <c r="AL14" s="91">
        <f t="shared" si="9"/>
        <v>3906301.5555555555</v>
      </c>
      <c r="AM14" s="91">
        <f t="shared" si="9"/>
        <v>3906301.5555555555</v>
      </c>
      <c r="AN14" s="91">
        <f t="shared" si="9"/>
        <v>3906301.5555555555</v>
      </c>
      <c r="AO14" s="91">
        <f t="shared" si="9"/>
        <v>3906301.5555555555</v>
      </c>
      <c r="AP14" s="91">
        <f t="shared" si="9"/>
        <v>3906301.5555555555</v>
      </c>
      <c r="AQ14" s="91">
        <f t="shared" si="9"/>
        <v>3906301.5555555555</v>
      </c>
      <c r="AR14" s="91">
        <f t="shared" si="9"/>
        <v>3906301.5555555555</v>
      </c>
      <c r="AS14" s="91">
        <f t="shared" si="9"/>
        <v>3906301.5555555555</v>
      </c>
      <c r="AT14" s="91">
        <f t="shared" si="9"/>
        <v>3906301.5555555555</v>
      </c>
      <c r="AU14" s="91">
        <f t="shared" si="9"/>
        <v>3906301.5555555555</v>
      </c>
      <c r="AV14" s="91">
        <f t="shared" si="9"/>
        <v>3906301.5555555555</v>
      </c>
      <c r="AW14" s="91">
        <f t="shared" si="9"/>
        <v>3906301.5555555555</v>
      </c>
      <c r="AX14" s="91">
        <f t="shared" si="9"/>
        <v>3906301.5555555555</v>
      </c>
      <c r="AY14" s="91">
        <f t="shared" si="9"/>
        <v>3906301.5555555555</v>
      </c>
      <c r="AZ14" s="91">
        <f t="shared" si="9"/>
        <v>3906301.5555555555</v>
      </c>
      <c r="BA14" s="91">
        <f t="shared" si="9"/>
        <v>3906301.5555555555</v>
      </c>
      <c r="BB14" s="91">
        <f t="shared" si="9"/>
        <v>3906301.5555555555</v>
      </c>
      <c r="BC14" s="91">
        <f t="shared" si="9"/>
        <v>3906301.5555555555</v>
      </c>
      <c r="BD14" s="91">
        <f t="shared" si="9"/>
        <v>3906301.5555555555</v>
      </c>
      <c r="BE14" s="91">
        <f t="shared" si="9"/>
        <v>3906301.5555555555</v>
      </c>
      <c r="BF14" s="91">
        <f t="shared" si="9"/>
        <v>3906301.5555555555</v>
      </c>
      <c r="BG14" s="91">
        <f t="shared" si="9"/>
        <v>3906301.5555555555</v>
      </c>
      <c r="BH14" s="91">
        <f t="shared" si="9"/>
        <v>3906301.5555555555</v>
      </c>
      <c r="BI14" s="91">
        <f t="shared" si="9"/>
        <v>3906301.5555555555</v>
      </c>
      <c r="BJ14" s="91">
        <f t="shared" si="9"/>
        <v>3906301.5555555555</v>
      </c>
      <c r="BK14" s="91">
        <f t="shared" si="9"/>
        <v>3906301.5555555555</v>
      </c>
    </row>
    <row r="15" spans="1:63">
      <c r="A15" s="91" t="s">
        <v>848</v>
      </c>
      <c r="B15" s="91" t="str">
        <f>About!B2</f>
        <v>MN</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2511299</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8.3754025205496517E-7</v>
      </c>
      <c r="P864" s="107">
        <f>P138/SUMIFS(P$3:P$722,$B$3:$B$722,$B864)*SUMIFS(Calculations!$E$3:$E$53,Calculations!$A$3:$A$53,$B864)</f>
        <v>1.6444070448857392E-6</v>
      </c>
      <c r="Q864" s="107">
        <f>Q138/SUMIFS(Q$3:Q$722,$B$3:$B$722,$B864)*SUMIFS(Calculations!$E$3:$E$53,Calculations!$A$3:$A$53,$B864)</f>
        <v>2.5029162371860645E-6</v>
      </c>
      <c r="R864" s="107">
        <f>R138/SUMIFS(R$3:R$722,$B$3:$B$722,$B864)*SUMIFS(Calculations!$E$3:$E$53,Calculations!$A$3:$A$53,$B864)</f>
        <v>3.3687674638538478E-6</v>
      </c>
    </row>
    <row r="865" spans="2:18" ht="15.75" customHeight="1">
      <c r="B865" s="107" t="s">
        <v>549</v>
      </c>
      <c r="C865" s="107" t="s">
        <v>448</v>
      </c>
      <c r="D865" s="107" t="s">
        <v>639</v>
      </c>
      <c r="E865" s="107" t="str">
        <f t="shared" si="302"/>
        <v>hard coal</v>
      </c>
      <c r="F865" s="107">
        <f>F139/SUMIFS(F$3:F$722,$B$3:$B$722,$B865)*SUMIFS(Calculations!$E$3:$E$53,Calculations!$A$3:$A$53,$B865)</f>
        <v>0.15726023277866916</v>
      </c>
      <c r="G865" s="107">
        <f>G139/SUMIFS(G$3:G$722,$B$3:$B$722,$B865)*SUMIFS(Calculations!$E$3:$E$53,Calculations!$A$3:$A$53,$B865)</f>
        <v>0.15615244439858769</v>
      </c>
      <c r="H865" s="107">
        <f>H139/SUMIFS(H$3:H$722,$B$3:$B$722,$B865)*SUMIFS(Calculations!$E$3:$E$53,Calculations!$A$3:$A$53,$B865)</f>
        <v>0.1550538234994015</v>
      </c>
      <c r="I865" s="107">
        <f>I139/SUMIFS(I$3:I$722,$B$3:$B$722,$B865)*SUMIFS(Calculations!$E$3:$E$53,Calculations!$A$3:$A$53,$B865)</f>
        <v>0.15568894569122357</v>
      </c>
      <c r="J865" s="107">
        <f>J139/SUMIFS(J$3:J$722,$B$3:$B$722,$B865)*SUMIFS(Calculations!$E$3:$E$53,Calculations!$A$3:$A$53,$B865)</f>
        <v>0.15631636682996969</v>
      </c>
      <c r="K865" s="107">
        <f>K139/SUMIFS(K$3:K$722,$B$3:$B$722,$B865)*SUMIFS(Calculations!$E$3:$E$53,Calculations!$A$3:$A$53,$B865)</f>
        <v>0.15785539505167298</v>
      </c>
      <c r="L865" s="107">
        <f>L139/SUMIFS(L$3:L$722,$B$3:$B$722,$B865)*SUMIFS(Calculations!$E$3:$E$53,Calculations!$A$3:$A$53,$B865)</f>
        <v>0.15941355989335862</v>
      </c>
      <c r="M865" s="107">
        <f>M139/SUMIFS(M$3:M$722,$B$3:$B$722,$B865)*SUMIFS(Calculations!$E$3:$E$53,Calculations!$A$3:$A$53,$B865)</f>
        <v>0.15960946782623259</v>
      </c>
      <c r="N865" s="107">
        <f>N139/SUMIFS(N$3:N$722,$B$3:$B$722,$B865)*SUMIFS(Calculations!$E$3:$E$53,Calculations!$A$3:$A$53,$B865)</f>
        <v>0.15980673121207881</v>
      </c>
      <c r="O865" s="107">
        <f>O139/SUMIFS(O$3:O$722,$B$3:$B$722,$B865)*SUMIFS(Calculations!$E$3:$E$53,Calculations!$A$3:$A$53,$B865)</f>
        <v>0.15626886725001887</v>
      </c>
      <c r="P865" s="107">
        <f>P139/SUMIFS(P$3:P$722,$B$3:$B$722,$B865)*SUMIFS(Calculations!$E$3:$E$53,Calculations!$A$3:$A$53,$B865)</f>
        <v>0.15286057142001555</v>
      </c>
      <c r="Q865" s="107">
        <f>Q139/SUMIFS(Q$3:Q$722,$B$3:$B$722,$B865)*SUMIFS(Calculations!$E$3:$E$53,Calculations!$A$3:$A$53,$B865)</f>
        <v>0.15406349290915758</v>
      </c>
      <c r="R865" s="107">
        <f>R139/SUMIFS(R$3:R$722,$B$3:$B$722,$B865)*SUMIFS(Calculations!$E$3:$E$53,Calculations!$A$3:$A$53,$B865)</f>
        <v>0.1552767018722066</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4.5866833033473475E-3</v>
      </c>
      <c r="G868" s="107">
        <f>G142/SUMIFS(G$3:G$722,$B$3:$B$722,$B868)*SUMIFS(Calculations!$E$3:$E$53,Calculations!$A$3:$A$53,$B868)</f>
        <v>4.7179564611319743E-3</v>
      </c>
      <c r="H868" s="107">
        <f>H142/SUMIFS(H$3:H$722,$B$3:$B$722,$B868)*SUMIFS(Calculations!$E$3:$E$53,Calculations!$A$3:$A$53,$B868)</f>
        <v>4.8481432704878952E-3</v>
      </c>
      <c r="I868" s="107">
        <f>I142/SUMIFS(I$3:I$722,$B$3:$B$722,$B868)*SUMIFS(Calculations!$E$3:$E$53,Calculations!$A$3:$A$53,$B868)</f>
        <v>4.8185713676928248E-3</v>
      </c>
      <c r="J868" s="107">
        <f>J142/SUMIFS(J$3:J$722,$B$3:$B$722,$B868)*SUMIFS(Calculations!$E$3:$E$53,Calculations!$A$3:$A$53,$B868)</f>
        <v>4.7893580333683841E-3</v>
      </c>
      <c r="K868" s="107">
        <f>K142/SUMIFS(K$3:K$722,$B$3:$B$722,$B868)*SUMIFS(Calculations!$E$3:$E$53,Calculations!$A$3:$A$53,$B868)</f>
        <v>4.8189500293363162E-3</v>
      </c>
      <c r="L868" s="107">
        <f>L142/SUMIFS(L$3:L$722,$B$3:$B$722,$B868)*SUMIFS(Calculations!$E$3:$E$53,Calculations!$A$3:$A$53,$B868)</f>
        <v>4.8489099787786356E-3</v>
      </c>
      <c r="M868" s="107">
        <f>M142/SUMIFS(M$3:M$722,$B$3:$B$722,$B868)*SUMIFS(Calculations!$E$3:$E$53,Calculations!$A$3:$A$53,$B868)</f>
        <v>4.8656265324269849E-3</v>
      </c>
      <c r="N868" s="107">
        <f>N142/SUMIFS(N$3:N$722,$B$3:$B$722,$B868)*SUMIFS(Calculations!$E$3:$E$53,Calculations!$A$3:$A$53,$B868)</f>
        <v>4.8824587450075401E-3</v>
      </c>
      <c r="O868" s="107">
        <f>O142/SUMIFS(O$3:O$722,$B$3:$B$722,$B868)*SUMIFS(Calculations!$E$3:$E$53,Calculations!$A$3:$A$53,$B868)</f>
        <v>4.7913852485186037E-3</v>
      </c>
      <c r="P868" s="107">
        <f>P142/SUMIFS(P$3:P$722,$B$3:$B$722,$B868)*SUMIFS(Calculations!$E$3:$E$53,Calculations!$A$3:$A$53,$B868)</f>
        <v>4.7036471608940212E-3</v>
      </c>
      <c r="Q868" s="107">
        <f>Q142/SUMIFS(Q$3:Q$722,$B$3:$B$722,$B868)*SUMIFS(Calculations!$E$3:$E$53,Calculations!$A$3:$A$53,$B868)</f>
        <v>4.7236744931894049E-3</v>
      </c>
      <c r="R868" s="107">
        <f>R142/SUMIFS(R$3:R$722,$B$3:$B$722,$B868)*SUMIFS(Calculations!$E$3:$E$53,Calculations!$A$3:$A$53,$B868)</f>
        <v>4.7438731007178542E-3</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9.9354527790774042E-2</v>
      </c>
      <c r="G870" s="107">
        <f>G144/SUMIFS(G$3:G$722,$B$3:$B$722,$B870)*SUMIFS(Calculations!$E$3:$E$53,Calculations!$A$3:$A$53,$B870)</f>
        <v>0.11363378400684797</v>
      </c>
      <c r="H870" s="107">
        <f>H144/SUMIFS(H$3:H$722,$B$3:$B$722,$B870)*SUMIFS(Calculations!$E$3:$E$53,Calculations!$A$3:$A$53,$B870)</f>
        <v>0.12779487251967458</v>
      </c>
      <c r="I870" s="107">
        <f>I144/SUMIFS(I$3:I$722,$B$3:$B$722,$B870)*SUMIFS(Calculations!$E$3:$E$53,Calculations!$A$3:$A$53,$B870)</f>
        <v>0.12686468964537478</v>
      </c>
      <c r="J870" s="107">
        <f>J144/SUMIFS(J$3:J$722,$B$3:$B$722,$B870)*SUMIFS(Calculations!$E$3:$E$53,Calculations!$A$3:$A$53,$B870)</f>
        <v>0.1259457855262148</v>
      </c>
      <c r="K870" s="107">
        <f>K144/SUMIFS(K$3:K$722,$B$3:$B$722,$B870)*SUMIFS(Calculations!$E$3:$E$53,Calculations!$A$3:$A$53,$B870)</f>
        <v>0.12679894903525832</v>
      </c>
      <c r="L870" s="107">
        <f>L144/SUMIFS(L$3:L$722,$B$3:$B$722,$B870)*SUMIFS(Calculations!$E$3:$E$53,Calculations!$A$3:$A$53,$B870)</f>
        <v>0.12766272096955691</v>
      </c>
      <c r="M870" s="107">
        <f>M144/SUMIFS(M$3:M$722,$B$3:$B$722,$B870)*SUMIFS(Calculations!$E$3:$E$53,Calculations!$A$3:$A$53,$B870)</f>
        <v>0.12786276438585273</v>
      </c>
      <c r="N870" s="107">
        <f>N144/SUMIFS(N$3:N$722,$B$3:$B$722,$B870)*SUMIFS(Calculations!$E$3:$E$53,Calculations!$A$3:$A$53,$B870)</f>
        <v>0.12806419186781251</v>
      </c>
      <c r="O870" s="107">
        <f>O144/SUMIFS(O$3:O$722,$B$3:$B$722,$B870)*SUMIFS(Calculations!$E$3:$E$53,Calculations!$A$3:$A$53,$B870)</f>
        <v>0.1254206310284903</v>
      </c>
      <c r="P870" s="107">
        <f>P144/SUMIFS(P$3:P$722,$B$3:$B$722,$B870)*SUMIFS(Calculations!$E$3:$E$53,Calculations!$A$3:$A$53,$B870)</f>
        <v>0.12287388602030301</v>
      </c>
      <c r="Q870" s="107">
        <f>Q144/SUMIFS(Q$3:Q$722,$B$3:$B$722,$B870)*SUMIFS(Calculations!$E$3:$E$53,Calculations!$A$3:$A$53,$B870)</f>
        <v>0.12230758553628074</v>
      </c>
      <c r="R870" s="107">
        <f>R144/SUMIFS(R$3:R$722,$B$3:$B$722,$B870)*SUMIFS(Calculations!$E$3:$E$53,Calculations!$A$3:$A$53,$B870)</f>
        <v>0.12173644200846434</v>
      </c>
    </row>
    <row r="871" spans="2:18" ht="15.75" customHeight="1">
      <c r="B871" s="107" t="s">
        <v>549</v>
      </c>
      <c r="C871" s="107" t="s">
        <v>448</v>
      </c>
      <c r="D871" s="107" t="s">
        <v>644</v>
      </c>
      <c r="E871" s="107" t="str">
        <f t="shared" si="302"/>
        <v>natural gas nonpeaker</v>
      </c>
      <c r="F871" s="107">
        <f>F145/SUMIFS(F$3:F$722,$B$3:$B$722,$B871)*SUMIFS(Calculations!$E$3:$E$53,Calculations!$A$3:$A$53,$B871)</f>
        <v>3.0600657040243485E-2</v>
      </c>
      <c r="G871" s="107">
        <f>G145/SUMIFS(G$3:G$722,$B$3:$B$722,$B871)*SUMIFS(Calculations!$E$3:$E$53,Calculations!$A$3:$A$53,$B871)</f>
        <v>2.7942290022807348E-2</v>
      </c>
      <c r="H871" s="107">
        <f>H145/SUMIFS(H$3:H$722,$B$3:$B$722,$B871)*SUMIFS(Calculations!$E$3:$E$53,Calculations!$A$3:$A$53,$B871)</f>
        <v>2.5305922269204407E-2</v>
      </c>
      <c r="I871" s="107">
        <f>I145/SUMIFS(I$3:I$722,$B$3:$B$722,$B871)*SUMIFS(Calculations!$E$3:$E$53,Calculations!$A$3:$A$53,$B871)</f>
        <v>2.5586634552662049E-2</v>
      </c>
      <c r="J871" s="107">
        <f>J145/SUMIFS(J$3:J$722,$B$3:$B$722,$B871)*SUMIFS(Calculations!$E$3:$E$53,Calculations!$A$3:$A$53,$B871)</f>
        <v>2.586394311283333E-2</v>
      </c>
      <c r="K871" s="107">
        <f>K145/SUMIFS(K$3:K$722,$B$3:$B$722,$B871)*SUMIFS(Calculations!$E$3:$E$53,Calculations!$A$3:$A$53,$B871)</f>
        <v>2.3496470626597165E-2</v>
      </c>
      <c r="L871" s="107">
        <f>L145/SUMIFS(L$3:L$722,$B$3:$B$722,$B871)*SUMIFS(Calculations!$E$3:$E$53,Calculations!$A$3:$A$53,$B871)</f>
        <v>2.109956045972023E-2</v>
      </c>
      <c r="M871" s="107">
        <f>M145/SUMIFS(M$3:M$722,$B$3:$B$722,$B871)*SUMIFS(Calculations!$E$3:$E$53,Calculations!$A$3:$A$53,$B871)</f>
        <v>1.8808872495916475E-2</v>
      </c>
      <c r="N871" s="107">
        <f>N145/SUMIFS(N$3:N$722,$B$3:$B$722,$B871)*SUMIFS(Calculations!$E$3:$E$53,Calculations!$A$3:$A$53,$B871)</f>
        <v>1.6502335659822395E-2</v>
      </c>
      <c r="O871" s="107">
        <f>O145/SUMIFS(O$3:O$722,$B$3:$B$722,$B871)*SUMIFS(Calculations!$E$3:$E$53,Calculations!$A$3:$A$53,$B871)</f>
        <v>1.4836841744142798E-2</v>
      </c>
      <c r="P871" s="107">
        <f>P145/SUMIFS(P$3:P$722,$B$3:$B$722,$B871)*SUMIFS(Calculations!$E$3:$E$53,Calculations!$A$3:$A$53,$B871)</f>
        <v>1.32323436547359E-2</v>
      </c>
      <c r="Q871" s="107">
        <f>Q145/SUMIFS(Q$3:Q$722,$B$3:$B$722,$B871)*SUMIFS(Calculations!$E$3:$E$53,Calculations!$A$3:$A$53,$B871)</f>
        <v>1.2593928585088765E-2</v>
      </c>
      <c r="R871" s="107">
        <f>R145/SUMIFS(R$3:R$722,$B$3:$B$722,$B871)*SUMIFS(Calculations!$E$3:$E$53,Calculations!$A$3:$A$53,$B871)</f>
        <v>1.1950053742355811E-2</v>
      </c>
    </row>
    <row r="872" spans="2:18" ht="15.75" customHeight="1">
      <c r="B872" s="107" t="s">
        <v>549</v>
      </c>
      <c r="C872" s="107" t="s">
        <v>448</v>
      </c>
      <c r="D872" s="107" t="s">
        <v>645</v>
      </c>
      <c r="E872" s="107" t="str">
        <f t="shared" si="302"/>
        <v>natural gas peaker</v>
      </c>
      <c r="F872" s="107">
        <f>F146/SUMIFS(F$3:F$722,$B$3:$B$722,$B872)*SUMIFS(Calculations!$E$3:$E$53,Calculations!$A$3:$A$53,$B872)</f>
        <v>3.8210608280162222E-4</v>
      </c>
      <c r="G872" s="107">
        <f>G146/SUMIFS(G$3:G$722,$B$3:$B$722,$B872)*SUMIFS(Calculations!$E$3:$E$53,Calculations!$A$3:$A$53,$B872)</f>
        <v>2.9453454847966549E-4</v>
      </c>
      <c r="H872" s="107">
        <f>H146/SUMIFS(H$3:H$722,$B$3:$B$722,$B872)*SUMIFS(Calculations!$E$3:$E$53,Calculations!$A$3:$A$53,$B872)</f>
        <v>2.0768771066319099E-4</v>
      </c>
      <c r="I872" s="107">
        <f>I146/SUMIFS(I$3:I$722,$B$3:$B$722,$B872)*SUMIFS(Calculations!$E$3:$E$53,Calculations!$A$3:$A$53,$B872)</f>
        <v>2.5401440912753442E-4</v>
      </c>
      <c r="J872" s="107">
        <f>J146/SUMIFS(J$3:J$722,$B$3:$B$722,$B872)*SUMIFS(Calculations!$E$3:$E$53,Calculations!$A$3:$A$53,$B872)</f>
        <v>2.9977938204000149E-4</v>
      </c>
      <c r="K872" s="107">
        <f>K146/SUMIFS(K$3:K$722,$B$3:$B$722,$B872)*SUMIFS(Calculations!$E$3:$E$53,Calculations!$A$3:$A$53,$B872)</f>
        <v>2.3748936454688708E-4</v>
      </c>
      <c r="L872" s="107">
        <f>L146/SUMIFS(L$3:L$722,$B$3:$B$722,$B872)*SUMIFS(Calculations!$E$3:$E$53,Calculations!$A$3:$A$53,$B872)</f>
        <v>1.7442481909083716E-4</v>
      </c>
      <c r="M872" s="107">
        <f>M146/SUMIFS(M$3:M$722,$B$3:$B$722,$B872)*SUMIFS(Calculations!$E$3:$E$53,Calculations!$A$3:$A$53,$B872)</f>
        <v>1.6116508470617529E-4</v>
      </c>
      <c r="N872" s="107">
        <f>N146/SUMIFS(N$3:N$722,$B$3:$B$722,$B872)*SUMIFS(Calculations!$E$3:$E$53,Calculations!$A$3:$A$53,$B872)</f>
        <v>1.4781360852158826E-4</v>
      </c>
      <c r="O872" s="107">
        <f>O146/SUMIFS(O$3:O$722,$B$3:$B$722,$B872)*SUMIFS(Calculations!$E$3:$E$53,Calculations!$A$3:$A$53,$B872)</f>
        <v>1.4505641120364409E-4</v>
      </c>
      <c r="P872" s="107">
        <f>P146/SUMIFS(P$3:P$722,$B$3:$B$722,$B872)*SUMIFS(Calculations!$E$3:$E$53,Calculations!$A$3:$A$53,$B872)</f>
        <v>1.4240019145578983E-4</v>
      </c>
      <c r="Q872" s="107">
        <f>Q146/SUMIFS(Q$3:Q$722,$B$3:$B$722,$B872)*SUMIFS(Calculations!$E$3:$E$53,Calculations!$A$3:$A$53,$B872)</f>
        <v>1.2454879446690845E-4</v>
      </c>
      <c r="R872" s="107">
        <f>R146/SUMIFS(R$3:R$722,$B$3:$B$722,$B872)*SUMIFS(Calculations!$E$3:$E$53,Calculations!$A$3:$A$53,$B872)</f>
        <v>1.0654473100529154E-4</v>
      </c>
    </row>
    <row r="873" spans="2:18" ht="15.75" customHeight="1">
      <c r="B873" s="107" t="s">
        <v>549</v>
      </c>
      <c r="C873" s="107" t="s">
        <v>448</v>
      </c>
      <c r="D873" s="107" t="s">
        <v>646</v>
      </c>
      <c r="E873" s="107" t="str">
        <f t="shared" si="302"/>
        <v>nuclear</v>
      </c>
      <c r="F873" s="107">
        <f>F147/SUMIFS(F$3:F$722,$B$3:$B$722,$B873)*SUMIFS(Calculations!$E$3:$E$53,Calculations!$A$3:$A$53,$B873)</f>
        <v>2.1027732392841638E-2</v>
      </c>
      <c r="G873" s="107">
        <f>G147/SUMIFS(G$3:G$722,$B$3:$B$722,$B873)*SUMIFS(Calculations!$E$3:$E$53,Calculations!$A$3:$A$53,$B873)</f>
        <v>1.0470181795527517E-2</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3.2390077348487631E-4</v>
      </c>
      <c r="G875" s="107">
        <f>G149/SUMIFS(G$3:G$722,$B$3:$B$722,$B875)*SUMIFS(Calculations!$E$3:$E$53,Calculations!$A$3:$A$53,$B875)</f>
        <v>3.2255498774115239E-4</v>
      </c>
      <c r="H875" s="107">
        <f>H149/SUMIFS(H$3:H$722,$B$3:$B$722,$B875)*SUMIFS(Calculations!$E$3:$E$53,Calculations!$A$3:$A$53,$B875)</f>
        <v>3.2122033902081358E-4</v>
      </c>
      <c r="I875" s="107">
        <f>I149/SUMIFS(I$3:I$722,$B$3:$B$722,$B875)*SUMIFS(Calculations!$E$3:$E$53,Calculations!$A$3:$A$53,$B875)</f>
        <v>3.1926101230306844E-4</v>
      </c>
      <c r="J875" s="107">
        <f>J149/SUMIFS(J$3:J$722,$B$3:$B$722,$B875)*SUMIFS(Calculations!$E$3:$E$53,Calculations!$A$3:$A$53,$B875)</f>
        <v>3.1732544302797127E-4</v>
      </c>
      <c r="K875" s="107">
        <f>K149/SUMIFS(K$3:K$722,$B$3:$B$722,$B875)*SUMIFS(Calculations!$E$3:$E$53,Calculations!$A$3:$A$53,$B875)</f>
        <v>3.192861010462656E-4</v>
      </c>
      <c r="L875" s="107">
        <f>L149/SUMIFS(L$3:L$722,$B$3:$B$722,$B875)*SUMIFS(Calculations!$E$3:$E$53,Calculations!$A$3:$A$53,$B875)</f>
        <v>3.21271138323421E-4</v>
      </c>
      <c r="M875" s="107">
        <f>M149/SUMIFS(M$3:M$722,$B$3:$B$722,$B875)*SUMIFS(Calculations!$E$3:$E$53,Calculations!$A$3:$A$53,$B875)</f>
        <v>3.2237871636528069E-4</v>
      </c>
      <c r="N875" s="107">
        <f>N149/SUMIFS(N$3:N$722,$B$3:$B$722,$B875)*SUMIFS(Calculations!$E$3:$E$53,Calculations!$A$3:$A$53,$B875)</f>
        <v>3.2349395754730376E-4</v>
      </c>
      <c r="O875" s="107">
        <f>O149/SUMIFS(O$3:O$722,$B$3:$B$722,$B875)*SUMIFS(Calculations!$E$3:$E$53,Calculations!$A$3:$A$53,$B875)</f>
        <v>3.1745975893026436E-4</v>
      </c>
      <c r="P875" s="107">
        <f>P149/SUMIFS(P$3:P$722,$B$3:$B$722,$B875)*SUMIFS(Calculations!$E$3:$E$53,Calculations!$A$3:$A$53,$B875)</f>
        <v>3.1164655237274244E-4</v>
      </c>
      <c r="Q875" s="107">
        <f>Q149/SUMIFS(Q$3:Q$722,$B$3:$B$722,$B875)*SUMIFS(Calculations!$E$3:$E$53,Calculations!$A$3:$A$53,$B875)</f>
        <v>3.1297349056550713E-4</v>
      </c>
      <c r="R875" s="107">
        <f>R149/SUMIFS(R$3:R$722,$B$3:$B$722,$B875)*SUMIFS(Calculations!$E$3:$E$53,Calculations!$A$3:$A$53,$B875)</f>
        <v>3.1431177683223787E-4</v>
      </c>
    </row>
    <row r="876" spans="2:18" ht="15.75" customHeight="1">
      <c r="B876" s="107" t="s">
        <v>549</v>
      </c>
      <c r="C876" s="107" t="s">
        <v>448</v>
      </c>
      <c r="D876" s="107" t="s">
        <v>649</v>
      </c>
      <c r="E876" s="107" t="str">
        <f t="shared" si="302"/>
        <v>solar PV</v>
      </c>
      <c r="F876" s="107">
        <f>F150/SUMIFS(F$3:F$722,$B$3:$B$722,$B876)*SUMIFS(Calculations!$E$3:$E$53,Calculations!$A$3:$A$53,$B876)</f>
        <v>4.7978492342508837E-4</v>
      </c>
      <c r="G876" s="107">
        <f>G150/SUMIFS(G$3:G$722,$B$3:$B$722,$B876)*SUMIFS(Calculations!$E$3:$E$53,Calculations!$A$3:$A$53,$B876)</f>
        <v>4.8217763879776222E-4</v>
      </c>
      <c r="H876" s="107">
        <f>H150/SUMIFS(H$3:H$722,$B$3:$B$722,$B876)*SUMIFS(Calculations!$E$3:$E$53,Calculations!$A$3:$A$53,$B876)</f>
        <v>4.8455055330155094E-4</v>
      </c>
      <c r="I876" s="107">
        <f>I150/SUMIFS(I$3:I$722,$B$3:$B$722,$B876)*SUMIFS(Calculations!$E$3:$E$53,Calculations!$A$3:$A$53,$B876)</f>
        <v>4.8453846831301658E-4</v>
      </c>
      <c r="J876" s="107">
        <f>J150/SUMIFS(J$3:J$722,$B$3:$B$722,$B876)*SUMIFS(Calculations!$E$3:$E$53,Calculations!$A$3:$A$53,$B876)</f>
        <v>4.8452652985870752E-4</v>
      </c>
      <c r="K876" s="107">
        <f>K150/SUMIFS(K$3:K$722,$B$3:$B$722,$B876)*SUMIFS(Calculations!$E$3:$E$53,Calculations!$A$3:$A$53,$B876)</f>
        <v>4.9046135596503943E-4</v>
      </c>
      <c r="L876" s="107">
        <f>L150/SUMIFS(L$3:L$722,$B$3:$B$722,$B876)*SUMIFS(Calculations!$E$3:$E$53,Calculations!$A$3:$A$53,$B876)</f>
        <v>4.9646997702214378E-4</v>
      </c>
      <c r="M876" s="107">
        <f>M150/SUMIFS(M$3:M$722,$B$3:$B$722,$B876)*SUMIFS(Calculations!$E$3:$E$53,Calculations!$A$3:$A$53,$B876)</f>
        <v>5.0377736241815556E-4</v>
      </c>
      <c r="N876" s="107">
        <f>N150/SUMIFS(N$3:N$722,$B$3:$B$722,$B876)*SUMIFS(Calculations!$E$3:$E$53,Calculations!$A$3:$A$53,$B876)</f>
        <v>5.11135306344944E-4</v>
      </c>
      <c r="O876" s="107">
        <f>O150/SUMIFS(O$3:O$722,$B$3:$B$722,$B876)*SUMIFS(Calculations!$E$3:$E$53,Calculations!$A$3:$A$53,$B876)</f>
        <v>5.0961653702594949E-4</v>
      </c>
      <c r="P876" s="107">
        <f>P150/SUMIFS(P$3:P$722,$B$3:$B$722,$B876)*SUMIFS(Calculations!$E$3:$E$53,Calculations!$A$3:$A$53,$B876)</f>
        <v>5.0815338999933167E-4</v>
      </c>
      <c r="Q876" s="107">
        <f>Q150/SUMIFS(Q$3:Q$722,$B$3:$B$722,$B876)*SUMIFS(Calculations!$E$3:$E$53,Calculations!$A$3:$A$53,$B876)</f>
        <v>5.2043737141434297E-4</v>
      </c>
      <c r="R876" s="107">
        <f>R150/SUMIFS(R$3:R$722,$B$3:$B$722,$B876)*SUMIFS(Calculations!$E$3:$E$53,Calculations!$A$3:$A$53,$B876)</f>
        <v>5.328264063506528E-4</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7.1908354133021955E-5</v>
      </c>
      <c r="G878" s="107">
        <f>G152/SUMIFS(G$3:G$722,$B$3:$B$722,$B878)*SUMIFS(Calculations!$E$3:$E$53,Calculations!$A$3:$A$53,$B878)</f>
        <v>7.1609579799124305E-5</v>
      </c>
      <c r="H878" s="107">
        <f>H152/SUMIFS(H$3:H$722,$B$3:$B$722,$B878)*SUMIFS(Calculations!$E$3:$E$53,Calculations!$A$3:$A$53,$B878)</f>
        <v>7.1313277966335414E-5</v>
      </c>
      <c r="I878" s="107">
        <f>I152/SUMIFS(I$3:I$722,$B$3:$B$722,$B878)*SUMIFS(Calculations!$E$3:$E$53,Calculations!$A$3:$A$53,$B878)</f>
        <v>7.0878293023366498E-5</v>
      </c>
      <c r="J878" s="107">
        <f>J152/SUMIFS(J$3:J$722,$B$3:$B$722,$B878)*SUMIFS(Calculations!$E$3:$E$53,Calculations!$A$3:$A$53,$B878)</f>
        <v>7.04485824074109E-5</v>
      </c>
      <c r="K878" s="107">
        <f>K152/SUMIFS(K$3:K$722,$B$3:$B$722,$B878)*SUMIFS(Calculations!$E$3:$E$53,Calculations!$A$3:$A$53,$B878)</f>
        <v>7.053187529726771E-5</v>
      </c>
      <c r="L878" s="107">
        <f>L152/SUMIFS(L$3:L$722,$B$3:$B$722,$B878)*SUMIFS(Calculations!$E$3:$E$53,Calculations!$A$3:$A$53,$B878)</f>
        <v>7.0616203869484313E-5</v>
      </c>
      <c r="M878" s="107">
        <f>M152/SUMIFS(M$3:M$722,$B$3:$B$722,$B878)*SUMIFS(Calculations!$E$3:$E$53,Calculations!$A$3:$A$53,$B878)</f>
        <v>1.9534810358017643E-3</v>
      </c>
      <c r="N878" s="107">
        <f>N152/SUMIFS(N$3:N$722,$B$3:$B$722,$B878)*SUMIFS(Calculations!$E$3:$E$53,Calculations!$A$3:$A$53,$B878)</f>
        <v>3.8493730825851307E-3</v>
      </c>
      <c r="O878" s="107">
        <f>O152/SUMIFS(O$3:O$722,$B$3:$B$722,$B878)*SUMIFS(Calculations!$E$3:$E$53,Calculations!$A$3:$A$53,$B878)</f>
        <v>1.1796837921137719E-2</v>
      </c>
      <c r="P878" s="107">
        <f>P152/SUMIFS(P$3:P$722,$B$3:$B$722,$B878)*SUMIFS(Calculations!$E$3:$E$53,Calculations!$A$3:$A$53,$B878)</f>
        <v>1.9453240642899012E-2</v>
      </c>
      <c r="Q878" s="107">
        <f>Q152/SUMIFS(Q$3:Q$722,$B$3:$B$722,$B878)*SUMIFS(Calculations!$E$3:$E$53,Calculations!$A$3:$A$53,$B878)</f>
        <v>1.9438389343319755E-2</v>
      </c>
      <c r="R878" s="107">
        <f>R152/SUMIFS(R$3:R$722,$B$3:$B$722,$B878)*SUMIFS(Calculations!$E$3:$E$53,Calculations!$A$3:$A$53,$B878)</f>
        <v>1.9423411034323608E-2</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0.40424162871195585</v>
      </c>
      <c r="G1105" s="107">
        <f>G379/SUMIFS(G$3:G$722,$B$3:$B$722,$B1105)*SUMIFS(Calculations!$E$3:$E$53,Calculations!$A$3:$A$53,$B1105)</f>
        <v>0.3824694247031869</v>
      </c>
      <c r="H1105" s="107">
        <f>H379/SUMIFS(H$3:H$722,$B$3:$B$722,$B1105)*SUMIFS(Calculations!$E$3:$E$53,Calculations!$A$3:$A$53,$B1105)</f>
        <v>0.36188509087275966</v>
      </c>
      <c r="I1105" s="107">
        <f>I379/SUMIFS(I$3:I$722,$B$3:$B$722,$B1105)*SUMIFS(Calculations!$E$3:$E$53,Calculations!$A$3:$A$53,$B1105)</f>
        <v>0.36556524972921645</v>
      </c>
      <c r="J1105" s="107">
        <f>J379/SUMIFS(J$3:J$722,$B$3:$B$722,$B1105)*SUMIFS(Calculations!$E$3:$E$53,Calculations!$A$3:$A$53,$B1105)</f>
        <v>0.36911626042990758</v>
      </c>
      <c r="K1105" s="107">
        <f>K379/SUMIFS(K$3:K$722,$B$3:$B$722,$B1105)*SUMIFS(Calculations!$E$3:$E$53,Calculations!$A$3:$A$53,$B1105)</f>
        <v>0.37545880857472846</v>
      </c>
      <c r="L1105" s="107">
        <f>L379/SUMIFS(L$3:L$722,$B$3:$B$722,$B1105)*SUMIFS(Calculations!$E$3:$E$53,Calculations!$A$3:$A$53,$B1105)</f>
        <v>0.38155483360306186</v>
      </c>
      <c r="M1105" s="107">
        <f>M379/SUMIFS(M$3:M$722,$B$3:$B$722,$B1105)*SUMIFS(Calculations!$E$3:$E$53,Calculations!$A$3:$A$53,$B1105)</f>
        <v>0.3827925057002895</v>
      </c>
      <c r="N1105" s="107">
        <f>N379/SUMIFS(N$3:N$722,$B$3:$B$722,$B1105)*SUMIFS(Calculations!$E$3:$E$53,Calculations!$A$3:$A$53,$B1105)</f>
        <v>0.38404953987592161</v>
      </c>
      <c r="O1105" s="107">
        <f>O379/SUMIFS(O$3:O$722,$B$3:$B$722,$B1105)*SUMIFS(Calculations!$E$3:$E$53,Calculations!$A$3:$A$53,$B1105)</f>
        <v>0.3762301854643188</v>
      </c>
      <c r="P1105" s="107">
        <f>P379/SUMIFS(P$3:P$722,$B$3:$B$722,$B1105)*SUMIFS(Calculations!$E$3:$E$53,Calculations!$A$3:$A$53,$B1105)</f>
        <v>0.36862402577016301</v>
      </c>
      <c r="Q1105" s="107">
        <f>Q379/SUMIFS(Q$3:Q$722,$B$3:$B$722,$B1105)*SUMIFS(Calculations!$E$3:$E$53,Calculations!$A$3:$A$53,$B1105)</f>
        <v>0.36185178237143323</v>
      </c>
      <c r="R1105" s="107">
        <f>R379/SUMIFS(R$3:R$722,$B$3:$B$722,$B1105)*SUMIFS(Calculations!$E$3:$E$53,Calculations!$A$3:$A$53,$B1105)</f>
        <v>0.35526692408539096</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2.6822825441516623E-2</v>
      </c>
      <c r="G1108" s="107">
        <f>G382/SUMIFS(G$3:G$722,$B$3:$B$722,$B1108)*SUMIFS(Calculations!$E$3:$E$53,Calculations!$A$3:$A$53,$B1108)</f>
        <v>2.7327932799269788E-2</v>
      </c>
      <c r="H1108" s="107">
        <f>H382/SUMIFS(H$3:H$722,$B$3:$B$722,$B1108)*SUMIFS(Calculations!$E$3:$E$53,Calculations!$A$3:$A$53,$B1108)</f>
        <v>2.7805481993095488E-2</v>
      </c>
      <c r="I1108" s="107">
        <f>I382/SUMIFS(I$3:I$722,$B$3:$B$722,$B1108)*SUMIFS(Calculations!$E$3:$E$53,Calculations!$A$3:$A$53,$B1108)</f>
        <v>2.7308878132377565E-2</v>
      </c>
      <c r="J1108" s="107">
        <f>J382/SUMIFS(J$3:J$722,$B$3:$B$722,$B1108)*SUMIFS(Calculations!$E$3:$E$53,Calculations!$A$3:$A$53,$B1108)</f>
        <v>2.6829701636960829E-2</v>
      </c>
      <c r="K1108" s="107">
        <f>K382/SUMIFS(K$3:K$722,$B$3:$B$722,$B1108)*SUMIFS(Calculations!$E$3:$E$53,Calculations!$A$3:$A$53,$B1108)</f>
        <v>2.6297447210936402E-2</v>
      </c>
      <c r="L1108" s="107">
        <f>L382/SUMIFS(L$3:L$722,$B$3:$B$722,$B1108)*SUMIFS(Calculations!$E$3:$E$53,Calculations!$A$3:$A$53,$B1108)</f>
        <v>2.5785880530100783E-2</v>
      </c>
      <c r="M1108" s="107">
        <f>M382/SUMIFS(M$3:M$722,$B$3:$B$722,$B1108)*SUMIFS(Calculations!$E$3:$E$53,Calculations!$A$3:$A$53,$B1108)</f>
        <v>2.5984199275036833E-2</v>
      </c>
      <c r="N1108" s="107">
        <f>N382/SUMIFS(N$3:N$722,$B$3:$B$722,$B1108)*SUMIFS(Calculations!$E$3:$E$53,Calculations!$A$3:$A$53,$B1108)</f>
        <v>2.6185620508182086E-2</v>
      </c>
      <c r="O1108" s="107">
        <f>O382/SUMIFS(O$3:O$722,$B$3:$B$722,$B1108)*SUMIFS(Calculations!$E$3:$E$53,Calculations!$A$3:$A$53,$B1108)</f>
        <v>2.5822648529882794E-2</v>
      </c>
      <c r="P1108" s="107">
        <f>P382/SUMIFS(P$3:P$722,$B$3:$B$722,$B1108)*SUMIFS(Calculations!$E$3:$E$53,Calculations!$A$3:$A$53,$B1108)</f>
        <v>2.5469572983473063E-2</v>
      </c>
      <c r="Q1108" s="107">
        <f>Q382/SUMIFS(Q$3:Q$722,$B$3:$B$722,$B1108)*SUMIFS(Calculations!$E$3:$E$53,Calculations!$A$3:$A$53,$B1108)</f>
        <v>2.5111862645804589E-2</v>
      </c>
      <c r="R1108" s="107">
        <f>R382/SUMIFS(R$3:R$722,$B$3:$B$722,$B1108)*SUMIFS(Calculations!$E$3:$E$53,Calculations!$A$3:$A$53,$B1108)</f>
        <v>2.4764050002000181E-2</v>
      </c>
    </row>
    <row r="1109" spans="2:18" ht="15.75" customHeight="1">
      <c r="B1109" s="107" t="s">
        <v>568</v>
      </c>
      <c r="C1109" s="107" t="s">
        <v>448</v>
      </c>
      <c r="D1109" s="107" t="s">
        <v>632</v>
      </c>
      <c r="E1109" s="107" t="str">
        <f t="shared" si="305"/>
        <v>hydro</v>
      </c>
      <c r="F1109" s="107">
        <f>F383/SUMIFS(F$3:F$722,$B$3:$B$722,$B1109)*SUMIFS(Calculations!$E$3:$E$53,Calculations!$A$3:$A$53,$B1109)</f>
        <v>9.4420116420708217E-2</v>
      </c>
      <c r="G1109" s="107">
        <f>G383/SUMIFS(G$3:G$722,$B$3:$B$722,$B1109)*SUMIFS(Calculations!$E$3:$E$53,Calculations!$A$3:$A$53,$B1109)</f>
        <v>0.10001800483624775</v>
      </c>
      <c r="H1109" s="107">
        <f>H383/SUMIFS(H$3:H$722,$B$3:$B$722,$B1109)*SUMIFS(Calculations!$E$3:$E$53,Calculations!$A$3:$A$53,$B1109)</f>
        <v>0.10531047792921241</v>
      </c>
      <c r="I1109" s="107">
        <f>I383/SUMIFS(I$3:I$722,$B$3:$B$722,$B1109)*SUMIFS(Calculations!$E$3:$E$53,Calculations!$A$3:$A$53,$B1109)</f>
        <v>0.10555406520109435</v>
      </c>
      <c r="J1109" s="107">
        <f>J383/SUMIFS(J$3:J$722,$B$3:$B$722,$B1109)*SUMIFS(Calculations!$E$3:$E$53,Calculations!$A$3:$A$53,$B1109)</f>
        <v>0.10578910424227252</v>
      </c>
      <c r="K1109" s="107">
        <f>K383/SUMIFS(K$3:K$722,$B$3:$B$722,$B1109)*SUMIFS(Calculations!$E$3:$E$53,Calculations!$A$3:$A$53,$B1109)</f>
        <v>0.10358349474760298</v>
      </c>
      <c r="L1109" s="107">
        <f>L383/SUMIFS(L$3:L$722,$B$3:$B$722,$B1109)*SUMIFS(Calculations!$E$3:$E$53,Calculations!$A$3:$A$53,$B1109)</f>
        <v>0.10146361321493948</v>
      </c>
      <c r="M1109" s="107">
        <f>M383/SUMIFS(M$3:M$722,$B$3:$B$722,$B1109)*SUMIFS(Calculations!$E$3:$E$53,Calculations!$A$3:$A$53,$B1109)</f>
        <v>9.8672732603975383E-2</v>
      </c>
      <c r="N1109" s="107">
        <f>N383/SUMIFS(N$3:N$722,$B$3:$B$722,$B1109)*SUMIFS(Calculations!$E$3:$E$53,Calculations!$A$3:$A$53,$B1109)</f>
        <v>9.5838191600789588E-2</v>
      </c>
      <c r="O1109" s="107">
        <f>O383/SUMIFS(O$3:O$722,$B$3:$B$722,$B1109)*SUMIFS(Calculations!$E$3:$E$53,Calculations!$A$3:$A$53,$B1109)</f>
        <v>0.10650272900462761</v>
      </c>
      <c r="P1109" s="107">
        <f>P383/SUMIFS(P$3:P$722,$B$3:$B$722,$B1109)*SUMIFS(Calculations!$E$3:$E$53,Calculations!$A$3:$A$53,$B1109)</f>
        <v>0.11687649776967063</v>
      </c>
      <c r="Q1109" s="107">
        <f>Q383/SUMIFS(Q$3:Q$722,$B$3:$B$722,$B1109)*SUMIFS(Calculations!$E$3:$E$53,Calculations!$A$3:$A$53,$B1109)</f>
        <v>0.12630638553485654</v>
      </c>
      <c r="R1109" s="107">
        <f>R383/SUMIFS(R$3:R$722,$B$3:$B$722,$B1109)*SUMIFS(Calculations!$E$3:$E$53,Calculations!$A$3:$A$53,$B1109)</f>
        <v>0.13547535229093599</v>
      </c>
    </row>
    <row r="1110" spans="2:18" ht="15.75" customHeight="1">
      <c r="B1110" s="107" t="s">
        <v>568</v>
      </c>
      <c r="C1110" s="107" t="s">
        <v>448</v>
      </c>
      <c r="D1110" s="107" t="s">
        <v>643</v>
      </c>
      <c r="E1110" s="107" t="str">
        <f t="shared" si="305"/>
        <v>onshore wind</v>
      </c>
      <c r="F1110" s="107">
        <f>F384/SUMIFS(F$3:F$722,$B$3:$B$722,$B1110)*SUMIFS(Calculations!$E$3:$E$53,Calculations!$A$3:$A$53,$B1110)</f>
        <v>0.15905123319556069</v>
      </c>
      <c r="G1110" s="107">
        <f>G384/SUMIFS(G$3:G$722,$B$3:$B$722,$B1110)*SUMIFS(Calculations!$E$3:$E$53,Calculations!$A$3:$A$53,$B1110)</f>
        <v>0.17484815391129802</v>
      </c>
      <c r="H1110" s="107">
        <f>H384/SUMIFS(H$3:H$722,$B$3:$B$722,$B1110)*SUMIFS(Calculations!$E$3:$E$53,Calculations!$A$3:$A$53,$B1110)</f>
        <v>0.18978321006705348</v>
      </c>
      <c r="I1110" s="107">
        <f>I384/SUMIFS(I$3:I$722,$B$3:$B$722,$B1110)*SUMIFS(Calculations!$E$3:$E$53,Calculations!$A$3:$A$53,$B1110)</f>
        <v>0.18625473627096331</v>
      </c>
      <c r="J1110" s="107">
        <f>J384/SUMIFS(J$3:J$722,$B$3:$B$722,$B1110)*SUMIFS(Calculations!$E$3:$E$53,Calculations!$A$3:$A$53,$B1110)</f>
        <v>0.18285008753275986</v>
      </c>
      <c r="K1110" s="107">
        <f>K384/SUMIFS(K$3:K$722,$B$3:$B$722,$B1110)*SUMIFS(Calculations!$E$3:$E$53,Calculations!$A$3:$A$53,$B1110)</f>
        <v>0.17929684341462268</v>
      </c>
      <c r="L1110" s="107">
        <f>L384/SUMIFS(L$3:L$722,$B$3:$B$722,$B1110)*SUMIFS(Calculations!$E$3:$E$53,Calculations!$A$3:$A$53,$B1110)</f>
        <v>0.17588170732399167</v>
      </c>
      <c r="M1110" s="107">
        <f>M384/SUMIFS(M$3:M$722,$B$3:$B$722,$B1110)*SUMIFS(Calculations!$E$3:$E$53,Calculations!$A$3:$A$53,$B1110)</f>
        <v>0.17728193488682017</v>
      </c>
      <c r="N1110" s="107">
        <f>N384/SUMIFS(N$3:N$722,$B$3:$B$722,$B1110)*SUMIFS(Calculations!$E$3:$E$53,Calculations!$A$3:$A$53,$B1110)</f>
        <v>0.1787040675373664</v>
      </c>
      <c r="O1110" s="107">
        <f>O384/SUMIFS(O$3:O$722,$B$3:$B$722,$B1110)*SUMIFS(Calculations!$E$3:$E$53,Calculations!$A$3:$A$53,$B1110)</f>
        <v>0.17621885597441728</v>
      </c>
      <c r="P1110" s="107">
        <f>P384/SUMIFS(P$3:P$722,$B$3:$B$722,$B1110)*SUMIFS(Calculations!$E$3:$E$53,Calculations!$A$3:$A$53,$B1110)</f>
        <v>0.17380140371090247</v>
      </c>
      <c r="Q1110" s="107">
        <f>Q384/SUMIFS(Q$3:Q$722,$B$3:$B$722,$B1110)*SUMIFS(Calculations!$E$3:$E$53,Calculations!$A$3:$A$53,$B1110)</f>
        <v>0.1714470754059006</v>
      </c>
      <c r="R1110" s="107">
        <f>R384/SUMIFS(R$3:R$722,$B$3:$B$722,$B1110)*SUMIFS(Calculations!$E$3:$E$53,Calculations!$A$3:$A$53,$B1110)</f>
        <v>0.16915789037008763</v>
      </c>
    </row>
    <row r="1111" spans="2:18" ht="15.75" customHeight="1">
      <c r="B1111" s="107" t="s">
        <v>568</v>
      </c>
      <c r="C1111" s="107" t="s">
        <v>448</v>
      </c>
      <c r="D1111" s="107" t="s">
        <v>644</v>
      </c>
      <c r="E1111" s="107" t="str">
        <f t="shared" si="305"/>
        <v>natural gas nonpeaker</v>
      </c>
      <c r="F1111" s="107">
        <f>F385/SUMIFS(F$3:F$722,$B$3:$B$722,$B1111)*SUMIFS(Calculations!$E$3:$E$53,Calculations!$A$3:$A$53,$B1111)</f>
        <v>1.0749354006454169E-5</v>
      </c>
      <c r="G1111" s="107">
        <f>G385/SUMIFS(G$3:G$722,$B$3:$B$722,$B1111)*SUMIFS(Calculations!$E$3:$E$53,Calculations!$A$3:$A$53,$B1111)</f>
        <v>6.7854523617418645E-6</v>
      </c>
      <c r="H1111" s="107">
        <f>H385/SUMIFS(H$3:H$722,$B$3:$B$722,$B1111)*SUMIFS(Calculations!$E$3:$E$53,Calculations!$A$3:$A$53,$B1111)</f>
        <v>3.0378173178632189E-6</v>
      </c>
      <c r="I1111" s="107">
        <f>I385/SUMIFS(I$3:I$722,$B$3:$B$722,$B1111)*SUMIFS(Calculations!$E$3:$E$53,Calculations!$A$3:$A$53,$B1111)</f>
        <v>6.6180832576939994E-6</v>
      </c>
      <c r="J1111" s="107">
        <f>J385/SUMIFS(J$3:J$722,$B$3:$B$722,$B1111)*SUMIFS(Calculations!$E$3:$E$53,Calculations!$A$3:$A$53,$B1111)</f>
        <v>1.0072706593138629E-5</v>
      </c>
      <c r="K1111" s="107">
        <f>K385/SUMIFS(K$3:K$722,$B$3:$B$722,$B1111)*SUMIFS(Calculations!$E$3:$E$53,Calculations!$A$3:$A$53,$B1111)</f>
        <v>6.3730948463055258E-6</v>
      </c>
      <c r="L1111" s="107">
        <f>L385/SUMIFS(L$3:L$722,$B$3:$B$722,$B1111)*SUMIFS(Calculations!$E$3:$E$53,Calculations!$A$3:$A$53,$B1111)</f>
        <v>2.8172801660138523E-6</v>
      </c>
      <c r="M1111" s="107">
        <f>M385/SUMIFS(M$3:M$722,$B$3:$B$722,$B1111)*SUMIFS(Calculations!$E$3:$E$53,Calculations!$A$3:$A$53,$B1111)</f>
        <v>6.1686895677542226E-6</v>
      </c>
      <c r="N1111" s="107">
        <f>N385/SUMIFS(N$3:N$722,$B$3:$B$722,$B1111)*SUMIFS(Calculations!$E$3:$E$53,Calculations!$A$3:$A$53,$B1111)</f>
        <v>9.5725282451865549E-6</v>
      </c>
      <c r="O1111" s="107">
        <f>O385/SUMIFS(O$3:O$722,$B$3:$B$722,$B1111)*SUMIFS(Calculations!$E$3:$E$53,Calculations!$A$3:$A$53,$B1111)</f>
        <v>6.131017087374691E-6</v>
      </c>
      <c r="P1111" s="107">
        <f>P385/SUMIFS(P$3:P$722,$B$3:$B$722,$B1111)*SUMIFS(Calculations!$E$3:$E$53,Calculations!$A$3:$A$53,$B1111)</f>
        <v>2.7833387398256019E-6</v>
      </c>
      <c r="Q1111" s="107">
        <f>Q385/SUMIFS(Q$3:Q$722,$B$3:$B$722,$B1111)*SUMIFS(Calculations!$E$3:$E$53,Calculations!$A$3:$A$53,$B1111)</f>
        <v>2.7442916279806218E-6</v>
      </c>
      <c r="R1111" s="107">
        <f>R385/SUMIFS(R$3:R$722,$B$3:$B$722,$B1111)*SUMIFS(Calculations!$E$3:$E$53,Calculations!$A$3:$A$53,$B1111)</f>
        <v>2.7063249332178992E-6</v>
      </c>
    </row>
    <row r="1112" spans="2:18" ht="15.75" customHeight="1">
      <c r="B1112" s="107" t="s">
        <v>568</v>
      </c>
      <c r="C1112" s="107" t="s">
        <v>448</v>
      </c>
      <c r="D1112" s="107" t="s">
        <v>645</v>
      </c>
      <c r="E1112" s="107" t="str">
        <f t="shared" si="305"/>
        <v>natural gas peaker</v>
      </c>
      <c r="F1112" s="107">
        <f>F386/SUMIFS(F$3:F$722,$B$3:$B$722,$B1112)*SUMIFS(Calculations!$E$3:$E$53,Calculations!$A$3:$A$53,$B1112)</f>
        <v>2.3407362290724906E-4</v>
      </c>
      <c r="G1112" s="107">
        <f>G386/SUMIFS(G$3:G$722,$B$3:$B$722,$B1112)*SUMIFS(Calculations!$E$3:$E$53,Calculations!$A$3:$A$53,$B1112)</f>
        <v>1.3824532452211632E-4</v>
      </c>
      <c r="H1112" s="107">
        <f>H386/SUMIFS(H$3:H$722,$B$3:$B$722,$B1112)*SUMIFS(Calculations!$E$3:$E$53,Calculations!$A$3:$A$53,$B1112)</f>
        <v>4.764532446852063E-5</v>
      </c>
      <c r="I1112" s="107">
        <f>I386/SUMIFS(I$3:I$722,$B$3:$B$722,$B1112)*SUMIFS(Calculations!$E$3:$E$53,Calculations!$A$3:$A$53,$B1112)</f>
        <v>1.614426703977177E-4</v>
      </c>
      <c r="J1112" s="107">
        <f>J386/SUMIFS(J$3:J$722,$B$3:$B$722,$B1112)*SUMIFS(Calculations!$E$3:$E$53,Calculations!$A$3:$A$53,$B1112)</f>
        <v>2.7124651552137065E-4</v>
      </c>
      <c r="K1112" s="107">
        <f>K386/SUMIFS(K$3:K$722,$B$3:$B$722,$B1112)*SUMIFS(Calculations!$E$3:$E$53,Calculations!$A$3:$A$53,$B1112)</f>
        <v>2.3947748668851033E-4</v>
      </c>
      <c r="L1112" s="107">
        <f>L386/SUMIFS(L$3:L$722,$B$3:$B$722,$B1112)*SUMIFS(Calculations!$E$3:$E$53,Calculations!$A$3:$A$53,$B1112)</f>
        <v>2.0894326125277569E-4</v>
      </c>
      <c r="M1112" s="107">
        <f>M386/SUMIFS(M$3:M$722,$B$3:$B$722,$B1112)*SUMIFS(Calculations!$E$3:$E$53,Calculations!$A$3:$A$53,$B1112)</f>
        <v>1.4215582904123888E-4</v>
      </c>
      <c r="N1112" s="107">
        <f>N386/SUMIFS(N$3:N$722,$B$3:$B$722,$B1112)*SUMIFS(Calculations!$E$3:$E$53,Calculations!$A$3:$A$53,$B1112)</f>
        <v>7.4323577687535029E-5</v>
      </c>
      <c r="O1112" s="107">
        <f>O386/SUMIFS(O$3:O$722,$B$3:$B$722,$B1112)*SUMIFS(Calculations!$E$3:$E$53,Calculations!$A$3:$A$53,$B1112)</f>
        <v>7.9982541805410942E-5</v>
      </c>
      <c r="P1112" s="107">
        <f>P386/SUMIFS(P$3:P$722,$B$3:$B$722,$B1112)*SUMIFS(Calculations!$E$3:$E$53,Calculations!$A$3:$A$53,$B1112)</f>
        <v>8.5487214252562106E-5</v>
      </c>
      <c r="Q1112" s="107">
        <f>Q386/SUMIFS(Q$3:Q$722,$B$3:$B$722,$B1112)*SUMIFS(Calculations!$E$3:$E$53,Calculations!$A$3:$A$53,$B1112)</f>
        <v>1.367275656960588E-4</v>
      </c>
      <c r="R1112" s="107">
        <f>R386/SUMIFS(R$3:R$722,$B$3:$B$722,$B1112)*SUMIFS(Calculations!$E$3:$E$53,Calculations!$A$3:$A$53,$B1112)</f>
        <v>1.8655011827083877E-4</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1.131839813624639E-3</v>
      </c>
      <c r="G1116" s="107">
        <f>G390/SUMIFS(G$3:G$722,$B$3:$B$722,$B1116)*SUMIFS(Calculations!$E$3:$E$53,Calculations!$A$3:$A$53,$B1116)</f>
        <v>1.1039195333933784E-3</v>
      </c>
      <c r="H1116" s="107">
        <f>H390/SUMIFS(H$3:H$722,$B$3:$B$722,$B1116)*SUMIFS(Calculations!$E$3:$E$53,Calculations!$A$3:$A$53,$B1116)</f>
        <v>1.0775225563722246E-3</v>
      </c>
      <c r="I1116" s="107">
        <f>I390/SUMIFS(I$3:I$722,$B$3:$B$722,$B1116)*SUMIFS(Calculations!$E$3:$E$53,Calculations!$A$3:$A$53,$B1116)</f>
        <v>1.0614764729725667E-3</v>
      </c>
      <c r="J1116" s="107">
        <f>J390/SUMIFS(J$3:J$722,$B$3:$B$722,$B1116)*SUMIFS(Calculations!$E$3:$E$53,Calculations!$A$3:$A$53,$B1116)</f>
        <v>1.0459934962645382E-3</v>
      </c>
      <c r="K1116" s="107">
        <f>K390/SUMIFS(K$3:K$722,$B$3:$B$722,$B1116)*SUMIFS(Calculations!$E$3:$E$53,Calculations!$A$3:$A$53,$B1116)</f>
        <v>1.0300220308544256E-3</v>
      </c>
      <c r="L1116" s="107">
        <f>L390/SUMIFS(L$3:L$722,$B$3:$B$722,$B1116)*SUMIFS(Calculations!$E$3:$E$53,Calculations!$A$3:$A$53,$B1116)</f>
        <v>1.0146713467671931E-3</v>
      </c>
      <c r="M1116" s="107">
        <f>M390/SUMIFS(M$3:M$722,$B$3:$B$722,$B1116)*SUMIFS(Calculations!$E$3:$E$53,Calculations!$A$3:$A$53,$B1116)</f>
        <v>1.032769575548789E-3</v>
      </c>
      <c r="N1116" s="107">
        <f>N390/SUMIFS(N$3:N$722,$B$3:$B$722,$B1116)*SUMIFS(Calculations!$E$3:$E$53,Calculations!$A$3:$A$53,$B1116)</f>
        <v>1.0511509320872726E-3</v>
      </c>
      <c r="O1116" s="107">
        <f>O390/SUMIFS(O$3:O$722,$B$3:$B$722,$B1116)*SUMIFS(Calculations!$E$3:$E$53,Calculations!$A$3:$A$53,$B1116)</f>
        <v>1.0519340281406231E-3</v>
      </c>
      <c r="P1116" s="107">
        <f>P390/SUMIFS(P$3:P$722,$B$3:$B$722,$B1116)*SUMIFS(Calculations!$E$3:$E$53,Calculations!$A$3:$A$53,$B1116)</f>
        <v>1.052695773078134E-3</v>
      </c>
      <c r="Q1116" s="107">
        <f>Q390/SUMIFS(Q$3:Q$722,$B$3:$B$722,$B1116)*SUMIFS(Calculations!$E$3:$E$53,Calculations!$A$3:$A$53,$B1116)</f>
        <v>1.0558887449608034E-3</v>
      </c>
      <c r="R1116" s="107">
        <f>R390/SUMIFS(R$3:R$722,$B$3:$B$722,$B1116)*SUMIFS(Calculations!$E$3:$E$53,Calculations!$A$3:$A$53,$B1116)</f>
        <v>1.058993368660926E-3</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1.0000000000000002</v>
      </c>
      <c r="K1449" s="95">
        <f t="shared" si="312"/>
        <v>1</v>
      </c>
      <c r="L1449" s="95">
        <f t="shared" si="312"/>
        <v>1</v>
      </c>
      <c r="M1449" s="95">
        <f t="shared" si="312"/>
        <v>0.99999999999999967</v>
      </c>
      <c r="N1449" s="95">
        <f t="shared" si="312"/>
        <v>0.99999999999999978</v>
      </c>
      <c r="O1449" s="95">
        <f t="shared" si="312"/>
        <v>1</v>
      </c>
      <c r="P1449" s="95">
        <f t="shared" si="312"/>
        <v>1</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MN</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1376.3435100000002</v>
      </c>
      <c r="R18" s="91">
        <f t="shared" si="2"/>
        <v>0.18877188081670299</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3005.6944999999996</v>
      </c>
      <c r="R37" s="91">
        <f t="shared" si="2"/>
        <v>0.41224490819549808</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1231.6953899999999</v>
      </c>
      <c r="R44" s="91">
        <f t="shared" si="2"/>
        <v>0.16893272186357203</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1677.30753282</v>
      </c>
      <c r="R52" s="91">
        <f t="shared" si="2"/>
        <v>0.23005048912422682</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7291.0409328200003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f t="shared" si="4"/>
        <v>647.24450000000002</v>
      </c>
      <c r="M89" s="91" t="str">
        <f t="shared" si="5"/>
        <v>ND</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f t="shared" si="4"/>
        <v>2358.4499999999998</v>
      </c>
      <c r="M90" s="91" t="str">
        <f t="shared" si="5"/>
        <v>ND</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f t="shared" si="4"/>
        <v>84.395390000000006</v>
      </c>
      <c r="M93" s="91" t="str">
        <f t="shared" si="5"/>
        <v>SD</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f t="shared" si="4"/>
        <v>1147.3</v>
      </c>
      <c r="M94" s="91" t="str">
        <f t="shared" si="5"/>
        <v>SD</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f t="shared" si="4"/>
        <v>1554.97</v>
      </c>
      <c r="M106" s="91" t="str">
        <f t="shared" si="5"/>
        <v>WI</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f t="shared" si="4"/>
        <v>64.588009999999997</v>
      </c>
      <c r="M108" s="91" t="str">
        <f t="shared" si="5"/>
        <v>IA</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f t="shared" si="4"/>
        <v>362.37700000000001</v>
      </c>
      <c r="M111" s="91" t="str">
        <f t="shared" si="5"/>
        <v>IA</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f t="shared" si="4"/>
        <v>66.640010000000004</v>
      </c>
      <c r="M114" s="91" t="str">
        <f t="shared" si="5"/>
        <v>WI</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f t="shared" si="6"/>
        <v>949.37850000000003</v>
      </c>
      <c r="M168" s="91" t="str">
        <f t="shared" si="7"/>
        <v>IA</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f t="shared" si="6"/>
        <v>55.697522820000003</v>
      </c>
      <c r="M169" s="91" t="str">
        <f t="shared" si="7"/>
        <v>WI</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7291.0409328200003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0.18877188081670299</v>
      </c>
      <c r="D15" s="91">
        <f t="shared" si="0"/>
        <v>0.18877188081670299</v>
      </c>
      <c r="E15" s="91">
        <f t="shared" si="1"/>
        <v>0.31408753343972023</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0.41224490819549808</v>
      </c>
      <c r="D31" s="91">
        <f t="shared" si="0"/>
        <v>0.41224490819549808</v>
      </c>
      <c r="E31" s="91">
        <f t="shared" si="1"/>
        <v>0.68591246656027971</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0.16893272186357203</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0.23005048912422682</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0.60101678901220112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0.53862186910177456</v>
      </c>
      <c r="C60" s="91">
        <f>SUMIFS('ReEDs Generation Data'!H$729:H$1448,'ReEDs Generation Data'!$E$729:$E$1448,Calculations!$A60)</f>
        <v>0.51693891437216122</v>
      </c>
      <c r="D60" s="91">
        <f>SUMIFS('ReEDs Generation Data'!I$729:I$1448,'ReEDs Generation Data'!$E$729:$E$1448,Calculations!$A60)</f>
        <v>0.52125419542044005</v>
      </c>
      <c r="E60" s="91">
        <f>SUMIFS('ReEDs Generation Data'!J$729:J$1448,'ReEDs Generation Data'!$E$729:$E$1448,Calculations!$A60)</f>
        <v>0.52543262725987727</v>
      </c>
      <c r="F60" s="91">
        <f>SUMIFS('ReEDs Generation Data'!K$729:K$1448,'ReEDs Generation Data'!$E$729:$E$1448,Calculations!$A60)</f>
        <v>0.53331420362640147</v>
      </c>
      <c r="G60" s="91">
        <f>SUMIFS('ReEDs Generation Data'!L$729:L$1448,'ReEDs Generation Data'!$E$729:$E$1448,Calculations!$A60)</f>
        <v>0.54096839349642045</v>
      </c>
      <c r="H60" s="91">
        <f>SUMIFS('ReEDs Generation Data'!M$729:M$1448,'ReEDs Generation Data'!$E$729:$E$1448,Calculations!$A60)</f>
        <v>0.54240197352652209</v>
      </c>
      <c r="I60" s="91">
        <f>SUMIFS('ReEDs Generation Data'!N$729:N$1448,'ReEDs Generation Data'!$E$729:$E$1448,Calculations!$A60)</f>
        <v>0.54385627108800039</v>
      </c>
      <c r="J60" s="91">
        <f>SUMIFS('ReEDs Generation Data'!O$729:O$1448,'ReEDs Generation Data'!$E$729:$E$1448,Calculations!$A60)</f>
        <v>0.53249905271433762</v>
      </c>
      <c r="K60" s="91">
        <f>SUMIFS('ReEDs Generation Data'!P$729:P$1448,'ReEDs Generation Data'!$E$729:$E$1448,Calculations!$A60)</f>
        <v>0.52148459719017859</v>
      </c>
      <c r="L60" s="91">
        <f>SUMIFS('ReEDs Generation Data'!Q$729:Q$1448,'ReEDs Generation Data'!$E$729:$E$1448,Calculations!$A60)</f>
        <v>0.51591527528059078</v>
      </c>
      <c r="M60" s="91">
        <f>SUMIFS('ReEDs Generation Data'!R$729:R$1448,'ReEDs Generation Data'!$E$729:$E$1448,Calculations!$A60)</f>
        <v>0.5105436259575975</v>
      </c>
    </row>
    <row r="61" spans="1:33" ht="15.75" customHeight="1">
      <c r="A61" s="111" t="s">
        <v>633</v>
      </c>
      <c r="B61" s="91">
        <f>SUMIFS('ReEDs Generation Data'!G$729:G$1448,'ReEDs Generation Data'!$E$729:$E$1448,Calculations!$A61)</f>
        <v>2.7949075475169088E-2</v>
      </c>
      <c r="C61" s="91">
        <f>SUMIFS('ReEDs Generation Data'!H$729:H$1448,'ReEDs Generation Data'!$E$729:$E$1448,Calculations!$A61)</f>
        <v>2.530896008652227E-2</v>
      </c>
      <c r="D61" s="91">
        <f>SUMIFS('ReEDs Generation Data'!I$729:I$1448,'ReEDs Generation Data'!$E$729:$E$1448,Calculations!$A61)</f>
        <v>2.5593252635919741E-2</v>
      </c>
      <c r="E61" s="91">
        <f>SUMIFS('ReEDs Generation Data'!J$729:J$1448,'ReEDs Generation Data'!$E$729:$E$1448,Calculations!$A61)</f>
        <v>2.5874015819426468E-2</v>
      </c>
      <c r="F61" s="91">
        <f>SUMIFS('ReEDs Generation Data'!K$729:K$1448,'ReEDs Generation Data'!$E$729:$E$1448,Calculations!$A61)</f>
        <v>2.350284372144347E-2</v>
      </c>
      <c r="G61" s="91">
        <f>SUMIFS('ReEDs Generation Data'!L$729:L$1448,'ReEDs Generation Data'!$E$729:$E$1448,Calculations!$A61)</f>
        <v>2.1102377739886245E-2</v>
      </c>
      <c r="H61" s="91">
        <f>SUMIFS('ReEDs Generation Data'!M$729:M$1448,'ReEDs Generation Data'!$E$729:$E$1448,Calculations!$A61)</f>
        <v>1.881504118548423E-2</v>
      </c>
      <c r="I61" s="91">
        <f>SUMIFS('ReEDs Generation Data'!N$729:N$1448,'ReEDs Generation Data'!$E$729:$E$1448,Calculations!$A61)</f>
        <v>1.6511908188067581E-2</v>
      </c>
      <c r="J61" s="91">
        <f>SUMIFS('ReEDs Generation Data'!O$729:O$1448,'ReEDs Generation Data'!$E$729:$E$1448,Calculations!$A61)</f>
        <v>1.4842972761230172E-2</v>
      </c>
      <c r="K61" s="91">
        <f>SUMIFS('ReEDs Generation Data'!P$729:P$1448,'ReEDs Generation Data'!$E$729:$E$1448,Calculations!$A61)</f>
        <v>1.3235126993475725E-2</v>
      </c>
      <c r="L61" s="91">
        <f>SUMIFS('ReEDs Generation Data'!Q$729:Q$1448,'ReEDs Generation Data'!$E$729:$E$1448,Calculations!$A61)</f>
        <v>1.2596672876716746E-2</v>
      </c>
      <c r="M61" s="91">
        <f>SUMIFS('ReEDs Generation Data'!R$729:R$1448,'ReEDs Generation Data'!$E$729:$E$1448,Calculations!$A61)</f>
        <v>1.1952760067289028E-2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1.0470181795527517E-2</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0.13206389409664951</v>
      </c>
      <c r="C63" s="91">
        <f>SUMIFS('ReEDs Generation Data'!H$729:H$1448,'ReEDs Generation Data'!$E$729:$E$1448,Calculations!$A63)</f>
        <v>0.13796410319279578</v>
      </c>
      <c r="D63" s="91">
        <f>SUMIFS('ReEDs Generation Data'!I$729:I$1448,'ReEDs Generation Data'!$E$729:$E$1448,Calculations!$A63)</f>
        <v>0.13768151470116474</v>
      </c>
      <c r="E63" s="91">
        <f>SUMIFS('ReEDs Generation Data'!J$729:J$1448,'ReEDs Generation Data'!$E$729:$E$1448,Calculations!$A63)</f>
        <v>0.13740816391260174</v>
      </c>
      <c r="F63" s="91">
        <f>SUMIFS('ReEDs Generation Data'!K$729:K$1448,'ReEDs Generation Data'!$E$729:$E$1448,Calculations!$A63)</f>
        <v>0.13469989198787569</v>
      </c>
      <c r="G63" s="91">
        <f>SUMIFS('ReEDs Generation Data'!L$729:L$1448,'ReEDs Generation Data'!$E$729:$E$1448,Calculations!$A63)</f>
        <v>0.1320984037238189</v>
      </c>
      <c r="H63" s="91">
        <f>SUMIFS('ReEDs Generation Data'!M$729:M$1448,'ReEDs Generation Data'!$E$729:$E$1448,Calculations!$A63)</f>
        <v>0.1295225584114392</v>
      </c>
      <c r="I63" s="91">
        <f>SUMIFS('ReEDs Generation Data'!N$729:N$1448,'ReEDs Generation Data'!$E$729:$E$1448,Calculations!$A63)</f>
        <v>0.12690627085397921</v>
      </c>
      <c r="J63" s="91">
        <f>SUMIFS('ReEDs Generation Data'!O$729:O$1448,'ReEDs Generation Data'!$E$729:$E$1448,Calculations!$A63)</f>
        <v>0.13711676278302901</v>
      </c>
      <c r="K63" s="91">
        <f>SUMIFS('ReEDs Generation Data'!P$729:P$1448,'ReEDs Generation Data'!$E$729:$E$1448,Calculations!$A63)</f>
        <v>0.1470497179140377</v>
      </c>
      <c r="L63" s="91">
        <f>SUMIFS('ReEDs Generation Data'!Q$729:Q$1448,'ReEDs Generation Data'!$E$729:$E$1448,Calculations!$A63)</f>
        <v>0.15614192267385052</v>
      </c>
      <c r="M63" s="91">
        <f>SUMIFS('ReEDs Generation Data'!R$729:R$1448,'ReEDs Generation Data'!$E$729:$E$1448,Calculations!$A63)</f>
        <v>0.16498327539365404</v>
      </c>
    </row>
    <row r="64" spans="1:33" ht="15.75" customHeight="1">
      <c r="A64" s="111" t="s">
        <v>100</v>
      </c>
      <c r="B64" s="91">
        <f>SUMIFS('ReEDs Generation Data'!G$729:G$1448,'ReEDs Generation Data'!$E$729:$E$1448,Calculations!$A64)</f>
        <v>0.28848193791814597</v>
      </c>
      <c r="C64" s="91">
        <f>SUMIFS('ReEDs Generation Data'!H$729:H$1448,'ReEDs Generation Data'!$E$729:$E$1448,Calculations!$A64)</f>
        <v>0.31757808258672804</v>
      </c>
      <c r="D64" s="91">
        <f>SUMIFS('ReEDs Generation Data'!I$729:I$1448,'ReEDs Generation Data'!$E$729:$E$1448,Calculations!$A64)</f>
        <v>0.31311942591633812</v>
      </c>
      <c r="E64" s="91">
        <f>SUMIFS('ReEDs Generation Data'!J$729:J$1448,'ReEDs Generation Data'!$E$729:$E$1448,Calculations!$A64)</f>
        <v>0.30879587305897466</v>
      </c>
      <c r="F64" s="91">
        <f>SUMIFS('ReEDs Generation Data'!K$729:K$1448,'ReEDs Generation Data'!$E$729:$E$1448,Calculations!$A64)</f>
        <v>0.306095792449881</v>
      </c>
      <c r="G64" s="91">
        <f>SUMIFS('ReEDs Generation Data'!L$729:L$1448,'ReEDs Generation Data'!$E$729:$E$1448,Calculations!$A64)</f>
        <v>0.30354442829354855</v>
      </c>
      <c r="H64" s="91">
        <f>SUMIFS('ReEDs Generation Data'!M$729:M$1448,'ReEDs Generation Data'!$E$729:$E$1448,Calculations!$A64)</f>
        <v>0.3051446992726729</v>
      </c>
      <c r="I64" s="91">
        <f>SUMIFS('ReEDs Generation Data'!N$729:N$1448,'ReEDs Generation Data'!$E$729:$E$1448,Calculations!$A64)</f>
        <v>0.30676825940517893</v>
      </c>
      <c r="J64" s="91">
        <f>SUMIFS('ReEDs Generation Data'!O$729:O$1448,'ReEDs Generation Data'!$E$729:$E$1448,Calculations!$A64)</f>
        <v>0.30163948700290755</v>
      </c>
      <c r="K64" s="91">
        <f>SUMIFS('ReEDs Generation Data'!P$729:P$1448,'ReEDs Generation Data'!$E$729:$E$1448,Calculations!$A64)</f>
        <v>0.29667528973120549</v>
      </c>
      <c r="L64" s="91">
        <f>SUMIFS('ReEDs Generation Data'!Q$729:Q$1448,'ReEDs Generation Data'!$E$729:$E$1448,Calculations!$A64)</f>
        <v>0.29375466094218133</v>
      </c>
      <c r="M64" s="91">
        <f>SUMIFS('ReEDs Generation Data'!R$729:R$1448,'ReEDs Generation Data'!$E$729:$E$1448,Calculations!$A64)</f>
        <v>0.290894332378552</v>
      </c>
    </row>
    <row r="65" spans="1:37" ht="15.75" customHeight="1">
      <c r="A65" s="111" t="s">
        <v>102</v>
      </c>
      <c r="B65" s="91">
        <f>SUMIFS('ReEDs Generation Data'!G$729:G$1448,'ReEDs Generation Data'!$E$729:$E$1448,Calculations!$A65)</f>
        <v>1.6577067519902649E-3</v>
      </c>
      <c r="C65" s="91">
        <f>SUMIFS('ReEDs Generation Data'!H$729:H$1448,'ReEDs Generation Data'!$E$729:$E$1448,Calculations!$A65)</f>
        <v>1.6333863876401109E-3</v>
      </c>
      <c r="D65" s="91">
        <f>SUMIFS('ReEDs Generation Data'!I$729:I$1448,'ReEDs Generation Data'!$E$729:$E$1448,Calculations!$A65)</f>
        <v>1.6168932343089497E-3</v>
      </c>
      <c r="E65" s="91">
        <f>SUMIFS('ReEDs Generation Data'!J$729:J$1448,'ReEDs Generation Data'!$E$729:$E$1448,Calculations!$A65)</f>
        <v>1.6009686085306566E-3</v>
      </c>
      <c r="F65" s="91">
        <f>SUMIFS('ReEDs Generation Data'!K$729:K$1448,'ReEDs Generation Data'!$E$729:$E$1448,Calculations!$A65)</f>
        <v>1.5910152621167327E-3</v>
      </c>
      <c r="G65" s="91">
        <f>SUMIFS('ReEDs Generation Data'!L$729:L$1448,'ReEDs Generation Data'!$E$729:$E$1448,Calculations!$A65)</f>
        <v>1.5817575276588212E-3</v>
      </c>
      <c r="H65" s="91">
        <f>SUMIFS('ReEDs Generation Data'!M$729:M$1448,'ReEDs Generation Data'!$E$729:$E$1448,Calculations!$A65)</f>
        <v>3.490027973768709E-3</v>
      </c>
      <c r="I65" s="91">
        <f>SUMIFS('ReEDs Generation Data'!N$729:N$1448,'ReEDs Generation Data'!$E$729:$E$1448,Calculations!$A65)</f>
        <v>5.4116593210173473E-3</v>
      </c>
      <c r="J65" s="91">
        <f>SUMIFS('ReEDs Generation Data'!O$729:O$1448,'ReEDs Generation Data'!$E$729:$E$1448,Calculations!$A65)</f>
        <v>1.3358388486304291E-2</v>
      </c>
      <c r="K65" s="91">
        <f>SUMIFS('ReEDs Generation Data'!P$729:P$1448,'ReEDs Generation Data'!$E$729:$E$1448,Calculations!$A65)</f>
        <v>2.101408980597648E-2</v>
      </c>
      <c r="L65" s="91">
        <f>SUMIFS('ReEDs Generation Data'!Q$729:Q$1448,'ReEDs Generation Data'!$E$729:$E$1448,Calculations!$A65)</f>
        <v>2.10147154596949E-2</v>
      </c>
      <c r="M65" s="91">
        <f>SUMIFS('ReEDs Generation Data'!R$729:R$1448,'ReEDs Generation Data'!$E$729:$E$1448,Calculations!$A65)</f>
        <v>2.1015230809335185E-2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8.3754025205496517E-7</v>
      </c>
      <c r="K67" s="91">
        <f>SUMIFS('ReEDs Generation Data'!P$729:P$1448,'ReEDs Generation Data'!$E$729:$E$1448,Calculations!$A67)</f>
        <v>1.6444070448857392E-6</v>
      </c>
      <c r="L67" s="91">
        <f>SUMIFS('ReEDs Generation Data'!Q$729:Q$1448,'ReEDs Generation Data'!$E$729:$E$1448,Calculations!$A67)</f>
        <v>2.5029162371860645E-6</v>
      </c>
      <c r="M67" s="91">
        <f>SUMIFS('ReEDs Generation Data'!R$729:R$1448,'ReEDs Generation Data'!$E$729:$E$1448,Calculations!$A67)</f>
        <v>3.3687674638538478E-6</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4.3277987300178181E-4</v>
      </c>
      <c r="C70" s="91">
        <f>SUMIFS('ReEDs Generation Data'!H$729:H$1448,'ReEDs Generation Data'!$E$729:$E$1448,Calculations!$A70)</f>
        <v>2.5533303513171162E-4</v>
      </c>
      <c r="D70" s="91">
        <f>SUMIFS('ReEDs Generation Data'!I$729:I$1448,'ReEDs Generation Data'!$E$729:$E$1448,Calculations!$A70)</f>
        <v>4.154570795252521E-4</v>
      </c>
      <c r="E70" s="91">
        <f>SUMIFS('ReEDs Generation Data'!J$729:J$1448,'ReEDs Generation Data'!$E$729:$E$1448,Calculations!$A70)</f>
        <v>5.7102589756137219E-4</v>
      </c>
      <c r="F70" s="91">
        <f>SUMIFS('ReEDs Generation Data'!K$729:K$1448,'ReEDs Generation Data'!$E$729:$E$1448,Calculations!$A70)</f>
        <v>4.7696685123539738E-4</v>
      </c>
      <c r="G70" s="91">
        <f>SUMIFS('ReEDs Generation Data'!L$729:L$1448,'ReEDs Generation Data'!$E$729:$E$1448,Calculations!$A70)</f>
        <v>3.8336808034361287E-4</v>
      </c>
      <c r="H70" s="91">
        <f>SUMIFS('ReEDs Generation Data'!M$729:M$1448,'ReEDs Generation Data'!$E$729:$E$1448,Calculations!$A70)</f>
        <v>3.0332091374741415E-4</v>
      </c>
      <c r="I70" s="91">
        <f>SUMIFS('ReEDs Generation Data'!N$729:N$1448,'ReEDs Generation Data'!$E$729:$E$1448,Calculations!$A70)</f>
        <v>2.2213718620912328E-4</v>
      </c>
      <c r="J70" s="91">
        <f>SUMIFS('ReEDs Generation Data'!O$729:O$1448,'ReEDs Generation Data'!$E$729:$E$1448,Calculations!$A70)</f>
        <v>2.2503895300905502E-4</v>
      </c>
      <c r="K70" s="91">
        <f>SUMIFS('ReEDs Generation Data'!P$729:P$1448,'ReEDs Generation Data'!$E$729:$E$1448,Calculations!$A70)</f>
        <v>2.2788740570835192E-4</v>
      </c>
      <c r="L70" s="91">
        <f>SUMIFS('ReEDs Generation Data'!Q$729:Q$1448,'ReEDs Generation Data'!$E$729:$E$1448,Calculations!$A70)</f>
        <v>2.6127636016296722E-4</v>
      </c>
      <c r="M70" s="91">
        <f>SUMIFS('ReEDs Generation Data'!R$729:R$1448,'ReEDs Generation Data'!$E$729:$E$1448,Calculations!$A70)</f>
        <v>2.9309484927613031E-4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3.2255498774115239E-4</v>
      </c>
      <c r="C73" s="91">
        <f>SUMIFS('ReEDs Generation Data'!H$729:H$1448,'ReEDs Generation Data'!$E$729:$E$1448,Calculations!$A73)</f>
        <v>3.2122033902081358E-4</v>
      </c>
      <c r="D73" s="91">
        <f>SUMIFS('ReEDs Generation Data'!I$729:I$1448,'ReEDs Generation Data'!$E$729:$E$1448,Calculations!$A73)</f>
        <v>3.1926101230306844E-4</v>
      </c>
      <c r="E73" s="91">
        <f>SUMIFS('ReEDs Generation Data'!J$729:J$1448,'ReEDs Generation Data'!$E$729:$E$1448,Calculations!$A73)</f>
        <v>3.1732544302797127E-4</v>
      </c>
      <c r="F73" s="91">
        <f>SUMIFS('ReEDs Generation Data'!K$729:K$1448,'ReEDs Generation Data'!$E$729:$E$1448,Calculations!$A73)</f>
        <v>3.192861010462656E-4</v>
      </c>
      <c r="G73" s="91">
        <f>SUMIFS('ReEDs Generation Data'!L$729:L$1448,'ReEDs Generation Data'!$E$729:$E$1448,Calculations!$A73)</f>
        <v>3.21271138323421E-4</v>
      </c>
      <c r="H73" s="91">
        <f>SUMIFS('ReEDs Generation Data'!M$729:M$1448,'ReEDs Generation Data'!$E$729:$E$1448,Calculations!$A73)</f>
        <v>3.2237871636528069E-4</v>
      </c>
      <c r="I73" s="91">
        <f>SUMIFS('ReEDs Generation Data'!N$729:N$1448,'ReEDs Generation Data'!$E$729:$E$1448,Calculations!$A73)</f>
        <v>3.2349395754730376E-4</v>
      </c>
      <c r="J73" s="91">
        <f>SUMIFS('ReEDs Generation Data'!O$729:O$1448,'ReEDs Generation Data'!$E$729:$E$1448,Calculations!$A73)</f>
        <v>3.1745975893026436E-4</v>
      </c>
      <c r="K73" s="91">
        <f>SUMIFS('ReEDs Generation Data'!P$729:P$1448,'ReEDs Generation Data'!$E$729:$E$1448,Calculations!$A73)</f>
        <v>3.1164655237274244E-4</v>
      </c>
      <c r="L73" s="91">
        <f>SUMIFS('ReEDs Generation Data'!Q$729:Q$1448,'ReEDs Generation Data'!$E$729:$E$1448,Calculations!$A73)</f>
        <v>3.1297349056550713E-4</v>
      </c>
      <c r="M73" s="91">
        <f>SUMIFS('ReEDs Generation Data'!R$729:R$1448,'ReEDs Generation Data'!$E$729:$E$1448,Calculations!$A73)</f>
        <v>3.1431177683223787E-4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Minnesota</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13010953</v>
      </c>
      <c r="C5" s="172">
        <f>SUMIFS(calcs!N:N,calcs!A:A,A2)</f>
        <v>13010953</v>
      </c>
      <c r="D5" s="174">
        <f>C5</f>
        <v>13010953</v>
      </c>
      <c r="E5" s="174">
        <f t="shared" ref="E5:AF5" si="0">D5</f>
        <v>13010953</v>
      </c>
      <c r="F5" s="174">
        <f t="shared" si="0"/>
        <v>13010953</v>
      </c>
      <c r="G5" s="174">
        <f t="shared" si="0"/>
        <v>13010953</v>
      </c>
      <c r="H5" s="174">
        <f t="shared" si="0"/>
        <v>13010953</v>
      </c>
      <c r="I5" s="174">
        <f t="shared" si="0"/>
        <v>13010953</v>
      </c>
      <c r="J5" s="174">
        <f t="shared" si="0"/>
        <v>13010953</v>
      </c>
      <c r="K5" s="174">
        <f t="shared" si="0"/>
        <v>13010953</v>
      </c>
      <c r="L5" s="174">
        <f t="shared" si="0"/>
        <v>13010953</v>
      </c>
      <c r="M5" s="174">
        <f t="shared" si="0"/>
        <v>13010953</v>
      </c>
      <c r="N5" s="174">
        <f t="shared" si="0"/>
        <v>13010953</v>
      </c>
      <c r="O5" s="174">
        <f t="shared" si="0"/>
        <v>13010953</v>
      </c>
      <c r="P5" s="174">
        <f t="shared" si="0"/>
        <v>13010953</v>
      </c>
      <c r="Q5" s="174">
        <f t="shared" si="0"/>
        <v>13010953</v>
      </c>
      <c r="R5" s="174">
        <f t="shared" si="0"/>
        <v>13010953</v>
      </c>
      <c r="S5" s="174">
        <f t="shared" si="0"/>
        <v>13010953</v>
      </c>
      <c r="T5" s="174">
        <f t="shared" si="0"/>
        <v>13010953</v>
      </c>
      <c r="U5" s="174">
        <f t="shared" si="0"/>
        <v>13010953</v>
      </c>
      <c r="V5" s="174">
        <f t="shared" si="0"/>
        <v>13010953</v>
      </c>
      <c r="W5" s="174">
        <f t="shared" si="0"/>
        <v>13010953</v>
      </c>
      <c r="X5" s="174">
        <f t="shared" si="0"/>
        <v>13010953</v>
      </c>
      <c r="Y5" s="174">
        <f t="shared" si="0"/>
        <v>13010953</v>
      </c>
      <c r="Z5" s="174">
        <f t="shared" si="0"/>
        <v>13010953</v>
      </c>
      <c r="AA5" s="174">
        <f t="shared" si="0"/>
        <v>13010953</v>
      </c>
      <c r="AB5" s="174">
        <f t="shared" si="0"/>
        <v>13010953</v>
      </c>
      <c r="AC5" s="174">
        <f t="shared" si="0"/>
        <v>13010953</v>
      </c>
      <c r="AD5" s="174">
        <f t="shared" si="0"/>
        <v>13010953</v>
      </c>
      <c r="AE5" s="174">
        <f t="shared" si="0"/>
        <v>13010953</v>
      </c>
      <c r="AF5" s="174">
        <f t="shared" si="0"/>
        <v>13010953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5149762.7740490064</v>
      </c>
      <c r="C10">
        <f>D10</f>
        <v>5149762.7740490064</v>
      </c>
      <c r="D10" s="170">
        <f>SUM(D$5*SUMIFS(C$39:C$48,$B$39:$B$48,$A10),D$6*IF($B$2=TRUE,SUMIFS($B$147:$B$162,$A$147:$A$162,$A10),SUMIFS(E$125:E$140,$A$125:$A$140,$A10)))</f>
        <v>5149762.7740490064</v>
      </c>
      <c r="E10">
        <f t="shared" ref="E10:N10" si="1">SUM(E$5*SUMIFS(D$39:D$48,$B$39:$B$48,$A10),E$6*IF($B$2=TRUE,SUMIFS($B$147:$B$162,$A$147:$A$162,$A10),SUMIFS(F$125:F$140,$A$125:$A$140,$A10)))</f>
        <v>4237395.8977637272</v>
      </c>
      <c r="F10">
        <f t="shared" si="1"/>
        <v>3252597.0322309039</v>
      </c>
      <c r="G10">
        <f t="shared" si="1"/>
        <v>2465294.6118072183</v>
      </c>
      <c r="H10">
        <f t="shared" si="1"/>
        <v>1513225.7860971978</v>
      </c>
      <c r="I10">
        <f t="shared" si="1"/>
        <v>1127807.1393891766</v>
      </c>
      <c r="J10">
        <f t="shared" si="1"/>
        <v>525224.27677314309</v>
      </c>
      <c r="K10">
        <f t="shared" si="1"/>
        <v>465443.12669971585</v>
      </c>
      <c r="L10">
        <f t="shared" si="1"/>
        <v>456908.69350851246</v>
      </c>
      <c r="M10">
        <f t="shared" si="1"/>
        <v>456908.69350851246</v>
      </c>
      <c r="N10">
        <f t="shared" si="1"/>
        <v>456908.69350851246</v>
      </c>
      <c r="O10">
        <f t="shared" ref="O10:AE10" si="2">SUM(O$5*SUMIFS(N$39:N$48,$B$39:$B$48,$A10),O$6*IF($B$2=TRUE,SUMIFS($B$147:$B$162,$A$147:$A$162,$A10),SUMIFS(P$125:P$140,$A$125:$A$140,$A10)))</f>
        <v>456908.69350851246</v>
      </c>
      <c r="P10">
        <f t="shared" si="2"/>
        <v>456908.69350851246</v>
      </c>
      <c r="Q10">
        <f t="shared" si="2"/>
        <v>456908.69350851246</v>
      </c>
      <c r="R10">
        <f t="shared" si="2"/>
        <v>456908.69350851246</v>
      </c>
      <c r="S10">
        <f t="shared" si="2"/>
        <v>456908.69350851246</v>
      </c>
      <c r="T10">
        <f t="shared" si="2"/>
        <v>456908.69350851246</v>
      </c>
      <c r="U10">
        <f t="shared" si="2"/>
        <v>456908.69350851246</v>
      </c>
      <c r="V10">
        <f t="shared" si="2"/>
        <v>456908.69350851246</v>
      </c>
      <c r="W10">
        <f t="shared" si="2"/>
        <v>456908.69350851246</v>
      </c>
      <c r="X10">
        <f t="shared" si="2"/>
        <v>456908.69350851246</v>
      </c>
      <c r="Y10">
        <f t="shared" si="2"/>
        <v>456908.69350851246</v>
      </c>
      <c r="Z10">
        <f t="shared" si="2"/>
        <v>456908.69350851246</v>
      </c>
      <c r="AA10">
        <f t="shared" si="2"/>
        <v>456908.69350851246</v>
      </c>
      <c r="AB10">
        <f t="shared" si="2"/>
        <v>456908.69350851246</v>
      </c>
      <c r="AC10">
        <f t="shared" si="2"/>
        <v>456908.69350851246</v>
      </c>
      <c r="AD10">
        <f t="shared" si="2"/>
        <v>456908.69350851246</v>
      </c>
      <c r="AE10">
        <f t="shared" si="2"/>
        <v>456908.69350851246</v>
      </c>
      <c r="AF10">
        <f>SUM(AF$5*SUMIFS(AE$39:AE$48,$B$39:$B$48,$A10),AF$6*IF($B$2=TRUE,SUMIFS($B$147:$B$162,$A$147:$A$162,$A10),SUMIFS(AG$125:AG$140,$A$125:$A$140,$A10)))</f>
        <v>456908.69350851246</v>
      </c>
    </row>
    <row r="11" spans="1:32">
      <c r="A11" s="100" t="s">
        <v>346</v>
      </c>
      <c r="B11">
        <f t="shared" ref="B11:B33" si="3">D11</f>
        <v>1609154.0275107918</v>
      </c>
      <c r="C11">
        <f t="shared" ref="C11:C33" si="4">D11</f>
        <v>1609154.0275107918</v>
      </c>
      <c r="D11" s="170">
        <f t="shared" ref="D11:D33" si="5">SUM(D$5*SUMIFS(C$39:C$48,$B$39:$B$48,$A11),D$6*IF($B$2=TRUE,SUMIFS($B$147:$B$162,$A$147:$A$162,$A11),SUMIFS(E$125:E$140,$A$125:$A$140,$A11)))</f>
        <v>1609154.0275107918</v>
      </c>
      <c r="E11">
        <f t="shared" ref="E11:N11" si="6">SUM(E$5*SUMIFS(D$39:D$48,$B$39:$B$48,$A11),E$6*IF($B$2=TRUE,SUMIFS($B$147:$B$162,$A$147:$A$162,$A11),SUMIFS(F$125:F$140,$A$125:$A$140,$A11)))</f>
        <v>1684014.065655641</v>
      </c>
      <c r="F11">
        <f t="shared" si="6"/>
        <v>1587715.1081540945</v>
      </c>
      <c r="G11">
        <f t="shared" si="6"/>
        <v>1425941.3688853064</v>
      </c>
      <c r="H11">
        <f t="shared" si="6"/>
        <v>1150929.6071549063</v>
      </c>
      <c r="I11">
        <f t="shared" si="6"/>
        <v>1057552.3129278771</v>
      </c>
      <c r="J11">
        <f t="shared" si="6"/>
        <v>832768.79733616707</v>
      </c>
      <c r="K11">
        <f t="shared" si="6"/>
        <v>672129.05367225443</v>
      </c>
      <c r="L11">
        <f t="shared" si="6"/>
        <v>499848.97635927703</v>
      </c>
      <c r="M11">
        <f t="shared" si="6"/>
        <v>499848.97635927703</v>
      </c>
      <c r="N11">
        <f t="shared" si="6"/>
        <v>499848.97635927703</v>
      </c>
      <c r="O11">
        <f t="shared" ref="O11:AF11" si="7">SUM(O$5*SUMIFS(N$39:N$48,$B$39:$B$48,$A11),O$6*IF($B$2=TRUE,SUMIFS($B$147:$B$162,$A$147:$A$162,$A11),SUMIFS(P$125:P$140,$A$125:$A$140,$A11)))</f>
        <v>499848.97635927703</v>
      </c>
      <c r="P11">
        <f t="shared" si="7"/>
        <v>499848.97635927703</v>
      </c>
      <c r="Q11">
        <f t="shared" si="7"/>
        <v>499848.97635927703</v>
      </c>
      <c r="R11">
        <f t="shared" si="7"/>
        <v>499848.97635927703</v>
      </c>
      <c r="S11">
        <f t="shared" si="7"/>
        <v>499848.97635927703</v>
      </c>
      <c r="T11">
        <f t="shared" si="7"/>
        <v>499848.97635927703</v>
      </c>
      <c r="U11">
        <f t="shared" si="7"/>
        <v>499848.97635927703</v>
      </c>
      <c r="V11">
        <f t="shared" si="7"/>
        <v>499848.97635927703</v>
      </c>
      <c r="W11">
        <f t="shared" si="7"/>
        <v>499848.97635927703</v>
      </c>
      <c r="X11">
        <f t="shared" si="7"/>
        <v>499848.97635927703</v>
      </c>
      <c r="Y11">
        <f t="shared" si="7"/>
        <v>499848.97635927703</v>
      </c>
      <c r="Z11">
        <f t="shared" si="7"/>
        <v>499848.97635927703</v>
      </c>
      <c r="AA11">
        <f t="shared" si="7"/>
        <v>499848.97635927703</v>
      </c>
      <c r="AB11">
        <f t="shared" si="7"/>
        <v>499848.97635927703</v>
      </c>
      <c r="AC11">
        <f t="shared" si="7"/>
        <v>499848.97635927703</v>
      </c>
      <c r="AD11">
        <f t="shared" si="7"/>
        <v>499848.97635927703</v>
      </c>
      <c r="AE11">
        <f t="shared" si="7"/>
        <v>499848.97635927703</v>
      </c>
      <c r="AF11">
        <f t="shared" si="7"/>
        <v>499848.97635927703</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449213.24437845848</v>
      </c>
      <c r="C13">
        <f t="shared" si="4"/>
        <v>449213.24437845848</v>
      </c>
      <c r="D13" s="170">
        <f t="shared" si="5"/>
        <v>449213.24437845848</v>
      </c>
      <c r="E13">
        <f t="shared" ref="E13:N13" si="10">SUM(E$5*SUMIFS(D$39:D$48,$B$39:$B$48,$A13),E$6*IF($B$2=TRUE,SUMIFS($B$147:$B$162,$A$147:$A$162,$A13),SUMIFS(F$125:F$140,$A$125:$A$140,$A13)))</f>
        <v>460732.49615026824</v>
      </c>
      <c r="F13">
        <f t="shared" si="10"/>
        <v>448805.3753038657</v>
      </c>
      <c r="G13">
        <f t="shared" si="10"/>
        <v>436293.85678189946</v>
      </c>
      <c r="H13">
        <f t="shared" si="10"/>
        <v>383935.55227672827</v>
      </c>
      <c r="I13">
        <f t="shared" si="10"/>
        <v>418386.70427987963</v>
      </c>
      <c r="J13">
        <f t="shared" si="10"/>
        <v>477092.81914154236</v>
      </c>
      <c r="K13">
        <f t="shared" si="10"/>
        <v>448980.41477019904</v>
      </c>
      <c r="L13">
        <f t="shared" si="10"/>
        <v>468595.19123761903</v>
      </c>
      <c r="M13">
        <f t="shared" si="10"/>
        <v>468595.19123761903</v>
      </c>
      <c r="N13">
        <f t="shared" si="10"/>
        <v>468595.19123761903</v>
      </c>
      <c r="O13">
        <f t="shared" ref="O13:AF13" si="11">SUM(O$5*SUMIFS(N$39:N$48,$B$39:$B$48,$A13),O$6*IF($B$2=TRUE,SUMIFS($B$147:$B$162,$A$147:$A$162,$A13),SUMIFS(P$125:P$140,$A$125:$A$140,$A13)))</f>
        <v>468595.19123761903</v>
      </c>
      <c r="P13">
        <f t="shared" si="11"/>
        <v>468595.19123761903</v>
      </c>
      <c r="Q13">
        <f t="shared" si="11"/>
        <v>468595.19123761903</v>
      </c>
      <c r="R13">
        <f t="shared" si="11"/>
        <v>468595.19123761903</v>
      </c>
      <c r="S13">
        <f t="shared" si="11"/>
        <v>468595.19123761903</v>
      </c>
      <c r="T13">
        <f t="shared" si="11"/>
        <v>468595.19123761903</v>
      </c>
      <c r="U13">
        <f t="shared" si="11"/>
        <v>468595.19123761903</v>
      </c>
      <c r="V13">
        <f t="shared" si="11"/>
        <v>468595.19123761903</v>
      </c>
      <c r="W13">
        <f t="shared" si="11"/>
        <v>468595.19123761903</v>
      </c>
      <c r="X13">
        <f t="shared" si="11"/>
        <v>468595.19123761903</v>
      </c>
      <c r="Y13">
        <f t="shared" si="11"/>
        <v>468595.19123761903</v>
      </c>
      <c r="Z13">
        <f t="shared" si="11"/>
        <v>468595.19123761903</v>
      </c>
      <c r="AA13">
        <f t="shared" si="11"/>
        <v>468595.19123761903</v>
      </c>
      <c r="AB13">
        <f t="shared" si="11"/>
        <v>468595.19123761903</v>
      </c>
      <c r="AC13">
        <f t="shared" si="11"/>
        <v>468595.19123761903</v>
      </c>
      <c r="AD13">
        <f t="shared" si="11"/>
        <v>468595.19123761903</v>
      </c>
      <c r="AE13">
        <f t="shared" si="11"/>
        <v>468595.19123761903</v>
      </c>
      <c r="AF13">
        <f t="shared" si="11"/>
        <v>468595.19123761903</v>
      </c>
    </row>
    <row r="14" spans="1:32">
      <c r="A14" s="100" t="s">
        <v>101</v>
      </c>
      <c r="B14">
        <f t="shared" si="3"/>
        <v>934201.79285160161</v>
      </c>
      <c r="C14">
        <f t="shared" si="4"/>
        <v>934201.79285160161</v>
      </c>
      <c r="D14" s="170">
        <f t="shared" si="5"/>
        <v>934201.79285160161</v>
      </c>
      <c r="E14">
        <f t="shared" ref="E14:N14" si="12">SUM(E$5*SUMIFS(D$39:D$48,$B$39:$B$48,$A14),E$6*IF($B$2=TRUE,SUMIFS($B$147:$B$162,$A$147:$A$162,$A14),SUMIFS(F$125:F$140,$A$125:$A$140,$A14)))</f>
        <v>965479.86778196739</v>
      </c>
      <c r="F14">
        <f t="shared" si="12"/>
        <v>946203.60945697641</v>
      </c>
      <c r="G14">
        <f t="shared" si="12"/>
        <v>956809.24890491844</v>
      </c>
      <c r="H14">
        <f t="shared" si="12"/>
        <v>955905.08219489234</v>
      </c>
      <c r="I14">
        <f t="shared" si="12"/>
        <v>934608.04119243054</v>
      </c>
      <c r="J14">
        <f t="shared" si="12"/>
        <v>817276.10246266017</v>
      </c>
      <c r="K14">
        <f t="shared" si="12"/>
        <v>686057.13425301306</v>
      </c>
      <c r="L14">
        <f t="shared" si="12"/>
        <v>659161.4685330661</v>
      </c>
      <c r="M14">
        <f t="shared" si="12"/>
        <v>659161.4685330661</v>
      </c>
      <c r="N14">
        <f t="shared" si="12"/>
        <v>659161.4685330661</v>
      </c>
      <c r="O14">
        <f t="shared" ref="O14:AF14" si="13">SUM(O$5*SUMIFS(N$39:N$48,$B$39:$B$48,$A14),O$6*IF($B$2=TRUE,SUMIFS($B$147:$B$162,$A$147:$A$162,$A14),SUMIFS(P$125:P$140,$A$125:$A$140,$A14)))</f>
        <v>659161.4685330661</v>
      </c>
      <c r="P14">
        <f t="shared" si="13"/>
        <v>659161.4685330661</v>
      </c>
      <c r="Q14">
        <f t="shared" si="13"/>
        <v>659161.4685330661</v>
      </c>
      <c r="R14">
        <f t="shared" si="13"/>
        <v>659161.4685330661</v>
      </c>
      <c r="S14">
        <f t="shared" si="13"/>
        <v>659161.4685330661</v>
      </c>
      <c r="T14">
        <f t="shared" si="13"/>
        <v>659161.4685330661</v>
      </c>
      <c r="U14">
        <f t="shared" si="13"/>
        <v>659161.4685330661</v>
      </c>
      <c r="V14">
        <f t="shared" si="13"/>
        <v>659161.4685330661</v>
      </c>
      <c r="W14">
        <f t="shared" si="13"/>
        <v>659161.4685330661</v>
      </c>
      <c r="X14">
        <f t="shared" si="13"/>
        <v>659161.4685330661</v>
      </c>
      <c r="Y14">
        <f t="shared" si="13"/>
        <v>659161.4685330661</v>
      </c>
      <c r="Z14">
        <f t="shared" si="13"/>
        <v>659161.4685330661</v>
      </c>
      <c r="AA14">
        <f t="shared" si="13"/>
        <v>659161.4685330661</v>
      </c>
      <c r="AB14">
        <f t="shared" si="13"/>
        <v>659161.4685330661</v>
      </c>
      <c r="AC14">
        <f t="shared" si="13"/>
        <v>659161.4685330661</v>
      </c>
      <c r="AD14">
        <f t="shared" si="13"/>
        <v>659161.4685330661</v>
      </c>
      <c r="AE14">
        <f t="shared" si="13"/>
        <v>659161.4685330661</v>
      </c>
      <c r="AF14">
        <f t="shared" si="13"/>
        <v>659161.4685330661</v>
      </c>
    </row>
    <row r="15" spans="1:32">
      <c r="A15" s="100" t="s">
        <v>100</v>
      </c>
      <c r="B15">
        <f t="shared" si="3"/>
        <v>4713604.1496488797</v>
      </c>
      <c r="C15">
        <f t="shared" si="4"/>
        <v>4713604.1496488797</v>
      </c>
      <c r="D15" s="170">
        <f t="shared" si="5"/>
        <v>4713604.1496488797</v>
      </c>
      <c r="E15">
        <f t="shared" ref="E15:N15" si="14">SUM(E$5*SUMIFS(D$39:D$48,$B$39:$B$48,$A15),E$6*IF($B$2=TRUE,SUMIFS($B$147:$B$162,$A$147:$A$162,$A15),SUMIFS(F$125:F$140,$A$125:$A$140,$A15)))</f>
        <v>5494121.4903256642</v>
      </c>
      <c r="F15">
        <f t="shared" si="14"/>
        <v>6347762.4686849006</v>
      </c>
      <c r="G15">
        <f t="shared" si="14"/>
        <v>7065901.470491969</v>
      </c>
      <c r="H15">
        <f t="shared" si="14"/>
        <v>7844186.9912907388</v>
      </c>
      <c r="I15">
        <f t="shared" si="14"/>
        <v>8228254.1772960294</v>
      </c>
      <c r="J15">
        <f t="shared" si="14"/>
        <v>8951172.1490506679</v>
      </c>
      <c r="K15">
        <f t="shared" si="14"/>
        <v>9230322.620169349</v>
      </c>
      <c r="L15">
        <f t="shared" si="14"/>
        <v>9352860.8681686111</v>
      </c>
      <c r="M15">
        <f t="shared" si="14"/>
        <v>9352860.8681686111</v>
      </c>
      <c r="N15">
        <f t="shared" si="14"/>
        <v>9352860.8681686111</v>
      </c>
      <c r="O15">
        <f t="shared" ref="O15:AF15" si="15">SUM(O$5*SUMIFS(N$39:N$48,$B$39:$B$48,$A15),O$6*IF($B$2=TRUE,SUMIFS($B$147:$B$162,$A$147:$A$162,$A15),SUMIFS(P$125:P$140,$A$125:$A$140,$A15)))</f>
        <v>9352860.8681686111</v>
      </c>
      <c r="P15">
        <f t="shared" si="15"/>
        <v>9352860.8681686111</v>
      </c>
      <c r="Q15">
        <f t="shared" si="15"/>
        <v>9352860.8681686111</v>
      </c>
      <c r="R15">
        <f t="shared" si="15"/>
        <v>9352860.8681686111</v>
      </c>
      <c r="S15">
        <f t="shared" si="15"/>
        <v>9352860.8681686111</v>
      </c>
      <c r="T15">
        <f t="shared" si="15"/>
        <v>9352860.8681686111</v>
      </c>
      <c r="U15">
        <f t="shared" si="15"/>
        <v>9352860.8681686111</v>
      </c>
      <c r="V15">
        <f t="shared" si="15"/>
        <v>9352860.8681686111</v>
      </c>
      <c r="W15">
        <f t="shared" si="15"/>
        <v>9352860.8681686111</v>
      </c>
      <c r="X15">
        <f t="shared" si="15"/>
        <v>9352860.8681686111</v>
      </c>
      <c r="Y15">
        <f t="shared" si="15"/>
        <v>9352860.8681686111</v>
      </c>
      <c r="Z15">
        <f t="shared" si="15"/>
        <v>9352860.8681686111</v>
      </c>
      <c r="AA15">
        <f t="shared" si="15"/>
        <v>9352860.8681686111</v>
      </c>
      <c r="AB15">
        <f t="shared" si="15"/>
        <v>9352860.8681686111</v>
      </c>
      <c r="AC15">
        <f t="shared" si="15"/>
        <v>9352860.8681686111</v>
      </c>
      <c r="AD15">
        <f t="shared" si="15"/>
        <v>9352860.8681686111</v>
      </c>
      <c r="AE15">
        <f t="shared" si="15"/>
        <v>9352860.8681686111</v>
      </c>
      <c r="AF15">
        <f t="shared" si="15"/>
        <v>9352860.8681686111</v>
      </c>
    </row>
    <row r="16" spans="1:32">
      <c r="A16" s="100" t="s">
        <v>102</v>
      </c>
      <c r="B16">
        <f t="shared" si="3"/>
        <v>72521.015035184013</v>
      </c>
      <c r="C16">
        <f t="shared" si="4"/>
        <v>72521.015035184013</v>
      </c>
      <c r="D16" s="170">
        <f t="shared" si="5"/>
        <v>72521.015035184013</v>
      </c>
      <c r="E16">
        <f t="shared" ref="E16:N16" si="16">SUM(E$5*SUMIFS(D$39:D$48,$B$39:$B$48,$A16),E$6*IF($B$2=TRUE,SUMIFS($B$147:$B$162,$A$147:$A$162,$A16),SUMIFS(F$125:F$140,$A$125:$A$140,$A16)))</f>
        <v>111627.0996106106</v>
      </c>
      <c r="F16">
        <f t="shared" si="16"/>
        <v>373198.47655972524</v>
      </c>
      <c r="G16">
        <f t="shared" si="16"/>
        <v>615389.36488927645</v>
      </c>
      <c r="H16">
        <f t="shared" si="16"/>
        <v>1121493.3747763762</v>
      </c>
      <c r="I16">
        <f t="shared" si="16"/>
        <v>1196387.2167060841</v>
      </c>
      <c r="J16">
        <f t="shared" si="16"/>
        <v>1359052.7509950912</v>
      </c>
      <c r="K16">
        <f t="shared" si="16"/>
        <v>1463685.5813144573</v>
      </c>
      <c r="L16">
        <f t="shared" si="16"/>
        <v>1543829.5259051968</v>
      </c>
      <c r="M16">
        <f t="shared" si="16"/>
        <v>1543829.5259051968</v>
      </c>
      <c r="N16">
        <f t="shared" si="16"/>
        <v>1543829.5259051968</v>
      </c>
      <c r="O16">
        <f t="shared" ref="O16:AF16" si="17">SUM(O$5*SUMIFS(N$39:N$48,$B$39:$B$48,$A16),O$6*IF($B$2=TRUE,SUMIFS($B$147:$B$162,$A$147:$A$162,$A16),SUMIFS(P$125:P$140,$A$125:$A$140,$A16)))</f>
        <v>1543829.5259051968</v>
      </c>
      <c r="P16">
        <f t="shared" si="17"/>
        <v>1543829.5259051968</v>
      </c>
      <c r="Q16">
        <f t="shared" si="17"/>
        <v>1543829.5259051968</v>
      </c>
      <c r="R16">
        <f t="shared" si="17"/>
        <v>1543829.5259051968</v>
      </c>
      <c r="S16">
        <f t="shared" si="17"/>
        <v>1543829.5259051968</v>
      </c>
      <c r="T16">
        <f t="shared" si="17"/>
        <v>1543829.5259051968</v>
      </c>
      <c r="U16">
        <f t="shared" si="17"/>
        <v>1543829.5259051968</v>
      </c>
      <c r="V16">
        <f t="shared" si="17"/>
        <v>1543829.5259051968</v>
      </c>
      <c r="W16">
        <f t="shared" si="17"/>
        <v>1543829.5259051968</v>
      </c>
      <c r="X16">
        <f t="shared" si="17"/>
        <v>1543829.5259051968</v>
      </c>
      <c r="Y16">
        <f t="shared" si="17"/>
        <v>1543829.5259051968</v>
      </c>
      <c r="Z16">
        <f t="shared" si="17"/>
        <v>1543829.5259051968</v>
      </c>
      <c r="AA16">
        <f t="shared" si="17"/>
        <v>1543829.5259051968</v>
      </c>
      <c r="AB16">
        <f t="shared" si="17"/>
        <v>1543829.5259051968</v>
      </c>
      <c r="AC16">
        <f t="shared" si="17"/>
        <v>1543829.5259051968</v>
      </c>
      <c r="AD16">
        <f t="shared" si="17"/>
        <v>1543829.5259051968</v>
      </c>
      <c r="AE16">
        <f t="shared" si="17"/>
        <v>1543829.5259051968</v>
      </c>
      <c r="AF16">
        <f t="shared" si="17"/>
        <v>1543829.5259051968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37385.643371685714</v>
      </c>
      <c r="C18">
        <f t="shared" si="4"/>
        <v>37385.643371685714</v>
      </c>
      <c r="D18" s="170">
        <f t="shared" si="5"/>
        <v>37385.643371685714</v>
      </c>
      <c r="E18">
        <f t="shared" ref="E18:N18" si="20">SUM(E$5*SUMIFS(D$39:D$48,$B$39:$B$48,$A18),E$6*IF($B$2=TRUE,SUMIFS($B$147:$B$162,$A$147:$A$162,$A18),SUMIFS(F$125:F$140,$A$125:$A$140,$A18)))</f>
        <v>19697.073964197301</v>
      </c>
      <c r="F18">
        <f t="shared" si="20"/>
        <v>18955.363905925857</v>
      </c>
      <c r="G18">
        <f t="shared" si="20"/>
        <v>18180.273824269145</v>
      </c>
      <c r="H18">
        <f t="shared" si="20"/>
        <v>16322.203672032922</v>
      </c>
      <c r="I18">
        <f t="shared" si="20"/>
        <v>16149.842915894838</v>
      </c>
      <c r="J18">
        <f t="shared" si="20"/>
        <v>15934.990588111517</v>
      </c>
      <c r="K18">
        <f t="shared" si="20"/>
        <v>16790.055399291738</v>
      </c>
      <c r="L18">
        <f t="shared" si="20"/>
        <v>16934.001830973968</v>
      </c>
      <c r="M18">
        <f t="shared" si="20"/>
        <v>16934.001830973968</v>
      </c>
      <c r="N18">
        <f t="shared" si="20"/>
        <v>16934.001830973968</v>
      </c>
      <c r="O18">
        <f t="shared" ref="O18:AF18" si="21">SUM(O$5*SUMIFS(N$39:N$48,$B$39:$B$48,$A18),O$6*IF($B$2=TRUE,SUMIFS($B$147:$B$162,$A$147:$A$162,$A18),SUMIFS(P$125:P$140,$A$125:$A$140,$A18)))</f>
        <v>16934.001830973968</v>
      </c>
      <c r="P18">
        <f t="shared" si="21"/>
        <v>16934.001830973968</v>
      </c>
      <c r="Q18">
        <f t="shared" si="21"/>
        <v>16934.001830973968</v>
      </c>
      <c r="R18">
        <f t="shared" si="21"/>
        <v>16934.001830973968</v>
      </c>
      <c r="S18">
        <f t="shared" si="21"/>
        <v>16934.001830973968</v>
      </c>
      <c r="T18">
        <f t="shared" si="21"/>
        <v>16934.001830973968</v>
      </c>
      <c r="U18">
        <f t="shared" si="21"/>
        <v>16934.001830973968</v>
      </c>
      <c r="V18">
        <f t="shared" si="21"/>
        <v>16934.001830973968</v>
      </c>
      <c r="W18">
        <f t="shared" si="21"/>
        <v>16934.001830973968</v>
      </c>
      <c r="X18">
        <f t="shared" si="21"/>
        <v>16934.001830973968</v>
      </c>
      <c r="Y18">
        <f t="shared" si="21"/>
        <v>16934.001830973968</v>
      </c>
      <c r="Z18">
        <f t="shared" si="21"/>
        <v>16934.001830973968</v>
      </c>
      <c r="AA18">
        <f t="shared" si="21"/>
        <v>16934.001830973968</v>
      </c>
      <c r="AB18">
        <f t="shared" si="21"/>
        <v>16934.001830973968</v>
      </c>
      <c r="AC18">
        <f t="shared" si="21"/>
        <v>16934.001830973968</v>
      </c>
      <c r="AD18">
        <f t="shared" si="21"/>
        <v>16934.001830973968</v>
      </c>
      <c r="AE18">
        <f t="shared" si="21"/>
        <v>16934.001830973968</v>
      </c>
      <c r="AF18">
        <f t="shared" si="21"/>
        <v>16934.001830973968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45110.353154392324</v>
      </c>
      <c r="C20">
        <f t="shared" si="4"/>
        <v>45110.353154392324</v>
      </c>
      <c r="D20" s="170">
        <f t="shared" si="5"/>
        <v>45110.353154392324</v>
      </c>
      <c r="E20">
        <f t="shared" ref="E20:N20" si="24">SUM(E$5*SUMIFS(D$39:D$48,$B$39:$B$48,$A20),E$6*IF($B$2=TRUE,SUMIFS($B$147:$B$162,$A$147:$A$162,$A20),SUMIFS(F$125:F$140,$A$125:$A$140,$A20)))</f>
        <v>37885.008747923406</v>
      </c>
      <c r="F20">
        <f t="shared" si="24"/>
        <v>35715.565703606095</v>
      </c>
      <c r="G20">
        <f t="shared" si="24"/>
        <v>27142.80441514116</v>
      </c>
      <c r="H20">
        <f t="shared" si="24"/>
        <v>24954.402537125326</v>
      </c>
      <c r="I20">
        <f t="shared" si="24"/>
        <v>31807.56529262551</v>
      </c>
      <c r="J20">
        <f t="shared" si="24"/>
        <v>32431.113652613898</v>
      </c>
      <c r="K20">
        <f t="shared" si="24"/>
        <v>27545.013721716798</v>
      </c>
      <c r="L20">
        <f t="shared" si="24"/>
        <v>12814.274456743309</v>
      </c>
      <c r="M20">
        <f t="shared" si="24"/>
        <v>12814.274456743309</v>
      </c>
      <c r="N20">
        <f t="shared" si="24"/>
        <v>12814.274456743309</v>
      </c>
      <c r="O20">
        <f t="shared" ref="O20:AF20" si="25">SUM(O$5*SUMIFS(N$39:N$48,$B$39:$B$48,$A20),O$6*IF($B$2=TRUE,SUMIFS($B$147:$B$162,$A$147:$A$162,$A20),SUMIFS(P$125:P$140,$A$125:$A$140,$A20)))</f>
        <v>12814.274456743309</v>
      </c>
      <c r="P20">
        <f t="shared" si="25"/>
        <v>12814.274456743309</v>
      </c>
      <c r="Q20">
        <f t="shared" si="25"/>
        <v>12814.274456743309</v>
      </c>
      <c r="R20">
        <f t="shared" si="25"/>
        <v>12814.274456743309</v>
      </c>
      <c r="S20">
        <f t="shared" si="25"/>
        <v>12814.274456743309</v>
      </c>
      <c r="T20">
        <f t="shared" si="25"/>
        <v>12814.274456743309</v>
      </c>
      <c r="U20">
        <f t="shared" si="25"/>
        <v>12814.274456743309</v>
      </c>
      <c r="V20">
        <f t="shared" si="25"/>
        <v>12814.274456743309</v>
      </c>
      <c r="W20">
        <f t="shared" si="25"/>
        <v>12814.274456743309</v>
      </c>
      <c r="X20">
        <f t="shared" si="25"/>
        <v>12814.274456743309</v>
      </c>
      <c r="Y20">
        <f t="shared" si="25"/>
        <v>12814.274456743309</v>
      </c>
      <c r="Z20">
        <f t="shared" si="25"/>
        <v>12814.274456743309</v>
      </c>
      <c r="AA20">
        <f t="shared" si="25"/>
        <v>12814.274456743309</v>
      </c>
      <c r="AB20">
        <f t="shared" si="25"/>
        <v>12814.274456743309</v>
      </c>
      <c r="AC20">
        <f t="shared" si="25"/>
        <v>12814.274456743309</v>
      </c>
      <c r="AD20">
        <f t="shared" si="25"/>
        <v>12814.274456743309</v>
      </c>
      <c r="AE20">
        <f t="shared" si="25"/>
        <v>12814.274456743309</v>
      </c>
      <c r="AF20">
        <f t="shared" si="25"/>
        <v>12814.274456743309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2.8733977727600519E-3</v>
      </c>
      <c r="D39">
        <f>SUMPRODUCT(P$57:P$106,$B$57:$B$106)</f>
        <v>1.5138840301857444E-3</v>
      </c>
      <c r="E39">
        <f>SUMPRODUCT(AB$57:AB$106,$B$57:$B$106)</f>
        <v>1.4568774405630284E-3</v>
      </c>
      <c r="F39">
        <f>SUMPRODUCT(AN$57:AN$106,$B$57:$B$106)</f>
        <v>1.3973053183935983E-3</v>
      </c>
      <c r="G39">
        <f>SUMPRODUCT(AZ$57:AZ$106,$B$57:$B$106)</f>
        <v>1.2544971665052454E-3</v>
      </c>
      <c r="H39">
        <f>SUMPRODUCT(BL$57:BL$106,$B$57:$B$106)</f>
        <v>1.2412498082111925E-3</v>
      </c>
      <c r="I39">
        <f>SUMPRODUCT(BX$57:BX$106,$B$57:$B$106)</f>
        <v>1.2247366190709871E-3</v>
      </c>
      <c r="J39">
        <f>SUMPRODUCT(CJ$57:CJ$106,$B$57:$B$106)</f>
        <v>1.2904554646605624E-3</v>
      </c>
      <c r="K39">
        <f>SUMPRODUCT(CV$57:CV$106,$B$57:$B$106)</f>
        <v>1.3015189456893716E-3</v>
      </c>
      <c r="L39" s="156">
        <f>K39</f>
        <v>1.3015189456893716E-3</v>
      </c>
      <c r="M39" s="156">
        <f t="shared" ref="M39:AE50" si="53">L39</f>
        <v>1.3015189456893716E-3</v>
      </c>
      <c r="N39" s="156">
        <f t="shared" si="53"/>
        <v>1.3015189456893716E-3</v>
      </c>
      <c r="O39" s="156">
        <f t="shared" si="53"/>
        <v>1.3015189456893716E-3</v>
      </c>
      <c r="P39" s="156">
        <f t="shared" si="53"/>
        <v>1.3015189456893716E-3</v>
      </c>
      <c r="Q39" s="156">
        <f t="shared" si="53"/>
        <v>1.3015189456893716E-3</v>
      </c>
      <c r="R39" s="156">
        <f t="shared" si="53"/>
        <v>1.3015189456893716E-3</v>
      </c>
      <c r="S39" s="156">
        <f t="shared" si="53"/>
        <v>1.3015189456893716E-3</v>
      </c>
      <c r="T39" s="156">
        <f t="shared" si="53"/>
        <v>1.3015189456893716E-3</v>
      </c>
      <c r="U39" s="156">
        <f t="shared" si="53"/>
        <v>1.3015189456893716E-3</v>
      </c>
      <c r="V39" s="156">
        <f t="shared" si="53"/>
        <v>1.3015189456893716E-3</v>
      </c>
      <c r="W39" s="156">
        <f t="shared" si="53"/>
        <v>1.3015189456893716E-3</v>
      </c>
      <c r="X39" s="156">
        <f t="shared" si="53"/>
        <v>1.3015189456893716E-3</v>
      </c>
      <c r="Y39" s="156">
        <f t="shared" si="53"/>
        <v>1.3015189456893716E-3</v>
      </c>
      <c r="Z39" s="156">
        <f t="shared" si="53"/>
        <v>1.3015189456893716E-3</v>
      </c>
      <c r="AA39" s="156">
        <f t="shared" si="53"/>
        <v>1.3015189456893716E-3</v>
      </c>
      <c r="AB39" s="156">
        <f t="shared" si="53"/>
        <v>1.3015189456893716E-3</v>
      </c>
      <c r="AC39" s="156">
        <f t="shared" si="53"/>
        <v>1.3015189456893716E-3</v>
      </c>
      <c r="AD39" s="156">
        <f t="shared" si="53"/>
        <v>1.3015189456893716E-3</v>
      </c>
      <c r="AE39" s="156">
        <f t="shared" si="53"/>
        <v>1.3015189456893716E-3</v>
      </c>
    </row>
    <row r="40" spans="1:32">
      <c r="B40" s="2" t="s">
        <v>98</v>
      </c>
      <c r="C40">
        <f>SUMPRODUCT(E57:E106,$B$57:$B$106)</f>
        <v>0.39580211949493677</v>
      </c>
      <c r="D40">
        <f>SUMPRODUCT(Q$57:Q$106,$B$57:$B$106)</f>
        <v>0.32567913340119875</v>
      </c>
      <c r="E40">
        <f>SUMPRODUCT(AC$57:AC$106,$B$57:$B$106)</f>
        <v>0.24998914623939567</v>
      </c>
      <c r="F40">
        <f>SUMPRODUCT(AO$57:AO$106,$B$57:$B$106)</f>
        <v>0.18947840421890835</v>
      </c>
      <c r="G40">
        <f>SUMPRODUCT(BA$57:BA$106,$B$57:$B$106)</f>
        <v>0.11630399295864013</v>
      </c>
      <c r="H40">
        <f>SUMPRODUCT(BM$57:BM$106,$B$57:$B$106)</f>
        <v>8.6681362955440433E-2</v>
      </c>
      <c r="I40">
        <f>SUMPRODUCT(BY$57:BY$106,$B$57:$B$106)</f>
        <v>4.0367855972820985E-2</v>
      </c>
      <c r="J40">
        <f>SUMPRODUCT(CK$57:CK$106,$B$57:$B$106)</f>
        <v>3.5773177160790287E-2</v>
      </c>
      <c r="K40">
        <f>SUMPRODUCT(CW$57:CW$106,$B$57:$B$106)</f>
        <v>3.5117234956464176E-2</v>
      </c>
      <c r="L40" s="156">
        <f t="shared" ref="L40:AA50" si="54">K40</f>
        <v>3.5117234956464176E-2</v>
      </c>
      <c r="M40" s="156">
        <f t="shared" si="54"/>
        <v>3.5117234956464176E-2</v>
      </c>
      <c r="N40" s="156">
        <f t="shared" si="54"/>
        <v>3.5117234956464176E-2</v>
      </c>
      <c r="O40" s="156">
        <f t="shared" si="54"/>
        <v>3.5117234956464176E-2</v>
      </c>
      <c r="P40" s="156">
        <f t="shared" si="54"/>
        <v>3.5117234956464176E-2</v>
      </c>
      <c r="Q40" s="156">
        <f t="shared" si="54"/>
        <v>3.5117234956464176E-2</v>
      </c>
      <c r="R40" s="156">
        <f t="shared" si="54"/>
        <v>3.5117234956464176E-2</v>
      </c>
      <c r="S40" s="156">
        <f t="shared" si="54"/>
        <v>3.5117234956464176E-2</v>
      </c>
      <c r="T40" s="156">
        <f t="shared" si="54"/>
        <v>3.5117234956464176E-2</v>
      </c>
      <c r="U40" s="156">
        <f t="shared" si="54"/>
        <v>3.5117234956464176E-2</v>
      </c>
      <c r="V40" s="156">
        <f t="shared" si="54"/>
        <v>3.5117234956464176E-2</v>
      </c>
      <c r="W40" s="156">
        <f t="shared" si="54"/>
        <v>3.5117234956464176E-2</v>
      </c>
      <c r="X40" s="156">
        <f t="shared" si="54"/>
        <v>3.5117234956464176E-2</v>
      </c>
      <c r="Y40" s="156">
        <f t="shared" si="54"/>
        <v>3.5117234956464176E-2</v>
      </c>
      <c r="Z40" s="156">
        <f t="shared" si="54"/>
        <v>3.5117234956464176E-2</v>
      </c>
      <c r="AA40" s="156">
        <f t="shared" si="54"/>
        <v>3.5117234956464176E-2</v>
      </c>
      <c r="AB40" s="156">
        <f t="shared" si="53"/>
        <v>3.5117234956464176E-2</v>
      </c>
      <c r="AC40" s="156">
        <f t="shared" si="53"/>
        <v>3.5117234956464176E-2</v>
      </c>
      <c r="AD40" s="156">
        <f t="shared" si="53"/>
        <v>3.5117234956464176E-2</v>
      </c>
      <c r="AE40" s="156">
        <f t="shared" si="53"/>
        <v>3.5117234956464176E-2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7.1801181116525559E-2</v>
      </c>
      <c r="D42">
        <f>SUMPRODUCT(S$57:S$106,$B$57:$B$106)</f>
        <v>7.4205161434521161E-2</v>
      </c>
      <c r="E42">
        <f>SUMPRODUCT(AE$57:AE$106,$B$57:$B$106)</f>
        <v>7.2723620587744522E-2</v>
      </c>
      <c r="F42">
        <f>SUMPRODUCT(AQ$57:AQ$106,$B$57:$B$106)</f>
        <v>7.3538752227059648E-2</v>
      </c>
      <c r="G42">
        <f>SUMPRODUCT(BC$57:BC$106,$B$57:$B$106)</f>
        <v>7.3469259491975136E-2</v>
      </c>
      <c r="H42">
        <f>SUMPRODUCT(BO$57:BO$106,$B$57:$B$106)</f>
        <v>7.1832404681842335E-2</v>
      </c>
      <c r="I42">
        <f>SUMPRODUCT(CA$57:CA$106,$B$57:$B$106)</f>
        <v>6.2814468891145808E-2</v>
      </c>
      <c r="J42">
        <f>SUMPRODUCT(CM$57:CM$106,$B$57:$B$106)</f>
        <v>5.2729199333285813E-2</v>
      </c>
      <c r="K42">
        <f>SUMPRODUCT(CY$57:CY$106,$B$57:$B$106)</f>
        <v>5.0662043628400329E-2</v>
      </c>
      <c r="L42" s="156">
        <f t="shared" si="54"/>
        <v>5.0662043628400329E-2</v>
      </c>
      <c r="M42" s="156">
        <f t="shared" si="53"/>
        <v>5.0662043628400329E-2</v>
      </c>
      <c r="N42" s="156">
        <f t="shared" si="53"/>
        <v>5.0662043628400329E-2</v>
      </c>
      <c r="O42" s="156">
        <f t="shared" si="53"/>
        <v>5.0662043628400329E-2</v>
      </c>
      <c r="P42" s="156">
        <f t="shared" si="53"/>
        <v>5.0662043628400329E-2</v>
      </c>
      <c r="Q42" s="156">
        <f t="shared" si="53"/>
        <v>5.0662043628400329E-2</v>
      </c>
      <c r="R42" s="156">
        <f t="shared" si="53"/>
        <v>5.0662043628400329E-2</v>
      </c>
      <c r="S42" s="156">
        <f t="shared" si="53"/>
        <v>5.0662043628400329E-2</v>
      </c>
      <c r="T42" s="156">
        <f t="shared" si="53"/>
        <v>5.0662043628400329E-2</v>
      </c>
      <c r="U42" s="156">
        <f t="shared" si="53"/>
        <v>5.0662043628400329E-2</v>
      </c>
      <c r="V42" s="156">
        <f t="shared" si="53"/>
        <v>5.0662043628400329E-2</v>
      </c>
      <c r="W42" s="156">
        <f t="shared" si="53"/>
        <v>5.0662043628400329E-2</v>
      </c>
      <c r="X42" s="156">
        <f t="shared" si="53"/>
        <v>5.0662043628400329E-2</v>
      </c>
      <c r="Y42" s="156">
        <f t="shared" si="53"/>
        <v>5.0662043628400329E-2</v>
      </c>
      <c r="Z42" s="156">
        <f t="shared" si="53"/>
        <v>5.0662043628400329E-2</v>
      </c>
      <c r="AA42" s="156">
        <f t="shared" si="53"/>
        <v>5.0662043628400329E-2</v>
      </c>
      <c r="AB42" s="156">
        <f t="shared" si="53"/>
        <v>5.0662043628400329E-2</v>
      </c>
      <c r="AC42" s="156">
        <f t="shared" si="53"/>
        <v>5.0662043628400329E-2</v>
      </c>
      <c r="AD42" s="156">
        <f t="shared" si="53"/>
        <v>5.0662043628400329E-2</v>
      </c>
      <c r="AE42" s="156">
        <f t="shared" si="53"/>
        <v>5.0662043628400329E-2</v>
      </c>
    </row>
    <row r="43" spans="1:32">
      <c r="B43" s="2" t="s">
        <v>346</v>
      </c>
      <c r="C43">
        <f>SUMPRODUCT(H57:H106,$B$57:$B$106)</f>
        <v>0.12367687651402567</v>
      </c>
      <c r="D43">
        <f>SUMPRODUCT(T$57:T$106,$B$57:$B$106)</f>
        <v>0.12943049334323481</v>
      </c>
      <c r="E43">
        <f>SUMPRODUCT(AF$57:AF$106,$B$57:$B$106)</f>
        <v>0.12202911717182396</v>
      </c>
      <c r="F43">
        <f>SUMPRODUCT(AR$57:AR$106,$B$57:$B$106)</f>
        <v>0.10959545921696177</v>
      </c>
      <c r="G43">
        <f>SUMPRODUCT(BD$57:BD$106,$B$57:$B$106)</f>
        <v>8.8458517001399228E-2</v>
      </c>
      <c r="H43">
        <f>SUMPRODUCT(BP$57:BP$106,$B$57:$B$106)</f>
        <v>8.1281694963303383E-2</v>
      </c>
      <c r="I43">
        <f>SUMPRODUCT(CB$57:CB$106,$B$57:$B$106)</f>
        <v>6.4005211404281226E-2</v>
      </c>
      <c r="J43">
        <f>SUMPRODUCT(CN$57:CN$106,$B$57:$B$106)</f>
        <v>5.1658710447440276E-2</v>
      </c>
      <c r="K43">
        <f>SUMPRODUCT(CZ$57:CZ$106,$B$57:$B$106)</f>
        <v>3.8417552992411626E-2</v>
      </c>
      <c r="L43" s="156">
        <f t="shared" si="54"/>
        <v>3.8417552992411626E-2</v>
      </c>
      <c r="M43" s="156">
        <f t="shared" si="53"/>
        <v>3.8417552992411626E-2</v>
      </c>
      <c r="N43" s="156">
        <f t="shared" si="53"/>
        <v>3.8417552992411626E-2</v>
      </c>
      <c r="O43" s="156">
        <f t="shared" si="53"/>
        <v>3.8417552992411626E-2</v>
      </c>
      <c r="P43" s="156">
        <f t="shared" si="53"/>
        <v>3.8417552992411626E-2</v>
      </c>
      <c r="Q43" s="156">
        <f t="shared" si="53"/>
        <v>3.8417552992411626E-2</v>
      </c>
      <c r="R43" s="156">
        <f t="shared" si="53"/>
        <v>3.8417552992411626E-2</v>
      </c>
      <c r="S43" s="156">
        <f t="shared" si="53"/>
        <v>3.8417552992411626E-2</v>
      </c>
      <c r="T43" s="156">
        <f t="shared" si="53"/>
        <v>3.8417552992411626E-2</v>
      </c>
      <c r="U43" s="156">
        <f t="shared" si="53"/>
        <v>3.8417552992411626E-2</v>
      </c>
      <c r="V43" s="156">
        <f t="shared" si="53"/>
        <v>3.8417552992411626E-2</v>
      </c>
      <c r="W43" s="156">
        <f t="shared" si="53"/>
        <v>3.8417552992411626E-2</v>
      </c>
      <c r="X43" s="156">
        <f t="shared" si="53"/>
        <v>3.8417552992411626E-2</v>
      </c>
      <c r="Y43" s="156">
        <f t="shared" si="53"/>
        <v>3.8417552992411626E-2</v>
      </c>
      <c r="Z43" s="156">
        <f t="shared" si="53"/>
        <v>3.8417552992411626E-2</v>
      </c>
      <c r="AA43" s="156">
        <f t="shared" si="53"/>
        <v>3.8417552992411626E-2</v>
      </c>
      <c r="AB43" s="156">
        <f t="shared" si="53"/>
        <v>3.8417552992411626E-2</v>
      </c>
      <c r="AC43" s="156">
        <f t="shared" si="53"/>
        <v>3.8417552992411626E-2</v>
      </c>
      <c r="AD43" s="156">
        <f t="shared" si="53"/>
        <v>3.8417552992411626E-2</v>
      </c>
      <c r="AE43" s="156">
        <f t="shared" si="53"/>
        <v>3.8417552992411626E-2</v>
      </c>
    </row>
    <row r="44" spans="1:32">
      <c r="B44" s="2" t="s">
        <v>99</v>
      </c>
      <c r="C44">
        <f>SUMPRODUCT(I57:I106,$B$57:$B$106)</f>
        <v>3.4525775658282562E-2</v>
      </c>
      <c r="D44">
        <f>SUMPRODUCT(U$57:U$106,$B$57:$B$106)</f>
        <v>3.5411126006701293E-2</v>
      </c>
      <c r="E44">
        <f>SUMPRODUCT(AG$57:AG$106,$B$57:$B$106)</f>
        <v>3.4494427526090186E-2</v>
      </c>
      <c r="F44">
        <f>SUMPRODUCT(AS$57:AS$106,$B$57:$B$106)</f>
        <v>3.3532813221437315E-2</v>
      </c>
      <c r="G44">
        <f>SUMPRODUCT(BE$57:BE$106,$B$57:$B$106)</f>
        <v>2.9508641855575703E-2</v>
      </c>
      <c r="H44">
        <f>SUMPRODUCT(BQ$57:BQ$106,$B$57:$B$106)</f>
        <v>3.2156499549255126E-2</v>
      </c>
      <c r="I44">
        <f>SUMPRODUCT(CC$57:CC$106,$B$57:$B$106)</f>
        <v>3.6668552960074666E-2</v>
      </c>
      <c r="J44">
        <f>SUMPRODUCT(CO$57:CO$106,$B$57:$B$106)</f>
        <v>3.4507880765551842E-2</v>
      </c>
      <c r="K44">
        <f>SUMPRODUCT(DA$57:DA$106,$B$57:$B$106)</f>
        <v>3.601543954832663E-2</v>
      </c>
      <c r="L44" s="156">
        <f t="shared" si="54"/>
        <v>3.601543954832663E-2</v>
      </c>
      <c r="M44" s="156">
        <f t="shared" si="53"/>
        <v>3.601543954832663E-2</v>
      </c>
      <c r="N44" s="156">
        <f t="shared" si="53"/>
        <v>3.601543954832663E-2</v>
      </c>
      <c r="O44" s="156">
        <f t="shared" si="53"/>
        <v>3.601543954832663E-2</v>
      </c>
      <c r="P44" s="156">
        <f t="shared" si="53"/>
        <v>3.601543954832663E-2</v>
      </c>
      <c r="Q44" s="156">
        <f t="shared" si="53"/>
        <v>3.601543954832663E-2</v>
      </c>
      <c r="R44" s="156">
        <f t="shared" si="53"/>
        <v>3.601543954832663E-2</v>
      </c>
      <c r="S44" s="156">
        <f t="shared" si="53"/>
        <v>3.601543954832663E-2</v>
      </c>
      <c r="T44" s="156">
        <f t="shared" si="53"/>
        <v>3.601543954832663E-2</v>
      </c>
      <c r="U44" s="156">
        <f t="shared" si="53"/>
        <v>3.601543954832663E-2</v>
      </c>
      <c r="V44" s="156">
        <f t="shared" si="53"/>
        <v>3.601543954832663E-2</v>
      </c>
      <c r="W44" s="156">
        <f t="shared" si="53"/>
        <v>3.601543954832663E-2</v>
      </c>
      <c r="X44" s="156">
        <f t="shared" si="53"/>
        <v>3.601543954832663E-2</v>
      </c>
      <c r="Y44" s="156">
        <f t="shared" si="53"/>
        <v>3.601543954832663E-2</v>
      </c>
      <c r="Z44" s="156">
        <f t="shared" si="53"/>
        <v>3.601543954832663E-2</v>
      </c>
      <c r="AA44" s="156">
        <f t="shared" si="53"/>
        <v>3.601543954832663E-2</v>
      </c>
      <c r="AB44" s="156">
        <f t="shared" si="53"/>
        <v>3.601543954832663E-2</v>
      </c>
      <c r="AC44" s="156">
        <f t="shared" si="53"/>
        <v>3.601543954832663E-2</v>
      </c>
      <c r="AD44" s="156">
        <f t="shared" si="53"/>
        <v>3.601543954832663E-2</v>
      </c>
      <c r="AE44" s="156">
        <f t="shared" si="53"/>
        <v>3.601543954832663E-2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3.467105995570987E-3</v>
      </c>
      <c r="D46">
        <f>SUMPRODUCT(W$57:W$106,$B$57:$B$106)</f>
        <v>2.9117781570591646E-3</v>
      </c>
      <c r="E46">
        <f>SUMPRODUCT(AI$57:AI$106,$B$57:$B$106)</f>
        <v>2.7450384075329527E-3</v>
      </c>
      <c r="F46">
        <f>SUMPRODUCT(AU$57:AU$106,$B$57:$B$106)</f>
        <v>2.0861503700106486E-3</v>
      </c>
      <c r="G46">
        <f>SUMPRODUCT(BG$57:BG$106,$B$57:$B$106)</f>
        <v>1.9179534763614416E-3</v>
      </c>
      <c r="H46">
        <f>SUMPRODUCT(BS$57:BS$106,$B$57:$B$106)</f>
        <v>2.4446760581354424E-3</v>
      </c>
      <c r="I46">
        <f>SUMPRODUCT(CE$57:CE$106,$B$57:$B$106)</f>
        <v>2.4926009380415023E-3</v>
      </c>
      <c r="J46">
        <f>SUMPRODUCT(CQ$57:CQ$106,$B$57:$B$106)</f>
        <v>2.1170635019369293E-3</v>
      </c>
      <c r="K46">
        <f>SUMPRODUCT(DC$57:DC$106,$B$57:$B$106)</f>
        <v>9.8488361742166846E-4</v>
      </c>
      <c r="L46" s="156">
        <f t="shared" si="54"/>
        <v>9.8488361742166846E-4</v>
      </c>
      <c r="M46" s="156">
        <f t="shared" si="53"/>
        <v>9.8488361742166846E-4</v>
      </c>
      <c r="N46" s="156">
        <f t="shared" si="53"/>
        <v>9.8488361742166846E-4</v>
      </c>
      <c r="O46" s="156">
        <f t="shared" si="53"/>
        <v>9.8488361742166846E-4</v>
      </c>
      <c r="P46" s="156">
        <f t="shared" si="53"/>
        <v>9.8488361742166846E-4</v>
      </c>
      <c r="Q46" s="156">
        <f t="shared" si="53"/>
        <v>9.8488361742166846E-4</v>
      </c>
      <c r="R46" s="156">
        <f t="shared" si="53"/>
        <v>9.8488361742166846E-4</v>
      </c>
      <c r="S46" s="156">
        <f t="shared" si="53"/>
        <v>9.8488361742166846E-4</v>
      </c>
      <c r="T46" s="156">
        <f t="shared" si="53"/>
        <v>9.8488361742166846E-4</v>
      </c>
      <c r="U46" s="156">
        <f t="shared" si="53"/>
        <v>9.8488361742166846E-4</v>
      </c>
      <c r="V46" s="156">
        <f t="shared" si="53"/>
        <v>9.8488361742166846E-4</v>
      </c>
      <c r="W46" s="156">
        <f t="shared" si="53"/>
        <v>9.8488361742166846E-4</v>
      </c>
      <c r="X46" s="156">
        <f t="shared" si="53"/>
        <v>9.8488361742166846E-4</v>
      </c>
      <c r="Y46" s="156">
        <f t="shared" si="53"/>
        <v>9.8488361742166846E-4</v>
      </c>
      <c r="Z46" s="156">
        <f t="shared" si="53"/>
        <v>9.8488361742166846E-4</v>
      </c>
      <c r="AA46" s="156">
        <f t="shared" si="53"/>
        <v>9.8488361742166846E-4</v>
      </c>
      <c r="AB46" s="156">
        <f t="shared" si="53"/>
        <v>9.8488361742166846E-4</v>
      </c>
      <c r="AC46" s="156">
        <f t="shared" si="53"/>
        <v>9.8488361742166846E-4</v>
      </c>
      <c r="AD46" s="156">
        <f t="shared" si="53"/>
        <v>9.8488361742166846E-4</v>
      </c>
      <c r="AE46" s="156">
        <f t="shared" si="53"/>
        <v>9.8488361742166846E-4</v>
      </c>
    </row>
    <row r="47" spans="1:32">
      <c r="B47" s="2" t="s">
        <v>100</v>
      </c>
      <c r="C47">
        <f>SUMPRODUCT(L57:L106,$B$57:$B$106)</f>
        <v>0.3622797000072846</v>
      </c>
      <c r="D47">
        <f>SUMPRODUCT(X$57:X$106,$B$57:$B$106)</f>
        <v>0.42226895219171601</v>
      </c>
      <c r="E47">
        <f>SUMPRODUCT(AJ$57:AJ$106,$B$57:$B$106)</f>
        <v>0.48787836438152538</v>
      </c>
      <c r="F47">
        <f>SUMPRODUCT(AV$57:AV$106,$B$57:$B$106)</f>
        <v>0.54307332218416049</v>
      </c>
      <c r="G47">
        <f>SUMPRODUCT(BH$57:BH$106,$B$57:$B$106)</f>
        <v>0.6028910404403689</v>
      </c>
      <c r="H47">
        <f>SUMPRODUCT(BT$57:BT$106,$B$57:$B$106)</f>
        <v>0.63240979944328668</v>
      </c>
      <c r="I47">
        <f>SUMPRODUCT(CF$57:CF$106,$B$57:$B$106)</f>
        <v>0.68797206085139717</v>
      </c>
      <c r="J47">
        <f>SUMPRODUCT(CR$57:CR$106,$B$57:$B$106)</f>
        <v>0.70942709732095333</v>
      </c>
      <c r="K47">
        <f>SUMPRODUCT(DD$57:DD$106,$B$57:$B$106)</f>
        <v>0.71884518129983344</v>
      </c>
      <c r="L47" s="156">
        <f t="shared" si="54"/>
        <v>0.71884518129983344</v>
      </c>
      <c r="M47" s="156">
        <f t="shared" si="53"/>
        <v>0.71884518129983344</v>
      </c>
      <c r="N47" s="156">
        <f t="shared" si="53"/>
        <v>0.71884518129983344</v>
      </c>
      <c r="O47" s="156">
        <f t="shared" si="53"/>
        <v>0.71884518129983344</v>
      </c>
      <c r="P47" s="156">
        <f t="shared" si="53"/>
        <v>0.71884518129983344</v>
      </c>
      <c r="Q47" s="156">
        <f t="shared" si="53"/>
        <v>0.71884518129983344</v>
      </c>
      <c r="R47" s="156">
        <f t="shared" si="53"/>
        <v>0.71884518129983344</v>
      </c>
      <c r="S47" s="156">
        <f t="shared" si="53"/>
        <v>0.71884518129983344</v>
      </c>
      <c r="T47" s="156">
        <f t="shared" si="53"/>
        <v>0.71884518129983344</v>
      </c>
      <c r="U47" s="156">
        <f t="shared" si="53"/>
        <v>0.71884518129983344</v>
      </c>
      <c r="V47" s="156">
        <f t="shared" si="53"/>
        <v>0.71884518129983344</v>
      </c>
      <c r="W47" s="156">
        <f t="shared" si="53"/>
        <v>0.71884518129983344</v>
      </c>
      <c r="X47" s="156">
        <f t="shared" si="53"/>
        <v>0.71884518129983344</v>
      </c>
      <c r="Y47" s="156">
        <f t="shared" si="53"/>
        <v>0.71884518129983344</v>
      </c>
      <c r="Z47" s="156">
        <f t="shared" si="53"/>
        <v>0.71884518129983344</v>
      </c>
      <c r="AA47" s="156">
        <f t="shared" si="53"/>
        <v>0.71884518129983344</v>
      </c>
      <c r="AB47" s="156">
        <f t="shared" si="53"/>
        <v>0.71884518129983344</v>
      </c>
      <c r="AC47" s="156">
        <f t="shared" si="53"/>
        <v>0.71884518129983344</v>
      </c>
      <c r="AD47" s="156">
        <f t="shared" si="53"/>
        <v>0.71884518129983344</v>
      </c>
      <c r="AE47" s="156">
        <f t="shared" si="53"/>
        <v>0.71884518129983344</v>
      </c>
    </row>
    <row r="48" spans="1:32">
      <c r="B48" s="2" t="s">
        <v>102</v>
      </c>
      <c r="C48">
        <f>SUMPRODUCT(N57:N106,$B$57:$B$106)</f>
        <v>5.573843440613767E-3</v>
      </c>
      <c r="D48">
        <f>SUMPRODUCT(Z$57:Z$106,$B$57:$B$106)</f>
        <v>8.5794714353829883E-3</v>
      </c>
      <c r="E48">
        <f>SUMPRODUCT(AL$57:AL$106,$B$57:$B$106)</f>
        <v>2.8683408245324171E-2</v>
      </c>
      <c r="F48">
        <f>SUMPRODUCT(AX$57:AX$106,$B$57:$B$106)</f>
        <v>4.7297793243068084E-2</v>
      </c>
      <c r="G48">
        <f>SUMPRODUCT(BJ$57:BJ$106,$B$57:$B$106)</f>
        <v>8.6196097609174072E-2</v>
      </c>
      <c r="H48">
        <f>SUMPRODUCT(BV$57:BV$106,$B$57:$B$106)</f>
        <v>9.1952312540525216E-2</v>
      </c>
      <c r="I48">
        <f>SUMPRODUCT(CH$57:CH$106,$B$57:$B$106)</f>
        <v>0.1044545123631675</v>
      </c>
      <c r="J48">
        <f>SUMPRODUCT(CT$57:CT$106,$B$57:$B$106)</f>
        <v>0.11249641600538079</v>
      </c>
      <c r="K48">
        <f>SUMPRODUCT(DF$57:DF$106,$B$57:$B$106)</f>
        <v>0.1186561450114528</v>
      </c>
      <c r="L48" s="156">
        <f t="shared" si="54"/>
        <v>0.1186561450114528</v>
      </c>
      <c r="M48" s="156">
        <f t="shared" si="53"/>
        <v>0.1186561450114528</v>
      </c>
      <c r="N48" s="156">
        <f t="shared" si="53"/>
        <v>0.1186561450114528</v>
      </c>
      <c r="O48" s="156">
        <f t="shared" si="53"/>
        <v>0.1186561450114528</v>
      </c>
      <c r="P48" s="156">
        <f t="shared" si="53"/>
        <v>0.1186561450114528</v>
      </c>
      <c r="Q48" s="156">
        <f t="shared" si="53"/>
        <v>0.1186561450114528</v>
      </c>
      <c r="R48" s="156">
        <f t="shared" si="53"/>
        <v>0.1186561450114528</v>
      </c>
      <c r="S48" s="156">
        <f t="shared" si="53"/>
        <v>0.1186561450114528</v>
      </c>
      <c r="T48" s="156">
        <f t="shared" si="53"/>
        <v>0.1186561450114528</v>
      </c>
      <c r="U48" s="156">
        <f t="shared" si="53"/>
        <v>0.1186561450114528</v>
      </c>
      <c r="V48" s="156">
        <f t="shared" si="53"/>
        <v>0.1186561450114528</v>
      </c>
      <c r="W48" s="156">
        <f t="shared" si="53"/>
        <v>0.1186561450114528</v>
      </c>
      <c r="X48" s="156">
        <f t="shared" si="53"/>
        <v>0.1186561450114528</v>
      </c>
      <c r="Y48" s="156">
        <f t="shared" si="53"/>
        <v>0.1186561450114528</v>
      </c>
      <c r="Z48" s="156">
        <f t="shared" si="53"/>
        <v>0.1186561450114528</v>
      </c>
      <c r="AA48" s="156">
        <f t="shared" si="53"/>
        <v>0.1186561450114528</v>
      </c>
      <c r="AB48" s="156">
        <f t="shared" si="53"/>
        <v>0.1186561450114528</v>
      </c>
      <c r="AC48" s="156">
        <f t="shared" si="53"/>
        <v>0.1186561450114528</v>
      </c>
      <c r="AD48" s="156">
        <f t="shared" si="53"/>
        <v>0.1186561450114528</v>
      </c>
      <c r="AE48" s="156">
        <f t="shared" si="53"/>
        <v>0.1186561450114528</v>
      </c>
    </row>
    <row r="49" spans="1:110">
      <c r="B49" s="1"/>
    </row>
    <row r="50" spans="1:110">
      <c r="B50" s="1"/>
      <c r="C50" s="160">
        <f>SUM(C39:C48)</f>
        <v>0.99999999999999989</v>
      </c>
      <c r="D50" s="160">
        <f>SUM(D39:D48)</f>
        <v>0.99999999999999978</v>
      </c>
      <c r="E50" s="160">
        <f>SUM(E39:E48)</f>
        <v>0.99999999999999978</v>
      </c>
      <c r="F50" s="160">
        <f>SUM(F39:F48)</f>
        <v>0.99999999999999989</v>
      </c>
      <c r="G50" s="160">
        <f t="shared" ref="G50:K50" si="55">SUM(G39:G48)</f>
        <v>0.99999999999999978</v>
      </c>
      <c r="H50" s="160">
        <f t="shared" si="55"/>
        <v>0.99999999999999978</v>
      </c>
      <c r="I50" s="160">
        <f t="shared" si="55"/>
        <v>0.99999999999999978</v>
      </c>
      <c r="J50" s="160">
        <f t="shared" si="55"/>
        <v>0.99999999999999978</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0.18877188081670299</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0.41224490819549808</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0.16893272186357203</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0.23005048912422682</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659904</v>
      </c>
      <c r="D2" s="91">
        <f>C2</f>
        <v>659904</v>
      </c>
      <c r="E2" s="91">
        <f t="shared" ref="E2:AH2" si="0">D2</f>
        <v>659904</v>
      </c>
      <c r="F2" s="91">
        <f t="shared" si="0"/>
        <v>659904</v>
      </c>
      <c r="G2" s="91">
        <f t="shared" si="0"/>
        <v>659904</v>
      </c>
      <c r="H2" s="91">
        <f t="shared" si="0"/>
        <v>659904</v>
      </c>
      <c r="I2" s="91">
        <f t="shared" si="0"/>
        <v>659904</v>
      </c>
      <c r="J2" s="91">
        <f t="shared" si="0"/>
        <v>659904</v>
      </c>
      <c r="K2" s="91">
        <f t="shared" si="0"/>
        <v>659904</v>
      </c>
      <c r="L2" s="91">
        <f t="shared" si="0"/>
        <v>659904</v>
      </c>
      <c r="M2" s="91">
        <f t="shared" si="0"/>
        <v>659904</v>
      </c>
      <c r="N2" s="91">
        <f t="shared" si="0"/>
        <v>659904</v>
      </c>
      <c r="O2" s="91">
        <f t="shared" si="0"/>
        <v>659904</v>
      </c>
      <c r="P2" s="91">
        <f t="shared" si="0"/>
        <v>659904</v>
      </c>
      <c r="Q2" s="91">
        <f t="shared" si="0"/>
        <v>659904</v>
      </c>
      <c r="R2" s="91">
        <f t="shared" si="0"/>
        <v>659904</v>
      </c>
      <c r="S2" s="91">
        <f t="shared" si="0"/>
        <v>659904</v>
      </c>
      <c r="T2" s="91">
        <f t="shared" si="0"/>
        <v>659904</v>
      </c>
      <c r="U2" s="91">
        <f t="shared" si="0"/>
        <v>659904</v>
      </c>
      <c r="V2" s="91">
        <f t="shared" si="0"/>
        <v>659904</v>
      </c>
      <c r="W2" s="91">
        <f t="shared" si="0"/>
        <v>659904</v>
      </c>
      <c r="X2" s="91">
        <f t="shared" si="0"/>
        <v>659904</v>
      </c>
      <c r="Y2" s="91">
        <f t="shared" si="0"/>
        <v>659904</v>
      </c>
      <c r="Z2" s="91">
        <f t="shared" si="0"/>
        <v>659904</v>
      </c>
      <c r="AA2" s="91">
        <f t="shared" si="0"/>
        <v>659904</v>
      </c>
      <c r="AB2" s="91">
        <f t="shared" si="0"/>
        <v>659904</v>
      </c>
      <c r="AC2" s="91">
        <f t="shared" si="0"/>
        <v>659904</v>
      </c>
      <c r="AD2" s="91">
        <f t="shared" si="0"/>
        <v>659904</v>
      </c>
      <c r="AE2" s="91">
        <f t="shared" si="0"/>
        <v>659904</v>
      </c>
      <c r="AF2" s="91">
        <f t="shared" si="0"/>
        <v>659904</v>
      </c>
      <c r="AG2" s="91">
        <f t="shared" si="0"/>
        <v>659904</v>
      </c>
      <c r="AH2" s="91">
        <f t="shared" si="0"/>
        <v>659904</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5149762.7740490064</v>
      </c>
      <c r="C2" s="5">
        <f>SUMIFS(Imports_new!C$10:C$33,Imports_new!$A$10:$A$33,$A2)</f>
        <v>5149762.7740490064</v>
      </c>
      <c r="D2" s="5">
        <f>SUMIFS(Imports_new!D$10:D$33,Imports_new!$A$10:$A$33,$A2)</f>
        <v>5149762.7740490064</v>
      </c>
      <c r="E2" s="5">
        <f>SUMIFS(Imports_new!E$10:E$33,Imports_new!$A$10:$A$33,$A2)</f>
        <v>4237395.8977637272</v>
      </c>
      <c r="F2" s="5">
        <f>SUMIFS(Imports_new!F$10:F$33,Imports_new!$A$10:$A$33,$A2)</f>
        <v>3252597.0322309039</v>
      </c>
      <c r="G2" s="5">
        <f>SUMIFS(Imports_new!G$10:G$33,Imports_new!$A$10:$A$33,$A2)</f>
        <v>2465294.6118072183</v>
      </c>
      <c r="H2" s="5">
        <f>SUMIFS(Imports_new!H$10:H$33,Imports_new!$A$10:$A$33,$A2)</f>
        <v>1513225.7860971978</v>
      </c>
      <c r="I2" s="5">
        <f>SUMIFS(Imports_new!I$10:I$33,Imports_new!$A$10:$A$33,$A2)</f>
        <v>1127807.1393891766</v>
      </c>
      <c r="J2" s="5">
        <f>SUMIFS(Imports_new!J$10:J$33,Imports_new!$A$10:$A$33,$A2)</f>
        <v>525224.27677314309</v>
      </c>
      <c r="K2" s="5">
        <f>SUMIFS(Imports_new!K$10:K$33,Imports_new!$A$10:$A$33,$A2)</f>
        <v>465443.12669971585</v>
      </c>
      <c r="L2" s="5">
        <f>SUMIFS(Imports_new!L$10:L$33,Imports_new!$A$10:$A$33,$A2)</f>
        <v>456908.69350851246</v>
      </c>
      <c r="M2" s="5">
        <f>SUMIFS(Imports_new!M$10:M$33,Imports_new!$A$10:$A$33,$A2)</f>
        <v>456908.69350851246</v>
      </c>
      <c r="N2" s="5">
        <f>SUMIFS(Imports_new!N$10:N$33,Imports_new!$A$10:$A$33,$A2)</f>
        <v>456908.69350851246</v>
      </c>
      <c r="O2" s="5">
        <f>SUMIFS(Imports_new!O$10:O$33,Imports_new!$A$10:$A$33,$A2)</f>
        <v>456908.69350851246</v>
      </c>
      <c r="P2" s="5">
        <f>SUMIFS(Imports_new!P$10:P$33,Imports_new!$A$10:$A$33,$A2)</f>
        <v>456908.69350851246</v>
      </c>
      <c r="Q2" s="5">
        <f>SUMIFS(Imports_new!Q$10:Q$33,Imports_new!$A$10:$A$33,$A2)</f>
        <v>456908.69350851246</v>
      </c>
      <c r="R2" s="5">
        <f>SUMIFS(Imports_new!R$10:R$33,Imports_new!$A$10:$A$33,$A2)</f>
        <v>456908.69350851246</v>
      </c>
      <c r="S2" s="5">
        <f>SUMIFS(Imports_new!S$10:S$33,Imports_new!$A$10:$A$33,$A2)</f>
        <v>456908.69350851246</v>
      </c>
      <c r="T2" s="5">
        <f>SUMIFS(Imports_new!T$10:T$33,Imports_new!$A$10:$A$33,$A2)</f>
        <v>456908.69350851246</v>
      </c>
      <c r="U2" s="5">
        <f>SUMIFS(Imports_new!U$10:U$33,Imports_new!$A$10:$A$33,$A2)</f>
        <v>456908.69350851246</v>
      </c>
      <c r="V2" s="5">
        <f>SUMIFS(Imports_new!V$10:V$33,Imports_new!$A$10:$A$33,$A2)</f>
        <v>456908.69350851246</v>
      </c>
      <c r="W2" s="5">
        <f>SUMIFS(Imports_new!W$10:W$33,Imports_new!$A$10:$A$33,$A2)</f>
        <v>456908.69350851246</v>
      </c>
      <c r="X2" s="5">
        <f>SUMIFS(Imports_new!X$10:X$33,Imports_new!$A$10:$A$33,$A2)</f>
        <v>456908.69350851246</v>
      </c>
      <c r="Y2" s="5">
        <f>SUMIFS(Imports_new!Y$10:Y$33,Imports_new!$A$10:$A$33,$A2)</f>
        <v>456908.69350851246</v>
      </c>
      <c r="Z2" s="5">
        <f>SUMIFS(Imports_new!Z$10:Z$33,Imports_new!$A$10:$A$33,$A2)</f>
        <v>456908.69350851246</v>
      </c>
      <c r="AA2" s="5">
        <f>SUMIFS(Imports_new!AA$10:AA$33,Imports_new!$A$10:$A$33,$A2)</f>
        <v>456908.69350851246</v>
      </c>
      <c r="AB2" s="5">
        <f>SUMIFS(Imports_new!AB$10:AB$33,Imports_new!$A$10:$A$33,$A2)</f>
        <v>456908.69350851246</v>
      </c>
      <c r="AC2" s="5">
        <f>SUMIFS(Imports_new!AC$10:AC$33,Imports_new!$A$10:$A$33,$A2)</f>
        <v>456908.69350851246</v>
      </c>
      <c r="AD2" s="5">
        <f>SUMIFS(Imports_new!AD$10:AD$33,Imports_new!$A$10:$A$33,$A2)</f>
        <v>456908.69350851246</v>
      </c>
      <c r="AE2" s="5">
        <f>SUMIFS(Imports_new!AE$10:AE$33,Imports_new!$A$10:$A$33,$A2)</f>
        <v>456908.69350851246</v>
      </c>
      <c r="AF2" s="5">
        <f>SUMIFS(Imports_new!AF$10:AF$33,Imports_new!$A$10:$A$33,$A2)</f>
        <v>456908.69350851246</v>
      </c>
    </row>
    <row r="3" spans="1:32">
      <c r="A3" s="2" t="s">
        <v>346</v>
      </c>
      <c r="B3" s="5">
        <f>SUMIFS(Imports_new!B$10:B$33,Imports_new!$A$10:$A$33,$A3)</f>
        <v>1609154.0275107918</v>
      </c>
      <c r="C3" s="5">
        <f>SUMIFS(Imports_new!C$10:C$33,Imports_new!$A$10:$A$33,$A3)</f>
        <v>1609154.0275107918</v>
      </c>
      <c r="D3" s="5">
        <f>SUMIFS(Imports_new!D$10:D$33,Imports_new!$A$10:$A$33,$A3)</f>
        <v>1609154.0275107918</v>
      </c>
      <c r="E3" s="5">
        <f>SUMIFS(Imports_new!E$10:E$33,Imports_new!$A$10:$A$33,$A3)</f>
        <v>1684014.065655641</v>
      </c>
      <c r="F3" s="5">
        <f>SUMIFS(Imports_new!F$10:F$33,Imports_new!$A$10:$A$33,$A3)</f>
        <v>1587715.1081540945</v>
      </c>
      <c r="G3" s="5">
        <f>SUMIFS(Imports_new!G$10:G$33,Imports_new!$A$10:$A$33,$A3)</f>
        <v>1425941.3688853064</v>
      </c>
      <c r="H3" s="5">
        <f>SUMIFS(Imports_new!H$10:H$33,Imports_new!$A$10:$A$33,$A3)</f>
        <v>1150929.6071549063</v>
      </c>
      <c r="I3" s="5">
        <f>SUMIFS(Imports_new!I$10:I$33,Imports_new!$A$10:$A$33,$A3)</f>
        <v>1057552.3129278771</v>
      </c>
      <c r="J3" s="5">
        <f>SUMIFS(Imports_new!J$10:J$33,Imports_new!$A$10:$A$33,$A3)</f>
        <v>832768.79733616707</v>
      </c>
      <c r="K3" s="5">
        <f>SUMIFS(Imports_new!K$10:K$33,Imports_new!$A$10:$A$33,$A3)</f>
        <v>672129.05367225443</v>
      </c>
      <c r="L3" s="5">
        <f>SUMIFS(Imports_new!L$10:L$33,Imports_new!$A$10:$A$33,$A3)</f>
        <v>499848.97635927703</v>
      </c>
      <c r="M3" s="5">
        <f>SUMIFS(Imports_new!M$10:M$33,Imports_new!$A$10:$A$33,$A3)</f>
        <v>499848.97635927703</v>
      </c>
      <c r="N3" s="5">
        <f>SUMIFS(Imports_new!N$10:N$33,Imports_new!$A$10:$A$33,$A3)</f>
        <v>499848.97635927703</v>
      </c>
      <c r="O3" s="5">
        <f>SUMIFS(Imports_new!O$10:O$33,Imports_new!$A$10:$A$33,$A3)</f>
        <v>499848.97635927703</v>
      </c>
      <c r="P3" s="5">
        <f>SUMIFS(Imports_new!P$10:P$33,Imports_new!$A$10:$A$33,$A3)</f>
        <v>499848.97635927703</v>
      </c>
      <c r="Q3" s="5">
        <f>SUMIFS(Imports_new!Q$10:Q$33,Imports_new!$A$10:$A$33,$A3)</f>
        <v>499848.97635927703</v>
      </c>
      <c r="R3" s="5">
        <f>SUMIFS(Imports_new!R$10:R$33,Imports_new!$A$10:$A$33,$A3)</f>
        <v>499848.97635927703</v>
      </c>
      <c r="S3" s="5">
        <f>SUMIFS(Imports_new!S$10:S$33,Imports_new!$A$10:$A$33,$A3)</f>
        <v>499848.97635927703</v>
      </c>
      <c r="T3" s="5">
        <f>SUMIFS(Imports_new!T$10:T$33,Imports_new!$A$10:$A$33,$A3)</f>
        <v>499848.97635927703</v>
      </c>
      <c r="U3" s="5">
        <f>SUMIFS(Imports_new!U$10:U$33,Imports_new!$A$10:$A$33,$A3)</f>
        <v>499848.97635927703</v>
      </c>
      <c r="V3" s="5">
        <f>SUMIFS(Imports_new!V$10:V$33,Imports_new!$A$10:$A$33,$A3)</f>
        <v>499848.97635927703</v>
      </c>
      <c r="W3" s="5">
        <f>SUMIFS(Imports_new!W$10:W$33,Imports_new!$A$10:$A$33,$A3)</f>
        <v>499848.97635927703</v>
      </c>
      <c r="X3" s="5">
        <f>SUMIFS(Imports_new!X$10:X$33,Imports_new!$A$10:$A$33,$A3)</f>
        <v>499848.97635927703</v>
      </c>
      <c r="Y3" s="5">
        <f>SUMIFS(Imports_new!Y$10:Y$33,Imports_new!$A$10:$A$33,$A3)</f>
        <v>499848.97635927703</v>
      </c>
      <c r="Z3" s="5">
        <f>SUMIFS(Imports_new!Z$10:Z$33,Imports_new!$A$10:$A$33,$A3)</f>
        <v>499848.97635927703</v>
      </c>
      <c r="AA3" s="5">
        <f>SUMIFS(Imports_new!AA$10:AA$33,Imports_new!$A$10:$A$33,$A3)</f>
        <v>499848.97635927703</v>
      </c>
      <c r="AB3" s="5">
        <f>SUMIFS(Imports_new!AB$10:AB$33,Imports_new!$A$10:$A$33,$A3)</f>
        <v>499848.97635927703</v>
      </c>
      <c r="AC3" s="5">
        <f>SUMIFS(Imports_new!AC$10:AC$33,Imports_new!$A$10:$A$33,$A3)</f>
        <v>499848.97635927703</v>
      </c>
      <c r="AD3" s="5">
        <f>SUMIFS(Imports_new!AD$10:AD$33,Imports_new!$A$10:$A$33,$A3)</f>
        <v>499848.97635927703</v>
      </c>
      <c r="AE3" s="5">
        <f>SUMIFS(Imports_new!AE$10:AE$33,Imports_new!$A$10:$A$33,$A3)</f>
        <v>499848.97635927703</v>
      </c>
      <c r="AF3" s="5">
        <f>SUMIFS(Imports_new!AF$10:AF$33,Imports_new!$A$10:$A$33,$A3)</f>
        <v>499848.97635927703</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449213.24437845848</v>
      </c>
      <c r="C5" s="5">
        <f>SUMIFS(Imports_new!C$10:C$33,Imports_new!$A$10:$A$33,$A5)</f>
        <v>449213.24437845848</v>
      </c>
      <c r="D5" s="5">
        <f>SUMIFS(Imports_new!D$10:D$33,Imports_new!$A$10:$A$33,$A5)</f>
        <v>449213.24437845848</v>
      </c>
      <c r="E5" s="5">
        <f>SUMIFS(Imports_new!E$10:E$33,Imports_new!$A$10:$A$33,$A5)</f>
        <v>460732.49615026824</v>
      </c>
      <c r="F5" s="5">
        <f>SUMIFS(Imports_new!F$10:F$33,Imports_new!$A$10:$A$33,$A5)</f>
        <v>448805.3753038657</v>
      </c>
      <c r="G5" s="5">
        <f>SUMIFS(Imports_new!G$10:G$33,Imports_new!$A$10:$A$33,$A5)</f>
        <v>436293.85678189946</v>
      </c>
      <c r="H5" s="5">
        <f>SUMIFS(Imports_new!H$10:H$33,Imports_new!$A$10:$A$33,$A5)</f>
        <v>383935.55227672827</v>
      </c>
      <c r="I5" s="5">
        <f>SUMIFS(Imports_new!I$10:I$33,Imports_new!$A$10:$A$33,$A5)</f>
        <v>418386.70427987963</v>
      </c>
      <c r="J5" s="5">
        <f>SUMIFS(Imports_new!J$10:J$33,Imports_new!$A$10:$A$33,$A5)</f>
        <v>477092.81914154236</v>
      </c>
      <c r="K5" s="5">
        <f>SUMIFS(Imports_new!K$10:K$33,Imports_new!$A$10:$A$33,$A5)</f>
        <v>448980.41477019904</v>
      </c>
      <c r="L5" s="5">
        <f>SUMIFS(Imports_new!L$10:L$33,Imports_new!$A$10:$A$33,$A5)</f>
        <v>468595.19123761903</v>
      </c>
      <c r="M5" s="5">
        <f>SUMIFS(Imports_new!M$10:M$33,Imports_new!$A$10:$A$33,$A5)</f>
        <v>468595.19123761903</v>
      </c>
      <c r="N5" s="5">
        <f>SUMIFS(Imports_new!N$10:N$33,Imports_new!$A$10:$A$33,$A5)</f>
        <v>468595.19123761903</v>
      </c>
      <c r="O5" s="5">
        <f>SUMIFS(Imports_new!O$10:O$33,Imports_new!$A$10:$A$33,$A5)</f>
        <v>468595.19123761903</v>
      </c>
      <c r="P5" s="5">
        <f>SUMIFS(Imports_new!P$10:P$33,Imports_new!$A$10:$A$33,$A5)</f>
        <v>468595.19123761903</v>
      </c>
      <c r="Q5" s="5">
        <f>SUMIFS(Imports_new!Q$10:Q$33,Imports_new!$A$10:$A$33,$A5)</f>
        <v>468595.19123761903</v>
      </c>
      <c r="R5" s="5">
        <f>SUMIFS(Imports_new!R$10:R$33,Imports_new!$A$10:$A$33,$A5)</f>
        <v>468595.19123761903</v>
      </c>
      <c r="S5" s="5">
        <f>SUMIFS(Imports_new!S$10:S$33,Imports_new!$A$10:$A$33,$A5)</f>
        <v>468595.19123761903</v>
      </c>
      <c r="T5" s="5">
        <f>SUMIFS(Imports_new!T$10:T$33,Imports_new!$A$10:$A$33,$A5)</f>
        <v>468595.19123761903</v>
      </c>
      <c r="U5" s="5">
        <f>SUMIFS(Imports_new!U$10:U$33,Imports_new!$A$10:$A$33,$A5)</f>
        <v>468595.19123761903</v>
      </c>
      <c r="V5" s="5">
        <f>SUMIFS(Imports_new!V$10:V$33,Imports_new!$A$10:$A$33,$A5)</f>
        <v>468595.19123761903</v>
      </c>
      <c r="W5" s="5">
        <f>SUMIFS(Imports_new!W$10:W$33,Imports_new!$A$10:$A$33,$A5)</f>
        <v>468595.19123761903</v>
      </c>
      <c r="X5" s="5">
        <f>SUMIFS(Imports_new!X$10:X$33,Imports_new!$A$10:$A$33,$A5)</f>
        <v>468595.19123761903</v>
      </c>
      <c r="Y5" s="5">
        <f>SUMIFS(Imports_new!Y$10:Y$33,Imports_new!$A$10:$A$33,$A5)</f>
        <v>468595.19123761903</v>
      </c>
      <c r="Z5" s="5">
        <f>SUMIFS(Imports_new!Z$10:Z$33,Imports_new!$A$10:$A$33,$A5)</f>
        <v>468595.19123761903</v>
      </c>
      <c r="AA5" s="5">
        <f>SUMIFS(Imports_new!AA$10:AA$33,Imports_new!$A$10:$A$33,$A5)</f>
        <v>468595.19123761903</v>
      </c>
      <c r="AB5" s="5">
        <f>SUMIFS(Imports_new!AB$10:AB$33,Imports_new!$A$10:$A$33,$A5)</f>
        <v>468595.19123761903</v>
      </c>
      <c r="AC5" s="5">
        <f>SUMIFS(Imports_new!AC$10:AC$33,Imports_new!$A$10:$A$33,$A5)</f>
        <v>468595.19123761903</v>
      </c>
      <c r="AD5" s="5">
        <f>SUMIFS(Imports_new!AD$10:AD$33,Imports_new!$A$10:$A$33,$A5)</f>
        <v>468595.19123761903</v>
      </c>
      <c r="AE5" s="5">
        <f>SUMIFS(Imports_new!AE$10:AE$33,Imports_new!$A$10:$A$33,$A5)</f>
        <v>468595.19123761903</v>
      </c>
      <c r="AF5" s="5">
        <f>SUMIFS(Imports_new!AF$10:AF$33,Imports_new!$A$10:$A$33,$A5)</f>
        <v>468595.19123761903</v>
      </c>
    </row>
    <row r="6" spans="1:32">
      <c r="A6" s="2" t="s">
        <v>101</v>
      </c>
      <c r="B6" s="5">
        <f>SUMIFS(Imports_new!B$10:B$33,Imports_new!$A$10:$A$33,$A6)</f>
        <v>934201.79285160161</v>
      </c>
      <c r="C6" s="5">
        <f>SUMIFS(Imports_new!C$10:C$33,Imports_new!$A$10:$A$33,$A6)</f>
        <v>934201.79285160161</v>
      </c>
      <c r="D6" s="5">
        <f>SUMIFS(Imports_new!D$10:D$33,Imports_new!$A$10:$A$33,$A6)</f>
        <v>934201.79285160161</v>
      </c>
      <c r="E6" s="5">
        <f>SUMIFS(Imports_new!E$10:E$33,Imports_new!$A$10:$A$33,$A6)</f>
        <v>965479.86778196739</v>
      </c>
      <c r="F6" s="5">
        <f>SUMIFS(Imports_new!F$10:F$33,Imports_new!$A$10:$A$33,$A6)</f>
        <v>946203.60945697641</v>
      </c>
      <c r="G6" s="5">
        <f>SUMIFS(Imports_new!G$10:G$33,Imports_new!$A$10:$A$33,$A6)</f>
        <v>956809.24890491844</v>
      </c>
      <c r="H6" s="5">
        <f>SUMIFS(Imports_new!H$10:H$33,Imports_new!$A$10:$A$33,$A6)</f>
        <v>955905.08219489234</v>
      </c>
      <c r="I6" s="5">
        <f>SUMIFS(Imports_new!I$10:I$33,Imports_new!$A$10:$A$33,$A6)</f>
        <v>934608.04119243054</v>
      </c>
      <c r="J6" s="5">
        <f>SUMIFS(Imports_new!J$10:J$33,Imports_new!$A$10:$A$33,$A6)</f>
        <v>817276.10246266017</v>
      </c>
      <c r="K6" s="5">
        <f>SUMIFS(Imports_new!K$10:K$33,Imports_new!$A$10:$A$33,$A6)</f>
        <v>686057.13425301306</v>
      </c>
      <c r="L6" s="5">
        <f>SUMIFS(Imports_new!L$10:L$33,Imports_new!$A$10:$A$33,$A6)</f>
        <v>659161.4685330661</v>
      </c>
      <c r="M6" s="5">
        <f>SUMIFS(Imports_new!M$10:M$33,Imports_new!$A$10:$A$33,$A6)</f>
        <v>659161.4685330661</v>
      </c>
      <c r="N6" s="5">
        <f>SUMIFS(Imports_new!N$10:N$33,Imports_new!$A$10:$A$33,$A6)</f>
        <v>659161.4685330661</v>
      </c>
      <c r="O6" s="5">
        <f>SUMIFS(Imports_new!O$10:O$33,Imports_new!$A$10:$A$33,$A6)</f>
        <v>659161.4685330661</v>
      </c>
      <c r="P6" s="5">
        <f>SUMIFS(Imports_new!P$10:P$33,Imports_new!$A$10:$A$33,$A6)</f>
        <v>659161.4685330661</v>
      </c>
      <c r="Q6" s="5">
        <f>SUMIFS(Imports_new!Q$10:Q$33,Imports_new!$A$10:$A$33,$A6)</f>
        <v>659161.4685330661</v>
      </c>
      <c r="R6" s="5">
        <f>SUMIFS(Imports_new!R$10:R$33,Imports_new!$A$10:$A$33,$A6)</f>
        <v>659161.4685330661</v>
      </c>
      <c r="S6" s="5">
        <f>SUMIFS(Imports_new!S$10:S$33,Imports_new!$A$10:$A$33,$A6)</f>
        <v>659161.4685330661</v>
      </c>
      <c r="T6" s="5">
        <f>SUMIFS(Imports_new!T$10:T$33,Imports_new!$A$10:$A$33,$A6)</f>
        <v>659161.4685330661</v>
      </c>
      <c r="U6" s="5">
        <f>SUMIFS(Imports_new!U$10:U$33,Imports_new!$A$10:$A$33,$A6)</f>
        <v>659161.4685330661</v>
      </c>
      <c r="V6" s="5">
        <f>SUMIFS(Imports_new!V$10:V$33,Imports_new!$A$10:$A$33,$A6)</f>
        <v>659161.4685330661</v>
      </c>
      <c r="W6" s="5">
        <f>SUMIFS(Imports_new!W$10:W$33,Imports_new!$A$10:$A$33,$A6)</f>
        <v>659161.4685330661</v>
      </c>
      <c r="X6" s="5">
        <f>SUMIFS(Imports_new!X$10:X$33,Imports_new!$A$10:$A$33,$A6)</f>
        <v>659161.4685330661</v>
      </c>
      <c r="Y6" s="5">
        <f>SUMIFS(Imports_new!Y$10:Y$33,Imports_new!$A$10:$A$33,$A6)</f>
        <v>659161.4685330661</v>
      </c>
      <c r="Z6" s="5">
        <f>SUMIFS(Imports_new!Z$10:Z$33,Imports_new!$A$10:$A$33,$A6)</f>
        <v>659161.4685330661</v>
      </c>
      <c r="AA6" s="5">
        <f>SUMIFS(Imports_new!AA$10:AA$33,Imports_new!$A$10:$A$33,$A6)</f>
        <v>659161.4685330661</v>
      </c>
      <c r="AB6" s="5">
        <f>SUMIFS(Imports_new!AB$10:AB$33,Imports_new!$A$10:$A$33,$A6)</f>
        <v>659161.4685330661</v>
      </c>
      <c r="AC6" s="5">
        <f>SUMIFS(Imports_new!AC$10:AC$33,Imports_new!$A$10:$A$33,$A6)</f>
        <v>659161.4685330661</v>
      </c>
      <c r="AD6" s="5">
        <f>SUMIFS(Imports_new!AD$10:AD$33,Imports_new!$A$10:$A$33,$A6)</f>
        <v>659161.4685330661</v>
      </c>
      <c r="AE6" s="5">
        <f>SUMIFS(Imports_new!AE$10:AE$33,Imports_new!$A$10:$A$33,$A6)</f>
        <v>659161.4685330661</v>
      </c>
      <c r="AF6" s="5">
        <f>SUMIFS(Imports_new!AF$10:AF$33,Imports_new!$A$10:$A$33,$A6)</f>
        <v>659161.4685330661</v>
      </c>
    </row>
    <row r="7" spans="1:32">
      <c r="A7" s="2" t="s">
        <v>100</v>
      </c>
      <c r="B7" s="5">
        <f>SUMIFS(Imports_new!B$10:B$33,Imports_new!$A$10:$A$33,$A7)</f>
        <v>4713604.1496488797</v>
      </c>
      <c r="C7" s="5">
        <f>SUMIFS(Imports_new!C$10:C$33,Imports_new!$A$10:$A$33,$A7)</f>
        <v>4713604.1496488797</v>
      </c>
      <c r="D7" s="5">
        <f>SUMIFS(Imports_new!D$10:D$33,Imports_new!$A$10:$A$33,$A7)</f>
        <v>4713604.1496488797</v>
      </c>
      <c r="E7" s="5">
        <f>SUMIFS(Imports_new!E$10:E$33,Imports_new!$A$10:$A$33,$A7)</f>
        <v>5494121.4903256642</v>
      </c>
      <c r="F7" s="5">
        <f>SUMIFS(Imports_new!F$10:F$33,Imports_new!$A$10:$A$33,$A7)</f>
        <v>6347762.4686849006</v>
      </c>
      <c r="G7" s="5">
        <f>SUMIFS(Imports_new!G$10:G$33,Imports_new!$A$10:$A$33,$A7)</f>
        <v>7065901.470491969</v>
      </c>
      <c r="H7" s="5">
        <f>SUMIFS(Imports_new!H$10:H$33,Imports_new!$A$10:$A$33,$A7)</f>
        <v>7844186.9912907388</v>
      </c>
      <c r="I7" s="5">
        <f>SUMIFS(Imports_new!I$10:I$33,Imports_new!$A$10:$A$33,$A7)</f>
        <v>8228254.1772960294</v>
      </c>
      <c r="J7" s="5">
        <f>SUMIFS(Imports_new!J$10:J$33,Imports_new!$A$10:$A$33,$A7)</f>
        <v>8951172.1490506679</v>
      </c>
      <c r="K7" s="5">
        <f>SUMIFS(Imports_new!K$10:K$33,Imports_new!$A$10:$A$33,$A7)</f>
        <v>9230322.620169349</v>
      </c>
      <c r="L7" s="5">
        <f>SUMIFS(Imports_new!L$10:L$33,Imports_new!$A$10:$A$33,$A7)</f>
        <v>9352860.8681686111</v>
      </c>
      <c r="M7" s="5">
        <f>SUMIFS(Imports_new!M$10:M$33,Imports_new!$A$10:$A$33,$A7)</f>
        <v>9352860.8681686111</v>
      </c>
      <c r="N7" s="5">
        <f>SUMIFS(Imports_new!N$10:N$33,Imports_new!$A$10:$A$33,$A7)</f>
        <v>9352860.8681686111</v>
      </c>
      <c r="O7" s="5">
        <f>SUMIFS(Imports_new!O$10:O$33,Imports_new!$A$10:$A$33,$A7)</f>
        <v>9352860.8681686111</v>
      </c>
      <c r="P7" s="5">
        <f>SUMIFS(Imports_new!P$10:P$33,Imports_new!$A$10:$A$33,$A7)</f>
        <v>9352860.8681686111</v>
      </c>
      <c r="Q7" s="5">
        <f>SUMIFS(Imports_new!Q$10:Q$33,Imports_new!$A$10:$A$33,$A7)</f>
        <v>9352860.8681686111</v>
      </c>
      <c r="R7" s="5">
        <f>SUMIFS(Imports_new!R$10:R$33,Imports_new!$A$10:$A$33,$A7)</f>
        <v>9352860.8681686111</v>
      </c>
      <c r="S7" s="5">
        <f>SUMIFS(Imports_new!S$10:S$33,Imports_new!$A$10:$A$33,$A7)</f>
        <v>9352860.8681686111</v>
      </c>
      <c r="T7" s="5">
        <f>SUMIFS(Imports_new!T$10:T$33,Imports_new!$A$10:$A$33,$A7)</f>
        <v>9352860.8681686111</v>
      </c>
      <c r="U7" s="5">
        <f>SUMIFS(Imports_new!U$10:U$33,Imports_new!$A$10:$A$33,$A7)</f>
        <v>9352860.8681686111</v>
      </c>
      <c r="V7" s="5">
        <f>SUMIFS(Imports_new!V$10:V$33,Imports_new!$A$10:$A$33,$A7)</f>
        <v>9352860.8681686111</v>
      </c>
      <c r="W7" s="5">
        <f>SUMIFS(Imports_new!W$10:W$33,Imports_new!$A$10:$A$33,$A7)</f>
        <v>9352860.8681686111</v>
      </c>
      <c r="X7" s="5">
        <f>SUMIFS(Imports_new!X$10:X$33,Imports_new!$A$10:$A$33,$A7)</f>
        <v>9352860.8681686111</v>
      </c>
      <c r="Y7" s="5">
        <f>SUMIFS(Imports_new!Y$10:Y$33,Imports_new!$A$10:$A$33,$A7)</f>
        <v>9352860.8681686111</v>
      </c>
      <c r="Z7" s="5">
        <f>SUMIFS(Imports_new!Z$10:Z$33,Imports_new!$A$10:$A$33,$A7)</f>
        <v>9352860.8681686111</v>
      </c>
      <c r="AA7" s="5">
        <f>SUMIFS(Imports_new!AA$10:AA$33,Imports_new!$A$10:$A$33,$A7)</f>
        <v>9352860.8681686111</v>
      </c>
      <c r="AB7" s="5">
        <f>SUMIFS(Imports_new!AB$10:AB$33,Imports_new!$A$10:$A$33,$A7)</f>
        <v>9352860.8681686111</v>
      </c>
      <c r="AC7" s="5">
        <f>SUMIFS(Imports_new!AC$10:AC$33,Imports_new!$A$10:$A$33,$A7)</f>
        <v>9352860.8681686111</v>
      </c>
      <c r="AD7" s="5">
        <f>SUMIFS(Imports_new!AD$10:AD$33,Imports_new!$A$10:$A$33,$A7)</f>
        <v>9352860.8681686111</v>
      </c>
      <c r="AE7" s="5">
        <f>SUMIFS(Imports_new!AE$10:AE$33,Imports_new!$A$10:$A$33,$A7)</f>
        <v>9352860.8681686111</v>
      </c>
      <c r="AF7" s="5">
        <f>SUMIFS(Imports_new!AF$10:AF$33,Imports_new!$A$10:$A$33,$A7)</f>
        <v>9352860.8681686111</v>
      </c>
    </row>
    <row r="8" spans="1:32">
      <c r="A8" s="2" t="s">
        <v>102</v>
      </c>
      <c r="B8" s="5">
        <f>SUMIFS(Imports_new!B$10:B$33,Imports_new!$A$10:$A$33,$A8)</f>
        <v>72521.015035184013</v>
      </c>
      <c r="C8" s="5">
        <f>SUMIFS(Imports_new!C$10:C$33,Imports_new!$A$10:$A$33,$A8)</f>
        <v>72521.015035184013</v>
      </c>
      <c r="D8" s="5">
        <f>SUMIFS(Imports_new!D$10:D$33,Imports_new!$A$10:$A$33,$A8)</f>
        <v>72521.015035184013</v>
      </c>
      <c r="E8" s="5">
        <f>SUMIFS(Imports_new!E$10:E$33,Imports_new!$A$10:$A$33,$A8)</f>
        <v>111627.0996106106</v>
      </c>
      <c r="F8" s="5">
        <f>SUMIFS(Imports_new!F$10:F$33,Imports_new!$A$10:$A$33,$A8)</f>
        <v>373198.47655972524</v>
      </c>
      <c r="G8" s="5">
        <f>SUMIFS(Imports_new!G$10:G$33,Imports_new!$A$10:$A$33,$A8)</f>
        <v>615389.36488927645</v>
      </c>
      <c r="H8" s="5">
        <f>SUMIFS(Imports_new!H$10:H$33,Imports_new!$A$10:$A$33,$A8)</f>
        <v>1121493.3747763762</v>
      </c>
      <c r="I8" s="5">
        <f>SUMIFS(Imports_new!I$10:I$33,Imports_new!$A$10:$A$33,$A8)</f>
        <v>1196387.2167060841</v>
      </c>
      <c r="J8" s="5">
        <f>SUMIFS(Imports_new!J$10:J$33,Imports_new!$A$10:$A$33,$A8)</f>
        <v>1359052.7509950912</v>
      </c>
      <c r="K8" s="5">
        <f>SUMIFS(Imports_new!K$10:K$33,Imports_new!$A$10:$A$33,$A8)</f>
        <v>1463685.5813144573</v>
      </c>
      <c r="L8" s="5">
        <f>SUMIFS(Imports_new!L$10:L$33,Imports_new!$A$10:$A$33,$A8)</f>
        <v>1543829.5259051968</v>
      </c>
      <c r="M8" s="5">
        <f>SUMIFS(Imports_new!M$10:M$33,Imports_new!$A$10:$A$33,$A8)</f>
        <v>1543829.5259051968</v>
      </c>
      <c r="N8" s="5">
        <f>SUMIFS(Imports_new!N$10:N$33,Imports_new!$A$10:$A$33,$A8)</f>
        <v>1543829.5259051968</v>
      </c>
      <c r="O8" s="5">
        <f>SUMIFS(Imports_new!O$10:O$33,Imports_new!$A$10:$A$33,$A8)</f>
        <v>1543829.5259051968</v>
      </c>
      <c r="P8" s="5">
        <f>SUMIFS(Imports_new!P$10:P$33,Imports_new!$A$10:$A$33,$A8)</f>
        <v>1543829.5259051968</v>
      </c>
      <c r="Q8" s="5">
        <f>SUMIFS(Imports_new!Q$10:Q$33,Imports_new!$A$10:$A$33,$A8)</f>
        <v>1543829.5259051968</v>
      </c>
      <c r="R8" s="5">
        <f>SUMIFS(Imports_new!R$10:R$33,Imports_new!$A$10:$A$33,$A8)</f>
        <v>1543829.5259051968</v>
      </c>
      <c r="S8" s="5">
        <f>SUMIFS(Imports_new!S$10:S$33,Imports_new!$A$10:$A$33,$A8)</f>
        <v>1543829.5259051968</v>
      </c>
      <c r="T8" s="5">
        <f>SUMIFS(Imports_new!T$10:T$33,Imports_new!$A$10:$A$33,$A8)</f>
        <v>1543829.5259051968</v>
      </c>
      <c r="U8" s="5">
        <f>SUMIFS(Imports_new!U$10:U$33,Imports_new!$A$10:$A$33,$A8)</f>
        <v>1543829.5259051968</v>
      </c>
      <c r="V8" s="5">
        <f>SUMIFS(Imports_new!V$10:V$33,Imports_new!$A$10:$A$33,$A8)</f>
        <v>1543829.5259051968</v>
      </c>
      <c r="W8" s="5">
        <f>SUMIFS(Imports_new!W$10:W$33,Imports_new!$A$10:$A$33,$A8)</f>
        <v>1543829.5259051968</v>
      </c>
      <c r="X8" s="5">
        <f>SUMIFS(Imports_new!X$10:X$33,Imports_new!$A$10:$A$33,$A8)</f>
        <v>1543829.5259051968</v>
      </c>
      <c r="Y8" s="5">
        <f>SUMIFS(Imports_new!Y$10:Y$33,Imports_new!$A$10:$A$33,$A8)</f>
        <v>1543829.5259051968</v>
      </c>
      <c r="Z8" s="5">
        <f>SUMIFS(Imports_new!Z$10:Z$33,Imports_new!$A$10:$A$33,$A8)</f>
        <v>1543829.5259051968</v>
      </c>
      <c r="AA8" s="5">
        <f>SUMIFS(Imports_new!AA$10:AA$33,Imports_new!$A$10:$A$33,$A8)</f>
        <v>1543829.5259051968</v>
      </c>
      <c r="AB8" s="5">
        <f>SUMIFS(Imports_new!AB$10:AB$33,Imports_new!$A$10:$A$33,$A8)</f>
        <v>1543829.5259051968</v>
      </c>
      <c r="AC8" s="5">
        <f>SUMIFS(Imports_new!AC$10:AC$33,Imports_new!$A$10:$A$33,$A8)</f>
        <v>1543829.5259051968</v>
      </c>
      <c r="AD8" s="5">
        <f>SUMIFS(Imports_new!AD$10:AD$33,Imports_new!$A$10:$A$33,$A8)</f>
        <v>1543829.5259051968</v>
      </c>
      <c r="AE8" s="5">
        <f>SUMIFS(Imports_new!AE$10:AE$33,Imports_new!$A$10:$A$33,$A8)</f>
        <v>1543829.5259051968</v>
      </c>
      <c r="AF8" s="5">
        <f>SUMIFS(Imports_new!AF$10:AF$33,Imports_new!$A$10:$A$33,$A8)</f>
        <v>1543829.5259051968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37385.643371685714</v>
      </c>
      <c r="C10" s="5">
        <f>SUMIFS(Imports_new!C$10:C$33,Imports_new!$A$10:$A$33,$A10)</f>
        <v>37385.643371685714</v>
      </c>
      <c r="D10" s="5">
        <f>SUMIFS(Imports_new!D$10:D$33,Imports_new!$A$10:$A$33,$A10)</f>
        <v>37385.643371685714</v>
      </c>
      <c r="E10" s="5">
        <f>SUMIFS(Imports_new!E$10:E$33,Imports_new!$A$10:$A$33,$A10)</f>
        <v>19697.073964197301</v>
      </c>
      <c r="F10" s="5">
        <f>SUMIFS(Imports_new!F$10:F$33,Imports_new!$A$10:$A$33,$A10)</f>
        <v>18955.363905925857</v>
      </c>
      <c r="G10" s="5">
        <f>SUMIFS(Imports_new!G$10:G$33,Imports_new!$A$10:$A$33,$A10)</f>
        <v>18180.273824269145</v>
      </c>
      <c r="H10" s="5">
        <f>SUMIFS(Imports_new!H$10:H$33,Imports_new!$A$10:$A$33,$A10)</f>
        <v>16322.203672032922</v>
      </c>
      <c r="I10" s="5">
        <f>SUMIFS(Imports_new!I$10:I$33,Imports_new!$A$10:$A$33,$A10)</f>
        <v>16149.842915894838</v>
      </c>
      <c r="J10" s="5">
        <f>SUMIFS(Imports_new!J$10:J$33,Imports_new!$A$10:$A$33,$A10)</f>
        <v>15934.990588111517</v>
      </c>
      <c r="K10" s="5">
        <f>SUMIFS(Imports_new!K$10:K$33,Imports_new!$A$10:$A$33,$A10)</f>
        <v>16790.055399291738</v>
      </c>
      <c r="L10" s="5">
        <f>SUMIFS(Imports_new!L$10:L$33,Imports_new!$A$10:$A$33,$A10)</f>
        <v>16934.001830973968</v>
      </c>
      <c r="M10" s="5">
        <f>SUMIFS(Imports_new!M$10:M$33,Imports_new!$A$10:$A$33,$A10)</f>
        <v>16934.001830973968</v>
      </c>
      <c r="N10" s="5">
        <f>SUMIFS(Imports_new!N$10:N$33,Imports_new!$A$10:$A$33,$A10)</f>
        <v>16934.001830973968</v>
      </c>
      <c r="O10" s="5">
        <f>SUMIFS(Imports_new!O$10:O$33,Imports_new!$A$10:$A$33,$A10)</f>
        <v>16934.001830973968</v>
      </c>
      <c r="P10" s="5">
        <f>SUMIFS(Imports_new!P$10:P$33,Imports_new!$A$10:$A$33,$A10)</f>
        <v>16934.001830973968</v>
      </c>
      <c r="Q10" s="5">
        <f>SUMIFS(Imports_new!Q$10:Q$33,Imports_new!$A$10:$A$33,$A10)</f>
        <v>16934.001830973968</v>
      </c>
      <c r="R10" s="5">
        <f>SUMIFS(Imports_new!R$10:R$33,Imports_new!$A$10:$A$33,$A10)</f>
        <v>16934.001830973968</v>
      </c>
      <c r="S10" s="5">
        <f>SUMIFS(Imports_new!S$10:S$33,Imports_new!$A$10:$A$33,$A10)</f>
        <v>16934.001830973968</v>
      </c>
      <c r="T10" s="5">
        <f>SUMIFS(Imports_new!T$10:T$33,Imports_new!$A$10:$A$33,$A10)</f>
        <v>16934.001830973968</v>
      </c>
      <c r="U10" s="5">
        <f>SUMIFS(Imports_new!U$10:U$33,Imports_new!$A$10:$A$33,$A10)</f>
        <v>16934.001830973968</v>
      </c>
      <c r="V10" s="5">
        <f>SUMIFS(Imports_new!V$10:V$33,Imports_new!$A$10:$A$33,$A10)</f>
        <v>16934.001830973968</v>
      </c>
      <c r="W10" s="5">
        <f>SUMIFS(Imports_new!W$10:W$33,Imports_new!$A$10:$A$33,$A10)</f>
        <v>16934.001830973968</v>
      </c>
      <c r="X10" s="5">
        <f>SUMIFS(Imports_new!X$10:X$33,Imports_new!$A$10:$A$33,$A10)</f>
        <v>16934.001830973968</v>
      </c>
      <c r="Y10" s="5">
        <f>SUMIFS(Imports_new!Y$10:Y$33,Imports_new!$A$10:$A$33,$A10)</f>
        <v>16934.001830973968</v>
      </c>
      <c r="Z10" s="5">
        <f>SUMIFS(Imports_new!Z$10:Z$33,Imports_new!$A$10:$A$33,$A10)</f>
        <v>16934.001830973968</v>
      </c>
      <c r="AA10" s="5">
        <f>SUMIFS(Imports_new!AA$10:AA$33,Imports_new!$A$10:$A$33,$A10)</f>
        <v>16934.001830973968</v>
      </c>
      <c r="AB10" s="5">
        <f>SUMIFS(Imports_new!AB$10:AB$33,Imports_new!$A$10:$A$33,$A10)</f>
        <v>16934.001830973968</v>
      </c>
      <c r="AC10" s="5">
        <f>SUMIFS(Imports_new!AC$10:AC$33,Imports_new!$A$10:$A$33,$A10)</f>
        <v>16934.001830973968</v>
      </c>
      <c r="AD10" s="5">
        <f>SUMIFS(Imports_new!AD$10:AD$33,Imports_new!$A$10:$A$33,$A10)</f>
        <v>16934.001830973968</v>
      </c>
      <c r="AE10" s="5">
        <f>SUMIFS(Imports_new!AE$10:AE$33,Imports_new!$A$10:$A$33,$A10)</f>
        <v>16934.001830973968</v>
      </c>
      <c r="AF10" s="5">
        <f>SUMIFS(Imports_new!AF$10:AF$33,Imports_new!$A$10:$A$33,$A10)</f>
        <v>16934.001830973968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45110.353154392324</v>
      </c>
      <c r="C12" s="5">
        <f>SUMIFS(Imports_new!C$10:C$33,Imports_new!$A$10:$A$33,$A12)</f>
        <v>45110.353154392324</v>
      </c>
      <c r="D12" s="5">
        <f>SUMIFS(Imports_new!D$10:D$33,Imports_new!$A$10:$A$33,$A12)</f>
        <v>45110.353154392324</v>
      </c>
      <c r="E12" s="5">
        <f>SUMIFS(Imports_new!E$10:E$33,Imports_new!$A$10:$A$33,$A12)</f>
        <v>37885.008747923406</v>
      </c>
      <c r="F12" s="5">
        <f>SUMIFS(Imports_new!F$10:F$33,Imports_new!$A$10:$A$33,$A12)</f>
        <v>35715.565703606095</v>
      </c>
      <c r="G12" s="5">
        <f>SUMIFS(Imports_new!G$10:G$33,Imports_new!$A$10:$A$33,$A12)</f>
        <v>27142.80441514116</v>
      </c>
      <c r="H12" s="5">
        <f>SUMIFS(Imports_new!H$10:H$33,Imports_new!$A$10:$A$33,$A12)</f>
        <v>24954.402537125326</v>
      </c>
      <c r="I12" s="5">
        <f>SUMIFS(Imports_new!I$10:I$33,Imports_new!$A$10:$A$33,$A12)</f>
        <v>31807.56529262551</v>
      </c>
      <c r="J12" s="5">
        <f>SUMIFS(Imports_new!J$10:J$33,Imports_new!$A$10:$A$33,$A12)</f>
        <v>32431.113652613898</v>
      </c>
      <c r="K12" s="5">
        <f>SUMIFS(Imports_new!K$10:K$33,Imports_new!$A$10:$A$33,$A12)</f>
        <v>27545.013721716798</v>
      </c>
      <c r="L12" s="5">
        <f>SUMIFS(Imports_new!L$10:L$33,Imports_new!$A$10:$A$33,$A12)</f>
        <v>12814.274456743309</v>
      </c>
      <c r="M12" s="5">
        <f>SUMIFS(Imports_new!M$10:M$33,Imports_new!$A$10:$A$33,$A12)</f>
        <v>12814.274456743309</v>
      </c>
      <c r="N12" s="5">
        <f>SUMIFS(Imports_new!N$10:N$33,Imports_new!$A$10:$A$33,$A12)</f>
        <v>12814.274456743309</v>
      </c>
      <c r="O12" s="5">
        <f>SUMIFS(Imports_new!O$10:O$33,Imports_new!$A$10:$A$33,$A12)</f>
        <v>12814.274456743309</v>
      </c>
      <c r="P12" s="5">
        <f>SUMIFS(Imports_new!P$10:P$33,Imports_new!$A$10:$A$33,$A12)</f>
        <v>12814.274456743309</v>
      </c>
      <c r="Q12" s="5">
        <f>SUMIFS(Imports_new!Q$10:Q$33,Imports_new!$A$10:$A$33,$A12)</f>
        <v>12814.274456743309</v>
      </c>
      <c r="R12" s="5">
        <f>SUMIFS(Imports_new!R$10:R$33,Imports_new!$A$10:$A$33,$A12)</f>
        <v>12814.274456743309</v>
      </c>
      <c r="S12" s="5">
        <f>SUMIFS(Imports_new!S$10:S$33,Imports_new!$A$10:$A$33,$A12)</f>
        <v>12814.274456743309</v>
      </c>
      <c r="T12" s="5">
        <f>SUMIFS(Imports_new!T$10:T$33,Imports_new!$A$10:$A$33,$A12)</f>
        <v>12814.274456743309</v>
      </c>
      <c r="U12" s="5">
        <f>SUMIFS(Imports_new!U$10:U$33,Imports_new!$A$10:$A$33,$A12)</f>
        <v>12814.274456743309</v>
      </c>
      <c r="V12" s="5">
        <f>SUMIFS(Imports_new!V$10:V$33,Imports_new!$A$10:$A$33,$A12)</f>
        <v>12814.274456743309</v>
      </c>
      <c r="W12" s="5">
        <f>SUMIFS(Imports_new!W$10:W$33,Imports_new!$A$10:$A$33,$A12)</f>
        <v>12814.274456743309</v>
      </c>
      <c r="X12" s="5">
        <f>SUMIFS(Imports_new!X$10:X$33,Imports_new!$A$10:$A$33,$A12)</f>
        <v>12814.274456743309</v>
      </c>
      <c r="Y12" s="5">
        <f>SUMIFS(Imports_new!Y$10:Y$33,Imports_new!$A$10:$A$33,$A12)</f>
        <v>12814.274456743309</v>
      </c>
      <c r="Z12" s="5">
        <f>SUMIFS(Imports_new!Z$10:Z$33,Imports_new!$A$10:$A$33,$A12)</f>
        <v>12814.274456743309</v>
      </c>
      <c r="AA12" s="5">
        <f>SUMIFS(Imports_new!AA$10:AA$33,Imports_new!$A$10:$A$33,$A12)</f>
        <v>12814.274456743309</v>
      </c>
      <c r="AB12" s="5">
        <f>SUMIFS(Imports_new!AB$10:AB$33,Imports_new!$A$10:$A$33,$A12)</f>
        <v>12814.274456743309</v>
      </c>
      <c r="AC12" s="5">
        <f>SUMIFS(Imports_new!AC$10:AC$33,Imports_new!$A$10:$A$33,$A12)</f>
        <v>12814.274456743309</v>
      </c>
      <c r="AD12" s="5">
        <f>SUMIFS(Imports_new!AD$10:AD$33,Imports_new!$A$10:$A$33,$A12)</f>
        <v>12814.274456743309</v>
      </c>
      <c r="AE12" s="5">
        <f>SUMIFS(Imports_new!AE$10:AE$33,Imports_new!$A$10:$A$33,$A12)</f>
        <v>12814.274456743309</v>
      </c>
      <c r="AF12" s="5">
        <f>SUMIFS(Imports_new!AF$10:AF$33,Imports_new!$A$10:$A$33,$A12)</f>
        <v>12814.274456743309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659904</v>
      </c>
      <c r="C2">
        <f>exports!E2*IFERROR(INDEX('state specific adjustments'!$C$4:$AG$5,MATCH(About!$B$2,'state specific adjustments'!$B$4:$B$5,0),MATCH('EIaE-BEE'!C$1,'state specific adjustments'!$C$3:$AG$3,0)),1)</f>
        <v>659904</v>
      </c>
      <c r="D2">
        <f>exports!F2*IFERROR(INDEX('state specific adjustments'!$C$4:$AG$5,MATCH(About!$B$2,'state specific adjustments'!$B$4:$B$5,0),MATCH('EIaE-BEE'!D$1,'state specific adjustments'!$C$3:$AG$3,0)),1)</f>
        <v>659904</v>
      </c>
      <c r="E2">
        <f>exports!G2*IFERROR(INDEX('state specific adjustments'!$C$4:$AG$5,MATCH(About!$B$2,'state specific adjustments'!$B$4:$B$5,0),MATCH('EIaE-BEE'!E$1,'state specific adjustments'!$C$3:$AG$3,0)),1)</f>
        <v>659904</v>
      </c>
      <c r="F2">
        <f>exports!H2*IFERROR(INDEX('state specific adjustments'!$C$4:$AG$5,MATCH(About!$B$2,'state specific adjustments'!$B$4:$B$5,0),MATCH('EIaE-BEE'!F$1,'state specific adjustments'!$C$3:$AG$3,0)),1)</f>
        <v>659904</v>
      </c>
      <c r="G2">
        <f>exports!I2*IFERROR(INDEX('state specific adjustments'!$C$4:$AG$5,MATCH(About!$B$2,'state specific adjustments'!$B$4:$B$5,0),MATCH('EIaE-BEE'!G$1,'state specific adjustments'!$C$3:$AG$3,0)),1)</f>
        <v>659904</v>
      </c>
      <c r="H2">
        <f>exports!J2*IFERROR(INDEX('state specific adjustments'!$C$4:$AG$5,MATCH(About!$B$2,'state specific adjustments'!$B$4:$B$5,0),MATCH('EIaE-BEE'!H$1,'state specific adjustments'!$C$3:$AG$3,0)),1)</f>
        <v>659904</v>
      </c>
      <c r="I2">
        <f>exports!K2*IFERROR(INDEX('state specific adjustments'!$C$4:$AG$5,MATCH(About!$B$2,'state specific adjustments'!$B$4:$B$5,0),MATCH('EIaE-BEE'!I$1,'state specific adjustments'!$C$3:$AG$3,0)),1)</f>
        <v>659904</v>
      </c>
      <c r="J2">
        <f>exports!L2*IFERROR(INDEX('state specific adjustments'!$C$4:$AG$5,MATCH(About!$B$2,'state specific adjustments'!$B$4:$B$5,0),MATCH('EIaE-BEE'!J$1,'state specific adjustments'!$C$3:$AG$3,0)),1)</f>
        <v>659904</v>
      </c>
      <c r="K2">
        <f>exports!M2*IFERROR(INDEX('state specific adjustments'!$C$4:$AG$5,MATCH(About!$B$2,'state specific adjustments'!$B$4:$B$5,0),MATCH('EIaE-BEE'!K$1,'state specific adjustments'!$C$3:$AG$3,0)),1)</f>
        <v>659904</v>
      </c>
      <c r="L2">
        <f>exports!N2*IFERROR(INDEX('state specific adjustments'!$C$4:$AG$5,MATCH(About!$B$2,'state specific adjustments'!$B$4:$B$5,0),MATCH('EIaE-BEE'!L$1,'state specific adjustments'!$C$3:$AG$3,0)),1)</f>
        <v>659904</v>
      </c>
      <c r="M2">
        <f>exports!O2*IFERROR(INDEX('state specific adjustments'!$C$4:$AG$5,MATCH(About!$B$2,'state specific adjustments'!$B$4:$B$5,0),MATCH('EIaE-BEE'!M$1,'state specific adjustments'!$C$3:$AG$3,0)),1)</f>
        <v>659904</v>
      </c>
      <c r="N2">
        <f>exports!P2*IFERROR(INDEX('state specific adjustments'!$C$4:$AG$5,MATCH(About!$B$2,'state specific adjustments'!$B$4:$B$5,0),MATCH('EIaE-BEE'!N$1,'state specific adjustments'!$C$3:$AG$3,0)),1)</f>
        <v>659904</v>
      </c>
      <c r="O2">
        <f>exports!Q2*IFERROR(INDEX('state specific adjustments'!$C$4:$AG$5,MATCH(About!$B$2,'state specific adjustments'!$B$4:$B$5,0),MATCH('EIaE-BEE'!O$1,'state specific adjustments'!$C$3:$AG$3,0)),1)</f>
        <v>659904</v>
      </c>
      <c r="P2">
        <f>exports!R2*IFERROR(INDEX('state specific adjustments'!$C$4:$AG$5,MATCH(About!$B$2,'state specific adjustments'!$B$4:$B$5,0),MATCH('EIaE-BEE'!P$1,'state specific adjustments'!$C$3:$AG$3,0)),1)</f>
        <v>659904</v>
      </c>
      <c r="Q2">
        <f>exports!S2*IFERROR(INDEX('state specific adjustments'!$C$4:$AG$5,MATCH(About!$B$2,'state specific adjustments'!$B$4:$B$5,0),MATCH('EIaE-BEE'!Q$1,'state specific adjustments'!$C$3:$AG$3,0)),1)</f>
        <v>659904</v>
      </c>
      <c r="R2">
        <f>exports!T2*IFERROR(INDEX('state specific adjustments'!$C$4:$AG$5,MATCH(About!$B$2,'state specific adjustments'!$B$4:$B$5,0),MATCH('EIaE-BEE'!R$1,'state specific adjustments'!$C$3:$AG$3,0)),1)</f>
        <v>659904</v>
      </c>
      <c r="S2">
        <f>exports!U2*IFERROR(INDEX('state specific adjustments'!$C$4:$AG$5,MATCH(About!$B$2,'state specific adjustments'!$B$4:$B$5,0),MATCH('EIaE-BEE'!S$1,'state specific adjustments'!$C$3:$AG$3,0)),1)</f>
        <v>659904</v>
      </c>
      <c r="T2">
        <f>exports!V2*IFERROR(INDEX('state specific adjustments'!$C$4:$AG$5,MATCH(About!$B$2,'state specific adjustments'!$B$4:$B$5,0),MATCH('EIaE-BEE'!T$1,'state specific adjustments'!$C$3:$AG$3,0)),1)</f>
        <v>659904</v>
      </c>
      <c r="U2">
        <f>exports!W2*IFERROR(INDEX('state specific adjustments'!$C$4:$AG$5,MATCH(About!$B$2,'state specific adjustments'!$B$4:$B$5,0),MATCH('EIaE-BEE'!U$1,'state specific adjustments'!$C$3:$AG$3,0)),1)</f>
        <v>659904</v>
      </c>
      <c r="V2">
        <f>exports!X2*IFERROR(INDEX('state specific adjustments'!$C$4:$AG$5,MATCH(About!$B$2,'state specific adjustments'!$B$4:$B$5,0),MATCH('EIaE-BEE'!V$1,'state specific adjustments'!$C$3:$AG$3,0)),1)</f>
        <v>659904</v>
      </c>
      <c r="W2">
        <f>exports!Y2*IFERROR(INDEX('state specific adjustments'!$C$4:$AG$5,MATCH(About!$B$2,'state specific adjustments'!$B$4:$B$5,0),MATCH('EIaE-BEE'!W$1,'state specific adjustments'!$C$3:$AG$3,0)),1)</f>
        <v>659904</v>
      </c>
      <c r="X2">
        <f>exports!Z2*IFERROR(INDEX('state specific adjustments'!$C$4:$AG$5,MATCH(About!$B$2,'state specific adjustments'!$B$4:$B$5,0),MATCH('EIaE-BEE'!X$1,'state specific adjustments'!$C$3:$AG$3,0)),1)</f>
        <v>659904</v>
      </c>
      <c r="Y2">
        <f>exports!AA2*IFERROR(INDEX('state specific adjustments'!$C$4:$AG$5,MATCH(About!$B$2,'state specific adjustments'!$B$4:$B$5,0),MATCH('EIaE-BEE'!Y$1,'state specific adjustments'!$C$3:$AG$3,0)),1)</f>
        <v>659904</v>
      </c>
      <c r="Z2">
        <f>exports!AB2*IFERROR(INDEX('state specific adjustments'!$C$4:$AG$5,MATCH(About!$B$2,'state specific adjustments'!$B$4:$B$5,0),MATCH('EIaE-BEE'!Z$1,'state specific adjustments'!$C$3:$AG$3,0)),1)</f>
        <v>659904</v>
      </c>
      <c r="AA2">
        <f>exports!AC2*IFERROR(INDEX('state specific adjustments'!$C$4:$AG$5,MATCH(About!$B$2,'state specific adjustments'!$B$4:$B$5,0),MATCH('EIaE-BEE'!AA$1,'state specific adjustments'!$C$3:$AG$3,0)),1)</f>
        <v>659904</v>
      </c>
      <c r="AB2">
        <f>exports!AD2*IFERROR(INDEX('state specific adjustments'!$C$4:$AG$5,MATCH(About!$B$2,'state specific adjustments'!$B$4:$B$5,0),MATCH('EIaE-BEE'!AB$1,'state specific adjustments'!$C$3:$AG$3,0)),1)</f>
        <v>659904</v>
      </c>
      <c r="AC2">
        <f>exports!AE2*IFERROR(INDEX('state specific adjustments'!$C$4:$AG$5,MATCH(About!$B$2,'state specific adjustments'!$B$4:$B$5,0),MATCH('EIaE-BEE'!AC$1,'state specific adjustments'!$C$3:$AG$3,0)),1)</f>
        <v>659904</v>
      </c>
      <c r="AD2">
        <f>exports!AF2*IFERROR(INDEX('state specific adjustments'!$C$4:$AG$5,MATCH(About!$B$2,'state specific adjustments'!$B$4:$B$5,0),MATCH('EIaE-BEE'!AD$1,'state specific adjustments'!$C$3:$AG$3,0)),1)</f>
        <v>659904</v>
      </c>
      <c r="AE2">
        <f>exports!AG2*IFERROR(INDEX('state specific adjustments'!$C$4:$AG$5,MATCH(About!$B$2,'state specific adjustments'!$B$4:$B$5,0),MATCH('EIaE-BEE'!AE$1,'state specific adjustments'!$C$3:$AG$3,0)),1)</f>
        <v>659904</v>
      </c>
      <c r="AF2">
        <f>exports!AH2*IFERROR(INDEX('state specific adjustments'!$C$4:$AG$5,MATCH(About!$B$2,'state specific adjustments'!$B$4:$B$5,0),MATCH('EIaE-BEE'!AF$1,'state specific adjustments'!$C$3:$AG$3,0)),1)</f>
        <v>659904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2025-03-19T17:02:23Z</dcterms:modified>
</cp:coreProperties>
</file>