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A1D581E8-D78F-4384-A7C1-89DDC2446034}"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BQ3" i="24"/>
  <c r="K2" i="23"/>
  <c r="J21" i="26"/>
  <c r="K21"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L1" i="28"/>
  <c r="K1" i="28"/>
  <c r="M1" i="28"/>
  <c r="T1" i="28"/>
  <c r="U1" i="28"/>
  <c r="AG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5" i="26"/>
  <c r="L13" i="23"/>
  <c r="J65" i="19"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5" i="26" l="1"/>
  <c r="J25" i="26"/>
  <c r="O7" i="26"/>
  <c r="P7" i="26" s="1"/>
  <c r="J7" i="26"/>
  <c r="K7" i="26"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E2" i="25" l="1"/>
  <c r="K25" i="26"/>
  <c r="D2" i="25"/>
  <c r="P25" i="26"/>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<sst xmlns="http://schemas.openxmlformats.org/spreadsheetml/2006/main" count="35244" uniqueCount="4350">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</sst>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3897</v>
      </c>
      <c r="C1" s="432">
        <v>45457</v>
      </c>
      <c r="G1" s="433" t="s">
        <v>3925</v>
      </c>
      <c r="H1" s="433" t="s">
        <v>3926</v>
      </c>
    </row>
    <row r="2" spans="1:8" x14ac:dyDescent="0.25">
      <c r="B2" t="str">
        <f>_xlfn.XLOOKUP(B1,H:H,G:G,0,0,1)</f>
        <v>MN</v>
      </c>
      <c r="C2" t="str">
        <f>_xlfn.XLOOKUP(B2,G:G, H:H, 0,0,1)</f>
        <v>Minnesota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Minnesota.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Minnesota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PV:**Minnesota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Wind:**Minnesota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5"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Minnesota</v>
      </c>
      <c r="B3" s="394">
        <f>ROUND(SUMIFS(B$4:B$54, $A$4:$A$54, $A$3),0)</f>
        <v>90029</v>
      </c>
      <c r="C3" s="395">
        <f t="shared" ref="C3" si="0">ROUND(SUMIFS(C$4:C$54, $A$4:$A$54, $A$3),0)</f>
        <v>90</v>
      </c>
      <c r="D3" s="394">
        <f>SUMIFS(D$4:D$54, $A$4:$A$54, $A$3)</f>
        <v>21346284</v>
      </c>
      <c r="E3" s="394">
        <f>SUMIFS(E$4:E$54, $A$4:$A$54, $A$3)</f>
        <v>13010952.999999993</v>
      </c>
      <c r="F3" s="396">
        <f>ROUND(SUMIFS(F$4:F$54,$A$4:$A$54,$A$3)*100,0)</f>
        <v>-39</v>
      </c>
      <c r="G3" s="177">
        <f>SUMIFS(G$4:G$54, $A$4:$A$54, $A$3)</f>
        <v>1010032</v>
      </c>
      <c r="H3" s="177">
        <f>SUMIFS(H$4:H$54, $A$4:$A$54, $A$3)</f>
        <v>659904</v>
      </c>
      <c r="I3" s="396">
        <f>ROUND(SUMIFS(I$4:I$54,$A$4:$A$54,$A$3)*100,0)</f>
        <v>-35</v>
      </c>
      <c r="J3" s="396">
        <f>ROUND(SUMIFS(J$4:J$54, $A$4:$A$54, $A$3),0)</f>
        <v>9076</v>
      </c>
      <c r="K3" s="177">
        <f t="shared" ref="K3:AI3" si="1">ROUND(SUMIFS(K$4:K$54, $A$4:$A$54, $A$3),0)</f>
        <v>3303</v>
      </c>
      <c r="L3" s="396">
        <f t="shared" si="1"/>
        <v>4341</v>
      </c>
      <c r="M3" s="177">
        <f t="shared" si="1"/>
        <v>3100</v>
      </c>
      <c r="N3" s="177">
        <f t="shared" si="1"/>
        <v>0</v>
      </c>
      <c r="O3" s="177">
        <f t="shared" si="1"/>
        <v>0</v>
      </c>
      <c r="P3" s="177">
        <f t="shared" si="1"/>
        <v>0</v>
      </c>
      <c r="Q3" s="177">
        <f t="shared" si="1"/>
        <v>0</v>
      </c>
      <c r="R3" s="177">
        <f t="shared" si="1"/>
        <v>450</v>
      </c>
      <c r="S3" s="396">
        <f t="shared" si="1"/>
        <v>0</v>
      </c>
      <c r="T3" s="177">
        <f t="shared" si="1"/>
        <v>4043</v>
      </c>
      <c r="U3" s="177">
        <f t="shared" si="1"/>
        <v>2496</v>
      </c>
      <c r="V3" s="177">
        <f t="shared" si="1"/>
        <v>1657</v>
      </c>
      <c r="W3" s="177">
        <f t="shared" si="1"/>
        <v>188</v>
      </c>
      <c r="X3" s="177">
        <f t="shared" si="1"/>
        <v>3839</v>
      </c>
      <c r="Y3" s="177">
        <f t="shared" si="1"/>
        <v>895</v>
      </c>
      <c r="Z3" s="177">
        <f t="shared" si="1"/>
        <v>0</v>
      </c>
      <c r="AA3" s="177">
        <f t="shared" si="1"/>
        <v>98</v>
      </c>
      <c r="AB3" s="177">
        <f t="shared" si="1"/>
        <v>0</v>
      </c>
      <c r="AC3" s="177">
        <f t="shared" si="1"/>
        <v>713</v>
      </c>
      <c r="AD3" s="177">
        <f t="shared" si="1"/>
        <v>2918</v>
      </c>
      <c r="AE3" s="177">
        <f t="shared" si="1"/>
        <v>0</v>
      </c>
      <c r="AF3" s="177">
        <f t="shared" si="1"/>
        <v>0</v>
      </c>
      <c r="AG3" s="177">
        <f t="shared" si="1"/>
        <v>0</v>
      </c>
      <c r="AH3" s="177">
        <f t="shared" si="1"/>
        <v>0</v>
      </c>
      <c r="AI3" s="396">
        <f t="shared" si="1"/>
        <v>70</v>
      </c>
      <c r="AJ3" s="177">
        <f>ROUND(SUMIFS(AJ$4:AJ$54,$A$4:$A$54,$A$3)*100,0)</f>
        <v>22</v>
      </c>
      <c r="AK3" s="177">
        <f t="shared" ref="AK3:AL3" si="2">ROUND(SUMIFS(AK$4:AK$54,$A$4:$A$54,$A$3)*100,0)</f>
        <v>26</v>
      </c>
      <c r="AL3" s="177">
        <f t="shared" si="2"/>
        <v>26</v>
      </c>
      <c r="AM3" s="177">
        <f>SUMIFS(AM$4:AM$54, $A$4:$A$54, $A$3)</f>
        <v>1</v>
      </c>
      <c r="AN3" s="177">
        <f t="shared" ref="AN3:AQ3" si="3">SUMIFS(AN$4:AN$54, $A$4:$A$54, $A$3)</f>
        <v>0</v>
      </c>
      <c r="AO3" s="396">
        <f t="shared" si="3"/>
        <v>0</v>
      </c>
      <c r="AP3" s="396">
        <f t="shared" si="3"/>
        <v>1226</v>
      </c>
      <c r="AQ3" s="396">
        <f t="shared" si="3"/>
        <v>5761530</v>
      </c>
      <c r="AR3" s="396">
        <f>ROUND(SUMIFS(AR$4:AR$54,$A$4:$A$54,$A$3),2)</f>
        <v>21.28</v>
      </c>
      <c r="AS3" s="177">
        <f>SUMIFS(AS$4:AS$54, $A$4:$A$54, $A$3)</f>
        <v>0</v>
      </c>
      <c r="AT3" s="177">
        <f t="shared" ref="AT3:BH3" si="4">SUMIFS(AT$4:AT$54, $A$4:$A$54, $A$3)</f>
        <v>0</v>
      </c>
      <c r="AU3" s="177">
        <f t="shared" si="4"/>
        <v>640502173312.68506</v>
      </c>
      <c r="AV3" s="177">
        <f t="shared" si="4"/>
        <v>27022342423591.699</v>
      </c>
      <c r="AW3" s="177">
        <f t="shared" si="4"/>
        <v>253833497116603</v>
      </c>
      <c r="AX3" s="177">
        <f t="shared" si="4"/>
        <v>0</v>
      </c>
      <c r="AY3" s="177">
        <f t="shared" si="4"/>
        <v>154945881807528</v>
      </c>
      <c r="AZ3" s="177">
        <f t="shared" si="4"/>
        <v>334026989795954</v>
      </c>
      <c r="BA3" s="177">
        <f t="shared" si="4"/>
        <v>0</v>
      </c>
      <c r="BB3" s="177">
        <f t="shared" si="4"/>
        <v>0</v>
      </c>
      <c r="BC3" s="177">
        <f t="shared" si="4"/>
        <v>11145034134213.301</v>
      </c>
      <c r="BD3" s="177">
        <f t="shared" si="4"/>
        <v>62633277442514.797</v>
      </c>
      <c r="BE3" s="177">
        <f t="shared" si="4"/>
        <v>253100724255482</v>
      </c>
      <c r="BF3" s="177">
        <f t="shared" si="4"/>
        <v>0</v>
      </c>
      <c r="BG3" s="177">
        <f t="shared" si="4"/>
        <v>263975727596711</v>
      </c>
      <c r="BH3" s="177">
        <f t="shared" si="4"/>
        <v>523392724237073</v>
      </c>
      <c r="BI3" s="177">
        <f>ROUND(SUMIFS(BI$4:BI$54,$A$4:$A$54,$A$3),2)</f>
        <v>0</v>
      </c>
      <c r="BJ3" s="177">
        <f t="shared" ref="BJ3:BP3" si="5">ROUND(SUMIFS(BJ$4:BJ$54,$A$4:$A$54,$A$3),2)</f>
        <v>0</v>
      </c>
      <c r="BK3" s="177">
        <f t="shared" si="5"/>
        <v>5.75</v>
      </c>
      <c r="BL3" s="177">
        <f t="shared" si="5"/>
        <v>43.14</v>
      </c>
      <c r="BM3" s="177">
        <f t="shared" si="5"/>
        <v>100.29</v>
      </c>
      <c r="BN3" s="177">
        <f t="shared" si="5"/>
        <v>0</v>
      </c>
      <c r="BO3" s="177">
        <f t="shared" si="5"/>
        <v>58.7</v>
      </c>
      <c r="BP3" s="396">
        <f t="shared" si="5"/>
        <v>63.82</v>
      </c>
      <c r="BQ3" s="396">
        <f t="shared" ref="BQ3:BR3" si="6">ROUND(SUMIFS(BQ$4:BQ$54,$A$4:$A$54,$A$3)*100,0)</f>
        <v>4</v>
      </c>
      <c r="BR3" s="396">
        <f t="shared" si="6"/>
        <v>4</v>
      </c>
      <c r="BS3" s="396">
        <f>ROUND(SUMIFS(BS$4:BS$54,$A$4:$A$54,$A$3)*100,0)</f>
        <v>41</v>
      </c>
      <c r="BT3" s="396">
        <f>ROUND(SUMIFS(BT$4:BT$54,$A$4:$A$54,$A$3)*100,0)</f>
        <v>39</v>
      </c>
      <c r="BU3" s="396">
        <f t="shared" ref="BU3:CH3" si="7">ROUND(SUMIFS(BU$4:BU$54,$A$4:$A$54,$A$3)*100,0)</f>
        <v>59</v>
      </c>
      <c r="BV3" s="396">
        <f t="shared" si="7"/>
        <v>70</v>
      </c>
      <c r="BW3" s="396">
        <f t="shared" si="7"/>
        <v>9</v>
      </c>
      <c r="BX3" s="396">
        <f t="shared" si="7"/>
        <v>13</v>
      </c>
      <c r="BY3" s="396">
        <f t="shared" si="7"/>
        <v>40</v>
      </c>
      <c r="BZ3" s="396">
        <f>ROUND(SUMIFS(BZ$4:BZ$54,$A$4:$A$54,$A$3)*100,0)</f>
        <v>40</v>
      </c>
      <c r="CA3" s="396">
        <f>ROUND(SUMIFS(CA$4:CA$54,$A$4:$A$54,$A$3)*100,0)</f>
        <v>100</v>
      </c>
      <c r="CB3" s="396">
        <f>ROUND(SUMIFS(CB$4:CB$54,$A$4:$A$54,$A$3)*100,0)</f>
        <v>100</v>
      </c>
      <c r="CC3" s="396">
        <f t="shared" si="7"/>
        <v>9</v>
      </c>
      <c r="CD3" s="396">
        <f t="shared" si="7"/>
        <v>13</v>
      </c>
      <c r="CE3" s="396">
        <f t="shared" si="7"/>
        <v>39</v>
      </c>
      <c r="CF3" s="396">
        <f t="shared" si="7"/>
        <v>40</v>
      </c>
      <c r="CG3" s="396">
        <f t="shared" si="7"/>
        <v>100</v>
      </c>
      <c r="CH3" s="396">
        <f t="shared" si="7"/>
        <v>100</v>
      </c>
      <c r="CI3" s="177">
        <f>SUMIFS(CI$4:CI$54, $A$4:$A$54, $A$3)</f>
        <v>1</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biomass. However, the Investment Tax Credit, a similar program for solar power, covers 30% of system costs through 2019, with declining amounts thereafter.//**Solar PV:**Minnesota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3576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105</v>
      </c>
      <c r="H25" t="s">
        <v>4011</v>
      </c>
      <c r="I25" s="483">
        <v>2025</v>
      </c>
      <c r="J25" s="483">
        <f t="shared" si="0"/>
        <v>73.5</v>
      </c>
      <c r="K25" s="483">
        <f t="shared" si="1"/>
        <v>73.5</v>
      </c>
      <c r="L25" s="483" t="s">
        <v>4012</v>
      </c>
      <c r="M25" t="s">
        <v>4013</v>
      </c>
      <c r="N25" s="484">
        <v>2050</v>
      </c>
      <c r="O25">
        <f t="shared" si="2"/>
        <v>20.999999999999996</v>
      </c>
      <c r="P25">
        <f t="shared" si="3"/>
        <v>20.999999999999996</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MN</v>
      </c>
      <c r="C1" s="408">
        <f>SUM(C4:C87)</f>
        <v>80.832011568372536</v>
      </c>
      <c r="D1" s="408">
        <f t="shared" ref="D1:AG1" si="0">SUM(D4:D87)</f>
        <v>80.286838127960038</v>
      </c>
      <c r="E1" s="408">
        <f t="shared" si="0"/>
        <v>81.457642897189274</v>
      </c>
      <c r="F1" s="408">
        <f t="shared" si="0"/>
        <v>86.101071606156225</v>
      </c>
      <c r="G1" s="408">
        <f t="shared" si="0"/>
        <v>87.996216573080218</v>
      </c>
      <c r="H1" s="408">
        <f t="shared" si="0"/>
        <v>91.486916334299679</v>
      </c>
      <c r="I1" s="408">
        <f t="shared" si="0"/>
        <v>96.759337334979975</v>
      </c>
      <c r="J1" s="408">
        <f t="shared" si="0"/>
        <v>95.255388280526219</v>
      </c>
      <c r="K1" s="408">
        <f t="shared" si="0"/>
        <v>95.878365804197813</v>
      </c>
      <c r="L1" s="408">
        <f t="shared" si="0"/>
        <v>96.363689721957201</v>
      </c>
      <c r="M1" s="408">
        <f t="shared" si="0"/>
        <v>101.9964136990581</v>
      </c>
      <c r="N1" s="408">
        <f t="shared" si="0"/>
        <v>99.180533588940619</v>
      </c>
      <c r="O1" s="408">
        <f t="shared" si="0"/>
        <v>101.58286567503862</v>
      </c>
      <c r="P1" s="408">
        <f t="shared" si="0"/>
        <v>106.47526583696545</v>
      </c>
      <c r="Q1" s="408">
        <f t="shared" si="0"/>
        <v>104.88518665738744</v>
      </c>
      <c r="R1" s="408">
        <f t="shared" si="0"/>
        <v>105.13118879067659</v>
      </c>
      <c r="S1" s="408">
        <f t="shared" si="0"/>
        <v>103.21583317537295</v>
      </c>
      <c r="T1" s="408">
        <f t="shared" si="0"/>
        <v>104.59146118199267</v>
      </c>
      <c r="U1" s="408">
        <f t="shared" si="0"/>
        <v>104.12165115796138</v>
      </c>
      <c r="V1" s="408">
        <f t="shared" si="0"/>
        <v>96.618620871027673</v>
      </c>
      <c r="W1" s="408">
        <f t="shared" si="0"/>
        <v>111.42085711277923</v>
      </c>
      <c r="X1" s="408">
        <f t="shared" si="0"/>
        <v>110.75676279913843</v>
      </c>
      <c r="Y1" s="408">
        <f t="shared" si="0"/>
        <v>106.47922334573826</v>
      </c>
      <c r="Z1" s="408">
        <f t="shared" si="0"/>
        <v>110.20023428706007</v>
      </c>
      <c r="AA1" s="408">
        <f t="shared" si="0"/>
        <v>116.62033625704957</v>
      </c>
      <c r="AB1" s="408">
        <f t="shared" si="0"/>
        <v>103.05910589826932</v>
      </c>
      <c r="AC1" s="408">
        <f t="shared" si="0"/>
        <v>104.92227498411765</v>
      </c>
      <c r="AD1" s="408">
        <f t="shared" si="0"/>
        <v>105.76376517593515</v>
      </c>
      <c r="AE1" s="408">
        <f t="shared" si="0"/>
        <v>110.66764337527796</v>
      </c>
      <c r="AF1" s="408">
        <f t="shared" si="0"/>
        <v>107.20019413660017</v>
      </c>
      <c r="AG1" s="408">
        <f t="shared" si="0"/>
        <v>93.283446841306699</v>
      </c>
      <c r="AH1" s="408">
        <f>SUM(AH4:AH87)</f>
        <v>97.963497339907761</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412" t="s">
        <v>2220</v>
      </c>
      <c r="B5" s="398" t="s">
        <v>4119</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412" t="s">
        <v>2220</v>
      </c>
      <c r="B6" s="398" t="s">
        <v>4123</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412" t="s">
        <v>2220</v>
      </c>
      <c r="B7" s="398" t="s">
        <v>4125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412" t="s">
        <v>2220</v>
      </c>
      <c r="B8" s="398" t="s">
        <v>4127</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412" t="s">
        <v>2220</v>
      </c>
      <c r="B9" s="398" t="s">
        <v>4137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412" t="s">
        <v>2220</v>
      </c>
      <c r="B10" s="398" t="s">
        <v>4146</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412" t="s">
        <v>2220</v>
      </c>
      <c r="B17" s="398" t="s">
        <v>4154</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3">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3">
        <f>SUMIFS('EPA Export Aggregation'!R:R,'EPA Export Aggregation'!$A:$A,$B33,'EPA Export Aggregation'!$D:$D,$A$1)*IF($A33="CH4",About!$D$58,IF($A33="N2O",About!$D$59,1))</f>
        <v>7.3051594619100005E-2</v>
      </c>
      <c r="P33" s="413">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3">
        <f>SUMIFS('EPA Export Aggregation'!U:U,'EPA Export Aggregation'!$A:$A,$B33,'EPA Export Aggregation'!$D:$D,$A$1)*IF($A33="CH4",About!$D$58,IF($A33="N2O",About!$D$59,1))</f>
        <v>2.2468433504100001E-2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3">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3">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3">
        <f>SUMIFS('EPA Export Aggregation'!AD:AD,'EPA Export Aggregation'!$A:$A,$B33,'EPA Export Aggregation'!$D:$D,$A$1)*IF($A33="CH4",About!$D$58,IF($A33="N2O",About!$D$59,1))</f>
        <v>1.9066398850399999E-2</v>
      </c>
      <c r="AB33" s="413">
        <f>SUMIFS('EPA Export Aggregation'!AE:AE,'EPA Export Aggregation'!$A:$A,$B33,'EPA Export Aggregation'!$D:$D,$A$1)*IF($A33="CH4",About!$D$58,IF($A33="N2O",About!$D$59,1))</f>
        <v>4.3592551100299998E-2</v>
      </c>
      <c r="AC33" s="413">
        <f>SUMIFS('EPA Export Aggregation'!AF:AF,'EPA Export Aggregation'!$A:$A,$B33,'EPA Export Aggregation'!$D:$D,$A$1)*IF($A33="CH4",About!$D$58,IF($A33="N2O",About!$D$59,1))</f>
        <v>2.6145555717099998E-2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4.2958578264E-2</v>
      </c>
      <c r="AH33" s="413">
        <f>SUMIFS('EPA Export Aggregation'!AK:AK,'EPA Export Aggregation'!$A:$A,$B33,'EPA Export Aggregation'!$D:$D,$A$1)*IF($A33="CH4",About!$D$58,IF($A33="N2O",About!$D$59,1))</f>
        <v>4.4897124077799999E-2</v>
      </c>
    </row>
    <row r="34" spans="1:34" x14ac:dyDescent="0.25">
      <c r="A34" s="412" t="s">
        <v>2220</v>
      </c>
      <c r="B34" s="398" t="s">
        <v>4158</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2.1770085171000002E-3</v>
      </c>
      <c r="D76" s="413">
        <f>SUMIFS('EPA Export Aggregation'!G:G,'EPA Export Aggregation'!$A:$A,$B76,'EPA Export Aggregation'!$D:$D,$A$1)*IF($A76="CH4",About!$D$58,IF($A76="N2O",About!$D$59,1))</f>
        <v>2.1770085171000002E-3</v>
      </c>
      <c r="E76" s="413">
        <f>SUMIFS('EPA Export Aggregation'!H:H,'EPA Export Aggregation'!$A:$A,$B76,'EPA Export Aggregation'!$D:$D,$A$1)*IF($A76="CH4",About!$D$58,IF($A76="N2O",About!$D$59,1))</f>
        <v>2.1770085171000002E-3</v>
      </c>
      <c r="F76" s="413">
        <f>SUMIFS('EPA Export Aggregation'!I:I,'EPA Export Aggregation'!$A:$A,$B76,'EPA Export Aggregation'!$D:$D,$A$1)*IF($A76="CH4",About!$D$58,IF($A76="N2O",About!$D$59,1))</f>
        <v>2.7212597275000001E-3</v>
      </c>
      <c r="G76" s="413">
        <f>SUMIFS('EPA Export Aggregation'!J:J,'EPA Export Aggregation'!$A:$A,$B76,'EPA Export Aggregation'!$D:$D,$A$1)*IF($A76="CH4",About!$D$58,IF($A76="N2O",About!$D$59,1))</f>
        <v>2.9933865076999999E-3</v>
      </c>
      <c r="H76" s="413">
        <f>SUMIFS('EPA Export Aggregation'!K:K,'EPA Export Aggregation'!$A:$A,$B76,'EPA Export Aggregation'!$D:$D,$A$1)*IF($A76="CH4",About!$D$58,IF($A76="N2O",About!$D$59,1))</f>
        <v>3.7616709243000002E-3</v>
      </c>
      <c r="I76" s="413">
        <f>SUMIFS('EPA Export Aggregation'!L:L,'EPA Export Aggregation'!$A:$A,$B76,'EPA Export Aggregation'!$D:$D,$A$1)*IF($A76="CH4",About!$D$58,IF($A76="N2O",About!$D$59,1))</f>
        <v>4.1771964707E-3</v>
      </c>
      <c r="J76" s="413">
        <f>SUMIFS('EPA Export Aggregation'!M:M,'EPA Export Aggregation'!$A:$A,$B76,'EPA Export Aggregation'!$D:$D,$A$1)*IF($A76="CH4",About!$D$58,IF($A76="N2O",About!$D$59,1))</f>
        <v>4.4144605511000001E-3</v>
      </c>
      <c r="K76" s="413">
        <f>SUMIFS('EPA Export Aggregation'!N:N,'EPA Export Aggregation'!$A:$A,$B76,'EPA Export Aggregation'!$D:$D,$A$1)*IF($A76="CH4",About!$D$58,IF($A76="N2O",About!$D$59,1))</f>
        <v>5.4129059331E-3</v>
      </c>
      <c r="L76" s="413">
        <f>SUMIFS('EPA Export Aggregation'!O:O,'EPA Export Aggregation'!$A:$A,$B76,'EPA Export Aggregation'!$D:$D,$A$1)*IF($A76="CH4",About!$D$58,IF($A76="N2O",About!$D$59,1))</f>
        <v>5.4927977162000001E-3</v>
      </c>
      <c r="M76" s="413">
        <f>SUMIFS('EPA Export Aggregation'!P:P,'EPA Export Aggregation'!$A:$A,$B76,'EPA Export Aggregation'!$D:$D,$A$1)*IF($A76="CH4",About!$D$58,IF($A76="N2O",About!$D$59,1))</f>
        <v>3.3450354364999999E-3</v>
      </c>
      <c r="N76" s="413">
        <f>SUMIFS('EPA Export Aggregation'!Q:Q,'EPA Export Aggregation'!$A:$A,$B76,'EPA Export Aggregation'!$D:$D,$A$1)*IF($A76="CH4",About!$D$58,IF($A76="N2O",About!$D$59,1))</f>
        <v>2.2228104173000001E-3</v>
      </c>
      <c r="O76" s="413">
        <f>SUMIFS('EPA Export Aggregation'!R:R,'EPA Export Aggregation'!$A:$A,$B76,'EPA Export Aggregation'!$D:$D,$A$1)*IF($A76="CH4",About!$D$58,IF($A76="N2O",About!$D$59,1))</f>
        <v>2.1250342612E-3</v>
      </c>
      <c r="P76" s="413">
        <f>SUMIFS('EPA Export Aggregation'!S:S,'EPA Export Aggregation'!$A:$A,$B76,'EPA Export Aggregation'!$D:$D,$A$1)*IF($A76="CH4",About!$D$58,IF($A76="N2O",About!$D$59,1))</f>
        <v>2.2220986054000001E-3</v>
      </c>
      <c r="Q76" s="413">
        <f>SUMIFS('EPA Export Aggregation'!T:T,'EPA Export Aggregation'!$A:$A,$B76,'EPA Export Aggregation'!$D:$D,$A$1)*IF($A76="CH4",About!$D$58,IF($A76="N2O",About!$D$59,1))</f>
        <v>2.2124393905999999E-3</v>
      </c>
      <c r="R76" s="413">
        <f>SUMIFS('EPA Export Aggregation'!U:U,'EPA Export Aggregation'!$A:$A,$B76,'EPA Export Aggregation'!$D:$D,$A$1)*IF($A76="CH4",About!$D$58,IF($A76="N2O",About!$D$59,1))</f>
        <v>2.1238392888000002E-3</v>
      </c>
      <c r="S76" s="413">
        <f>SUMIFS('EPA Export Aggregation'!V:V,'EPA Export Aggregation'!$A:$A,$B76,'EPA Export Aggregation'!$D:$D,$A$1)*IF($A76="CH4",About!$D$58,IF($A76="N2O",About!$D$59,1))</f>
        <v>2.5286070457000002E-3</v>
      </c>
      <c r="T76" s="413">
        <f>SUMIFS('EPA Export Aggregation'!W:W,'EPA Export Aggregation'!$A:$A,$B76,'EPA Export Aggregation'!$D:$D,$A$1)*IF($A76="CH4",About!$D$58,IF($A76="N2O",About!$D$59,1))</f>
        <v>2.4606234328000002E-3</v>
      </c>
      <c r="U76" s="413">
        <f>SUMIFS('EPA Export Aggregation'!X:X,'EPA Export Aggregation'!$A:$A,$B76,'EPA Export Aggregation'!$D:$D,$A$1)*IF($A76="CH4",About!$D$58,IF($A76="N2O",About!$D$59,1))</f>
        <v>2.325680032E-3</v>
      </c>
      <c r="V76" s="413">
        <f>SUMIFS('EPA Export Aggregation'!Y:Y,'EPA Export Aggregation'!$A:$A,$B76,'EPA Export Aggregation'!$D:$D,$A$1)*IF($A76="CH4",About!$D$58,IF($A76="N2O",About!$D$59,1))</f>
        <v>1.7848713641000001E-3</v>
      </c>
      <c r="W76" s="413">
        <f>SUMIFS('EPA Export Aggregation'!Z:Z,'EPA Export Aggregation'!$A:$A,$B76,'EPA Export Aggregation'!$D:$D,$A$1)*IF($A76="CH4",About!$D$58,IF($A76="N2O",About!$D$59,1))</f>
        <v>2.3845523405999999E-3</v>
      </c>
      <c r="X76" s="413">
        <f>SUMIFS('EPA Export Aggregation'!AA:AA,'EPA Export Aggregation'!$A:$A,$B76,'EPA Export Aggregation'!$D:$D,$A$1)*IF($A76="CH4",About!$D$58,IF($A76="N2O",About!$D$59,1))</f>
        <v>3.0997519330000002E-4</v>
      </c>
      <c r="Y76" s="413">
        <f>SUMIFS('EPA Export Aggregation'!AB:AB,'EPA Export Aggregation'!$A:$A,$B76,'EPA Export Aggregation'!$D:$D,$A$1)*IF($A76="CH4",About!$D$58,IF($A76="N2O",About!$D$59,1))</f>
        <v>3.367218442E-4</v>
      </c>
      <c r="Z76" s="413">
        <f>SUMIFS('EPA Export Aggregation'!AC:AC,'EPA Export Aggregation'!$A:$A,$B76,'EPA Export Aggregation'!$D:$D,$A$1)*IF($A76="CH4",About!$D$58,IF($A76="N2O",About!$D$59,1))</f>
        <v>1.31394457019E-2</v>
      </c>
      <c r="AA76" s="413">
        <f>SUMIFS('EPA Export Aggregation'!AD:AD,'EPA Export Aggregation'!$A:$A,$B76,'EPA Export Aggregation'!$D:$D,$A$1)*IF($A76="CH4",About!$D$58,IF($A76="N2O",About!$D$59,1))</f>
        <v>1.33226617961E-2</v>
      </c>
      <c r="AB76" s="413">
        <f>SUMIFS('EPA Export Aggregation'!AE:AE,'EPA Export Aggregation'!$A:$A,$B76,'EPA Export Aggregation'!$D:$D,$A$1)*IF($A76="CH4",About!$D$58,IF($A76="N2O",About!$D$59,1))</f>
        <v>1.1926544967399999E-2</v>
      </c>
      <c r="AC76" s="413">
        <f>SUMIFS('EPA Export Aggregation'!AF:AF,'EPA Export Aggregation'!$A:$A,$B76,'EPA Export Aggregation'!$D:$D,$A$1)*IF($A76="CH4",About!$D$58,IF($A76="N2O",About!$D$59,1))</f>
        <v>1.17355429566E-2</v>
      </c>
      <c r="AD76" s="413">
        <f>SUMIFS('EPA Export Aggregation'!AG:AG,'EPA Export Aggregation'!$A:$A,$B76,'EPA Export Aggregation'!$D:$D,$A$1)*IF($A76="CH4",About!$D$58,IF($A76="N2O",About!$D$59,1))</f>
        <v>1.3035948170899999E-2</v>
      </c>
      <c r="AE76" s="413">
        <f>SUMIFS('EPA Export Aggregation'!AH:AH,'EPA Export Aggregation'!$A:$A,$B76,'EPA Export Aggregation'!$D:$D,$A$1)*IF($A76="CH4",About!$D$58,IF($A76="N2O",About!$D$59,1))</f>
        <v>1.13893885927E-2</v>
      </c>
      <c r="AF76" s="413">
        <f>SUMIFS('EPA Export Aggregation'!AI:AI,'EPA Export Aggregation'!$A:$A,$B76,'EPA Export Aggregation'!$D:$D,$A$1)*IF($A76="CH4",About!$D$58,IF($A76="N2O",About!$D$59,1))</f>
        <v>8.0050772457999995E-3</v>
      </c>
      <c r="AG76" s="413">
        <f>SUMIFS('EPA Export Aggregation'!AJ:AJ,'EPA Export Aggregation'!$A:$A,$B76,'EPA Export Aggregation'!$D:$D,$A$1)*IF($A76="CH4",About!$D$58,IF($A76="N2O",About!$D$59,1))</f>
        <v>8.9716271564999998E-3</v>
      </c>
      <c r="AH76" s="413">
        <f>SUMIFS('EPA Export Aggregation'!AK:AK,'EPA Export Aggregation'!$A:$A,$B76,'EPA Export Aggregation'!$D:$D,$A$1)*IF($A76="CH4",About!$D$58,IF($A76="N2O",About!$D$59,1))</f>
        <v>1.2439340433999999E-2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3.0517608279460502E-2</v>
      </c>
      <c r="D80" s="413">
        <f>SUMIFS('EPA Export Aggregation'!G:G,'EPA Export Aggregation'!$A:$A,$B80,'EPA Export Aggregation'!$D:$D,$A$1)*IF($A80="CH4",About!$D$58,IF($A80="N2O",About!$D$59,1))</f>
        <v>3.0552856620460499E-2</v>
      </c>
      <c r="E80" s="413">
        <f>SUMIFS('EPA Export Aggregation'!H:H,'EPA Export Aggregation'!$A:$A,$B80,'EPA Export Aggregation'!$D:$D,$A$1)*IF($A80="CH4",About!$D$58,IF($A80="N2O",About!$D$59,1))</f>
        <v>3.0588103188460499E-2</v>
      </c>
      <c r="F80" s="413">
        <f>SUMIFS('EPA Export Aggregation'!I:I,'EPA Export Aggregation'!$A:$A,$B80,'EPA Export Aggregation'!$D:$D,$A$1)*IF($A80="CH4",About!$D$58,IF($A80="N2O",About!$D$59,1))</f>
        <v>3.8252753776925698E-2</v>
      </c>
      <c r="G80" s="413">
        <f>SUMIFS('EPA Export Aggregation'!J:J,'EPA Export Aggregation'!$A:$A,$B80,'EPA Export Aggregation'!$D:$D,$A$1)*IF($A80="CH4",About!$D$58,IF($A80="N2O",About!$D$59,1))</f>
        <v>4.2102701654658299E-2</v>
      </c>
      <c r="H80" s="413">
        <f>SUMIFS('EPA Export Aggregation'!K:K,'EPA Export Aggregation'!$A:$A,$B80,'EPA Export Aggregation'!$D:$D,$A$1)*IF($A80="CH4",About!$D$58,IF($A80="N2O",About!$D$59,1))</f>
        <v>5.2907875640502297E-2</v>
      </c>
      <c r="I80" s="413">
        <f>SUMIFS('EPA Export Aggregation'!L:L,'EPA Export Aggregation'!$A:$A,$B80,'EPA Export Aggregation'!$D:$D,$A$1)*IF($A80="CH4",About!$D$58,IF($A80="N2O",About!$D$59,1))</f>
        <v>5.8768010582285798E-2</v>
      </c>
      <c r="J80" s="413">
        <f>SUMIFS('EPA Export Aggregation'!M:M,'EPA Export Aggregation'!$A:$A,$B80,'EPA Export Aggregation'!$D:$D,$A$1)*IF($A80="CH4",About!$D$58,IF($A80="N2O",About!$D$59,1))</f>
        <v>6.2129273676616997E-2</v>
      </c>
      <c r="K80" s="413">
        <f>SUMIFS('EPA Export Aggregation'!N:N,'EPA Export Aggregation'!$A:$A,$B80,'EPA Export Aggregation'!$D:$D,$A$1)*IF($A80="CH4",About!$D$58,IF($A80="N2O",About!$D$59,1))</f>
        <v>7.6160867975310603E-2</v>
      </c>
      <c r="L80" s="413">
        <f>SUMIFS('EPA Export Aggregation'!O:O,'EPA Export Aggregation'!$A:$A,$B80,'EPA Export Aggregation'!$D:$D,$A$1)*IF($A80="CH4",About!$D$58,IF($A80="N2O",About!$D$59,1))</f>
        <v>7.7316048550630401E-2</v>
      </c>
      <c r="M80" s="413">
        <f>SUMIFS('EPA Export Aggregation'!P:P,'EPA Export Aggregation'!$A:$A,$B80,'EPA Export Aggregation'!$D:$D,$A$1)*IF($A80="CH4",About!$D$58,IF($A80="N2O",About!$D$59,1))</f>
        <v>6.6027188396301006E-2</v>
      </c>
      <c r="N80" s="413">
        <f>SUMIFS('EPA Export Aggregation'!Q:Q,'EPA Export Aggregation'!$A:$A,$B80,'EPA Export Aggregation'!$D:$D,$A$1)*IF($A80="CH4",About!$D$58,IF($A80="N2O",About!$D$59,1))</f>
        <v>4.6607890451183201E-2</v>
      </c>
      <c r="O80" s="413">
        <f>SUMIFS('EPA Export Aggregation'!R:R,'EPA Export Aggregation'!$A:$A,$B80,'EPA Export Aggregation'!$D:$D,$A$1)*IF($A80="CH4",About!$D$58,IF($A80="N2O",About!$D$59,1))</f>
        <v>4.57009402097317E-2</v>
      </c>
      <c r="P80" s="413">
        <f>SUMIFS('EPA Export Aggregation'!S:S,'EPA Export Aggregation'!$A:$A,$B80,'EPA Export Aggregation'!$D:$D,$A$1)*IF($A80="CH4",About!$D$58,IF($A80="N2O",About!$D$59,1))</f>
        <v>4.1854838059750502E-2</v>
      </c>
      <c r="Q80" s="413">
        <f>SUMIFS('EPA Export Aggregation'!T:T,'EPA Export Aggregation'!$A:$A,$B80,'EPA Export Aggregation'!$D:$D,$A$1)*IF($A80="CH4",About!$D$58,IF($A80="N2O",About!$D$59,1))</f>
        <v>3.8944347686765197E-2</v>
      </c>
      <c r="R80" s="413">
        <f>SUMIFS('EPA Export Aggregation'!U:U,'EPA Export Aggregation'!$A:$A,$B80,'EPA Export Aggregation'!$D:$D,$A$1)*IF($A80="CH4",About!$D$58,IF($A80="N2O",About!$D$59,1))</f>
        <v>3.5956058653989702E-2</v>
      </c>
      <c r="S80" s="413">
        <f>SUMIFS('EPA Export Aggregation'!V:V,'EPA Export Aggregation'!$A:$A,$B80,'EPA Export Aggregation'!$D:$D,$A$1)*IF($A80="CH4",About!$D$58,IF($A80="N2O",About!$D$59,1))</f>
        <v>3.84151557967089E-2</v>
      </c>
      <c r="T80" s="413">
        <f>SUMIFS('EPA Export Aggregation'!W:W,'EPA Export Aggregation'!$A:$A,$B80,'EPA Export Aggregation'!$D:$D,$A$1)*IF($A80="CH4",About!$D$58,IF($A80="N2O",About!$D$59,1))</f>
        <v>3.6768510364704701E-2</v>
      </c>
      <c r="U80" s="413">
        <f>SUMIFS('EPA Export Aggregation'!X:X,'EPA Export Aggregation'!$A:$A,$B80,'EPA Export Aggregation'!$D:$D,$A$1)*IF($A80="CH4",About!$D$58,IF($A80="N2O",About!$D$59,1))</f>
        <v>3.3503950676307799E-2</v>
      </c>
      <c r="V80" s="413">
        <f>SUMIFS('EPA Export Aggregation'!Y:Y,'EPA Export Aggregation'!$A:$A,$B80,'EPA Export Aggregation'!$D:$D,$A$1)*IF($A80="CH4",About!$D$58,IF($A80="N2O",About!$D$59,1))</f>
        <v>2.3216448103161601E-2</v>
      </c>
      <c r="W80" s="413">
        <f>SUMIFS('EPA Export Aggregation'!Z:Z,'EPA Export Aggregation'!$A:$A,$B80,'EPA Export Aggregation'!$D:$D,$A$1)*IF($A80="CH4",About!$D$58,IF($A80="N2O",About!$D$59,1))</f>
        <v>3.1010462406138799E-2</v>
      </c>
      <c r="X80" s="413">
        <f>SUMIFS('EPA Export Aggregation'!AA:AA,'EPA Export Aggregation'!$A:$A,$B80,'EPA Export Aggregation'!$D:$D,$A$1)*IF($A80="CH4",About!$D$58,IF($A80="N2O",About!$D$59,1))</f>
        <v>0.18186625442234439</v>
      </c>
      <c r="Y80" s="413">
        <f>SUMIFS('EPA Export Aggregation'!AB:AB,'EPA Export Aggregation'!$A:$A,$B80,'EPA Export Aggregation'!$D:$D,$A$1)*IF($A80="CH4",About!$D$58,IF($A80="N2O",About!$D$59,1))</f>
        <v>0.18597251109805971</v>
      </c>
      <c r="Z80" s="413">
        <f>SUMIFS('EPA Export Aggregation'!AC:AC,'EPA Export Aggregation'!$A:$A,$B80,'EPA Export Aggregation'!$D:$D,$A$1)*IF($A80="CH4",About!$D$58,IF($A80="N2O",About!$D$59,1))</f>
        <v>0.18200204448259991</v>
      </c>
      <c r="AA80" s="413">
        <f>SUMIFS('EPA Export Aggregation'!AD:AD,'EPA Export Aggregation'!$A:$A,$B80,'EPA Export Aggregation'!$D:$D,$A$1)*IF($A80="CH4",About!$D$58,IF($A80="N2O",About!$D$59,1))</f>
        <v>0.17123903065056781</v>
      </c>
      <c r="AB80" s="413">
        <f>SUMIFS('EPA Export Aggregation'!AE:AE,'EPA Export Aggregation'!$A:$A,$B80,'EPA Export Aggregation'!$D:$D,$A$1)*IF($A80="CH4",About!$D$58,IF($A80="N2O",About!$D$59,1))</f>
        <v>0.1504675505290968</v>
      </c>
      <c r="AC80" s="413">
        <f>SUMIFS('EPA Export Aggregation'!AF:AF,'EPA Export Aggregation'!$A:$A,$B80,'EPA Export Aggregation'!$D:$D,$A$1)*IF($A80="CH4",About!$D$58,IF($A80="N2O",About!$D$59,1))</f>
        <v>0.1075984777025793</v>
      </c>
      <c r="AD80" s="413">
        <f>SUMIFS('EPA Export Aggregation'!AG:AG,'EPA Export Aggregation'!$A:$A,$B80,'EPA Export Aggregation'!$D:$D,$A$1)*IF($A80="CH4",About!$D$58,IF($A80="N2O",About!$D$59,1))</f>
        <v>0.1143503377512303</v>
      </c>
      <c r="AE80" s="413">
        <f>SUMIFS('EPA Export Aggregation'!AH:AH,'EPA Export Aggregation'!$A:$A,$B80,'EPA Export Aggregation'!$D:$D,$A$1)*IF($A80="CH4",About!$D$58,IF($A80="N2O",About!$D$59,1))</f>
        <v>0.11899693962556331</v>
      </c>
      <c r="AF80" s="413">
        <f>SUMIFS('EPA Export Aggregation'!AI:AI,'EPA Export Aggregation'!$A:$A,$B80,'EPA Export Aggregation'!$D:$D,$A$1)*IF($A80="CH4",About!$D$58,IF($A80="N2O",About!$D$59,1))</f>
        <v>9.5781300355369206E-2</v>
      </c>
      <c r="AG80" s="413">
        <f>SUMIFS('EPA Export Aggregation'!AJ:AJ,'EPA Export Aggregation'!$A:$A,$B80,'EPA Export Aggregation'!$D:$D,$A$1)*IF($A80="CH4",About!$D$58,IF($A80="N2O",About!$D$59,1))</f>
        <v>8.3624145981784401E-2</v>
      </c>
      <c r="AH80" s="413">
        <f>SUMIFS('EPA Export Aggregation'!AK:AK,'EPA Export Aggregation'!$A:$A,$B80,'EPA Export Aggregation'!$D:$D,$A$1)*IF($A80="CH4",About!$D$58,IF($A80="N2O",About!$D$59,1))</f>
        <v>0.1005829433027835</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6.1344963999999998E-3</v>
      </c>
      <c r="D84" s="413">
        <f>SUMIFS('EPA Export Aggregation'!G:G,'EPA Export Aggregation'!$A:$A,$B84,'EPA Export Aggregation'!$D:$D,$A$1)*IF($A84="CH4",About!$D$58,IF($A84="N2O",About!$D$59,1))</f>
        <v>6.1446789500000003E-3</v>
      </c>
      <c r="E84" s="413">
        <f>SUMIFS('EPA Export Aggregation'!H:H,'EPA Export Aggregation'!$A:$A,$B84,'EPA Export Aggregation'!$D:$D,$A$1)*IF($A84="CH4",About!$D$58,IF($A84="N2O",About!$D$59,1))</f>
        <v>6.1548638500000001E-3</v>
      </c>
      <c r="F84" s="413">
        <f>SUMIFS('EPA Export Aggregation'!I:I,'EPA Export Aggregation'!$A:$A,$B84,'EPA Export Aggregation'!$D:$D,$A$1)*IF($A84="CH4",About!$D$58,IF($A84="N2O",About!$D$59,1))</f>
        <v>7.6986705000000001E-3</v>
      </c>
      <c r="G84" s="413">
        <f>SUMIFS('EPA Export Aggregation'!J:J,'EPA Export Aggregation'!$A:$A,$B84,'EPA Export Aggregation'!$D:$D,$A$1)*IF($A84="CH4",About!$D$58,IF($A84="N2O",About!$D$59,1))</f>
        <v>8.4756650999999999E-3</v>
      </c>
      <c r="H84" s="413">
        <f>SUMIFS('EPA Export Aggregation'!K:K,'EPA Export Aggregation'!$A:$A,$B84,'EPA Export Aggregation'!$D:$D,$A$1)*IF($A84="CH4",About!$D$58,IF($A84="N2O",About!$D$59,1))</f>
        <v>1.065076635E-2</v>
      </c>
      <c r="I84" s="413">
        <f>SUMIFS('EPA Export Aggregation'!L:L,'EPA Export Aggregation'!$A:$A,$B84,'EPA Export Aggregation'!$D:$D,$A$1)*IF($A84="CH4",About!$D$58,IF($A84="N2O",About!$D$59,1))</f>
        <v>1.183183875E-2</v>
      </c>
      <c r="J84" s="413">
        <f>SUMIFS('EPA Export Aggregation'!M:M,'EPA Export Aggregation'!$A:$A,$B84,'EPA Export Aggregation'!$D:$D,$A$1)*IF($A84="CH4",About!$D$58,IF($A84="N2O",About!$D$59,1))</f>
        <v>1.251059865E-2</v>
      </c>
      <c r="K84" s="413">
        <f>SUMIFS('EPA Export Aggregation'!N:N,'EPA Export Aggregation'!$A:$A,$B84,'EPA Export Aggregation'!$D:$D,$A$1)*IF($A84="CH4",About!$D$58,IF($A84="N2O",About!$D$59,1))</f>
        <v>1.533425995E-2</v>
      </c>
      <c r="L84" s="413">
        <f>SUMIFS('EPA Export Aggregation'!O:O,'EPA Export Aggregation'!$A:$A,$B84,'EPA Export Aggregation'!$D:$D,$A$1)*IF($A84="CH4",About!$D$58,IF($A84="N2O",About!$D$59,1))</f>
        <v>1.556956545E-2</v>
      </c>
      <c r="M84" s="413">
        <f>SUMIFS('EPA Export Aggregation'!P:P,'EPA Export Aggregation'!$A:$A,$B84,'EPA Export Aggregation'!$D:$D,$A$1)*IF($A84="CH4",About!$D$58,IF($A84="N2O",About!$D$59,1))</f>
        <v>1.261187425E-2</v>
      </c>
      <c r="N84" s="413">
        <f>SUMIFS('EPA Export Aggregation'!Q:Q,'EPA Export Aggregation'!$A:$A,$B84,'EPA Export Aggregation'!$D:$D,$A$1)*IF($A84="CH4",About!$D$58,IF($A84="N2O",About!$D$59,1))</f>
        <v>8.6177813499999992E-3</v>
      </c>
      <c r="O84" s="413">
        <f>SUMIFS('EPA Export Aggregation'!R:R,'EPA Export Aggregation'!$A:$A,$B84,'EPA Export Aggregation'!$D:$D,$A$1)*IF($A84="CH4",About!$D$58,IF($A84="N2O",About!$D$59,1))</f>
        <v>7.6720356E-3</v>
      </c>
      <c r="P84" s="413">
        <f>SUMIFS('EPA Export Aggregation'!S:S,'EPA Export Aggregation'!$A:$A,$B84,'EPA Export Aggregation'!$D:$D,$A$1)*IF($A84="CH4",About!$D$58,IF($A84="N2O",About!$D$59,1))</f>
        <v>9.2277473499999992E-3</v>
      </c>
      <c r="Q84" s="413">
        <f>SUMIFS('EPA Export Aggregation'!T:T,'EPA Export Aggregation'!$A:$A,$B84,'EPA Export Aggregation'!$D:$D,$A$1)*IF($A84="CH4",About!$D$58,IF($A84="N2O",About!$D$59,1))</f>
        <v>8.8735271499999994E-3</v>
      </c>
      <c r="R84" s="413">
        <f>SUMIFS('EPA Export Aggregation'!U:U,'EPA Export Aggregation'!$A:$A,$B84,'EPA Export Aggregation'!$D:$D,$A$1)*IF($A84="CH4",About!$D$58,IF($A84="N2O",About!$D$59,1))</f>
        <v>9.6469309500000003E-3</v>
      </c>
      <c r="S84" s="413">
        <f>SUMIFS('EPA Export Aggregation'!V:V,'EPA Export Aggregation'!$A:$A,$B84,'EPA Export Aggregation'!$D:$D,$A$1)*IF($A84="CH4",About!$D$58,IF($A84="N2O",About!$D$59,1))</f>
        <v>9.3827768499999999E-3</v>
      </c>
      <c r="T84" s="413">
        <f>SUMIFS('EPA Export Aggregation'!W:W,'EPA Export Aggregation'!$A:$A,$B84,'EPA Export Aggregation'!$D:$D,$A$1)*IF($A84="CH4",About!$D$58,IF($A84="N2O",About!$D$59,1))</f>
        <v>7.5911462499999999E-3</v>
      </c>
      <c r="U84" s="413">
        <f>SUMIFS('EPA Export Aggregation'!X:X,'EPA Export Aggregation'!$A:$A,$B84,'EPA Export Aggregation'!$D:$D,$A$1)*IF($A84="CH4",About!$D$58,IF($A84="N2O",About!$D$59,1))</f>
        <v>6.9951157500000001E-3</v>
      </c>
      <c r="V84" s="413">
        <f>SUMIFS('EPA Export Aggregation'!Y:Y,'EPA Export Aggregation'!$A:$A,$B84,'EPA Export Aggregation'!$D:$D,$A$1)*IF($A84="CH4",About!$D$58,IF($A84="N2O",About!$D$59,1))</f>
        <v>5.3983918000000001E-3</v>
      </c>
      <c r="W84" s="413">
        <f>SUMIFS('EPA Export Aggregation'!Z:Z,'EPA Export Aggregation'!$A:$A,$B84,'EPA Export Aggregation'!$D:$D,$A$1)*IF($A84="CH4",About!$D$58,IF($A84="N2O",About!$D$59,1))</f>
        <v>7.00860005E-3</v>
      </c>
      <c r="X84" s="413">
        <f>SUMIFS('EPA Export Aggregation'!AA:AA,'EPA Export Aggregation'!$A:$A,$B84,'EPA Export Aggregation'!$D:$D,$A$1)*IF($A84="CH4",About!$D$58,IF($A84="N2O",About!$D$59,1))</f>
        <v>4.10870475E-3</v>
      </c>
      <c r="Y84" s="413">
        <f>SUMIFS('EPA Export Aggregation'!AB:AB,'EPA Export Aggregation'!$A:$A,$B84,'EPA Export Aggregation'!$D:$D,$A$1)*IF($A84="CH4",About!$D$58,IF($A84="N2O",About!$D$59,1))</f>
        <v>5.1378402500000002E-3</v>
      </c>
      <c r="Z84" s="413">
        <f>SUMIFS('EPA Export Aggregation'!AC:AC,'EPA Export Aggregation'!$A:$A,$B84,'EPA Export Aggregation'!$D:$D,$A$1)*IF($A84="CH4",About!$D$58,IF($A84="N2O",About!$D$59,1))</f>
        <v>5.9338111000000002E-3</v>
      </c>
      <c r="AA84" s="413">
        <f>SUMIFS('EPA Export Aggregation'!AD:AD,'EPA Export Aggregation'!$A:$A,$B84,'EPA Export Aggregation'!$D:$D,$A$1)*IF($A84="CH4",About!$D$58,IF($A84="N2O",About!$D$59,1))</f>
        <v>7.7550422999999999E-3</v>
      </c>
      <c r="AB84" s="413">
        <f>SUMIFS('EPA Export Aggregation'!AE:AE,'EPA Export Aggregation'!$A:$A,$B84,'EPA Export Aggregation'!$D:$D,$A$1)*IF($A84="CH4",About!$D$58,IF($A84="N2O",About!$D$59,1))</f>
        <v>7.9893678499999999E-3</v>
      </c>
      <c r="AC84" s="413">
        <f>SUMIFS('EPA Export Aggregation'!AF:AF,'EPA Export Aggregation'!$A:$A,$B84,'EPA Export Aggregation'!$D:$D,$A$1)*IF($A84="CH4",About!$D$58,IF($A84="N2O",About!$D$59,1))</f>
        <v>8.9723845999999993E-3</v>
      </c>
      <c r="AD84" s="413">
        <f>SUMIFS('EPA Export Aggregation'!AG:AG,'EPA Export Aggregation'!$A:$A,$B84,'EPA Export Aggregation'!$D:$D,$A$1)*IF($A84="CH4",About!$D$58,IF($A84="N2O",About!$D$59,1))</f>
        <v>8.7162980499999997E-3</v>
      </c>
      <c r="AE84" s="413">
        <f>SUMIFS('EPA Export Aggregation'!AH:AH,'EPA Export Aggregation'!$A:$A,$B84,'EPA Export Aggregation'!$D:$D,$A$1)*IF($A84="CH4",About!$D$58,IF($A84="N2O",About!$D$59,1))</f>
        <v>7.2598949499999999E-3</v>
      </c>
      <c r="AF84" s="413">
        <f>SUMIFS('EPA Export Aggregation'!AI:AI,'EPA Export Aggregation'!$A:$A,$B84,'EPA Export Aggregation'!$D:$D,$A$1)*IF($A84="CH4",About!$D$58,IF($A84="N2O",About!$D$59,1))</f>
        <v>5.1041412500000003E-3</v>
      </c>
      <c r="AG84" s="413">
        <f>SUMIFS('EPA Export Aggregation'!AJ:AJ,'EPA Export Aggregation'!$A:$A,$B84,'EPA Export Aggregation'!$D:$D,$A$1)*IF($A84="CH4",About!$D$58,IF($A84="N2O",About!$D$59,1))</f>
        <v>7.0105129499999997E-3</v>
      </c>
      <c r="AH84" s="413">
        <f>SUMIFS('EPA Export Aggregation'!AK:AK,'EPA Export Aggregation'!$A:$A,$B84,'EPA Export Aggregation'!$D:$D,$A$1)*IF($A84="CH4",About!$D$58,IF($A84="N2O",About!$D$59,1))</f>
        <v>7.5629627000000001E-3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5.3876879E-4</v>
      </c>
      <c r="D87" s="413">
        <f>SUMIFS('EPA Export Aggregation'!$F:$F,'EPA Export Aggregation'!$A:$A,$B87,'EPA Export Aggregation'!$D:$D,$A$1)*IF($A87="CH4",About!$D$58,IF($A87="N2O",About!$D$59,1))</f>
        <v>5.3876879E-4</v>
      </c>
      <c r="E87" s="413">
        <f>SUMIFS('EPA Export Aggregation'!$F:$F,'EPA Export Aggregation'!$A:$A,$B87,'EPA Export Aggregation'!$D:$D,$A$1)*IF($A87="CH4",About!$D$58,IF($A87="N2O",About!$D$59,1))</f>
        <v>5.3876879E-4</v>
      </c>
      <c r="F87" s="413">
        <f>SUMIFS('EPA Export Aggregation'!$F:$F,'EPA Export Aggregation'!$A:$A,$B87,'EPA Export Aggregation'!$D:$D,$A$1)*IF($A87="CH4",About!$D$58,IF($A87="N2O",About!$D$59,1))</f>
        <v>5.3876879E-4</v>
      </c>
      <c r="G87" s="413">
        <f>SUMIFS('EPA Export Aggregation'!$F:$F,'EPA Export Aggregation'!$A:$A,$B87,'EPA Export Aggregation'!$D:$D,$A$1)*IF($A87="CH4",About!$D$58,IF($A87="N2O",About!$D$59,1))</f>
        <v>5.3876879E-4</v>
      </c>
      <c r="H87" s="413">
        <f>SUMIFS('EPA Export Aggregation'!$F:$F,'EPA Export Aggregation'!$A:$A,$B87,'EPA Export Aggregation'!$D:$D,$A$1)*IF($A87="CH4",About!$D$58,IF($A87="N2O",About!$D$59,1))</f>
        <v>5.3876879E-4</v>
      </c>
      <c r="I87" s="413">
        <f>SUMIFS('EPA Export Aggregation'!$F:$F,'EPA Export Aggregation'!$A:$A,$B87,'EPA Export Aggregation'!$D:$D,$A$1)*IF($A87="CH4",About!$D$58,IF($A87="N2O",About!$D$59,1))</f>
        <v>5.3876879E-4</v>
      </c>
      <c r="J87" s="413">
        <f>SUMIFS('EPA Export Aggregation'!$F:$F,'EPA Export Aggregation'!$A:$A,$B87,'EPA Export Aggregation'!$D:$D,$A$1)*IF($A87="CH4",About!$D$58,IF($A87="N2O",About!$D$59,1))</f>
        <v>5.3876879E-4</v>
      </c>
      <c r="K87" s="413">
        <f>SUMIFS('EPA Export Aggregation'!$F:$F,'EPA Export Aggregation'!$A:$A,$B87,'EPA Export Aggregation'!$D:$D,$A$1)*IF($A87="CH4",About!$D$58,IF($A87="N2O",About!$D$59,1))</f>
        <v>5.3876879E-4</v>
      </c>
      <c r="L87" s="413">
        <f>SUMIFS('EPA Export Aggregation'!$F:$F,'EPA Export Aggregation'!$A:$A,$B87,'EPA Export Aggregation'!$D:$D,$A$1)*IF($A87="CH4",About!$D$58,IF($A87="N2O",About!$D$59,1))</f>
        <v>5.3876879E-4</v>
      </c>
      <c r="M87" s="413">
        <f>SUMIFS('EPA Export Aggregation'!$F:$F,'EPA Export Aggregation'!$A:$A,$B87,'EPA Export Aggregation'!$D:$D,$A$1)*IF($A87="CH4",About!$D$58,IF($A87="N2O",About!$D$59,1))</f>
        <v>5.3876879E-4</v>
      </c>
      <c r="N87" s="413">
        <f>SUMIFS('EPA Export Aggregation'!$F:$F,'EPA Export Aggregation'!$A:$A,$B87,'EPA Export Aggregation'!$D:$D,$A$1)*IF($A87="CH4",About!$D$58,IF($A87="N2O",About!$D$59,1))</f>
        <v>5.3876879E-4</v>
      </c>
      <c r="O87" s="413">
        <f>SUMIFS('EPA Export Aggregation'!$F:$F,'EPA Export Aggregation'!$A:$A,$B87,'EPA Export Aggregation'!$D:$D,$A$1)*IF($A87="CH4",About!$D$58,IF($A87="N2O",About!$D$59,1))</f>
        <v>5.3876879E-4</v>
      </c>
      <c r="P87" s="413">
        <f>SUMIFS('EPA Export Aggregation'!$F:$F,'EPA Export Aggregation'!$A:$A,$B87,'EPA Export Aggregation'!$D:$D,$A$1)*IF($A87="CH4",About!$D$58,IF($A87="N2O",About!$D$59,1))</f>
        <v>5.3876879E-4</v>
      </c>
      <c r="Q87" s="413">
        <f>SUMIFS('EPA Export Aggregation'!$F:$F,'EPA Export Aggregation'!$A:$A,$B87,'EPA Export Aggregation'!$D:$D,$A$1)*IF($A87="CH4",About!$D$58,IF($A87="N2O",About!$D$59,1))</f>
        <v>5.3876879E-4</v>
      </c>
      <c r="R87" s="413">
        <f>SUMIFS('EPA Export Aggregation'!$F:$F,'EPA Export Aggregation'!$A:$A,$B87,'EPA Export Aggregation'!$D:$D,$A$1)*IF($A87="CH4",About!$D$58,IF($A87="N2O",About!$D$59,1))</f>
        <v>5.3876879E-4</v>
      </c>
      <c r="S87" s="413">
        <f>SUMIFS('EPA Export Aggregation'!$F:$F,'EPA Export Aggregation'!$A:$A,$B87,'EPA Export Aggregation'!$D:$D,$A$1)*IF($A87="CH4",About!$D$58,IF($A87="N2O",About!$D$59,1))</f>
        <v>5.3876879E-4</v>
      </c>
      <c r="T87" s="413">
        <f>SUMIFS('EPA Export Aggregation'!$F:$F,'EPA Export Aggregation'!$A:$A,$B87,'EPA Export Aggregation'!$D:$D,$A$1)*IF($A87="CH4",About!$D$58,IF($A87="N2O",About!$D$59,1))</f>
        <v>5.3876879E-4</v>
      </c>
      <c r="U87" s="413">
        <f>SUMIFS('EPA Export Aggregation'!$F:$F,'EPA Export Aggregation'!$A:$A,$B87,'EPA Export Aggregation'!$D:$D,$A$1)*IF($A87="CH4",About!$D$58,IF($A87="N2O",About!$D$59,1))</f>
        <v>5.3876879E-4</v>
      </c>
      <c r="V87" s="413">
        <f>SUMIFS('EPA Export Aggregation'!$F:$F,'EPA Export Aggregation'!$A:$A,$B87,'EPA Export Aggregation'!$D:$D,$A$1)*IF($A87="CH4",About!$D$58,IF($A87="N2O",About!$D$59,1))</f>
        <v>5.3876879E-4</v>
      </c>
      <c r="W87" s="413">
        <f>SUMIFS('EPA Export Aggregation'!$F:$F,'EPA Export Aggregation'!$A:$A,$B87,'EPA Export Aggregation'!$D:$D,$A$1)*IF($A87="CH4",About!$D$58,IF($A87="N2O",About!$D$59,1))</f>
        <v>5.3876879E-4</v>
      </c>
      <c r="X87" s="413">
        <f>SUMIFS('EPA Export Aggregation'!$F:$F,'EPA Export Aggregation'!$A:$A,$B87,'EPA Export Aggregation'!$D:$D,$A$1)*IF($A87="CH4",About!$D$58,IF($A87="N2O",About!$D$59,1))</f>
        <v>5.3876879E-4</v>
      </c>
      <c r="Y87" s="413">
        <f>SUMIFS('EPA Export Aggregation'!$F:$F,'EPA Export Aggregation'!$A:$A,$B87,'EPA Export Aggregation'!$D:$D,$A$1)*IF($A87="CH4",About!$D$58,IF($A87="N2O",About!$D$59,1))</f>
        <v>5.3876879E-4</v>
      </c>
      <c r="Z87" s="413">
        <f>SUMIFS('EPA Export Aggregation'!$F:$F,'EPA Export Aggregation'!$A:$A,$B87,'EPA Export Aggregation'!$D:$D,$A$1)*IF($A87="CH4",About!$D$58,IF($A87="N2O",About!$D$59,1))</f>
        <v>5.3876879E-4</v>
      </c>
      <c r="AA87" s="413">
        <f>SUMIFS('EPA Export Aggregation'!$F:$F,'EPA Export Aggregation'!$A:$A,$B87,'EPA Export Aggregation'!$D:$D,$A$1)*IF($A87="CH4",About!$D$58,IF($A87="N2O",About!$D$59,1))</f>
        <v>5.3876879E-4</v>
      </c>
      <c r="AB87" s="413">
        <f>SUMIFS('EPA Export Aggregation'!$F:$F,'EPA Export Aggregation'!$A:$A,$B87,'EPA Export Aggregation'!$D:$D,$A$1)*IF($A87="CH4",About!$D$58,IF($A87="N2O",About!$D$59,1))</f>
        <v>5.3876879E-4</v>
      </c>
      <c r="AC87" s="413">
        <f>SUMIFS('EPA Export Aggregation'!$F:$F,'EPA Export Aggregation'!$A:$A,$B87,'EPA Export Aggregation'!$D:$D,$A$1)*IF($A87="CH4",About!$D$58,IF($A87="N2O",About!$D$59,1))</f>
        <v>5.3876879E-4</v>
      </c>
      <c r="AD87" s="413">
        <f>SUMIFS('EPA Export Aggregation'!$F:$F,'EPA Export Aggregation'!$A:$A,$B87,'EPA Export Aggregation'!$D:$D,$A$1)*IF($A87="CH4",About!$D$58,IF($A87="N2O",About!$D$59,1))</f>
        <v>5.3876879E-4</v>
      </c>
      <c r="AE87" s="413">
        <f>SUMIFS('EPA Export Aggregation'!$F:$F,'EPA Export Aggregation'!$A:$A,$B87,'EPA Export Aggregation'!$D:$D,$A$1)*IF($A87="CH4",About!$D$58,IF($A87="N2O",About!$D$59,1))</f>
        <v>5.3876879E-4</v>
      </c>
      <c r="AF87" s="413">
        <f>SUMIFS('EPA Export Aggregation'!$F:$F,'EPA Export Aggregation'!$A:$A,$B87,'EPA Export Aggregation'!$D:$D,$A$1)*IF($A87="CH4",About!$D$58,IF($A87="N2O",About!$D$59,1))</f>
        <v>5.3876879E-4</v>
      </c>
      <c r="AG87" s="413">
        <f>SUMIFS('EPA Export Aggregation'!$F:$F,'EPA Export Aggregation'!$A:$A,$B87,'EPA Export Aggregation'!$D:$D,$A$1)*IF($A87="CH4",About!$D$58,IF($A87="N2O",About!$D$59,1))</f>
        <v>5.3876879E-4</v>
      </c>
      <c r="AH87" s="413">
        <f>SUMIFS('EPA Export Aggregation'!$F:$F,'EPA Export Aggregation'!$A:$A,$B87,'EPA Export Aggregation'!$D:$D,$A$1)*IF($A87="CH4",About!$D$58,IF($A87="N2O",About!$D$59,1))</f>
        <v>5.3876879E-4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2024-06-14T21:49:37Z</dcterms:modified>
</cp:coreProperties>
</file>