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
    </mc:Choice>
  </mc:AlternateContent>
  <xr:revisionPtr revIDLastSave="0" documentId="13_ncr:1_{70995919-2A8F-B34E-BD7B-D2D0DD137EA5}" xr6:coauthVersionLast="46" xr6:coauthVersionMax="46" xr10:uidLastSave="{00000000-0000-0000-0000-000000000000}"/>
  <bookViews>
    <workbookView xWindow="0" yWindow="460" windowWidth="28800" windowHeight="16060" activeTab="3"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7" l="1"/>
  <c r="Q2" i="7"/>
  <c r="N3" i="7"/>
  <c r="N2" i="7"/>
  <c r="M3" i="7"/>
  <c r="M2" i="7"/>
  <c r="L3" i="7"/>
  <c r="L2" i="7"/>
  <c r="B17" i="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J3" i="10"/>
  <c r="B11" i="10"/>
  <c r="H11" i="10" s="1"/>
  <c r="I3" i="10"/>
  <c r="L88" i="3" l="1"/>
  <c r="Q88" i="3"/>
  <c r="R88" i="3"/>
  <c r="P208" i="18"/>
  <c r="P207" i="18"/>
  <c r="P213" i="18"/>
  <c r="P209" i="18"/>
  <c r="P215" i="18"/>
  <c r="P211" i="18"/>
  <c r="P210" i="18"/>
  <c r="K88" i="3"/>
  <c r="R2" i="7"/>
  <c r="R3" i="7"/>
  <c r="N88" i="3"/>
  <c r="P88" i="3"/>
  <c r="O88" i="3"/>
  <c r="M88" i="3"/>
  <c r="I10" i="10"/>
  <c r="J10" i="10"/>
  <c r="J11" i="10"/>
  <c r="I11" i="10"/>
  <c r="K3" i="10"/>
  <c r="N9" i="7" s="1"/>
  <c r="P374" i="18" l="1"/>
  <c r="P552" i="5"/>
  <c r="P545" i="5"/>
  <c r="P367" i="18"/>
  <c r="P548" i="5"/>
  <c r="P370" i="18"/>
  <c r="P550" i="5"/>
  <c r="P372" i="18"/>
  <c r="P551" i="5"/>
  <c r="P373" i="18"/>
  <c r="P544" i="5"/>
  <c r="P366" i="18"/>
  <c r="K11" i="10"/>
  <c r="K10" i="10"/>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<sst xmlns="http://schemas.openxmlformats.org/spreadsheetml/2006/main" count="18926" uniqueCount="2192">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</sst>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7"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8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6" fillId="10" borderId="0" xfId="0" applyFont="1" applyFill="1" applyAlignment="1">
      <alignment wrapText="1"/>
    </xf>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0" fontId="4" fillId="0" borderId="0" xfId="0" applyFont="1"/>
    <xf numFmtId="49" fontId="3"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4" fillId="0" borderId="0" xfId="0" applyFont="1" applyFill="1" applyAlignment="1"/>
    <xf numFmtId="0" fontId="3" fillId="0" borderId="0" xfId="0" applyFont="1" applyFill="1" applyAlignment="1"/>
    <xf numFmtId="49" fontId="3" fillId="0" borderId="30" xfId="0" applyNumberFormat="1" applyFont="1" applyBorder="1"/>
    <xf numFmtId="9" fontId="4" fillId="0" borderId="0" xfId="1" applyFont="1"/>
    <xf numFmtId="49" fontId="4" fillId="0" borderId="0" xfId="0" applyNumberFormat="1" applyFont="1"/>
    <xf numFmtId="49" fontId="4" fillId="0" borderId="30" xfId="0" applyNumberFormat="1" applyFont="1" applyBorder="1"/>
    <xf numFmtId="0" fontId="0" fillId="0" borderId="0" xfId="0" applyAlignment="1">
      <alignment wrapText="1"/>
    </xf>
    <xf numFmtId="11" fontId="0" fillId="0" borderId="0" xfId="0" applyNumberFormat="1" applyAlignment="1">
      <alignment wrapText="1"/>
    </xf>
    <xf numFmtId="0" fontId="1" fillId="0" borderId="0" xfId="0" applyFont="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7" sqref="D17"/>
    </sheetView>
  </sheetViews>
  <sheetFormatPr baseColWidth="10" defaultColWidth="8.83203125" defaultRowHeight="15" x14ac:dyDescent="0.2"/>
  <cols>
    <col min="1" max="1" width="28.6640625" style="117" customWidth="1"/>
    <col min="2" max="2" width="24.33203125" style="117" customWidth="1"/>
    <col min="3" max="6" width="8.83203125" style="117" customWidth="1"/>
    <col min="7" max="7" width="13.33203125" style="117" customWidth="1"/>
    <col min="8" max="16384" width="8.83203125" style="117"/>
  </cols>
  <sheetData>
    <row r="1" spans="1:8" x14ac:dyDescent="0.2">
      <c r="A1" s="29" t="s">
        <v>0</v>
      </c>
      <c r="B1" t="s">
        <v>85</v>
      </c>
      <c r="C1" s="171">
        <v>44307</v>
      </c>
      <c r="G1" s="100" t="s">
        <v>2</v>
      </c>
      <c r="H1" s="100" t="s">
        <v>3</v>
      </c>
    </row>
    <row r="2" spans="1:8" x14ac:dyDescent="0.2">
      <c r="G2" s="100" t="s">
        <v>4</v>
      </c>
      <c r="H2" s="100" t="s">
        <v>5</v>
      </c>
    </row>
    <row r="3" spans="1:8" x14ac:dyDescent="0.2">
      <c r="A3" t="s">
        <v>6</v>
      </c>
      <c r="G3" s="100" t="s">
        <v>7</v>
      </c>
      <c r="H3" s="100" t="s">
        <v>8</v>
      </c>
    </row>
    <row r="4" spans="1:8" x14ac:dyDescent="0.2">
      <c r="A4" t="s">
        <v>9</v>
      </c>
      <c r="G4" s="100" t="s">
        <v>10</v>
      </c>
      <c r="H4" s="100" t="s">
        <v>11</v>
      </c>
    </row>
    <row r="5" spans="1:8" x14ac:dyDescent="0.2">
      <c r="A5" t="s">
        <v>12</v>
      </c>
      <c r="G5" s="100" t="s">
        <v>13</v>
      </c>
      <c r="H5" s="100" t="s">
        <v>14</v>
      </c>
    </row>
    <row r="6" spans="1:8" x14ac:dyDescent="0.2">
      <c r="A6" t="s">
        <v>15</v>
      </c>
      <c r="G6" s="100" t="s">
        <v>16</v>
      </c>
      <c r="H6" s="100" t="s">
        <v>17</v>
      </c>
    </row>
    <row r="7" spans="1:8" x14ac:dyDescent="0.2">
      <c r="G7" s="100" t="s">
        <v>18</v>
      </c>
      <c r="H7" s="100" t="s">
        <v>19</v>
      </c>
    </row>
    <row r="8" spans="1:8" x14ac:dyDescent="0.2">
      <c r="A8" t="s">
        <v>20</v>
      </c>
      <c r="G8" s="100" t="s">
        <v>21</v>
      </c>
      <c r="H8" s="100" t="s">
        <v>22</v>
      </c>
    </row>
    <row r="9" spans="1:8" x14ac:dyDescent="0.2">
      <c r="A9" t="s">
        <v>23</v>
      </c>
      <c r="G9" s="100" t="s">
        <v>24</v>
      </c>
      <c r="H9" s="100" t="s">
        <v>25</v>
      </c>
    </row>
    <row r="10" spans="1:8" x14ac:dyDescent="0.2">
      <c r="A10" s="21" t="s">
        <v>26</v>
      </c>
      <c r="G10" s="100" t="s">
        <v>27</v>
      </c>
      <c r="H10" s="100" t="s">
        <v>28</v>
      </c>
    </row>
    <row r="11" spans="1:8" x14ac:dyDescent="0.2">
      <c r="A11" s="21"/>
      <c r="G11" s="100" t="s">
        <v>29</v>
      </c>
      <c r="H11" s="100" t="s">
        <v>30</v>
      </c>
    </row>
    <row r="12" spans="1:8" x14ac:dyDescent="0.2">
      <c r="A12" t="s">
        <v>31</v>
      </c>
      <c r="G12" s="100" t="s">
        <v>32</v>
      </c>
      <c r="H12" s="100" t="s">
        <v>33</v>
      </c>
    </row>
    <row r="13" spans="1:8" x14ac:dyDescent="0.2">
      <c r="A13" t="s">
        <v>34</v>
      </c>
      <c r="G13" s="100" t="s">
        <v>35</v>
      </c>
      <c r="H13" s="100" t="s">
        <v>36</v>
      </c>
    </row>
    <row r="14" spans="1:8" x14ac:dyDescent="0.2">
      <c r="A14" t="s">
        <v>37</v>
      </c>
      <c r="G14" s="100" t="s">
        <v>38</v>
      </c>
      <c r="H14" s="100" t="s">
        <v>39</v>
      </c>
    </row>
    <row r="15" spans="1:8" x14ac:dyDescent="0.2">
      <c r="G15" s="100" t="s">
        <v>40</v>
      </c>
      <c r="H15" s="100" t="s">
        <v>41</v>
      </c>
    </row>
    <row r="16" spans="1:8" x14ac:dyDescent="0.2">
      <c r="A16" s="22" t="s">
        <v>42</v>
      </c>
      <c r="B16" s="64"/>
      <c r="G16" s="100" t="s">
        <v>43</v>
      </c>
      <c r="H16" s="100" t="s">
        <v>44</v>
      </c>
    </row>
    <row r="17" spans="1:8" x14ac:dyDescent="0.2">
      <c r="A17" t="s">
        <v>45</v>
      </c>
      <c r="B17" s="43">
        <f>MAX(PolicyLevers!H:H)</f>
        <v>1511</v>
      </c>
      <c r="G17" s="100" t="s">
        <v>46</v>
      </c>
      <c r="H17" s="100" t="s">
        <v>47</v>
      </c>
    </row>
    <row r="18" spans="1:8" x14ac:dyDescent="0.2">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 customHeight="1" x14ac:dyDescent="0.2">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
      <c r="G20" s="100" t="s">
        <v>54</v>
      </c>
      <c r="H20" s="100" t="s">
        <v>55</v>
      </c>
    </row>
    <row r="21" spans="1:8" x14ac:dyDescent="0.2">
      <c r="A21" s="22" t="s">
        <v>56</v>
      </c>
      <c r="B21" s="64"/>
      <c r="G21" s="100" t="s">
        <v>57</v>
      </c>
      <c r="H21" s="100" t="s">
        <v>58</v>
      </c>
    </row>
    <row r="22" spans="1:8" x14ac:dyDescent="0.2">
      <c r="A22" t="s">
        <v>59</v>
      </c>
      <c r="G22" s="100" t="s">
        <v>60</v>
      </c>
      <c r="H22" s="100" t="s">
        <v>61</v>
      </c>
    </row>
    <row r="23" spans="1:8" x14ac:dyDescent="0.2">
      <c r="A23" t="s">
        <v>62</v>
      </c>
      <c r="G23" s="100" t="s">
        <v>63</v>
      </c>
      <c r="H23" s="100" t="s">
        <v>64</v>
      </c>
    </row>
    <row r="24" spans="1:8" x14ac:dyDescent="0.2">
      <c r="A24" t="s">
        <v>65</v>
      </c>
      <c r="G24" s="100" t="s">
        <v>66</v>
      </c>
      <c r="H24" s="100" t="s">
        <v>67</v>
      </c>
    </row>
    <row r="25" spans="1:8" x14ac:dyDescent="0.2">
      <c r="A25" t="s">
        <v>68</v>
      </c>
      <c r="G25" s="100" t="s">
        <v>69</v>
      </c>
      <c r="H25" s="100" t="s">
        <v>70</v>
      </c>
    </row>
    <row r="26" spans="1:8" x14ac:dyDescent="0.2">
      <c r="A26" t="s">
        <v>71</v>
      </c>
      <c r="G26" s="100" t="s">
        <v>72</v>
      </c>
      <c r="H26" s="100" t="s">
        <v>73</v>
      </c>
    </row>
    <row r="27" spans="1:8" x14ac:dyDescent="0.2">
      <c r="G27" s="100" t="s">
        <v>74</v>
      </c>
      <c r="H27" s="100" t="s">
        <v>75</v>
      </c>
    </row>
    <row r="28" spans="1:8" x14ac:dyDescent="0.2">
      <c r="A28" t="s">
        <v>76</v>
      </c>
      <c r="G28" s="100" t="s">
        <v>77</v>
      </c>
      <c r="H28" s="100" t="s">
        <v>78</v>
      </c>
    </row>
    <row r="29" spans="1:8" x14ac:dyDescent="0.2">
      <c r="A29" t="s">
        <v>79</v>
      </c>
      <c r="G29" s="100" t="s">
        <v>80</v>
      </c>
      <c r="H29" s="100" t="s">
        <v>81</v>
      </c>
    </row>
    <row r="30" spans="1:8" x14ac:dyDescent="0.2">
      <c r="A30" t="s">
        <v>82</v>
      </c>
      <c r="G30" s="100" t="s">
        <v>83</v>
      </c>
      <c r="H30" s="100" t="s">
        <v>84</v>
      </c>
    </row>
    <row r="31" spans="1:8" x14ac:dyDescent="0.2">
      <c r="G31" s="100" t="s">
        <v>85</v>
      </c>
      <c r="H31" s="100" t="s">
        <v>86</v>
      </c>
    </row>
    <row r="32" spans="1:8" x14ac:dyDescent="0.2">
      <c r="A32" t="s">
        <v>87</v>
      </c>
      <c r="G32" s="100" t="s">
        <v>88</v>
      </c>
      <c r="H32" s="100" t="s">
        <v>89</v>
      </c>
    </row>
    <row r="33" spans="1:8" x14ac:dyDescent="0.2">
      <c r="A33" t="s">
        <v>90</v>
      </c>
      <c r="G33" s="100" t="s">
        <v>91</v>
      </c>
      <c r="H33" s="100" t="s">
        <v>92</v>
      </c>
    </row>
    <row r="34" spans="1:8" x14ac:dyDescent="0.2">
      <c r="A34" t="s">
        <v>93</v>
      </c>
      <c r="G34" s="100" t="s">
        <v>94</v>
      </c>
      <c r="H34" s="100" t="s">
        <v>95</v>
      </c>
    </row>
    <row r="35" spans="1:8" x14ac:dyDescent="0.2">
      <c r="G35" s="100" t="s">
        <v>96</v>
      </c>
      <c r="H35" s="100" t="s">
        <v>97</v>
      </c>
    </row>
    <row r="36" spans="1:8" x14ac:dyDescent="0.2">
      <c r="A36" t="s">
        <v>98</v>
      </c>
      <c r="G36" s="100" t="s">
        <v>99</v>
      </c>
      <c r="H36" s="100" t="s">
        <v>100</v>
      </c>
    </row>
    <row r="37" spans="1:8" x14ac:dyDescent="0.2">
      <c r="A37" t="s">
        <v>101</v>
      </c>
      <c r="G37" s="100" t="s">
        <v>102</v>
      </c>
      <c r="H37" s="100" t="s">
        <v>103</v>
      </c>
    </row>
    <row r="38" spans="1:8" x14ac:dyDescent="0.2">
      <c r="A38" t="s">
        <v>104</v>
      </c>
      <c r="G38" s="100" t="s">
        <v>105</v>
      </c>
      <c r="H38" s="100" t="s">
        <v>106</v>
      </c>
    </row>
    <row r="39" spans="1:8" x14ac:dyDescent="0.2">
      <c r="G39" s="100" t="s">
        <v>107</v>
      </c>
      <c r="H39" s="100" t="s">
        <v>108</v>
      </c>
    </row>
    <row r="40" spans="1:8" x14ac:dyDescent="0.2">
      <c r="A40" s="22" t="s">
        <v>109</v>
      </c>
      <c r="B40" s="64"/>
      <c r="G40" s="100" t="s">
        <v>110</v>
      </c>
      <c r="H40" s="100" t="s">
        <v>111</v>
      </c>
    </row>
    <row r="41" spans="1:8" x14ac:dyDescent="0.2">
      <c r="A41" t="s">
        <v>112</v>
      </c>
      <c r="G41" s="100" t="s">
        <v>113</v>
      </c>
      <c r="H41" s="100" t="s">
        <v>114</v>
      </c>
    </row>
    <row r="42" spans="1:8" x14ac:dyDescent="0.2">
      <c r="A42" t="s">
        <v>115</v>
      </c>
      <c r="G42" s="100" t="s">
        <v>116</v>
      </c>
      <c r="H42" s="100" t="s">
        <v>117</v>
      </c>
    </row>
    <row r="43" spans="1:8" x14ac:dyDescent="0.2">
      <c r="G43" s="100" t="s">
        <v>118</v>
      </c>
      <c r="H43" s="100" t="s">
        <v>119</v>
      </c>
    </row>
    <row r="44" spans="1:8" x14ac:dyDescent="0.2">
      <c r="A44" t="s">
        <v>120</v>
      </c>
      <c r="G44" s="100" t="s">
        <v>121</v>
      </c>
      <c r="H44" s="100" t="s">
        <v>122</v>
      </c>
    </row>
    <row r="45" spans="1:8" x14ac:dyDescent="0.2">
      <c r="A45" t="s">
        <v>123</v>
      </c>
      <c r="G45" s="100" t="s">
        <v>124</v>
      </c>
      <c r="H45" s="100" t="s">
        <v>125</v>
      </c>
    </row>
    <row r="46" spans="1:8" x14ac:dyDescent="0.2">
      <c r="A46" t="s">
        <v>126</v>
      </c>
      <c r="G46" s="100" t="s">
        <v>127</v>
      </c>
      <c r="H46" s="100" t="s">
        <v>128</v>
      </c>
    </row>
    <row r="47" spans="1:8" x14ac:dyDescent="0.2">
      <c r="A47" t="s">
        <v>129</v>
      </c>
      <c r="G47" s="100" t="s">
        <v>130</v>
      </c>
      <c r="H47" s="100" t="s">
        <v>131</v>
      </c>
    </row>
    <row r="48" spans="1:8" x14ac:dyDescent="0.2">
      <c r="G48" s="100" t="s">
        <v>132</v>
      </c>
      <c r="H48" s="100" t="s">
        <v>133</v>
      </c>
    </row>
    <row r="49" spans="1:8" x14ac:dyDescent="0.2">
      <c r="G49" s="100" t="s">
        <v>1</v>
      </c>
      <c r="H49" s="100" t="s">
        <v>134</v>
      </c>
    </row>
    <row r="50" spans="1:8" x14ac:dyDescent="0.2">
      <c r="A50" s="29" t="s">
        <v>135</v>
      </c>
      <c r="G50" s="100" t="s">
        <v>136</v>
      </c>
      <c r="H50" s="100" t="s">
        <v>137</v>
      </c>
    </row>
    <row r="51" spans="1:8" x14ac:dyDescent="0.2">
      <c r="A51" t="s">
        <v>138</v>
      </c>
    </row>
    <row r="52" spans="1:8" x14ac:dyDescent="0.2">
      <c r="A52" t="s">
        <v>139</v>
      </c>
    </row>
    <row r="54" spans="1:8" x14ac:dyDescent="0.2">
      <c r="A54" t="s">
        <v>140</v>
      </c>
      <c r="B54" s="29" t="s">
        <v>141</v>
      </c>
    </row>
    <row r="55" spans="1:8" ht="16" customHeight="1" x14ac:dyDescent="0.2">
      <c r="A55" s="108" t="s">
        <v>142</v>
      </c>
      <c r="B55" s="117" t="s">
        <v>2046</v>
      </c>
    </row>
    <row r="56" spans="1:8" x14ac:dyDescent="0.2">
      <c r="A56" s="110" t="s">
        <v>143</v>
      </c>
    </row>
    <row r="57" spans="1:8" ht="16" customHeight="1" x14ac:dyDescent="0.2">
      <c r="A57" s="109" t="s">
        <v>144</v>
      </c>
    </row>
    <row r="58" spans="1:8" ht="16" customHeight="1" x14ac:dyDescent="0.2">
      <c r="A58" s="109" t="s">
        <v>145</v>
      </c>
    </row>
    <row r="59" spans="1:8" ht="16" customHeight="1" x14ac:dyDescent="0.2">
      <c r="A59" s="109" t="s">
        <v>146</v>
      </c>
    </row>
    <row r="60" spans="1:8" x14ac:dyDescent="0.2">
      <c r="A60" s="110" t="s">
        <v>147</v>
      </c>
    </row>
    <row r="61" spans="1:8" ht="16" customHeight="1" x14ac:dyDescent="0.2">
      <c r="A61" s="116" t="s">
        <v>148</v>
      </c>
    </row>
    <row r="62" spans="1:8" ht="16" customHeight="1" x14ac:dyDescent="0.2">
      <c r="A62" s="116" t="s">
        <v>149</v>
      </c>
    </row>
    <row r="64" spans="1:8" ht="32" customHeight="1" x14ac:dyDescent="0.2">
      <c r="A64" s="105" t="s">
        <v>150</v>
      </c>
      <c r="B64" t="s">
        <v>2049</v>
      </c>
    </row>
    <row r="65" spans="1:1" x14ac:dyDescent="0.2">
      <c r="A65" t="s">
        <v>143</v>
      </c>
    </row>
    <row r="66" spans="1:1" ht="16" customHeight="1" x14ac:dyDescent="0.2">
      <c r="A66" s="116" t="s">
        <v>148</v>
      </c>
    </row>
    <row r="67" spans="1:1" ht="16" customHeight="1" x14ac:dyDescent="0.2">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C13" sqref="C13"/>
    </sheetView>
  </sheetViews>
  <sheetFormatPr baseColWidth="10" defaultRowHeight="15" x14ac:dyDescent="0.2"/>
  <cols>
    <col min="1" max="1" width="20.6640625" customWidth="1"/>
  </cols>
  <sheetData>
    <row r="1" spans="1:10" x14ac:dyDescent="0.2">
      <c r="A1" s="29" t="s">
        <v>2079</v>
      </c>
    </row>
    <row r="2" spans="1:10" x14ac:dyDescent="0.2">
      <c r="A2" s="29" t="s">
        <v>2075</v>
      </c>
    </row>
    <row r="3" spans="1:10" ht="16" x14ac:dyDescent="0.2">
      <c r="A3" s="264" t="s">
        <v>1902</v>
      </c>
      <c r="B3" s="264" t="s">
        <v>1903</v>
      </c>
      <c r="C3" s="264" t="s">
        <v>1904</v>
      </c>
      <c r="D3" s="264" t="s">
        <v>1905</v>
      </c>
      <c r="E3" s="264" t="s">
        <v>1906</v>
      </c>
      <c r="F3" s="264" t="s">
        <v>1907</v>
      </c>
      <c r="G3" s="264" t="s">
        <v>1908</v>
      </c>
      <c r="H3" s="264" t="s">
        <v>1909</v>
      </c>
      <c r="I3" s="264" t="s">
        <v>1910</v>
      </c>
      <c r="J3" s="264" t="s">
        <v>1911</v>
      </c>
    </row>
    <row r="4" spans="1:10" ht="16" x14ac:dyDescent="0.2">
      <c r="A4" s="264">
        <v>2020</v>
      </c>
      <c r="B4" s="264">
        <v>0</v>
      </c>
      <c r="C4" s="264">
        <v>1.59965</v>
      </c>
      <c r="D4" s="264">
        <v>7.6132600000000004</v>
      </c>
      <c r="E4" s="264">
        <v>3.6472799999999999</v>
      </c>
      <c r="F4" s="264">
        <v>14.0167</v>
      </c>
      <c r="G4" s="264">
        <v>12.6975</v>
      </c>
      <c r="H4" s="264">
        <v>26.9559</v>
      </c>
      <c r="I4" s="264">
        <v>0</v>
      </c>
      <c r="J4" s="264">
        <v>-6.4383600000000003</v>
      </c>
    </row>
    <row r="5" spans="1:10" x14ac:dyDescent="0.2">
      <c r="A5" s="29"/>
    </row>
    <row r="7" spans="1:10" ht="32" x14ac:dyDescent="0.2">
      <c r="A7" s="174" t="s">
        <v>2077</v>
      </c>
      <c r="B7" s="6" t="s">
        <v>2078</v>
      </c>
    </row>
    <row r="8" spans="1:10" x14ac:dyDescent="0.2">
      <c r="A8" s="176">
        <v>0.45</v>
      </c>
    </row>
    <row r="9" spans="1:10" x14ac:dyDescent="0.2">
      <c r="A9" s="73" t="s">
        <v>1902</v>
      </c>
      <c r="B9" s="172"/>
    </row>
    <row r="10" spans="1:10" x14ac:dyDescent="0.2">
      <c r="A10" s="45">
        <v>2030</v>
      </c>
    </row>
    <row r="11" spans="1:10" x14ac:dyDescent="0.2">
      <c r="A11" s="29" t="s">
        <v>1330</v>
      </c>
    </row>
    <row r="12" spans="1:10" x14ac:dyDescent="0.2">
      <c r="A12" s="45" t="str">
        <f>IFERROR(_xlfn.CONCAT(A8*100,"%", " below 2005 Baseline by ", A10),"")</f>
        <v>45% below 2005 Baseline by 2030</v>
      </c>
    </row>
    <row r="13" spans="1:10" x14ac:dyDescent="0.2">
      <c r="A13" s="29" t="s">
        <v>1334</v>
      </c>
    </row>
    <row r="14" spans="1:10" x14ac:dyDescent="0.2">
      <c r="A14" s="45" t="s">
        <v>2191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9" sqref="H9"/>
    </sheetView>
  </sheetViews>
  <sheetFormatPr baseColWidth="10" defaultColWidth="12.6640625" defaultRowHeight="15" customHeight="1" x14ac:dyDescent="0.15"/>
  <cols>
    <col min="1" max="1" width="18.1640625" style="70" customWidth="1"/>
    <col min="2" max="2" width="15.6640625" style="70" customWidth="1"/>
    <col min="3" max="3" width="13.6640625" style="70" customWidth="1"/>
    <col min="4" max="4" width="15.83203125" style="70" customWidth="1"/>
    <col min="5" max="5" width="15.6640625" style="70" customWidth="1"/>
    <col min="6" max="7" width="21" style="70" customWidth="1"/>
    <col min="8" max="8" width="11.6640625" style="70" customWidth="1"/>
    <col min="9" max="9" width="27.6640625" style="70" customWidth="1"/>
    <col min="10" max="10" width="14.1640625" style="70" customWidth="1"/>
    <col min="11" max="11" width="10.33203125" style="70" customWidth="1"/>
    <col min="12" max="12" width="7.6640625" style="70" customWidth="1"/>
    <col min="13" max="13" width="16.83203125" style="70" customWidth="1"/>
    <col min="14" max="26" width="7.6640625" style="70" customWidth="1"/>
    <col min="27" max="30" width="12.6640625" style="70" customWidth="1"/>
    <col min="31" max="16384" width="12.6640625" style="70"/>
  </cols>
  <sheetData>
    <row r="1" spans="1:26" x14ac:dyDescent="0.2">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
      <c r="A2" s="69"/>
      <c r="B2" s="71">
        <v>2005</v>
      </c>
      <c r="C2" s="71" t="s">
        <v>1879</v>
      </c>
      <c r="D2" s="71" t="s">
        <v>1880</v>
      </c>
      <c r="E2" s="71" t="s">
        <v>1881</v>
      </c>
      <c r="F2" s="71" t="s">
        <v>1882</v>
      </c>
      <c r="G2" s="71" t="s">
        <v>1883</v>
      </c>
      <c r="H2" s="72" t="s">
        <v>2076</v>
      </c>
      <c r="I2" s="71" t="s">
        <v>1884</v>
      </c>
      <c r="J2" s="71" t="s">
        <v>1885</v>
      </c>
      <c r="K2" s="69" t="s">
        <v>1886</v>
      </c>
      <c r="L2" s="69"/>
      <c r="M2" s="69" t="s">
        <v>1887</v>
      </c>
      <c r="N2" s="69"/>
      <c r="O2" s="69"/>
      <c r="P2" s="69"/>
      <c r="Q2" s="69"/>
      <c r="R2" s="69"/>
      <c r="S2" s="69"/>
      <c r="T2" s="69"/>
      <c r="U2" s="69"/>
      <c r="V2" s="69"/>
      <c r="W2" s="69"/>
      <c r="X2" s="69"/>
      <c r="Y2" s="69"/>
      <c r="Z2" s="69"/>
    </row>
    <row r="3" spans="1:26" x14ac:dyDescent="0.2">
      <c r="A3" s="73" t="s">
        <v>1862</v>
      </c>
      <c r="B3" s="119">
        <f>'State 2005 Data'!J5</f>
        <v>4.9531170055089788</v>
      </c>
      <c r="C3" s="74">
        <f>E28</f>
        <v>3.6472799999999999</v>
      </c>
      <c r="D3" s="75">
        <v>0.55000000000000004</v>
      </c>
      <c r="E3" s="75">
        <v>0.4</v>
      </c>
      <c r="F3" s="120">
        <f t="shared" ref="F3:G9" si="0">$C3*(1-D3)</f>
        <v>1.6412759999999997</v>
      </c>
      <c r="G3" s="120">
        <f t="shared" si="0"/>
        <v>2.1883679999999996</v>
      </c>
      <c r="H3" s="69"/>
      <c r="I3" s="76">
        <f t="shared" ref="I3:I11" si="1">1-F3/$B3</f>
        <v>0.66863774908314655</v>
      </c>
      <c r="J3" s="76">
        <f t="shared" ref="J3:J11" si="2">1-G3/$B3</f>
        <v>0.5581836654441954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x14ac:dyDescent="0.2">
      <c r="A4" s="73" t="s">
        <v>1028</v>
      </c>
      <c r="B4" s="119">
        <f>'State 2005 Data'!J6</f>
        <v>32.660987663503803</v>
      </c>
      <c r="C4" s="74">
        <f>G28</f>
        <v>12.6975</v>
      </c>
      <c r="D4" s="75">
        <v>0.89</v>
      </c>
      <c r="E4" s="75">
        <v>0.66</v>
      </c>
      <c r="F4" s="120">
        <f t="shared" si="0"/>
        <v>1.3967249999999998</v>
      </c>
      <c r="G4" s="120">
        <f t="shared" si="0"/>
        <v>4.3171499999999998</v>
      </c>
      <c r="H4" s="69"/>
      <c r="I4" s="76">
        <f t="shared" si="1"/>
        <v>0.95723567779425311</v>
      </c>
      <c r="J4" s="76">
        <f t="shared" si="2"/>
        <v>0.86781936772769153</v>
      </c>
      <c r="K4" s="69" t="str">
        <f t="shared" si="3"/>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x14ac:dyDescent="0.2">
      <c r="A5" s="73" t="s">
        <v>1863</v>
      </c>
      <c r="B5" s="119">
        <f>'State 2005 Data'!J7</f>
        <v>19.123861321281314</v>
      </c>
      <c r="C5" s="121">
        <f>H28</f>
        <v>26.9559</v>
      </c>
      <c r="D5" s="75">
        <v>0.41</v>
      </c>
      <c r="E5" s="75">
        <v>0.33</v>
      </c>
      <c r="F5" s="120">
        <f t="shared" si="0"/>
        <v>15.903981000000002</v>
      </c>
      <c r="G5" s="120">
        <f t="shared" si="0"/>
        <v>18.060452999999999</v>
      </c>
      <c r="H5" s="69"/>
      <c r="I5" s="76">
        <f>1-F5/$B5</f>
        <v>0.16836977988844659</v>
      </c>
      <c r="J5" s="76">
        <f t="shared" si="2"/>
        <v>5.5606360212303918E-2</v>
      </c>
      <c r="K5" s="69" t="str">
        <f t="shared" si="3"/>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x14ac:dyDescent="0.2">
      <c r="A6" s="73" t="s">
        <v>1864</v>
      </c>
      <c r="B6" s="119">
        <f>'State 2005 Data'!J8</f>
        <v>16.307886959943442</v>
      </c>
      <c r="C6" s="121">
        <f>F28</f>
        <v>14.0167</v>
      </c>
      <c r="D6" s="75">
        <v>0.48</v>
      </c>
      <c r="E6" s="75">
        <v>0.27</v>
      </c>
      <c r="F6" s="120">
        <f>$C6*(1-D6)</f>
        <v>7.2886839999999999</v>
      </c>
      <c r="G6" s="120">
        <f t="shared" si="0"/>
        <v>10.232191</v>
      </c>
      <c r="H6" s="69"/>
      <c r="I6" s="76">
        <f t="shared" si="1"/>
        <v>0.55305773102898192</v>
      </c>
      <c r="J6" s="76">
        <f t="shared" si="2"/>
        <v>0.37256181471376304</v>
      </c>
      <c r="K6" s="69" t="str">
        <f t="shared" si="3"/>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x14ac:dyDescent="0.2">
      <c r="A7" s="73" t="s">
        <v>775</v>
      </c>
      <c r="B7" s="119">
        <f>'State 2005 Data'!J9</f>
        <v>7.3467290162071146</v>
      </c>
      <c r="C7" s="121">
        <f>D28</f>
        <v>7.6132600000000004</v>
      </c>
      <c r="D7" s="75">
        <v>0.06</v>
      </c>
      <c r="E7" s="75">
        <v>0.02</v>
      </c>
      <c r="F7" s="120">
        <f t="shared" si="0"/>
        <v>7.1564643999999999</v>
      </c>
      <c r="G7" s="120">
        <f t="shared" si="0"/>
        <v>7.4609947999999999</v>
      </c>
      <c r="H7" s="69"/>
      <c r="I7" s="76">
        <f t="shared" si="1"/>
        <v>2.5897867716011436E-2</v>
      </c>
      <c r="J7" s="76">
        <f t="shared" si="2"/>
        <v>-1.5553286849264714E-2</v>
      </c>
      <c r="K7" s="69" t="str">
        <f t="shared" si="3"/>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x14ac:dyDescent="0.2">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x14ac:dyDescent="0.2">
      <c r="A9" s="73" t="s">
        <v>1866</v>
      </c>
      <c r="B9" s="119">
        <f>'State 2005 Data'!J11</f>
        <v>1.5819243221093799</v>
      </c>
      <c r="C9" s="121">
        <f>C28</f>
        <v>1.59965</v>
      </c>
      <c r="D9" s="75">
        <v>0.06</v>
      </c>
      <c r="E9" s="75">
        <v>0.02</v>
      </c>
      <c r="F9" s="120">
        <f t="shared" si="0"/>
        <v>1.503671</v>
      </c>
      <c r="G9" s="120">
        <f t="shared" si="0"/>
        <v>1.5676570000000001</v>
      </c>
      <c r="H9" s="69"/>
      <c r="I9" s="76">
        <f t="shared" si="1"/>
        <v>4.9467171732358817E-2</v>
      </c>
      <c r="J9" s="76">
        <f t="shared" si="2"/>
        <v>9.0189662741612109E-3</v>
      </c>
      <c r="K9" s="69" t="str">
        <f t="shared" si="3"/>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x14ac:dyDescent="0.2">
      <c r="A10" s="73" t="s">
        <v>1869</v>
      </c>
      <c r="B10" s="122">
        <f>SUM(B3:B9)</f>
        <v>75.53614628855405</v>
      </c>
      <c r="C10" s="122">
        <f>SUM(C3:C9)</f>
        <v>60.091929999999991</v>
      </c>
      <c r="D10" s="76">
        <f>1-F10/$C10</f>
        <v>0.52651809652311032</v>
      </c>
      <c r="E10" s="76">
        <f>1-G10/$C10</f>
        <v>0.37781239843686165</v>
      </c>
      <c r="F10" s="120">
        <f>SUM(F3:F9)</f>
        <v>28.452441400000005</v>
      </c>
      <c r="G10" s="120">
        <f>SUM(G3:G9)</f>
        <v>37.388453799999994</v>
      </c>
      <c r="H10" s="175">
        <f>IFERROR(B10*(1-'Unique State Inputs'!A$8),"")</f>
        <v>41.544880458704732</v>
      </c>
      <c r="I10" s="76">
        <f t="shared" si="1"/>
        <v>0.6233268071247714</v>
      </c>
      <c r="J10" s="76">
        <f t="shared" si="2"/>
        <v>0.50502566470397969</v>
      </c>
      <c r="K10" s="69" t="str">
        <f t="shared" si="3"/>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x14ac:dyDescent="0.2">
      <c r="A11" s="73" t="s">
        <v>1871</v>
      </c>
      <c r="B11" s="122">
        <f>SUM(B3:B9)-B8</f>
        <v>81.974506288554053</v>
      </c>
      <c r="C11" s="122">
        <f>SUM(C3:C9)-C8</f>
        <v>66.530289999999994</v>
      </c>
      <c r="D11" s="76">
        <f>1-F11/$C11</f>
        <v>0.47556516888773503</v>
      </c>
      <c r="E11" s="76">
        <f>1-G11/$C11</f>
        <v>0.34125022151564344</v>
      </c>
      <c r="F11" s="120">
        <f>F10-F8</f>
        <v>34.890801400000008</v>
      </c>
      <c r="G11" s="120">
        <f>G10-G8</f>
        <v>43.826813799999996</v>
      </c>
      <c r="H11" s="175">
        <f>IFERROR(B11*(1-'Unique State Inputs'!A$8),"")</f>
        <v>45.08597845870473</v>
      </c>
      <c r="I11" s="76">
        <f t="shared" si="1"/>
        <v>0.57437009407311623</v>
      </c>
      <c r="J11" s="76">
        <f t="shared" si="2"/>
        <v>0.46536044211443517</v>
      </c>
      <c r="K11" s="69" t="str">
        <f t="shared" si="3"/>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x14ac:dyDescent="0.2">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
      <c r="K26" s="69"/>
      <c r="L26" s="69"/>
      <c r="M26" s="69"/>
      <c r="N26" s="69"/>
      <c r="O26" s="69"/>
      <c r="P26" s="69"/>
      <c r="Q26" s="69"/>
      <c r="R26" s="69"/>
      <c r="S26" s="69"/>
      <c r="T26" s="69"/>
      <c r="U26" s="69"/>
      <c r="V26" s="69"/>
      <c r="W26" s="69"/>
      <c r="X26" s="69"/>
      <c r="Y26" s="69"/>
      <c r="Z26" s="69"/>
    </row>
    <row r="27" spans="1:26" ht="15.75" customHeight="1" x14ac:dyDescent="0.2">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
      <c r="A28" s="112">
        <f>'Unique State Inputs'!A4</f>
        <v>2020</v>
      </c>
      <c r="B28" s="112">
        <f>'Unique State Inputs'!B4</f>
        <v>0</v>
      </c>
      <c r="C28" s="112">
        <f>'Unique State Inputs'!C4</f>
        <v>1.59965</v>
      </c>
      <c r="D28" s="112">
        <f>'Unique State Inputs'!D4</f>
        <v>7.6132600000000004</v>
      </c>
      <c r="E28" s="112">
        <f>'Unique State Inputs'!E4</f>
        <v>3.6472799999999999</v>
      </c>
      <c r="F28" s="112">
        <f>'Unique State Inputs'!F4</f>
        <v>14.0167</v>
      </c>
      <c r="G28" s="112">
        <f>'Unique State Inputs'!G4</f>
        <v>12.6975</v>
      </c>
      <c r="H28" s="112">
        <f>'Unique State Inputs'!H4</f>
        <v>26.9559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abSelected="1" topLeftCell="G1" zoomScale="84" zoomScaleNormal="70" workbookViewId="0">
      <pane ySplit="1" topLeftCell="A2" activePane="bottomLeft" state="frozen"/>
      <selection pane="bottomLeft" activeCell="L7" sqref="L7"/>
    </sheetView>
  </sheetViews>
  <sheetFormatPr baseColWidth="10" defaultColWidth="9.1640625" defaultRowHeight="15" x14ac:dyDescent="0.2"/>
  <cols>
    <col min="1" max="1" width="37.33203125" style="116" customWidth="1"/>
    <col min="2" max="2" width="27.33203125" style="116" customWidth="1"/>
    <col min="3" max="3" width="9" style="116" customWidth="1"/>
    <col min="4" max="4" width="18.6640625" style="116" customWidth="1"/>
    <col min="5" max="5" width="18.1640625" style="116" customWidth="1"/>
    <col min="6" max="6" width="34.1640625" style="116" customWidth="1"/>
    <col min="7" max="7" width="95" style="116" customWidth="1"/>
    <col min="8" max="8" width="37.33203125" style="116" customWidth="1"/>
    <col min="9" max="9" width="34.33203125" style="116" customWidth="1"/>
    <col min="10" max="10" width="25.33203125" style="116" customWidth="1"/>
    <col min="11" max="11" width="11.1640625" style="116" customWidth="1"/>
    <col min="12" max="13" width="16" style="116" customWidth="1"/>
    <col min="14" max="14" width="37.33203125" style="116" customWidth="1"/>
    <col min="15" max="15" width="29.83203125" style="116" customWidth="1"/>
    <col min="16" max="16" width="11.1640625" style="116" customWidth="1"/>
    <col min="17" max="18" width="16" style="116" customWidth="1"/>
    <col min="19" max="19" width="37.33203125" style="116" customWidth="1"/>
    <col min="20" max="23" width="9.1640625" style="116" customWidth="1"/>
    <col min="24" max="16384" width="9.1640625" style="116"/>
  </cols>
  <sheetData>
    <row r="1" spans="1:19" s="105" customFormat="1" ht="32" customHeight="1" x14ac:dyDescent="0.2">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4" customHeight="1" x14ac:dyDescent="0.2">
      <c r="A2" s="26" t="s">
        <v>1335</v>
      </c>
      <c r="B2" s="262" t="s">
        <v>1336</v>
      </c>
      <c r="C2" s="65">
        <v>1</v>
      </c>
      <c r="D2" s="262" t="s">
        <v>1337</v>
      </c>
      <c r="E2" s="262" t="s">
        <v>1338</v>
      </c>
      <c r="F2" s="262" t="s">
        <v>1275</v>
      </c>
      <c r="G2" s="262" t="s">
        <v>1339</v>
      </c>
      <c r="H2" s="262"/>
      <c r="I2" s="262"/>
      <c r="J2" s="93" t="s">
        <v>1340</v>
      </c>
      <c r="K2" s="93">
        <v>2030</v>
      </c>
      <c r="L2" s="95">
        <f>'Target Calculations'!F10</f>
        <v>28.452441400000005</v>
      </c>
      <c r="M2" s="95">
        <f>'Target Calculations'!G10</f>
        <v>37.388453799999994</v>
      </c>
      <c r="N2" s="93" t="str">
        <f>'Target Calculations'!K10</f>
        <v>In a scenario limiting global warming to 1.5 °C, New Mexico would need to cut its total (including land use) emissions by 51 to 62 percent of 2005 levels.</v>
      </c>
      <c r="O2" s="113" t="str">
        <f>O3</f>
        <v>45% below 2005 Baseline by 2030</v>
      </c>
      <c r="P2" s="93">
        <f>P3</f>
        <v>2030</v>
      </c>
      <c r="Q2" s="95">
        <f>'Target Calculations'!H10</f>
        <v>41.544880458704732</v>
      </c>
      <c r="R2" s="95">
        <f>Q2</f>
        <v>41.544880458704732</v>
      </c>
      <c r="S2" s="113" t="str">
        <f>S3</f>
        <v>Example: New Mexico's governor signed an executive order that set a goal of reducing emissions 45% below the 2005 baseline by 2030.</v>
      </c>
    </row>
    <row r="3" spans="1:19" ht="64" customHeight="1" x14ac:dyDescent="0.2">
      <c r="A3" s="26" t="s">
        <v>1335</v>
      </c>
      <c r="B3" s="262" t="s">
        <v>1341</v>
      </c>
      <c r="C3" s="25">
        <v>1</v>
      </c>
      <c r="D3" s="26" t="s">
        <v>1337</v>
      </c>
      <c r="E3" s="26" t="s">
        <v>1338</v>
      </c>
      <c r="F3" s="262" t="s">
        <v>1275</v>
      </c>
      <c r="G3" s="262" t="s">
        <v>1342</v>
      </c>
      <c r="H3" s="262"/>
      <c r="I3" s="262"/>
      <c r="J3" s="93" t="s">
        <v>1340</v>
      </c>
      <c r="K3" s="93">
        <v>2030</v>
      </c>
      <c r="L3" s="95">
        <f>'Target Calculations'!F11</f>
        <v>34.890801400000008</v>
      </c>
      <c r="M3" s="95">
        <f>'Target Calculations'!G11</f>
        <v>43.826813799999996</v>
      </c>
      <c r="N3" s="93" t="str">
        <f>'Target Calculations'!K11</f>
        <v>In a scenario limiting global warming to 1.5 °C, New Mexico would need to cut its total (excluding land use) emissions by 47 to 57 percent of 2005 levels.</v>
      </c>
      <c r="O3" s="96" t="str">
        <f>'Unique State Inputs'!A12</f>
        <v>45% below 2005 Baseline by 2030</v>
      </c>
      <c r="P3" s="93">
        <f>'Unique State Inputs'!A10</f>
        <v>2030</v>
      </c>
      <c r="Q3" s="95">
        <f>'Target Calculations'!H11</f>
        <v>45.08597845870473</v>
      </c>
      <c r="R3" s="95">
        <f>Q3</f>
        <v>45.08597845870473</v>
      </c>
      <c r="S3" s="96" t="str">
        <f>'Unique State Inputs'!A14</f>
        <v>Example: New Mexico's governor signed an executive order that set a goal of reducing emissions 45% below the 2005 baseline by 2030.</v>
      </c>
    </row>
    <row r="4" spans="1:19" ht="80" customHeight="1" x14ac:dyDescent="0.2">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 customHeight="1" x14ac:dyDescent="0.2">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 customHeight="1" x14ac:dyDescent="0.2">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6" customHeight="1" x14ac:dyDescent="0.2">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6" customHeight="1" x14ac:dyDescent="0.2">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str">
        <f>'Target Calculations'!K3</f>
        <v>In a scenario limiting global warming to 1.5 °C, New Mexico would need to cut its buildings emissions by 56 to 67 percent of 2005 levels.</v>
      </c>
      <c r="O9" s="93"/>
      <c r="P9" s="93"/>
      <c r="Q9" s="93"/>
      <c r="R9" s="93"/>
      <c r="S9" s="93"/>
    </row>
    <row r="10" spans="1:19" ht="16" customHeight="1" x14ac:dyDescent="0.2">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
      <c r="A11" s="26" t="s">
        <v>1335</v>
      </c>
      <c r="B11" s="26" t="s">
        <v>1029</v>
      </c>
      <c r="C11" s="65">
        <v>1</v>
      </c>
      <c r="D11" s="262" t="s">
        <v>1337</v>
      </c>
      <c r="E11" s="262" t="s">
        <v>1338</v>
      </c>
      <c r="F11" s="262" t="s">
        <v>1275</v>
      </c>
      <c r="G11" s="262" t="s">
        <v>1364</v>
      </c>
      <c r="H11" s="262"/>
      <c r="I11" s="262"/>
      <c r="J11" s="93" t="s">
        <v>1340</v>
      </c>
      <c r="K11" s="93">
        <v>2030</v>
      </c>
      <c r="L11" s="95">
        <f>'Target Calculations'!F4</f>
        <v>1.3967249999999998</v>
      </c>
      <c r="M11" s="95">
        <f>'Target Calculations'!G4</f>
        <v>4.3171499999999998</v>
      </c>
      <c r="N11" s="93" t="str">
        <f>'Target Calculations'!K4</f>
        <v>In a scenario limiting global warming to 1.5 °C, New Mexico would need to cut its electricity emissions by 87 to 96 percent of 2005 levels.</v>
      </c>
      <c r="O11" s="93"/>
      <c r="P11" s="93"/>
      <c r="Q11" s="93"/>
      <c r="R11" s="93"/>
      <c r="S11" s="93"/>
    </row>
    <row r="12" spans="1:19" ht="48" customHeight="1" x14ac:dyDescent="0.2">
      <c r="A12" s="26" t="s">
        <v>1335</v>
      </c>
      <c r="B12" s="26" t="s">
        <v>754</v>
      </c>
      <c r="C12" s="65">
        <v>1</v>
      </c>
      <c r="D12" s="262" t="s">
        <v>1337</v>
      </c>
      <c r="E12" s="262" t="s">
        <v>1338</v>
      </c>
      <c r="F12" s="262" t="s">
        <v>1275</v>
      </c>
      <c r="G12" s="262" t="s">
        <v>1365</v>
      </c>
      <c r="H12" s="262"/>
      <c r="I12" s="262"/>
      <c r="J12" s="93" t="s">
        <v>1340</v>
      </c>
      <c r="K12" s="93">
        <v>2030</v>
      </c>
      <c r="L12" s="95">
        <f>'Target Calculations'!F5</f>
        <v>15.903981000000002</v>
      </c>
      <c r="M12" s="95">
        <f>'Target Calculations'!G5</f>
        <v>18.060452999999999</v>
      </c>
      <c r="N12" s="93" t="str">
        <f>'Target Calculations'!K5</f>
        <v>In a scenario limiting global warming to 1.5 °C, New Mexico would need to cut its industry emissions by 6 to 17 percent of 2005 levels.</v>
      </c>
      <c r="O12" s="93"/>
      <c r="P12" s="93"/>
      <c r="Q12" s="93"/>
      <c r="R12" s="93"/>
      <c r="S12" s="93"/>
    </row>
    <row r="13" spans="1:19" ht="16" customHeight="1" x14ac:dyDescent="0.2">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4" customHeight="1" x14ac:dyDescent="0.2">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str">
        <f>'Target Calculations'!K6</f>
        <v>In a scenario limiting global warming to 1.5 °C, New Mexico would need to cut its transportation emissions by 37 to 55 percent of 2005 levels.</v>
      </c>
      <c r="O14" s="93"/>
      <c r="P14" s="93"/>
      <c r="Q14" s="93"/>
      <c r="R14" s="93"/>
      <c r="S14" s="93"/>
    </row>
    <row r="15" spans="1:19" ht="17" customHeight="1" thickBot="1" x14ac:dyDescent="0.25">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6" customHeight="1" x14ac:dyDescent="0.2">
      <c r="A16" s="26" t="s">
        <v>1370</v>
      </c>
      <c r="B16" s="26" t="s">
        <v>1371</v>
      </c>
      <c r="C16" s="65">
        <v>1</v>
      </c>
      <c r="D16" s="262" t="s">
        <v>1337</v>
      </c>
      <c r="E16" s="262" t="s">
        <v>1338</v>
      </c>
      <c r="F16" s="262" t="s">
        <v>1275</v>
      </c>
      <c r="G16" s="262" t="s">
        <v>1372</v>
      </c>
      <c r="H16" s="262"/>
      <c r="I16" s="262"/>
    </row>
    <row r="17" spans="1:19" ht="16" customHeight="1" x14ac:dyDescent="0.2">
      <c r="A17" s="26" t="s">
        <v>1370</v>
      </c>
      <c r="B17" s="26" t="s">
        <v>332</v>
      </c>
      <c r="C17" s="65">
        <v>1</v>
      </c>
      <c r="D17" s="262" t="s">
        <v>1337</v>
      </c>
      <c r="E17" s="262" t="s">
        <v>1338</v>
      </c>
      <c r="F17" s="262" t="s">
        <v>1275</v>
      </c>
      <c r="G17" s="262" t="s">
        <v>1373</v>
      </c>
      <c r="H17" s="262"/>
      <c r="I17" s="262"/>
    </row>
    <row r="18" spans="1:19" ht="16" customHeight="1" x14ac:dyDescent="0.2">
      <c r="A18" s="26" t="s">
        <v>1370</v>
      </c>
      <c r="B18" s="26" t="s">
        <v>334</v>
      </c>
      <c r="C18" s="65">
        <v>1</v>
      </c>
      <c r="D18" s="262" t="s">
        <v>1337</v>
      </c>
      <c r="E18" s="262" t="s">
        <v>1338</v>
      </c>
      <c r="F18" s="262" t="s">
        <v>1275</v>
      </c>
      <c r="G18" s="262" t="s">
        <v>1374</v>
      </c>
      <c r="H18" s="262"/>
      <c r="I18" s="262"/>
    </row>
    <row r="19" spans="1:19" ht="16" customHeight="1" x14ac:dyDescent="0.2">
      <c r="A19" s="26" t="s">
        <v>1370</v>
      </c>
      <c r="B19" s="26" t="s">
        <v>1375</v>
      </c>
      <c r="C19" s="65">
        <v>1</v>
      </c>
      <c r="D19" s="262" t="s">
        <v>1337</v>
      </c>
      <c r="E19" s="262" t="s">
        <v>1338</v>
      </c>
      <c r="F19" s="262" t="s">
        <v>1275</v>
      </c>
      <c r="G19" s="262" t="s">
        <v>1376</v>
      </c>
      <c r="H19" s="262"/>
      <c r="I19" s="262"/>
    </row>
    <row r="20" spans="1:19" ht="16" customHeight="1" x14ac:dyDescent="0.2">
      <c r="A20" s="26" t="s">
        <v>1370</v>
      </c>
      <c r="B20" s="26" t="s">
        <v>324</v>
      </c>
      <c r="C20" s="65">
        <v>1</v>
      </c>
      <c r="D20" s="262" t="s">
        <v>1337</v>
      </c>
      <c r="E20" s="262" t="s">
        <v>1338</v>
      </c>
      <c r="F20" s="262" t="s">
        <v>1277</v>
      </c>
      <c r="G20" s="262" t="s">
        <v>1377</v>
      </c>
      <c r="H20" s="262"/>
      <c r="I20" s="262"/>
    </row>
    <row r="21" spans="1:19" ht="16" customHeight="1" x14ac:dyDescent="0.2">
      <c r="A21" s="26" t="s">
        <v>1370</v>
      </c>
      <c r="B21" s="26" t="s">
        <v>321</v>
      </c>
      <c r="C21" s="65">
        <v>1</v>
      </c>
      <c r="D21" s="262" t="s">
        <v>1337</v>
      </c>
      <c r="E21" s="262" t="s">
        <v>1338</v>
      </c>
      <c r="F21" s="262" t="s">
        <v>1277</v>
      </c>
      <c r="G21" s="262" t="s">
        <v>1378</v>
      </c>
      <c r="H21" s="262"/>
      <c r="I21" s="262"/>
    </row>
    <row r="22" spans="1:19" ht="16" customHeight="1" x14ac:dyDescent="0.2">
      <c r="A22" s="26" t="s">
        <v>1370</v>
      </c>
      <c r="B22" s="26" t="s">
        <v>328</v>
      </c>
      <c r="C22" s="65">
        <v>1</v>
      </c>
      <c r="D22" s="262" t="s">
        <v>1337</v>
      </c>
      <c r="E22" s="262" t="s">
        <v>1338</v>
      </c>
      <c r="F22" s="262" t="s">
        <v>1277</v>
      </c>
      <c r="G22" s="262" t="s">
        <v>1379</v>
      </c>
      <c r="H22" s="262"/>
      <c r="I22" s="262"/>
    </row>
    <row r="23" spans="1:19" ht="16" customHeight="1" x14ac:dyDescent="0.2">
      <c r="A23" s="26" t="s">
        <v>1370</v>
      </c>
      <c r="B23" s="26" t="s">
        <v>330</v>
      </c>
      <c r="C23" s="65">
        <v>1</v>
      </c>
      <c r="D23" s="262" t="s">
        <v>1337</v>
      </c>
      <c r="E23" s="262" t="s">
        <v>1338</v>
      </c>
      <c r="F23" s="262" t="s">
        <v>1277</v>
      </c>
      <c r="G23" s="262" t="s">
        <v>1380</v>
      </c>
      <c r="H23" s="262"/>
      <c r="I23" s="262"/>
    </row>
    <row r="24" spans="1:19" ht="16" customHeight="1" x14ac:dyDescent="0.2">
      <c r="A24" s="26" t="s">
        <v>1370</v>
      </c>
      <c r="B24" s="26" t="s">
        <v>319</v>
      </c>
      <c r="C24" s="65">
        <v>1</v>
      </c>
      <c r="D24" s="262" t="s">
        <v>1337</v>
      </c>
      <c r="E24" s="262" t="s">
        <v>1338</v>
      </c>
      <c r="F24" s="262" t="s">
        <v>1275</v>
      </c>
      <c r="G24" s="262" t="s">
        <v>1381</v>
      </c>
      <c r="H24" s="262"/>
      <c r="I24" s="262"/>
    </row>
    <row r="25" spans="1:19" ht="16" customHeight="1" x14ac:dyDescent="0.2">
      <c r="A25" s="26" t="s">
        <v>1370</v>
      </c>
      <c r="B25" s="26" t="s">
        <v>309</v>
      </c>
      <c r="C25" s="65">
        <v>1</v>
      </c>
      <c r="D25" s="262" t="s">
        <v>1337</v>
      </c>
      <c r="E25" s="262" t="s">
        <v>1338</v>
      </c>
      <c r="F25" s="262" t="s">
        <v>1277</v>
      </c>
      <c r="G25" s="262" t="s">
        <v>1382</v>
      </c>
      <c r="H25" s="262"/>
      <c r="I25" s="262"/>
    </row>
    <row r="26" spans="1:19" ht="16" customHeight="1" x14ac:dyDescent="0.2">
      <c r="A26" s="26" t="s">
        <v>1370</v>
      </c>
      <c r="B26" s="26" t="s">
        <v>326</v>
      </c>
      <c r="C26" s="65">
        <v>1</v>
      </c>
      <c r="D26" s="262" t="s">
        <v>1337</v>
      </c>
      <c r="E26" s="262" t="s">
        <v>1338</v>
      </c>
      <c r="F26" s="262" t="s">
        <v>1275</v>
      </c>
      <c r="G26" s="262" t="s">
        <v>1383</v>
      </c>
      <c r="H26" s="262"/>
      <c r="I26" s="262"/>
    </row>
    <row r="27" spans="1:19" ht="17" customHeight="1" thickBot="1" x14ac:dyDescent="0.25">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 customHeight="1" x14ac:dyDescent="0.2">
      <c r="A28" s="26" t="s">
        <v>1385</v>
      </c>
      <c r="B28" s="26" t="s">
        <v>1343</v>
      </c>
      <c r="C28" s="65">
        <v>1</v>
      </c>
      <c r="D28" s="262" t="s">
        <v>1344</v>
      </c>
      <c r="E28" s="262" t="s">
        <v>1345</v>
      </c>
      <c r="F28" s="262" t="s">
        <v>1275</v>
      </c>
      <c r="G28" s="262" t="s">
        <v>1386</v>
      </c>
      <c r="H28" s="262" t="s">
        <v>1387</v>
      </c>
      <c r="I28" s="262" t="s">
        <v>1388</v>
      </c>
    </row>
    <row r="29" spans="1:19" ht="96" customHeight="1" x14ac:dyDescent="0.2">
      <c r="A29" s="26" t="s">
        <v>1385</v>
      </c>
      <c r="B29" s="26" t="s">
        <v>1389</v>
      </c>
      <c r="C29" s="65">
        <v>1</v>
      </c>
      <c r="D29" s="262" t="s">
        <v>1344</v>
      </c>
      <c r="E29" s="262" t="s">
        <v>1345</v>
      </c>
      <c r="F29" s="262" t="s">
        <v>1275</v>
      </c>
      <c r="G29" s="262" t="s">
        <v>1390</v>
      </c>
      <c r="H29" s="262" t="s">
        <v>1391</v>
      </c>
      <c r="I29" s="262" t="s">
        <v>1392</v>
      </c>
    </row>
    <row r="30" spans="1:19" ht="48" customHeight="1" x14ac:dyDescent="0.2">
      <c r="A30" s="26" t="s">
        <v>1385</v>
      </c>
      <c r="B30" s="26" t="s">
        <v>1393</v>
      </c>
      <c r="C30" s="65">
        <v>1</v>
      </c>
      <c r="D30" s="262" t="s">
        <v>1344</v>
      </c>
      <c r="E30" s="262" t="s">
        <v>1345</v>
      </c>
      <c r="F30" s="262" t="s">
        <v>1275</v>
      </c>
      <c r="G30" s="262" t="s">
        <v>1394</v>
      </c>
      <c r="H30" s="262" t="s">
        <v>1395</v>
      </c>
      <c r="I30" s="262" t="s">
        <v>1396</v>
      </c>
    </row>
    <row r="31" spans="1:19" ht="17" customHeight="1" thickBot="1" x14ac:dyDescent="0.25">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 customHeight="1" x14ac:dyDescent="0.2">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 customHeight="1" x14ac:dyDescent="0.2">
      <c r="A33" s="26" t="s">
        <v>1398</v>
      </c>
      <c r="B33" s="26" t="s">
        <v>776</v>
      </c>
      <c r="C33" s="65">
        <v>1</v>
      </c>
      <c r="D33" s="262" t="s">
        <v>1337</v>
      </c>
      <c r="E33" s="262" t="s">
        <v>1400</v>
      </c>
      <c r="F33" s="262" t="s">
        <v>1275</v>
      </c>
      <c r="G33" s="262" t="s">
        <v>1359</v>
      </c>
      <c r="H33" s="262"/>
      <c r="I33" s="262"/>
    </row>
    <row r="34" spans="1:19" ht="16" customHeight="1" x14ac:dyDescent="0.2">
      <c r="A34" s="26" t="s">
        <v>1398</v>
      </c>
      <c r="B34" s="26" t="s">
        <v>1360</v>
      </c>
      <c r="C34" s="65">
        <v>1</v>
      </c>
      <c r="D34" s="262" t="s">
        <v>1337</v>
      </c>
      <c r="E34" s="262" t="s">
        <v>1400</v>
      </c>
      <c r="F34" s="262" t="s">
        <v>1275</v>
      </c>
      <c r="G34" s="262" t="s">
        <v>1361</v>
      </c>
      <c r="H34" s="262"/>
      <c r="I34" s="262"/>
    </row>
    <row r="35" spans="1:19" ht="16" customHeight="1" x14ac:dyDescent="0.2">
      <c r="A35" s="26" t="s">
        <v>1398</v>
      </c>
      <c r="B35" s="26" t="s">
        <v>1362</v>
      </c>
      <c r="C35" s="65">
        <v>1</v>
      </c>
      <c r="D35" s="262" t="s">
        <v>1337</v>
      </c>
      <c r="E35" s="262" t="s">
        <v>1400</v>
      </c>
      <c r="F35" s="262" t="s">
        <v>1275</v>
      </c>
      <c r="G35" s="262" t="s">
        <v>1363</v>
      </c>
      <c r="H35" s="262"/>
      <c r="I35" s="262"/>
    </row>
    <row r="36" spans="1:19" ht="16" customHeight="1" x14ac:dyDescent="0.2">
      <c r="A36" s="26" t="s">
        <v>1398</v>
      </c>
      <c r="B36" s="26" t="s">
        <v>1029</v>
      </c>
      <c r="C36" s="65">
        <v>1</v>
      </c>
      <c r="D36" s="262" t="s">
        <v>1337</v>
      </c>
      <c r="E36" s="262" t="s">
        <v>1400</v>
      </c>
      <c r="F36" s="262" t="s">
        <v>1275</v>
      </c>
      <c r="G36" s="262" t="s">
        <v>1364</v>
      </c>
      <c r="H36" s="262"/>
      <c r="I36" s="262"/>
    </row>
    <row r="37" spans="1:19" ht="16" customHeight="1" x14ac:dyDescent="0.2">
      <c r="A37" s="26" t="s">
        <v>1398</v>
      </c>
      <c r="B37" s="26" t="s">
        <v>754</v>
      </c>
      <c r="C37" s="65">
        <v>1</v>
      </c>
      <c r="D37" s="262" t="s">
        <v>1337</v>
      </c>
      <c r="E37" s="262" t="s">
        <v>1400</v>
      </c>
      <c r="F37" s="262" t="s">
        <v>1275</v>
      </c>
      <c r="G37" s="262" t="s">
        <v>1402</v>
      </c>
      <c r="H37" s="262"/>
      <c r="I37" s="262"/>
    </row>
    <row r="38" spans="1:19" ht="32" customHeight="1" thickBot="1" x14ac:dyDescent="0.25">
      <c r="A38" s="55" t="s">
        <v>1398</v>
      </c>
      <c r="B38" s="55" t="s">
        <v>305</v>
      </c>
      <c r="C38" s="61">
        <v>1</v>
      </c>
      <c r="D38" s="62" t="s">
        <v>1337</v>
      </c>
      <c r="E38" s="62" t="s">
        <v>1400</v>
      </c>
      <c r="F38" s="62" t="s">
        <v>1275</v>
      </c>
      <c r="G38" s="62" t="s">
        <v>1368</v>
      </c>
      <c r="H38" s="62"/>
      <c r="I38" s="62"/>
    </row>
    <row r="39" spans="1:19" ht="17" customHeight="1" thickBot="1" x14ac:dyDescent="0.25">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 customHeight="1" thickBot="1" x14ac:dyDescent="0.25">
      <c r="A40" s="55" t="s">
        <v>1403</v>
      </c>
      <c r="B40" s="55" t="s">
        <v>1407</v>
      </c>
      <c r="C40" s="61">
        <v>1</v>
      </c>
      <c r="D40" s="62" t="s">
        <v>1344</v>
      </c>
      <c r="E40" s="62" t="s">
        <v>1405</v>
      </c>
      <c r="F40" s="62" t="s">
        <v>1279</v>
      </c>
      <c r="G40" s="62" t="s">
        <v>1406</v>
      </c>
      <c r="H40" s="62"/>
      <c r="I40" s="62"/>
    </row>
    <row r="41" spans="1:19" ht="33" customHeight="1" thickBot="1" x14ac:dyDescent="0.25">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 customHeight="1" x14ac:dyDescent="0.2">
      <c r="A42" s="26" t="s">
        <v>1408</v>
      </c>
      <c r="B42" s="53" t="s">
        <v>1413</v>
      </c>
      <c r="C42" s="65">
        <v>1</v>
      </c>
      <c r="D42" s="262" t="s">
        <v>1337</v>
      </c>
      <c r="E42" s="262" t="s">
        <v>1338</v>
      </c>
      <c r="F42" s="262" t="s">
        <v>1280</v>
      </c>
      <c r="G42" s="262" t="s">
        <v>1414</v>
      </c>
      <c r="H42" s="262"/>
      <c r="I42" s="262"/>
    </row>
    <row r="43" spans="1:19" ht="16" customHeight="1" x14ac:dyDescent="0.2">
      <c r="A43" s="26" t="s">
        <v>1408</v>
      </c>
      <c r="B43" s="26" t="s">
        <v>1415</v>
      </c>
      <c r="C43" s="65">
        <v>1</v>
      </c>
      <c r="D43" s="262" t="s">
        <v>1344</v>
      </c>
      <c r="E43" s="262" t="s">
        <v>1345</v>
      </c>
      <c r="F43" s="262" t="s">
        <v>1280</v>
      </c>
      <c r="G43" s="262" t="s">
        <v>1416</v>
      </c>
      <c r="H43" s="262" t="s">
        <v>1417</v>
      </c>
      <c r="I43" s="262" t="s">
        <v>1418</v>
      </c>
    </row>
    <row r="44" spans="1:19" ht="64" customHeight="1" x14ac:dyDescent="0.2">
      <c r="A44" s="26" t="s">
        <v>1408</v>
      </c>
      <c r="B44" s="53" t="s">
        <v>1419</v>
      </c>
      <c r="C44" s="65">
        <v>1</v>
      </c>
      <c r="D44" s="262" t="s">
        <v>1337</v>
      </c>
      <c r="E44" s="262" t="s">
        <v>1338</v>
      </c>
      <c r="F44" s="262" t="s">
        <v>1281</v>
      </c>
      <c r="G44" s="262" t="s">
        <v>1420</v>
      </c>
      <c r="H44" s="262"/>
      <c r="I44" s="262"/>
    </row>
    <row r="45" spans="1:19" ht="32" customHeight="1" x14ac:dyDescent="0.2">
      <c r="A45" s="26" t="s">
        <v>1408</v>
      </c>
      <c r="B45" s="53" t="s">
        <v>1421</v>
      </c>
      <c r="C45" s="65">
        <v>1</v>
      </c>
      <c r="D45" s="262" t="s">
        <v>1337</v>
      </c>
      <c r="E45" s="262" t="s">
        <v>1338</v>
      </c>
      <c r="F45" s="262" t="s">
        <v>1280</v>
      </c>
      <c r="G45" s="262" t="s">
        <v>1422</v>
      </c>
      <c r="H45" s="262"/>
      <c r="I45" s="262"/>
    </row>
    <row r="46" spans="1:19" ht="32" customHeight="1" thickBot="1" x14ac:dyDescent="0.25">
      <c r="A46" s="55" t="s">
        <v>1408</v>
      </c>
      <c r="B46" s="54" t="s">
        <v>1423</v>
      </c>
      <c r="C46" s="61">
        <v>1</v>
      </c>
      <c r="D46" s="62" t="s">
        <v>1344</v>
      </c>
      <c r="E46" s="62" t="s">
        <v>1338</v>
      </c>
      <c r="F46" s="62" t="s">
        <v>1280</v>
      </c>
      <c r="G46" s="62" t="s">
        <v>1424</v>
      </c>
      <c r="H46" s="62" t="s">
        <v>1425</v>
      </c>
      <c r="I46" s="62" t="s">
        <v>1426</v>
      </c>
    </row>
    <row r="47" spans="1:19" ht="113" customHeight="1" thickBot="1" x14ac:dyDescent="0.25">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 customHeight="1" x14ac:dyDescent="0.2">
      <c r="A48" s="26" t="s">
        <v>1427</v>
      </c>
      <c r="B48" s="53" t="s">
        <v>1432</v>
      </c>
      <c r="C48" s="65">
        <v>1</v>
      </c>
      <c r="D48" s="262" t="s">
        <v>1344</v>
      </c>
      <c r="E48" s="262" t="s">
        <v>1338</v>
      </c>
      <c r="F48" s="262" t="s">
        <v>1282</v>
      </c>
      <c r="G48" s="262" t="s">
        <v>1433</v>
      </c>
      <c r="H48" s="262" t="s">
        <v>1434</v>
      </c>
      <c r="I48" s="262" t="s">
        <v>1435</v>
      </c>
    </row>
    <row r="49" spans="1:19" ht="32" customHeight="1" x14ac:dyDescent="0.2">
      <c r="A49" s="26" t="s">
        <v>1427</v>
      </c>
      <c r="B49" s="53" t="s">
        <v>1436</v>
      </c>
      <c r="C49" s="65">
        <v>1</v>
      </c>
      <c r="D49" s="262" t="s">
        <v>1344</v>
      </c>
      <c r="E49" s="262" t="s">
        <v>1338</v>
      </c>
      <c r="F49" s="262" t="s">
        <v>1282</v>
      </c>
      <c r="G49" s="262" t="s">
        <v>1437</v>
      </c>
      <c r="H49" s="262" t="s">
        <v>1438</v>
      </c>
      <c r="I49" s="262" t="s">
        <v>1439</v>
      </c>
    </row>
    <row r="50" spans="1:19" ht="32" customHeight="1" x14ac:dyDescent="0.2">
      <c r="A50" s="26" t="s">
        <v>1427</v>
      </c>
      <c r="B50" s="53" t="s">
        <v>1440</v>
      </c>
      <c r="C50" s="65">
        <v>1</v>
      </c>
      <c r="D50" s="262" t="s">
        <v>1344</v>
      </c>
      <c r="E50" s="262" t="s">
        <v>1338</v>
      </c>
      <c r="F50" s="262" t="s">
        <v>1282</v>
      </c>
      <c r="G50" s="262" t="s">
        <v>1441</v>
      </c>
      <c r="H50" s="262" t="s">
        <v>1430</v>
      </c>
      <c r="I50" s="262" t="s">
        <v>1431</v>
      </c>
    </row>
    <row r="51" spans="1:19" ht="32" customHeight="1" x14ac:dyDescent="0.2">
      <c r="A51" s="26" t="s">
        <v>1427</v>
      </c>
      <c r="B51" s="53" t="s">
        <v>1442</v>
      </c>
      <c r="C51" s="65">
        <v>1</v>
      </c>
      <c r="D51" s="262" t="s">
        <v>1344</v>
      </c>
      <c r="E51" s="262" t="s">
        <v>1338</v>
      </c>
      <c r="F51" s="262" t="s">
        <v>1280</v>
      </c>
      <c r="G51" s="262" t="s">
        <v>1443</v>
      </c>
      <c r="H51" s="262" t="s">
        <v>1444</v>
      </c>
      <c r="I51" s="262" t="s">
        <v>1431</v>
      </c>
    </row>
    <row r="52" spans="1:19" ht="32" customHeight="1" x14ac:dyDescent="0.2">
      <c r="A52" s="26" t="s">
        <v>1427</v>
      </c>
      <c r="B52" s="53" t="s">
        <v>1445</v>
      </c>
      <c r="C52" s="65">
        <v>1</v>
      </c>
      <c r="D52" s="262" t="s">
        <v>1344</v>
      </c>
      <c r="E52" s="262" t="s">
        <v>1338</v>
      </c>
      <c r="F52" s="262" t="s">
        <v>1284</v>
      </c>
      <c r="G52" s="262" t="s">
        <v>1446</v>
      </c>
      <c r="H52" s="262" t="s">
        <v>1444</v>
      </c>
      <c r="I52" s="262" t="s">
        <v>1431</v>
      </c>
    </row>
    <row r="53" spans="1:19" ht="32" customHeight="1" x14ac:dyDescent="0.2">
      <c r="A53" s="26" t="s">
        <v>1427</v>
      </c>
      <c r="B53" s="53" t="s">
        <v>1447</v>
      </c>
      <c r="C53" s="65">
        <v>1</v>
      </c>
      <c r="D53" s="262" t="s">
        <v>1344</v>
      </c>
      <c r="E53" s="262" t="s">
        <v>1338</v>
      </c>
      <c r="F53" s="262" t="s">
        <v>1280</v>
      </c>
      <c r="G53" s="262" t="s">
        <v>1448</v>
      </c>
      <c r="H53" s="262" t="s">
        <v>1438</v>
      </c>
      <c r="I53" s="262" t="s">
        <v>1439</v>
      </c>
    </row>
    <row r="54" spans="1:19" ht="32" customHeight="1" x14ac:dyDescent="0.2">
      <c r="A54" s="26" t="s">
        <v>1427</v>
      </c>
      <c r="B54" s="53" t="s">
        <v>1449</v>
      </c>
      <c r="C54" s="65">
        <v>1</v>
      </c>
      <c r="D54" s="262" t="s">
        <v>1344</v>
      </c>
      <c r="E54" s="262" t="s">
        <v>1338</v>
      </c>
      <c r="F54" s="262" t="s">
        <v>1280</v>
      </c>
      <c r="G54" s="262" t="s">
        <v>1450</v>
      </c>
      <c r="H54" s="262" t="s">
        <v>1451</v>
      </c>
      <c r="I54" s="262" t="s">
        <v>1431</v>
      </c>
    </row>
    <row r="55" spans="1:19" ht="48" customHeight="1" x14ac:dyDescent="0.2">
      <c r="A55" s="26" t="s">
        <v>1427</v>
      </c>
      <c r="B55" s="53" t="s">
        <v>1452</v>
      </c>
      <c r="C55" s="65">
        <v>1</v>
      </c>
      <c r="D55" s="262" t="s">
        <v>1337</v>
      </c>
      <c r="E55" s="262" t="s">
        <v>1338</v>
      </c>
      <c r="F55" s="262" t="s">
        <v>1285</v>
      </c>
      <c r="G55" s="262" t="s">
        <v>1453</v>
      </c>
      <c r="H55" s="262"/>
      <c r="I55" s="262"/>
    </row>
    <row r="56" spans="1:19" ht="32" customHeight="1" thickBot="1" x14ac:dyDescent="0.25">
      <c r="A56" s="55" t="s">
        <v>1427</v>
      </c>
      <c r="B56" s="54" t="s">
        <v>1454</v>
      </c>
      <c r="C56" s="61">
        <v>1</v>
      </c>
      <c r="D56" s="62" t="s">
        <v>1344</v>
      </c>
      <c r="E56" s="62" t="s">
        <v>1338</v>
      </c>
      <c r="F56" s="62" t="s">
        <v>1280</v>
      </c>
      <c r="G56" s="62" t="s">
        <v>1455</v>
      </c>
      <c r="H56" s="62" t="s">
        <v>1438</v>
      </c>
      <c r="I56" s="62" t="s">
        <v>1439</v>
      </c>
    </row>
    <row r="57" spans="1:19" ht="33" customHeight="1" thickBot="1" x14ac:dyDescent="0.25">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 customHeight="1" x14ac:dyDescent="0.2">
      <c r="A58" s="26" t="s">
        <v>1456</v>
      </c>
      <c r="B58" s="26" t="s">
        <v>1461</v>
      </c>
      <c r="C58" s="65">
        <v>1</v>
      </c>
      <c r="D58" s="262" t="s">
        <v>1344</v>
      </c>
      <c r="E58" s="262" t="s">
        <v>1338</v>
      </c>
      <c r="F58" s="262" t="s">
        <v>1280</v>
      </c>
      <c r="G58" s="262" t="s">
        <v>1462</v>
      </c>
      <c r="H58" s="262" t="s">
        <v>1463</v>
      </c>
      <c r="I58" s="262" t="s">
        <v>1464</v>
      </c>
    </row>
    <row r="59" spans="1:19" ht="48" customHeight="1" x14ac:dyDescent="0.2">
      <c r="A59" s="26" t="s">
        <v>1456</v>
      </c>
      <c r="B59" s="26" t="s">
        <v>1465</v>
      </c>
      <c r="C59" s="65">
        <v>1</v>
      </c>
      <c r="D59" s="262" t="s">
        <v>1344</v>
      </c>
      <c r="E59" s="262" t="s">
        <v>1338</v>
      </c>
      <c r="F59" s="262" t="s">
        <v>1280</v>
      </c>
      <c r="G59" s="262" t="s">
        <v>1466</v>
      </c>
      <c r="H59" s="262" t="s">
        <v>1467</v>
      </c>
      <c r="I59" s="262" t="s">
        <v>1468</v>
      </c>
    </row>
    <row r="60" spans="1:19" ht="64" customHeight="1" x14ac:dyDescent="0.2">
      <c r="A60" s="26" t="s">
        <v>1456</v>
      </c>
      <c r="B60" s="26" t="s">
        <v>1469</v>
      </c>
      <c r="C60" s="65">
        <v>1</v>
      </c>
      <c r="D60" s="262" t="s">
        <v>1344</v>
      </c>
      <c r="E60" s="262" t="s">
        <v>1338</v>
      </c>
      <c r="F60" s="262" t="s">
        <v>1280</v>
      </c>
      <c r="G60" s="262" t="s">
        <v>1470</v>
      </c>
      <c r="H60" s="262" t="s">
        <v>1463</v>
      </c>
      <c r="I60" s="262" t="s">
        <v>1471</v>
      </c>
    </row>
    <row r="61" spans="1:19" ht="48" customHeight="1" x14ac:dyDescent="0.2">
      <c r="A61" s="26" t="s">
        <v>1456</v>
      </c>
      <c r="B61" s="26" t="s">
        <v>1472</v>
      </c>
      <c r="C61" s="65">
        <v>1</v>
      </c>
      <c r="D61" s="262" t="s">
        <v>1344</v>
      </c>
      <c r="E61" s="262" t="s">
        <v>1338</v>
      </c>
      <c r="F61" s="262" t="s">
        <v>1280</v>
      </c>
      <c r="G61" s="262" t="s">
        <v>1473</v>
      </c>
      <c r="H61" s="262" t="s">
        <v>1463</v>
      </c>
      <c r="I61" s="262" t="s">
        <v>1474</v>
      </c>
    </row>
    <row r="62" spans="1:19" ht="48" customHeight="1" x14ac:dyDescent="0.2">
      <c r="A62" s="26" t="s">
        <v>1456</v>
      </c>
      <c r="B62" s="26" t="s">
        <v>1475</v>
      </c>
      <c r="C62" s="65">
        <v>1</v>
      </c>
      <c r="D62" s="262" t="s">
        <v>1344</v>
      </c>
      <c r="E62" s="262" t="s">
        <v>1338</v>
      </c>
      <c r="F62" s="262" t="s">
        <v>1280</v>
      </c>
      <c r="G62" s="262" t="s">
        <v>1476</v>
      </c>
      <c r="H62" s="262" t="s">
        <v>1467</v>
      </c>
      <c r="I62" s="262" t="s">
        <v>1468</v>
      </c>
    </row>
    <row r="63" spans="1:19" ht="64" customHeight="1" x14ac:dyDescent="0.2">
      <c r="A63" s="26" t="s">
        <v>1456</v>
      </c>
      <c r="B63" s="26" t="s">
        <v>1477</v>
      </c>
      <c r="C63" s="65">
        <v>1</v>
      </c>
      <c r="D63" s="262" t="s">
        <v>1344</v>
      </c>
      <c r="E63" s="262" t="s">
        <v>1338</v>
      </c>
      <c r="F63" s="262" t="s">
        <v>1280</v>
      </c>
      <c r="G63" s="262" t="s">
        <v>1478</v>
      </c>
      <c r="H63" s="262" t="s">
        <v>1467</v>
      </c>
      <c r="I63" s="262" t="s">
        <v>1468</v>
      </c>
    </row>
    <row r="64" spans="1:19" ht="64" customHeight="1" x14ac:dyDescent="0.2">
      <c r="A64" s="26" t="s">
        <v>1456</v>
      </c>
      <c r="B64" s="26" t="s">
        <v>1479</v>
      </c>
      <c r="C64" s="65">
        <v>1</v>
      </c>
      <c r="D64" s="262" t="s">
        <v>1344</v>
      </c>
      <c r="E64" s="262" t="s">
        <v>1338</v>
      </c>
      <c r="F64" s="262" t="s">
        <v>1280</v>
      </c>
      <c r="G64" s="262" t="s">
        <v>1480</v>
      </c>
      <c r="H64" s="262" t="s">
        <v>1467</v>
      </c>
      <c r="I64" s="262" t="s">
        <v>1468</v>
      </c>
    </row>
    <row r="65" spans="1:19" ht="64" customHeight="1" x14ac:dyDescent="0.2">
      <c r="A65" s="26" t="s">
        <v>1456</v>
      </c>
      <c r="B65" s="26" t="s">
        <v>1481</v>
      </c>
      <c r="C65" s="65">
        <v>1</v>
      </c>
      <c r="D65" s="262" t="s">
        <v>1344</v>
      </c>
      <c r="E65" s="262" t="s">
        <v>1338</v>
      </c>
      <c r="F65" s="262" t="s">
        <v>1280</v>
      </c>
      <c r="G65" s="262" t="s">
        <v>1482</v>
      </c>
      <c r="H65" s="262" t="s">
        <v>1467</v>
      </c>
      <c r="I65" s="262" t="s">
        <v>1483</v>
      </c>
    </row>
    <row r="66" spans="1:19" ht="64" customHeight="1" thickBot="1" x14ac:dyDescent="0.25">
      <c r="A66" s="55" t="s">
        <v>1456</v>
      </c>
      <c r="B66" s="55" t="s">
        <v>1484</v>
      </c>
      <c r="C66" s="61">
        <v>1</v>
      </c>
      <c r="D66" s="62" t="s">
        <v>1344</v>
      </c>
      <c r="E66" s="62" t="s">
        <v>1338</v>
      </c>
      <c r="F66" s="62" t="s">
        <v>1280</v>
      </c>
      <c r="G66" s="62" t="s">
        <v>1485</v>
      </c>
      <c r="H66" s="62" t="s">
        <v>1467</v>
      </c>
      <c r="I66" s="62" t="s">
        <v>1486</v>
      </c>
    </row>
    <row r="67" spans="1:19" ht="65" customHeight="1" thickBot="1" x14ac:dyDescent="0.25">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6" customHeight="1" x14ac:dyDescent="0.2">
      <c r="A68" s="26" t="s">
        <v>1487</v>
      </c>
      <c r="B68" s="26" t="s">
        <v>1491</v>
      </c>
      <c r="C68" s="65">
        <v>1</v>
      </c>
      <c r="D68" s="262" t="s">
        <v>1337</v>
      </c>
      <c r="E68" s="262" t="s">
        <v>1338</v>
      </c>
      <c r="F68" s="262" t="s">
        <v>1283</v>
      </c>
      <c r="G68" s="262" t="s">
        <v>1490</v>
      </c>
      <c r="H68" s="262"/>
      <c r="I68" s="262"/>
    </row>
    <row r="69" spans="1:19" ht="16" customHeight="1" x14ac:dyDescent="0.2">
      <c r="A69" s="26" t="s">
        <v>1487</v>
      </c>
      <c r="B69" s="26" t="s">
        <v>1492</v>
      </c>
      <c r="C69" s="65">
        <v>1</v>
      </c>
      <c r="D69" s="262" t="s">
        <v>1337</v>
      </c>
      <c r="E69" s="262" t="s">
        <v>1338</v>
      </c>
      <c r="F69" s="262" t="s">
        <v>1280</v>
      </c>
      <c r="G69" s="262" t="s">
        <v>1493</v>
      </c>
      <c r="H69" s="262"/>
      <c r="I69" s="262"/>
    </row>
    <row r="70" spans="1:19" ht="32" customHeight="1" x14ac:dyDescent="0.2">
      <c r="A70" s="26" t="s">
        <v>1487</v>
      </c>
      <c r="B70" s="26" t="s">
        <v>1494</v>
      </c>
      <c r="C70" s="65">
        <v>1</v>
      </c>
      <c r="D70" s="262" t="s">
        <v>1337</v>
      </c>
      <c r="E70" s="262" t="s">
        <v>1338</v>
      </c>
      <c r="F70" s="262" t="s">
        <v>1283</v>
      </c>
      <c r="G70" s="262" t="s">
        <v>1495</v>
      </c>
      <c r="H70" s="262"/>
      <c r="I70" s="262"/>
    </row>
    <row r="71" spans="1:19" ht="16" customHeight="1" x14ac:dyDescent="0.2">
      <c r="A71" s="26" t="s">
        <v>1487</v>
      </c>
      <c r="B71" s="26" t="s">
        <v>1496</v>
      </c>
      <c r="C71" s="65">
        <v>1</v>
      </c>
      <c r="D71" s="262" t="s">
        <v>1337</v>
      </c>
      <c r="E71" s="262" t="s">
        <v>1338</v>
      </c>
      <c r="F71" s="262" t="s">
        <v>1283</v>
      </c>
      <c r="G71" s="262" t="s">
        <v>1497</v>
      </c>
      <c r="H71" s="262"/>
      <c r="I71" s="262"/>
    </row>
    <row r="72" spans="1:19" ht="32" customHeight="1" x14ac:dyDescent="0.2">
      <c r="A72" s="26" t="s">
        <v>1487</v>
      </c>
      <c r="B72" s="26" t="s">
        <v>1498</v>
      </c>
      <c r="C72" s="65">
        <v>1</v>
      </c>
      <c r="D72" s="262" t="s">
        <v>1337</v>
      </c>
      <c r="E72" s="262" t="s">
        <v>1338</v>
      </c>
      <c r="F72" s="262" t="s">
        <v>1283</v>
      </c>
      <c r="G72" s="262" t="s">
        <v>1499</v>
      </c>
      <c r="H72" s="262"/>
      <c r="I72" s="262"/>
    </row>
    <row r="73" spans="1:19" ht="16" customHeight="1" x14ac:dyDescent="0.2">
      <c r="A73" s="26" t="s">
        <v>1487</v>
      </c>
      <c r="B73" s="26" t="s">
        <v>1500</v>
      </c>
      <c r="C73" s="65">
        <v>1</v>
      </c>
      <c r="D73" s="262" t="s">
        <v>1337</v>
      </c>
      <c r="E73" s="262" t="s">
        <v>1338</v>
      </c>
      <c r="F73" s="262" t="s">
        <v>1283</v>
      </c>
      <c r="G73" s="262" t="s">
        <v>1501</v>
      </c>
      <c r="H73" s="262"/>
      <c r="I73" s="262"/>
    </row>
    <row r="74" spans="1:19" ht="16" customHeight="1" x14ac:dyDescent="0.2">
      <c r="A74" s="26" t="s">
        <v>1487</v>
      </c>
      <c r="B74" s="26" t="s">
        <v>1502</v>
      </c>
      <c r="C74" s="65">
        <v>1</v>
      </c>
      <c r="D74" s="262" t="s">
        <v>1337</v>
      </c>
      <c r="E74" s="262" t="s">
        <v>1338</v>
      </c>
      <c r="F74" s="262" t="s">
        <v>1283</v>
      </c>
      <c r="G74" s="262" t="s">
        <v>1503</v>
      </c>
      <c r="H74" s="262"/>
      <c r="I74" s="262"/>
    </row>
    <row r="75" spans="1:19" ht="16" customHeight="1" x14ac:dyDescent="0.2">
      <c r="A75" s="26" t="s">
        <v>1487</v>
      </c>
      <c r="B75" s="26" t="s">
        <v>1504</v>
      </c>
      <c r="C75" s="65">
        <v>1</v>
      </c>
      <c r="D75" s="262" t="s">
        <v>1337</v>
      </c>
      <c r="E75" s="262" t="s">
        <v>1338</v>
      </c>
      <c r="F75" s="262" t="s">
        <v>1283</v>
      </c>
      <c r="G75" s="262" t="s">
        <v>1505</v>
      </c>
      <c r="H75" s="262"/>
      <c r="I75" s="262"/>
    </row>
    <row r="76" spans="1:19" ht="16" customHeight="1" thickBot="1" x14ac:dyDescent="0.25">
      <c r="A76" s="55" t="s">
        <v>1487</v>
      </c>
      <c r="B76" s="55" t="s">
        <v>1506</v>
      </c>
      <c r="C76" s="61">
        <v>1</v>
      </c>
      <c r="D76" s="62" t="s">
        <v>1337</v>
      </c>
      <c r="E76" s="62" t="s">
        <v>1338</v>
      </c>
      <c r="F76" s="62" t="s">
        <v>1283</v>
      </c>
      <c r="G76" s="62" t="s">
        <v>1507</v>
      </c>
      <c r="H76" s="62"/>
      <c r="I76" s="62"/>
    </row>
    <row r="77" spans="1:19" ht="33" customHeight="1" thickBot="1" x14ac:dyDescent="0.25">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 customHeight="1" x14ac:dyDescent="0.2">
      <c r="A78" s="26" t="s">
        <v>1508</v>
      </c>
      <c r="B78" s="26" t="s">
        <v>1513</v>
      </c>
      <c r="C78" s="65">
        <v>1</v>
      </c>
      <c r="D78" s="262" t="s">
        <v>1344</v>
      </c>
      <c r="E78" s="262" t="s">
        <v>1338</v>
      </c>
      <c r="F78" s="262" t="s">
        <v>1287</v>
      </c>
      <c r="G78" s="262" t="s">
        <v>1514</v>
      </c>
      <c r="H78" s="262" t="s">
        <v>1515</v>
      </c>
      <c r="I78" s="262" t="s">
        <v>1516</v>
      </c>
    </row>
    <row r="79" spans="1:19" ht="144" customHeight="1" x14ac:dyDescent="0.2">
      <c r="A79" s="26" t="s">
        <v>1508</v>
      </c>
      <c r="B79" s="26" t="s">
        <v>1517</v>
      </c>
      <c r="C79" s="65">
        <v>1</v>
      </c>
      <c r="D79" s="262" t="s">
        <v>1344</v>
      </c>
      <c r="E79" s="262" t="s">
        <v>1345</v>
      </c>
      <c r="F79" s="262" t="s">
        <v>1288</v>
      </c>
      <c r="G79" s="262" t="s">
        <v>1518</v>
      </c>
      <c r="H79" s="262" t="s">
        <v>1519</v>
      </c>
      <c r="I79" s="262" t="s">
        <v>1520</v>
      </c>
    </row>
    <row r="80" spans="1:19" ht="128" customHeight="1" x14ac:dyDescent="0.2">
      <c r="A80" s="26" t="s">
        <v>1508</v>
      </c>
      <c r="B80" s="26" t="s">
        <v>1521</v>
      </c>
      <c r="C80" s="65">
        <v>1</v>
      </c>
      <c r="D80" s="262" t="s">
        <v>1344</v>
      </c>
      <c r="E80" s="262" t="s">
        <v>1338</v>
      </c>
      <c r="F80" s="262" t="s">
        <v>1288</v>
      </c>
      <c r="G80" s="262" t="s">
        <v>1522</v>
      </c>
      <c r="H80" s="262" t="s">
        <v>1523</v>
      </c>
      <c r="I80" s="262" t="s">
        <v>1524</v>
      </c>
    </row>
    <row r="81" spans="1:19" ht="144" customHeight="1" thickBot="1" x14ac:dyDescent="0.25">
      <c r="A81" s="55" t="s">
        <v>1508</v>
      </c>
      <c r="B81" s="55" t="s">
        <v>1525</v>
      </c>
      <c r="C81" s="61">
        <v>1</v>
      </c>
      <c r="D81" s="62" t="s">
        <v>1344</v>
      </c>
      <c r="E81" s="62" t="s">
        <v>1345</v>
      </c>
      <c r="F81" s="62" t="s">
        <v>1287</v>
      </c>
      <c r="G81" s="62" t="s">
        <v>1526</v>
      </c>
      <c r="H81" s="62" t="s">
        <v>1527</v>
      </c>
      <c r="I81" s="62" t="s">
        <v>1528</v>
      </c>
    </row>
    <row r="82" spans="1:19" ht="49" customHeight="1" thickBot="1" x14ac:dyDescent="0.25">
      <c r="A82" s="26" t="s">
        <v>2173</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2" customHeight="1" x14ac:dyDescent="0.2">
      <c r="A83" s="26" t="s">
        <v>2173</v>
      </c>
      <c r="B83" s="26" t="s">
        <v>1534</v>
      </c>
      <c r="C83" s="65">
        <v>1</v>
      </c>
      <c r="D83" s="262" t="s">
        <v>1344</v>
      </c>
      <c r="E83" s="262" t="s">
        <v>1345</v>
      </c>
      <c r="F83" s="262" t="s">
        <v>1287</v>
      </c>
      <c r="G83" s="262" t="s">
        <v>1535</v>
      </c>
      <c r="H83" s="262" t="s">
        <v>1536</v>
      </c>
      <c r="I83" s="262" t="s">
        <v>1537</v>
      </c>
    </row>
    <row r="84" spans="1:19" ht="32" customHeight="1" x14ac:dyDescent="0.2">
      <c r="A84" s="26" t="s">
        <v>2173</v>
      </c>
      <c r="B84" s="26" t="s">
        <v>2174</v>
      </c>
      <c r="C84" s="65">
        <v>1</v>
      </c>
      <c r="D84" s="262" t="s">
        <v>1344</v>
      </c>
      <c r="E84" s="262" t="s">
        <v>1345</v>
      </c>
      <c r="F84" s="262" t="s">
        <v>1275</v>
      </c>
      <c r="G84" s="262" t="s">
        <v>2175</v>
      </c>
      <c r="H84" s="262" t="s">
        <v>2176</v>
      </c>
      <c r="I84" s="262" t="s">
        <v>2177</v>
      </c>
    </row>
    <row r="85" spans="1:19" ht="96" customHeight="1" x14ac:dyDescent="0.2">
      <c r="A85" s="26" t="s">
        <v>2173</v>
      </c>
      <c r="B85" s="26" t="s">
        <v>1538</v>
      </c>
      <c r="C85" s="65">
        <v>1</v>
      </c>
      <c r="D85" s="262" t="s">
        <v>1344</v>
      </c>
      <c r="E85" s="262" t="s">
        <v>1345</v>
      </c>
      <c r="F85" s="262" t="s">
        <v>1290</v>
      </c>
      <c r="G85" s="262" t="s">
        <v>1539</v>
      </c>
      <c r="H85" s="262" t="s">
        <v>1540</v>
      </c>
      <c r="I85" s="262" t="s">
        <v>1541</v>
      </c>
    </row>
    <row r="86" spans="1:19" ht="97" customHeight="1" thickBot="1" x14ac:dyDescent="0.25">
      <c r="A86" s="55" t="s">
        <v>2173</v>
      </c>
      <c r="B86" s="55" t="s">
        <v>1542</v>
      </c>
      <c r="C86" s="61">
        <v>1</v>
      </c>
      <c r="D86" s="62" t="s">
        <v>1344</v>
      </c>
      <c r="E86" s="62" t="s">
        <v>1345</v>
      </c>
      <c r="F86" s="62" t="s">
        <v>1290</v>
      </c>
      <c r="G86" s="62" t="s">
        <v>1543</v>
      </c>
      <c r="H86" s="62" t="s">
        <v>1544</v>
      </c>
      <c r="I86" s="62" t="s">
        <v>1545</v>
      </c>
    </row>
    <row r="87" spans="1:19" ht="80" customHeight="1" x14ac:dyDescent="0.2">
      <c r="A87" s="26" t="s">
        <v>1546</v>
      </c>
      <c r="B87" s="26" t="s">
        <v>1547</v>
      </c>
      <c r="C87" s="65">
        <v>1</v>
      </c>
      <c r="D87" s="262" t="s">
        <v>1344</v>
      </c>
      <c r="E87" s="262" t="s">
        <v>1345</v>
      </c>
      <c r="F87" s="262" t="s">
        <v>1293</v>
      </c>
      <c r="G87" s="262" t="s">
        <v>1548</v>
      </c>
      <c r="H87" s="262" t="s">
        <v>1549</v>
      </c>
      <c r="I87" s="262" t="s">
        <v>1550</v>
      </c>
    </row>
    <row r="88" spans="1:19" ht="80" customHeight="1" x14ac:dyDescent="0.2">
      <c r="A88" s="26" t="s">
        <v>1546</v>
      </c>
      <c r="B88" s="26" t="s">
        <v>1551</v>
      </c>
      <c r="C88" s="65">
        <v>1</v>
      </c>
      <c r="D88" s="262" t="s">
        <v>1344</v>
      </c>
      <c r="E88" s="262" t="s">
        <v>1345</v>
      </c>
      <c r="F88" s="262" t="s">
        <v>1294</v>
      </c>
      <c r="G88" s="262" t="s">
        <v>1552</v>
      </c>
      <c r="H88" s="262" t="s">
        <v>1553</v>
      </c>
      <c r="I88" s="262" t="s">
        <v>1554</v>
      </c>
    </row>
    <row r="89" spans="1:19" ht="80" customHeight="1" x14ac:dyDescent="0.2">
      <c r="A89" s="26" t="s">
        <v>1546</v>
      </c>
      <c r="B89" s="26" t="s">
        <v>2178</v>
      </c>
      <c r="C89" s="65">
        <v>1</v>
      </c>
      <c r="D89" s="262" t="s">
        <v>1344</v>
      </c>
      <c r="E89" s="262" t="s">
        <v>1345</v>
      </c>
      <c r="F89" s="262" t="s">
        <v>1294</v>
      </c>
      <c r="G89" s="262" t="s">
        <v>1555</v>
      </c>
      <c r="H89" s="262" t="s">
        <v>1549</v>
      </c>
      <c r="I89" s="262" t="s">
        <v>1550</v>
      </c>
    </row>
    <row r="90" spans="1:19" ht="80" customHeight="1" x14ac:dyDescent="0.2">
      <c r="A90" s="26" t="s">
        <v>1546</v>
      </c>
      <c r="B90" s="26" t="s">
        <v>2179</v>
      </c>
      <c r="C90" s="65">
        <v>1</v>
      </c>
      <c r="D90" s="262" t="s">
        <v>1344</v>
      </c>
      <c r="E90" s="262" t="s">
        <v>1345</v>
      </c>
      <c r="F90" s="262" t="s">
        <v>1294</v>
      </c>
      <c r="G90" s="262" t="s">
        <v>1556</v>
      </c>
      <c r="H90" s="262" t="s">
        <v>1553</v>
      </c>
      <c r="I90" s="262" t="s">
        <v>1554</v>
      </c>
    </row>
    <row r="91" spans="1:19" ht="32" customHeight="1" x14ac:dyDescent="0.2">
      <c r="A91" s="26" t="s">
        <v>1546</v>
      </c>
      <c r="B91" s="26" t="s">
        <v>1557</v>
      </c>
      <c r="C91" s="65">
        <v>1</v>
      </c>
      <c r="D91" s="262" t="s">
        <v>1344</v>
      </c>
      <c r="E91" s="262" t="s">
        <v>1345</v>
      </c>
      <c r="F91" s="262" t="s">
        <v>1294</v>
      </c>
      <c r="G91" s="262" t="s">
        <v>1558</v>
      </c>
      <c r="H91" s="262" t="s">
        <v>1559</v>
      </c>
      <c r="I91" s="262" t="s">
        <v>1560</v>
      </c>
    </row>
    <row r="92" spans="1:19" ht="64" customHeight="1" x14ac:dyDescent="0.2">
      <c r="A92" s="26" t="s">
        <v>1546</v>
      </c>
      <c r="B92" s="26" t="s">
        <v>1561</v>
      </c>
      <c r="C92" s="65">
        <v>1</v>
      </c>
      <c r="D92" s="262" t="s">
        <v>1344</v>
      </c>
      <c r="E92" s="262" t="s">
        <v>1345</v>
      </c>
      <c r="F92" s="262" t="s">
        <v>1295</v>
      </c>
      <c r="G92" s="262" t="s">
        <v>1562</v>
      </c>
      <c r="H92" s="262" t="s">
        <v>1549</v>
      </c>
      <c r="I92" s="262" t="s">
        <v>1550</v>
      </c>
    </row>
    <row r="93" spans="1:19" ht="64" customHeight="1" x14ac:dyDescent="0.2">
      <c r="A93" s="26" t="s">
        <v>1546</v>
      </c>
      <c r="B93" s="26" t="s">
        <v>1563</v>
      </c>
      <c r="C93" s="65">
        <v>1</v>
      </c>
      <c r="D93" s="262" t="s">
        <v>1344</v>
      </c>
      <c r="E93" s="262" t="s">
        <v>1345</v>
      </c>
      <c r="F93" s="262" t="s">
        <v>1296</v>
      </c>
      <c r="G93" s="262" t="s">
        <v>1564</v>
      </c>
      <c r="H93" s="262" t="s">
        <v>1553</v>
      </c>
      <c r="I93" s="262" t="s">
        <v>1554</v>
      </c>
    </row>
    <row r="94" spans="1:19" ht="64" customHeight="1" x14ac:dyDescent="0.2">
      <c r="A94" s="26" t="s">
        <v>1546</v>
      </c>
      <c r="B94" s="26" t="s">
        <v>2180</v>
      </c>
      <c r="C94" s="65">
        <v>1</v>
      </c>
      <c r="D94" s="262" t="s">
        <v>1344</v>
      </c>
      <c r="E94" s="262" t="s">
        <v>1345</v>
      </c>
      <c r="F94" s="262" t="s">
        <v>1295</v>
      </c>
      <c r="G94" s="262" t="s">
        <v>1565</v>
      </c>
      <c r="H94" s="262" t="s">
        <v>1549</v>
      </c>
      <c r="I94" s="262" t="s">
        <v>1550</v>
      </c>
    </row>
    <row r="95" spans="1:19" ht="64" customHeight="1" x14ac:dyDescent="0.2">
      <c r="A95" s="26" t="s">
        <v>1546</v>
      </c>
      <c r="B95" s="26" t="s">
        <v>2181</v>
      </c>
      <c r="C95" s="65">
        <v>1</v>
      </c>
      <c r="D95" s="262" t="s">
        <v>1344</v>
      </c>
      <c r="E95" s="262" t="s">
        <v>1345</v>
      </c>
      <c r="F95" s="262" t="s">
        <v>1295</v>
      </c>
      <c r="G95" s="262" t="s">
        <v>1566</v>
      </c>
      <c r="H95" s="262" t="s">
        <v>1553</v>
      </c>
      <c r="I95" s="262" t="s">
        <v>1554</v>
      </c>
    </row>
    <row r="96" spans="1:19" ht="33" customHeight="1" thickBot="1" x14ac:dyDescent="0.25">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 customHeight="1" x14ac:dyDescent="0.2">
      <c r="A97" s="26" t="s">
        <v>1569</v>
      </c>
      <c r="B97" s="26" t="s">
        <v>1570</v>
      </c>
      <c r="C97" s="65">
        <v>1</v>
      </c>
      <c r="D97" s="262" t="s">
        <v>1344</v>
      </c>
      <c r="E97" s="262" t="s">
        <v>1345</v>
      </c>
      <c r="F97" s="262" t="s">
        <v>1275</v>
      </c>
      <c r="G97" s="262" t="s">
        <v>1571</v>
      </c>
      <c r="H97" s="262" t="s">
        <v>2182</v>
      </c>
      <c r="I97" s="262" t="s">
        <v>1572</v>
      </c>
    </row>
    <row r="98" spans="1:19" ht="80" customHeight="1" x14ac:dyDescent="0.2">
      <c r="A98" s="26" t="s">
        <v>1569</v>
      </c>
      <c r="B98" s="26" t="s">
        <v>1573</v>
      </c>
      <c r="C98" s="65">
        <v>1</v>
      </c>
      <c r="D98" s="262" t="s">
        <v>1344</v>
      </c>
      <c r="E98" s="262" t="s">
        <v>1345</v>
      </c>
      <c r="F98" s="262" t="s">
        <v>1297</v>
      </c>
      <c r="G98" s="262" t="s">
        <v>1574</v>
      </c>
      <c r="H98" s="262" t="s">
        <v>1575</v>
      </c>
      <c r="I98" s="262" t="s">
        <v>1576</v>
      </c>
    </row>
    <row r="99" spans="1:19" ht="112" customHeight="1" x14ac:dyDescent="0.2">
      <c r="A99" s="26" t="s">
        <v>1569</v>
      </c>
      <c r="B99" s="26" t="s">
        <v>1577</v>
      </c>
      <c r="C99" s="65">
        <v>1</v>
      </c>
      <c r="D99" s="262" t="s">
        <v>1344</v>
      </c>
      <c r="E99" s="262" t="s">
        <v>1345</v>
      </c>
      <c r="F99" s="262" t="s">
        <v>1297</v>
      </c>
      <c r="G99" s="262" t="s">
        <v>1578</v>
      </c>
      <c r="H99" s="262" t="s">
        <v>2182</v>
      </c>
      <c r="I99" s="262" t="s">
        <v>1572</v>
      </c>
    </row>
    <row r="100" spans="1:19" ht="48" customHeight="1" x14ac:dyDescent="0.2">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25">
      <c r="A101" s="55" t="s">
        <v>1569</v>
      </c>
      <c r="B101" s="55" t="s">
        <v>1583</v>
      </c>
      <c r="C101" s="61">
        <v>1</v>
      </c>
      <c r="D101" s="62" t="s">
        <v>1344</v>
      </c>
      <c r="E101" s="62" t="s">
        <v>1345</v>
      </c>
      <c r="F101" s="62" t="s">
        <v>1292</v>
      </c>
      <c r="G101" s="62" t="s">
        <v>1584</v>
      </c>
      <c r="H101" s="62" t="s">
        <v>2183</v>
      </c>
      <c r="I101" s="62" t="s">
        <v>1585</v>
      </c>
      <c r="J101" s="62"/>
      <c r="K101" s="62"/>
      <c r="L101" s="62"/>
      <c r="M101" s="62"/>
      <c r="N101" s="62"/>
      <c r="O101" s="62"/>
      <c r="P101" s="62"/>
      <c r="Q101" s="62"/>
      <c r="R101" s="62"/>
      <c r="S101" s="62"/>
    </row>
    <row r="102" spans="1:19" ht="64" customHeight="1" x14ac:dyDescent="0.2">
      <c r="A102" s="26" t="s">
        <v>1586</v>
      </c>
      <c r="B102" s="26" t="s">
        <v>1592</v>
      </c>
      <c r="C102" s="65">
        <v>1</v>
      </c>
      <c r="D102" s="262" t="s">
        <v>1344</v>
      </c>
      <c r="E102" s="262" t="s">
        <v>1345</v>
      </c>
      <c r="F102" s="262" t="s">
        <v>1297</v>
      </c>
      <c r="G102" s="262" t="s">
        <v>2184</v>
      </c>
      <c r="H102" s="262" t="s">
        <v>2185</v>
      </c>
      <c r="I102" s="263" t="s">
        <v>2186</v>
      </c>
    </row>
    <row r="103" spans="1:19" ht="80" customHeight="1" x14ac:dyDescent="0.2">
      <c r="A103" s="26" t="s">
        <v>1586</v>
      </c>
      <c r="B103" s="26" t="s">
        <v>1593</v>
      </c>
      <c r="C103" s="65">
        <v>1</v>
      </c>
      <c r="D103" s="262" t="s">
        <v>1344</v>
      </c>
      <c r="E103" s="262" t="s">
        <v>1345</v>
      </c>
      <c r="F103" s="262" t="s">
        <v>1297</v>
      </c>
      <c r="G103" s="262" t="s">
        <v>1594</v>
      </c>
      <c r="H103" s="262" t="s">
        <v>1590</v>
      </c>
      <c r="I103" s="262" t="s">
        <v>1591</v>
      </c>
    </row>
    <row r="104" spans="1:19" ht="64" customHeight="1" x14ac:dyDescent="0.2">
      <c r="A104" s="26" t="s">
        <v>1586</v>
      </c>
      <c r="B104" s="26" t="s">
        <v>1587</v>
      </c>
      <c r="C104" s="65">
        <v>1</v>
      </c>
      <c r="D104" s="262" t="s">
        <v>1344</v>
      </c>
      <c r="E104" s="262" t="s">
        <v>1345</v>
      </c>
      <c r="F104" s="262" t="s">
        <v>1297</v>
      </c>
      <c r="G104" s="262" t="s">
        <v>2187</v>
      </c>
      <c r="H104" s="262" t="s">
        <v>2185</v>
      </c>
      <c r="I104" s="263" t="s">
        <v>2186</v>
      </c>
    </row>
    <row r="105" spans="1:19" ht="113" customHeight="1" thickBot="1" x14ac:dyDescent="0.25">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4" customHeight="1" x14ac:dyDescent="0.2">
      <c r="A106" s="26" t="s">
        <v>1595</v>
      </c>
      <c r="B106" s="26" t="s">
        <v>1596</v>
      </c>
      <c r="C106" s="65">
        <v>1</v>
      </c>
      <c r="D106" s="262" t="s">
        <v>1344</v>
      </c>
      <c r="E106" s="262" t="s">
        <v>1345</v>
      </c>
      <c r="F106" s="262" t="s">
        <v>1275</v>
      </c>
      <c r="G106" s="262" t="s">
        <v>2188</v>
      </c>
      <c r="H106" s="262" t="s">
        <v>2185</v>
      </c>
      <c r="I106" s="263" t="s">
        <v>2186</v>
      </c>
    </row>
    <row r="107" spans="1:19" ht="32" customHeight="1" x14ac:dyDescent="0.2">
      <c r="A107" s="26" t="s">
        <v>1595</v>
      </c>
      <c r="B107" s="26" t="s">
        <v>1597</v>
      </c>
      <c r="C107" s="65">
        <v>1</v>
      </c>
      <c r="D107" s="262" t="s">
        <v>1344</v>
      </c>
      <c r="E107" s="262" t="s">
        <v>1345</v>
      </c>
      <c r="F107" s="262" t="s">
        <v>1275</v>
      </c>
      <c r="G107" s="262" t="s">
        <v>1598</v>
      </c>
      <c r="H107" s="262" t="s">
        <v>1355</v>
      </c>
      <c r="I107" s="262" t="s">
        <v>1356</v>
      </c>
    </row>
    <row r="108" spans="1:19" ht="64" customHeight="1" x14ac:dyDescent="0.2">
      <c r="A108" s="26" t="s">
        <v>1595</v>
      </c>
      <c r="B108" s="26" t="s">
        <v>1599</v>
      </c>
      <c r="C108" s="65">
        <v>1</v>
      </c>
      <c r="D108" s="262" t="s">
        <v>1344</v>
      </c>
      <c r="E108" s="262" t="s">
        <v>1345</v>
      </c>
      <c r="F108" s="262" t="s">
        <v>1275</v>
      </c>
      <c r="G108" s="262" t="s">
        <v>2189</v>
      </c>
      <c r="H108" s="262" t="s">
        <v>2185</v>
      </c>
      <c r="I108" s="263" t="s">
        <v>2186</v>
      </c>
    </row>
    <row r="109" spans="1:19" ht="32" customHeight="1" x14ac:dyDescent="0.2">
      <c r="A109" s="26" t="s">
        <v>1595</v>
      </c>
      <c r="B109" s="26" t="s">
        <v>1600</v>
      </c>
      <c r="C109" s="65">
        <v>1</v>
      </c>
      <c r="D109" s="262" t="s">
        <v>1344</v>
      </c>
      <c r="E109" s="262" t="s">
        <v>1345</v>
      </c>
      <c r="F109" s="262" t="s">
        <v>1275</v>
      </c>
      <c r="G109" s="262" t="s">
        <v>1601</v>
      </c>
      <c r="H109" s="262" t="s">
        <v>1355</v>
      </c>
      <c r="I109" s="262" t="s">
        <v>1356</v>
      </c>
    </row>
    <row r="110" spans="1:19" ht="80" customHeight="1" x14ac:dyDescent="0.2">
      <c r="A110" s="26" t="s">
        <v>1595</v>
      </c>
      <c r="B110" s="26" t="s">
        <v>1602</v>
      </c>
      <c r="C110" s="65">
        <v>1</v>
      </c>
      <c r="D110" s="262" t="s">
        <v>1344</v>
      </c>
      <c r="E110" s="262" t="s">
        <v>1345</v>
      </c>
      <c r="F110" s="262" t="s">
        <v>1275</v>
      </c>
      <c r="G110" s="262" t="s">
        <v>2190</v>
      </c>
      <c r="H110" s="262" t="s">
        <v>2185</v>
      </c>
      <c r="I110" s="263" t="s">
        <v>2186</v>
      </c>
    </row>
    <row r="111" spans="1:19" ht="33" customHeight="1" thickBot="1" x14ac:dyDescent="0.25">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
      <c r="A112" s="26" t="s">
        <v>1607</v>
      </c>
      <c r="B112" s="26" t="s">
        <v>1608</v>
      </c>
      <c r="C112" s="65">
        <v>1</v>
      </c>
      <c r="D112" s="262" t="s">
        <v>1344</v>
      </c>
      <c r="E112" s="262" t="s">
        <v>1345</v>
      </c>
      <c r="F112" s="262" t="s">
        <v>1297</v>
      </c>
      <c r="G112" s="262" t="s">
        <v>1609</v>
      </c>
      <c r="H112" s="262" t="s">
        <v>1610</v>
      </c>
      <c r="I112" s="262" t="s">
        <v>1611</v>
      </c>
    </row>
    <row r="113" spans="1:19" ht="32" customHeight="1" x14ac:dyDescent="0.2">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25">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
      <c r="A115" s="26" t="s">
        <v>1620</v>
      </c>
      <c r="B115" s="26" t="s">
        <v>1621</v>
      </c>
      <c r="C115" s="65">
        <v>1</v>
      </c>
      <c r="D115" s="262" t="s">
        <v>1344</v>
      </c>
      <c r="E115" s="262" t="s">
        <v>1345</v>
      </c>
      <c r="F115" s="262" t="s">
        <v>1297</v>
      </c>
      <c r="G115" s="262" t="s">
        <v>1622</v>
      </c>
      <c r="H115" s="262" t="s">
        <v>1623</v>
      </c>
      <c r="I115" s="262" t="s">
        <v>1624</v>
      </c>
    </row>
    <row r="116" spans="1:19" ht="48" customHeight="1" x14ac:dyDescent="0.2">
      <c r="A116" s="26" t="s">
        <v>1620</v>
      </c>
      <c r="B116" s="26" t="s">
        <v>1625</v>
      </c>
      <c r="C116" s="65">
        <v>1</v>
      </c>
      <c r="D116" s="262" t="s">
        <v>1344</v>
      </c>
      <c r="E116" s="262" t="s">
        <v>1345</v>
      </c>
      <c r="F116" s="262" t="s">
        <v>1297</v>
      </c>
      <c r="G116" s="262" t="s">
        <v>1626</v>
      </c>
      <c r="H116" s="262" t="s">
        <v>1627</v>
      </c>
      <c r="I116" s="262" t="s">
        <v>1628</v>
      </c>
    </row>
    <row r="117" spans="1:19" ht="16" customHeight="1" x14ac:dyDescent="0.2">
      <c r="A117" s="26" t="s">
        <v>1620</v>
      </c>
      <c r="B117" s="26" t="s">
        <v>1357</v>
      </c>
      <c r="C117" s="65">
        <v>0</v>
      </c>
      <c r="D117" s="262" t="s">
        <v>1337</v>
      </c>
      <c r="E117" s="262" t="s">
        <v>1338</v>
      </c>
      <c r="F117" s="262" t="s">
        <v>1298</v>
      </c>
      <c r="G117" s="262" t="s">
        <v>1629</v>
      </c>
      <c r="H117" s="262"/>
      <c r="I117" s="262"/>
    </row>
    <row r="118" spans="1:19" ht="16" customHeight="1" x14ac:dyDescent="0.2">
      <c r="A118" s="26" t="s">
        <v>1620</v>
      </c>
      <c r="B118" s="26" t="s">
        <v>1630</v>
      </c>
      <c r="C118" s="65">
        <v>1</v>
      </c>
      <c r="D118" s="262" t="s">
        <v>1337</v>
      </c>
      <c r="E118" s="262" t="s">
        <v>1338</v>
      </c>
      <c r="F118" s="262" t="s">
        <v>1287</v>
      </c>
      <c r="G118" s="262" t="s">
        <v>1631</v>
      </c>
      <c r="H118" s="262"/>
      <c r="I118" s="262"/>
    </row>
    <row r="119" spans="1:19" ht="16" customHeight="1" x14ac:dyDescent="0.2">
      <c r="A119" s="26" t="s">
        <v>1620</v>
      </c>
      <c r="B119" s="26" t="s">
        <v>1632</v>
      </c>
      <c r="C119" s="65">
        <v>1</v>
      </c>
      <c r="D119" s="262" t="s">
        <v>1337</v>
      </c>
      <c r="E119" s="262" t="s">
        <v>1338</v>
      </c>
      <c r="F119" s="262" t="s">
        <v>1299</v>
      </c>
      <c r="G119" s="262" t="s">
        <v>1633</v>
      </c>
      <c r="H119" s="262"/>
      <c r="I119" s="262"/>
    </row>
    <row r="120" spans="1:19" ht="16" customHeight="1" x14ac:dyDescent="0.2">
      <c r="A120" s="26" t="s">
        <v>1620</v>
      </c>
      <c r="B120" s="26" t="s">
        <v>1634</v>
      </c>
      <c r="C120" s="65">
        <v>1</v>
      </c>
      <c r="D120" s="262" t="s">
        <v>1337</v>
      </c>
      <c r="E120" s="262" t="s">
        <v>1338</v>
      </c>
      <c r="F120" s="262" t="s">
        <v>1299</v>
      </c>
      <c r="G120" s="262" t="s">
        <v>1635</v>
      </c>
      <c r="H120" s="262"/>
      <c r="I120" s="262"/>
    </row>
    <row r="121" spans="1:19" ht="16" customHeight="1" x14ac:dyDescent="0.2">
      <c r="A121" s="26" t="s">
        <v>1620</v>
      </c>
      <c r="B121" s="26" t="s">
        <v>1636</v>
      </c>
      <c r="C121" s="65">
        <v>1</v>
      </c>
      <c r="D121" s="262" t="s">
        <v>1337</v>
      </c>
      <c r="E121" s="262" t="s">
        <v>1338</v>
      </c>
      <c r="F121" s="262" t="s">
        <v>1300</v>
      </c>
      <c r="G121" s="262" t="s">
        <v>1637</v>
      </c>
      <c r="H121" s="262"/>
      <c r="I121" s="262"/>
    </row>
    <row r="122" spans="1:19" ht="16" customHeight="1" x14ac:dyDescent="0.2">
      <c r="A122" s="26" t="s">
        <v>1620</v>
      </c>
      <c r="B122" s="26" t="s">
        <v>1638</v>
      </c>
      <c r="C122" s="65">
        <v>1</v>
      </c>
      <c r="D122" s="262" t="s">
        <v>1337</v>
      </c>
      <c r="E122" s="262" t="s">
        <v>1338</v>
      </c>
      <c r="F122" s="262" t="s">
        <v>1301</v>
      </c>
      <c r="G122" s="262" t="s">
        <v>1639</v>
      </c>
      <c r="H122" s="262"/>
      <c r="I122" s="262"/>
    </row>
    <row r="123" spans="1:19" ht="16" customHeight="1" x14ac:dyDescent="0.2">
      <c r="A123" s="26" t="s">
        <v>1620</v>
      </c>
      <c r="B123" s="26" t="s">
        <v>1640</v>
      </c>
      <c r="C123" s="65">
        <v>1</v>
      </c>
      <c r="D123" s="262" t="s">
        <v>1337</v>
      </c>
      <c r="E123" s="262" t="s">
        <v>1338</v>
      </c>
      <c r="F123" s="262" t="s">
        <v>1301</v>
      </c>
      <c r="G123" s="262" t="s">
        <v>1641</v>
      </c>
      <c r="H123" s="262"/>
      <c r="I123" s="262"/>
    </row>
    <row r="124" spans="1:19" ht="16" customHeight="1" x14ac:dyDescent="0.2">
      <c r="A124" s="26" t="s">
        <v>1620</v>
      </c>
      <c r="B124" s="26" t="s">
        <v>1642</v>
      </c>
      <c r="C124" s="65">
        <v>1</v>
      </c>
      <c r="D124" s="262" t="s">
        <v>1337</v>
      </c>
      <c r="E124" s="262" t="s">
        <v>1338</v>
      </c>
      <c r="F124" s="262" t="s">
        <v>1299</v>
      </c>
      <c r="G124" s="262" t="s">
        <v>1643</v>
      </c>
      <c r="H124" s="262"/>
      <c r="I124" s="262"/>
    </row>
    <row r="125" spans="1:19" ht="32" customHeight="1" x14ac:dyDescent="0.2">
      <c r="A125" s="26" t="s">
        <v>1620</v>
      </c>
      <c r="B125" s="26" t="s">
        <v>1644</v>
      </c>
      <c r="C125" s="65">
        <v>1</v>
      </c>
      <c r="D125" s="262" t="s">
        <v>1337</v>
      </c>
      <c r="E125" s="262" t="s">
        <v>1338</v>
      </c>
      <c r="F125" s="262" t="s">
        <v>1302</v>
      </c>
      <c r="G125" s="262" t="s">
        <v>1645</v>
      </c>
      <c r="H125" s="262"/>
      <c r="I125" s="262"/>
    </row>
    <row r="126" spans="1:19" ht="32" customHeight="1" x14ac:dyDescent="0.2">
      <c r="A126" s="26" t="s">
        <v>1620</v>
      </c>
      <c r="B126" s="26" t="s">
        <v>1646</v>
      </c>
      <c r="C126" s="65">
        <v>1</v>
      </c>
      <c r="D126" s="262" t="s">
        <v>1337</v>
      </c>
      <c r="E126" s="262" t="s">
        <v>1338</v>
      </c>
      <c r="F126" s="262" t="s">
        <v>1299</v>
      </c>
      <c r="G126" s="262" t="s">
        <v>1647</v>
      </c>
      <c r="H126" s="262"/>
      <c r="I126" s="262"/>
    </row>
    <row r="127" spans="1:19" ht="17" customHeight="1" thickBot="1" x14ac:dyDescent="0.25">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
      <c r="A128" s="26" t="s">
        <v>1650</v>
      </c>
      <c r="B128" s="26" t="s">
        <v>1651</v>
      </c>
      <c r="C128" s="65">
        <v>1</v>
      </c>
      <c r="D128" s="262" t="s">
        <v>1344</v>
      </c>
      <c r="E128" s="262" t="s">
        <v>1345</v>
      </c>
      <c r="F128" s="262" t="s">
        <v>1303</v>
      </c>
      <c r="G128" s="262" t="s">
        <v>1652</v>
      </c>
      <c r="H128" s="262" t="s">
        <v>1653</v>
      </c>
      <c r="I128" s="262" t="s">
        <v>1654</v>
      </c>
    </row>
    <row r="129" spans="1:19" ht="64" customHeight="1" x14ac:dyDescent="0.2">
      <c r="A129" s="26" t="s">
        <v>1650</v>
      </c>
      <c r="B129" s="26" t="s">
        <v>1655</v>
      </c>
      <c r="C129" s="65">
        <v>1</v>
      </c>
      <c r="D129" s="262" t="s">
        <v>1344</v>
      </c>
      <c r="E129" s="262" t="s">
        <v>1338</v>
      </c>
      <c r="F129" s="262" t="s">
        <v>1303</v>
      </c>
      <c r="G129" s="262" t="s">
        <v>1656</v>
      </c>
      <c r="H129" s="262" t="s">
        <v>1653</v>
      </c>
      <c r="I129" s="262" t="s">
        <v>1654</v>
      </c>
    </row>
    <row r="130" spans="1:19" ht="64" customHeight="1" x14ac:dyDescent="0.2">
      <c r="A130" s="26" t="s">
        <v>1650</v>
      </c>
      <c r="B130" s="26" t="s">
        <v>1657</v>
      </c>
      <c r="C130" s="65">
        <v>1</v>
      </c>
      <c r="D130" s="262" t="s">
        <v>1344</v>
      </c>
      <c r="E130" s="262" t="s">
        <v>1345</v>
      </c>
      <c r="F130" s="262" t="s">
        <v>1280</v>
      </c>
      <c r="G130" s="262" t="s">
        <v>1658</v>
      </c>
      <c r="H130" s="262" t="s">
        <v>1653</v>
      </c>
      <c r="I130" s="262" t="s">
        <v>1654</v>
      </c>
    </row>
    <row r="131" spans="1:19" ht="64" customHeight="1" x14ac:dyDescent="0.2">
      <c r="A131" s="26" t="s">
        <v>1650</v>
      </c>
      <c r="B131" s="26" t="s">
        <v>1659</v>
      </c>
      <c r="C131" s="65">
        <v>1</v>
      </c>
      <c r="D131" s="262" t="s">
        <v>1344</v>
      </c>
      <c r="E131" s="262" t="s">
        <v>1338</v>
      </c>
      <c r="F131" s="262" t="s">
        <v>1280</v>
      </c>
      <c r="G131" s="262" t="s">
        <v>1660</v>
      </c>
      <c r="H131" s="262" t="s">
        <v>1653</v>
      </c>
      <c r="I131" s="262" t="s">
        <v>1654</v>
      </c>
    </row>
    <row r="132" spans="1:19" ht="48" customHeight="1" x14ac:dyDescent="0.2">
      <c r="A132" s="26" t="s">
        <v>1650</v>
      </c>
      <c r="B132" s="26" t="s">
        <v>1661</v>
      </c>
      <c r="C132" s="65">
        <v>1</v>
      </c>
      <c r="D132" s="262" t="s">
        <v>1344</v>
      </c>
      <c r="E132" s="262" t="s">
        <v>1345</v>
      </c>
      <c r="F132" s="262" t="s">
        <v>1275</v>
      </c>
      <c r="G132" s="262" t="s">
        <v>1662</v>
      </c>
      <c r="H132" s="262" t="s">
        <v>1663</v>
      </c>
      <c r="I132" s="262" t="s">
        <v>1664</v>
      </c>
    </row>
    <row r="133" spans="1:19" ht="64" customHeight="1" x14ac:dyDescent="0.2">
      <c r="A133" s="26" t="s">
        <v>1650</v>
      </c>
      <c r="B133" s="26" t="s">
        <v>1665</v>
      </c>
      <c r="C133" s="65">
        <v>1</v>
      </c>
      <c r="D133" s="262" t="s">
        <v>1344</v>
      </c>
      <c r="E133" s="262" t="s">
        <v>1338</v>
      </c>
      <c r="F133" s="262" t="s">
        <v>1275</v>
      </c>
      <c r="G133" s="262" t="s">
        <v>1666</v>
      </c>
      <c r="H133" s="262" t="s">
        <v>1663</v>
      </c>
      <c r="I133" s="262" t="s">
        <v>1664</v>
      </c>
    </row>
    <row r="134" spans="1:19" ht="64" customHeight="1" x14ac:dyDescent="0.2">
      <c r="A134" s="26" t="s">
        <v>1650</v>
      </c>
      <c r="B134" s="26" t="s">
        <v>1667</v>
      </c>
      <c r="C134" s="65">
        <v>1</v>
      </c>
      <c r="D134" s="262" t="s">
        <v>1344</v>
      </c>
      <c r="E134" s="262" t="s">
        <v>1345</v>
      </c>
      <c r="F134" s="262" t="s">
        <v>1303</v>
      </c>
      <c r="G134" s="262" t="s">
        <v>1668</v>
      </c>
      <c r="H134" s="262" t="s">
        <v>1669</v>
      </c>
      <c r="I134" s="262" t="s">
        <v>1670</v>
      </c>
    </row>
    <row r="135" spans="1:19" ht="64" customHeight="1" x14ac:dyDescent="0.2">
      <c r="A135" s="26" t="s">
        <v>1650</v>
      </c>
      <c r="B135" s="26" t="s">
        <v>1671</v>
      </c>
      <c r="C135" s="65">
        <v>1</v>
      </c>
      <c r="D135" s="262" t="s">
        <v>1344</v>
      </c>
      <c r="E135" s="262" t="s">
        <v>1338</v>
      </c>
      <c r="F135" s="262" t="s">
        <v>1303</v>
      </c>
      <c r="G135" s="262" t="s">
        <v>1672</v>
      </c>
      <c r="H135" s="262" t="s">
        <v>1669</v>
      </c>
      <c r="I135" s="262" t="s">
        <v>1673</v>
      </c>
    </row>
    <row r="136" spans="1:19" ht="80" customHeight="1" x14ac:dyDescent="0.2">
      <c r="A136" s="26" t="s">
        <v>1650</v>
      </c>
      <c r="B136" s="26" t="s">
        <v>1674</v>
      </c>
      <c r="C136" s="65">
        <v>1</v>
      </c>
      <c r="D136" s="262" t="s">
        <v>1344</v>
      </c>
      <c r="E136" s="262" t="s">
        <v>1345</v>
      </c>
      <c r="F136" s="262" t="s">
        <v>1280</v>
      </c>
      <c r="G136" s="262" t="s">
        <v>1675</v>
      </c>
      <c r="H136" s="262" t="s">
        <v>1669</v>
      </c>
      <c r="I136" s="262" t="s">
        <v>1676</v>
      </c>
    </row>
    <row r="137" spans="1:19" ht="80" customHeight="1" x14ac:dyDescent="0.2">
      <c r="A137" s="26" t="s">
        <v>1650</v>
      </c>
      <c r="B137" s="26" t="s">
        <v>1677</v>
      </c>
      <c r="C137" s="65">
        <v>1</v>
      </c>
      <c r="D137" s="262" t="s">
        <v>1344</v>
      </c>
      <c r="E137" s="262" t="s">
        <v>1338</v>
      </c>
      <c r="F137" s="262" t="s">
        <v>1280</v>
      </c>
      <c r="G137" s="262" t="s">
        <v>1678</v>
      </c>
      <c r="H137" s="262" t="s">
        <v>1669</v>
      </c>
      <c r="I137" s="262" t="s">
        <v>1679</v>
      </c>
    </row>
    <row r="138" spans="1:19" ht="96" customHeight="1" x14ac:dyDescent="0.2">
      <c r="A138" s="26" t="s">
        <v>1650</v>
      </c>
      <c r="B138" s="26" t="s">
        <v>1680</v>
      </c>
      <c r="C138" s="65">
        <v>1</v>
      </c>
      <c r="D138" s="262" t="s">
        <v>1344</v>
      </c>
      <c r="E138" s="262" t="s">
        <v>1345</v>
      </c>
      <c r="F138" s="262" t="s">
        <v>1297</v>
      </c>
      <c r="G138" s="262" t="s">
        <v>1681</v>
      </c>
      <c r="H138" s="262" t="s">
        <v>1682</v>
      </c>
      <c r="I138" s="262" t="s">
        <v>1683</v>
      </c>
    </row>
    <row r="139" spans="1:19" ht="113" customHeight="1" thickBot="1" x14ac:dyDescent="0.25">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4" customHeight="1" x14ac:dyDescent="0.2">
      <c r="A140" s="26" t="s">
        <v>1686</v>
      </c>
      <c r="B140" s="26" t="s">
        <v>1029</v>
      </c>
      <c r="C140" s="65">
        <v>1</v>
      </c>
      <c r="D140" s="262" t="s">
        <v>1344</v>
      </c>
      <c r="E140" s="262" t="s">
        <v>1530</v>
      </c>
      <c r="F140" s="262" t="s">
        <v>1289</v>
      </c>
      <c r="G140" s="262" t="s">
        <v>1687</v>
      </c>
      <c r="H140" s="262" t="s">
        <v>1688</v>
      </c>
      <c r="I140" s="262" t="s">
        <v>1689</v>
      </c>
    </row>
    <row r="141" spans="1:19" ht="32" customHeight="1" x14ac:dyDescent="0.2">
      <c r="A141" s="26" t="s">
        <v>1686</v>
      </c>
      <c r="B141" s="26" t="s">
        <v>580</v>
      </c>
      <c r="C141" s="65">
        <v>1</v>
      </c>
      <c r="D141" s="262" t="s">
        <v>1344</v>
      </c>
      <c r="E141" s="262" t="s">
        <v>1530</v>
      </c>
      <c r="F141" s="262" t="s">
        <v>1304</v>
      </c>
      <c r="G141" s="262" t="s">
        <v>1690</v>
      </c>
      <c r="H141" s="262" t="s">
        <v>1691</v>
      </c>
      <c r="I141" s="262" t="s">
        <v>1692</v>
      </c>
    </row>
    <row r="142" spans="1:19" ht="16" customHeight="1" x14ac:dyDescent="0.2">
      <c r="A142" s="26" t="s">
        <v>1686</v>
      </c>
      <c r="B142" s="26" t="s">
        <v>610</v>
      </c>
      <c r="C142" s="65">
        <v>1</v>
      </c>
      <c r="D142" s="262" t="s">
        <v>1344</v>
      </c>
      <c r="E142" s="262" t="s">
        <v>1530</v>
      </c>
      <c r="F142" s="262" t="s">
        <v>1304</v>
      </c>
      <c r="G142" s="262" t="s">
        <v>1693</v>
      </c>
      <c r="H142" s="262" t="s">
        <v>1017</v>
      </c>
      <c r="I142" s="262" t="s">
        <v>1694</v>
      </c>
    </row>
    <row r="143" spans="1:19" ht="80" customHeight="1" x14ac:dyDescent="0.2">
      <c r="A143" s="26" t="s">
        <v>1686</v>
      </c>
      <c r="B143" s="26" t="s">
        <v>742</v>
      </c>
      <c r="C143" s="65">
        <v>1</v>
      </c>
      <c r="D143" s="262" t="s">
        <v>1344</v>
      </c>
      <c r="E143" s="262" t="s">
        <v>1530</v>
      </c>
      <c r="F143" s="262" t="s">
        <v>1305</v>
      </c>
      <c r="G143" s="262" t="s">
        <v>1695</v>
      </c>
      <c r="H143" s="262" t="s">
        <v>1696</v>
      </c>
      <c r="I143" s="262" t="s">
        <v>1697</v>
      </c>
    </row>
    <row r="144" spans="1:19" ht="16" customHeight="1" x14ac:dyDescent="0.2">
      <c r="A144" s="26" t="s">
        <v>1686</v>
      </c>
      <c r="B144" s="26" t="s">
        <v>924</v>
      </c>
      <c r="C144" s="65">
        <v>1</v>
      </c>
      <c r="D144" s="262" t="s">
        <v>1344</v>
      </c>
      <c r="E144" s="262" t="s">
        <v>1530</v>
      </c>
      <c r="F144" s="262" t="s">
        <v>1306</v>
      </c>
      <c r="G144" s="262" t="s">
        <v>1698</v>
      </c>
      <c r="H144" s="262" t="s">
        <v>1010</v>
      </c>
      <c r="I144" s="65">
        <v>969696</v>
      </c>
    </row>
    <row r="145" spans="1:19" ht="80" customHeight="1" x14ac:dyDescent="0.2">
      <c r="A145" s="26" t="s">
        <v>1686</v>
      </c>
      <c r="B145" s="26" t="s">
        <v>925</v>
      </c>
      <c r="C145" s="65">
        <v>1</v>
      </c>
      <c r="D145" s="262" t="s">
        <v>1344</v>
      </c>
      <c r="E145" s="262" t="s">
        <v>1530</v>
      </c>
      <c r="F145" s="262" t="s">
        <v>1306</v>
      </c>
      <c r="G145" s="262" t="s">
        <v>1699</v>
      </c>
      <c r="H145" s="262" t="s">
        <v>1696</v>
      </c>
      <c r="I145" s="262" t="s">
        <v>1697</v>
      </c>
    </row>
    <row r="146" spans="1:19" ht="64" customHeight="1" x14ac:dyDescent="0.2">
      <c r="A146" s="26" t="s">
        <v>1686</v>
      </c>
      <c r="B146" s="26" t="s">
        <v>602</v>
      </c>
      <c r="C146" s="65">
        <v>1</v>
      </c>
      <c r="D146" s="262" t="s">
        <v>1344</v>
      </c>
      <c r="E146" s="262" t="s">
        <v>1530</v>
      </c>
      <c r="F146" s="262" t="s">
        <v>1304</v>
      </c>
      <c r="G146" s="262" t="s">
        <v>1700</v>
      </c>
      <c r="H146" s="262" t="s">
        <v>1701</v>
      </c>
      <c r="I146" s="262" t="s">
        <v>1702</v>
      </c>
    </row>
    <row r="147" spans="1:19" ht="64" customHeight="1" x14ac:dyDescent="0.2">
      <c r="A147" s="26" t="s">
        <v>1686</v>
      </c>
      <c r="B147" s="26" t="s">
        <v>617</v>
      </c>
      <c r="C147" s="65">
        <v>1</v>
      </c>
      <c r="D147" s="262" t="s">
        <v>1344</v>
      </c>
      <c r="E147" s="262" t="s">
        <v>1530</v>
      </c>
      <c r="F147" s="262" t="s">
        <v>1307</v>
      </c>
      <c r="G147" s="262" t="s">
        <v>1703</v>
      </c>
      <c r="H147" s="262" t="s">
        <v>1704</v>
      </c>
      <c r="I147" s="262" t="s">
        <v>1705</v>
      </c>
    </row>
    <row r="148" spans="1:19" ht="64" customHeight="1" x14ac:dyDescent="0.2">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25">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6" customHeight="1" x14ac:dyDescent="0.2">
      <c r="A150" s="26" t="s">
        <v>1713</v>
      </c>
      <c r="B150" s="26" t="s">
        <v>1714</v>
      </c>
      <c r="C150" s="65">
        <v>1</v>
      </c>
      <c r="D150" s="262" t="s">
        <v>1337</v>
      </c>
      <c r="E150" s="262" t="s">
        <v>1338</v>
      </c>
      <c r="F150" s="262" t="s">
        <v>1309</v>
      </c>
      <c r="G150" s="262" t="s">
        <v>1715</v>
      </c>
      <c r="H150" s="262"/>
      <c r="I150" s="262"/>
    </row>
    <row r="151" spans="1:19" ht="32" customHeight="1" x14ac:dyDescent="0.2">
      <c r="A151" s="26" t="s">
        <v>1713</v>
      </c>
      <c r="B151" s="26" t="s">
        <v>1716</v>
      </c>
      <c r="C151" s="65">
        <v>1</v>
      </c>
      <c r="D151" s="262" t="s">
        <v>1344</v>
      </c>
      <c r="E151" s="262" t="s">
        <v>1338</v>
      </c>
      <c r="F151" s="262" t="s">
        <v>1310</v>
      </c>
      <c r="G151" s="262" t="s">
        <v>1717</v>
      </c>
      <c r="H151" s="262" t="s">
        <v>1718</v>
      </c>
      <c r="I151" s="262" t="s">
        <v>1719</v>
      </c>
    </row>
    <row r="152" spans="1:19" ht="16" customHeight="1" x14ac:dyDescent="0.2">
      <c r="A152" s="26" t="s">
        <v>1713</v>
      </c>
      <c r="B152" s="26" t="s">
        <v>1720</v>
      </c>
      <c r="C152" s="65">
        <v>1</v>
      </c>
      <c r="D152" s="262" t="s">
        <v>1337</v>
      </c>
      <c r="E152" s="262" t="s">
        <v>1338</v>
      </c>
      <c r="F152" s="262" t="s">
        <v>1311</v>
      </c>
      <c r="G152" s="262" t="s">
        <v>1721</v>
      </c>
      <c r="H152" s="262"/>
      <c r="I152" s="262"/>
    </row>
    <row r="153" spans="1:19" ht="16" customHeight="1" x14ac:dyDescent="0.2">
      <c r="A153" s="26" t="s">
        <v>1713</v>
      </c>
      <c r="B153" s="26" t="s">
        <v>1722</v>
      </c>
      <c r="C153" s="65">
        <v>1</v>
      </c>
      <c r="D153" s="262" t="s">
        <v>1337</v>
      </c>
      <c r="E153" s="262" t="s">
        <v>1338</v>
      </c>
      <c r="F153" s="262" t="s">
        <v>1311</v>
      </c>
      <c r="G153" s="262" t="s">
        <v>1723</v>
      </c>
      <c r="H153" s="262"/>
      <c r="I153" s="262"/>
    </row>
    <row r="154" spans="1:19" ht="16" customHeight="1" x14ac:dyDescent="0.2">
      <c r="A154" s="26" t="s">
        <v>1713</v>
      </c>
      <c r="B154" s="26" t="s">
        <v>1724</v>
      </c>
      <c r="C154" s="65">
        <v>1</v>
      </c>
      <c r="D154" s="262" t="s">
        <v>1337</v>
      </c>
      <c r="E154" s="262" t="s">
        <v>1338</v>
      </c>
      <c r="F154" s="262" t="s">
        <v>1311</v>
      </c>
      <c r="G154" s="262" t="s">
        <v>1725</v>
      </c>
      <c r="H154" s="262"/>
      <c r="I154" s="262"/>
    </row>
    <row r="155" spans="1:19" ht="33" customHeight="1" thickBot="1" x14ac:dyDescent="0.25">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baseColWidth="10" defaultColWidth="9.1640625" defaultRowHeight="15" x14ac:dyDescent="0.2"/>
  <cols>
    <col min="1" max="1" width="18" style="189" customWidth="1"/>
    <col min="2" max="3" width="28.33203125" style="189" customWidth="1"/>
    <col min="4" max="5" width="18.83203125" style="189" customWidth="1"/>
    <col min="6" max="7" width="23.1640625" style="189" customWidth="1"/>
    <col min="8" max="8" width="19.33203125" style="43" customWidth="1"/>
    <col min="9" max="9" width="21.33203125" style="189" customWidth="1"/>
    <col min="10" max="10" width="21.33203125" style="43" customWidth="1"/>
    <col min="11" max="11" width="16.83203125" style="189" customWidth="1"/>
    <col min="12" max="12" width="19" style="189" customWidth="1"/>
    <col min="13" max="14" width="19.1640625" style="189" customWidth="1"/>
    <col min="15" max="15" width="28.33203125" style="189" customWidth="1"/>
    <col min="16" max="16" width="68.5" style="189" customWidth="1"/>
    <col min="17" max="17" width="52.33203125" style="189" customWidth="1"/>
    <col min="18" max="18" width="43.33203125" style="190" customWidth="1"/>
    <col min="19" max="19" width="34.1640625" style="206" customWidth="1"/>
    <col min="20" max="20" width="37.33203125" style="189" customWidth="1"/>
    <col min="21" max="21" width="27" style="189" customWidth="1"/>
    <col min="22" max="22" width="9.1640625" style="189" customWidth="1"/>
    <col min="23" max="23" width="46.6640625" style="189" customWidth="1"/>
    <col min="24" max="24" width="9.1640625" style="189" customWidth="1"/>
    <col min="25" max="25" width="32.33203125" style="189" customWidth="1"/>
    <col min="26" max="26" width="9.1640625" style="189" customWidth="1"/>
    <col min="27" max="27" width="42.33203125" style="189" customWidth="1"/>
    <col min="28" max="30" width="9.1640625" style="189" customWidth="1"/>
    <col min="31" max="31" width="20.5" style="189" customWidth="1"/>
    <col min="32" max="35" width="9.1640625" style="189" customWidth="1"/>
    <col min="36" max="16384" width="9.1640625" style="189"/>
  </cols>
  <sheetData>
    <row r="1" spans="1:21" x14ac:dyDescent="0.2">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x14ac:dyDescent="0.2">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row>
    <row r="71" spans="1:21" s="190" customFormat="1" x14ac:dyDescent="0.2">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row>
    <row r="72" spans="1:21" s="190" customFormat="1" x14ac:dyDescent="0.2">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2044</v>
      </c>
    </row>
    <row r="77" spans="1:21" x14ac:dyDescent="0.2">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x14ac:dyDescent="0.2">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x14ac:dyDescent="0.2">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x14ac:dyDescent="0.2">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x14ac:dyDescent="0.2">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x14ac:dyDescent="0.2">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x14ac:dyDescent="0.2">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x14ac:dyDescent="0.2">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x14ac:dyDescent="0.2">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row>
    <row r="161" spans="1:21" s="197" customFormat="1" x14ac:dyDescent="0.2">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x14ac:dyDescent="0.2">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x14ac:dyDescent="0.2">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x14ac:dyDescent="0.2">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x14ac:dyDescent="0.2">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x14ac:dyDescent="0.2">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x14ac:dyDescent="0.2">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x14ac:dyDescent="0.2">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x14ac:dyDescent="0.2">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x14ac:dyDescent="0.2">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x14ac:dyDescent="0.2">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x14ac:dyDescent="0.2">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x14ac:dyDescent="0.2">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2042</v>
      </c>
    </row>
    <row r="241" spans="1:21" x14ac:dyDescent="0.2">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
      <c r="A359" s="189" t="s">
        <v>754</v>
      </c>
      <c r="B359" s="189" t="s">
        <v>889</v>
      </c>
      <c r="C359" s="189" t="s">
        <v>890</v>
      </c>
      <c r="D359" s="192" t="s">
        <v>2107</v>
      </c>
      <c r="E359" s="192"/>
      <c r="F359" s="199" t="s">
        <v>2159</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
      <c r="A360" s="197" t="s">
        <v>754</v>
      </c>
      <c r="B360" s="197" t="s">
        <v>889</v>
      </c>
      <c r="C360" s="197" t="s">
        <v>890</v>
      </c>
      <c r="D360" s="199" t="s">
        <v>2105</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
      <c r="A361" s="197" t="s">
        <v>754</v>
      </c>
      <c r="B361" s="197" t="s">
        <v>889</v>
      </c>
      <c r="C361" s="197" t="s">
        <v>890</v>
      </c>
      <c r="D361" s="199" t="s">
        <v>2086</v>
      </c>
      <c r="E361" s="192"/>
      <c r="F361" s="199" t="s">
        <v>2150</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
      <c r="A362" s="197" t="s">
        <v>754</v>
      </c>
      <c r="B362" s="197" t="s">
        <v>901</v>
      </c>
      <c r="C362" s="197" t="s">
        <v>902</v>
      </c>
      <c r="D362" s="192" t="s">
        <v>2128</v>
      </c>
      <c r="E362" s="192"/>
      <c r="F362" s="189" t="s">
        <v>1835</v>
      </c>
      <c r="G362" s="192"/>
      <c r="H362" s="43">
        <v>513</v>
      </c>
      <c r="I362" s="192" t="s">
        <v>311</v>
      </c>
      <c r="J362" s="197" t="s">
        <v>903</v>
      </c>
      <c r="K362" s="197" t="s">
        <v>904</v>
      </c>
      <c r="L362" s="198">
        <v>0</v>
      </c>
      <c r="M362" s="198">
        <v>1</v>
      </c>
      <c r="N362" s="198">
        <v>0.01</v>
      </c>
      <c r="O362" s="197" t="s">
        <v>654</v>
      </c>
      <c r="P362" s="192" t="s">
        <v>2172</v>
      </c>
      <c r="Q362" s="197" t="s">
        <v>906</v>
      </c>
      <c r="R362" s="197" t="s">
        <v>907</v>
      </c>
      <c r="S362" s="232" t="s">
        <v>446</v>
      </c>
      <c r="T362" s="192"/>
      <c r="U362" s="189"/>
    </row>
    <row r="363" spans="1:25" s="181" customFormat="1" x14ac:dyDescent="0.2">
      <c r="A363" s="197" t="s">
        <v>754</v>
      </c>
      <c r="B363" s="197" t="s">
        <v>901</v>
      </c>
      <c r="C363" s="197" t="s">
        <v>902</v>
      </c>
      <c r="D363" s="192" t="s">
        <v>2086</v>
      </c>
      <c r="E363" s="192"/>
      <c r="F363" s="189" t="s">
        <v>2150</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
      <c r="A364" s="197" t="s">
        <v>754</v>
      </c>
      <c r="B364" s="197" t="s">
        <v>910</v>
      </c>
      <c r="C364" s="197" t="s">
        <v>911</v>
      </c>
      <c r="D364" s="192" t="s">
        <v>2128</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
      <c r="A365" s="197" t="s">
        <v>754</v>
      </c>
      <c r="B365" s="197" t="s">
        <v>910</v>
      </c>
      <c r="C365" s="197" t="s">
        <v>911</v>
      </c>
      <c r="D365" s="192" t="s">
        <v>2086</v>
      </c>
      <c r="E365" s="192"/>
      <c r="F365" s="189" t="s">
        <v>2150</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x14ac:dyDescent="0.2">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x14ac:dyDescent="0.2">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x14ac:dyDescent="0.2">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x14ac:dyDescent="0.2">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x14ac:dyDescent="0.2">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
      <c r="A560" s="189" t="s">
        <v>754</v>
      </c>
      <c r="B560" s="189" t="s">
        <v>620</v>
      </c>
      <c r="C560" s="189" t="s">
        <v>755</v>
      </c>
      <c r="D560" s="192" t="s">
        <v>2131</v>
      </c>
      <c r="E560" s="199" t="s">
        <v>757</v>
      </c>
      <c r="F560" s="189" t="s">
        <v>2168</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
      <c r="A561" s="197" t="str">
        <f t="shared" ref="A561:C580" si="130">A$560</f>
        <v>Industry</v>
      </c>
      <c r="B561" s="197" t="str">
        <f t="shared" si="130"/>
        <v>Carbon Capture and Sequestration</v>
      </c>
      <c r="C561" s="197" t="str">
        <f t="shared" si="130"/>
        <v>Industry Sector Fraction of Potential Additional CCS Achieved</v>
      </c>
      <c r="D561" s="192" t="s">
        <v>2131</v>
      </c>
      <c r="E561" s="199" t="s">
        <v>763</v>
      </c>
      <c r="F561" s="189" t="s">
        <v>2168</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
      <c r="A562" s="197" t="str">
        <f t="shared" si="130"/>
        <v>Industry</v>
      </c>
      <c r="B562" s="197" t="str">
        <f t="shared" si="130"/>
        <v>Carbon Capture and Sequestration</v>
      </c>
      <c r="C562" s="197" t="str">
        <f t="shared" si="130"/>
        <v>Industry Sector Fraction of Potential Additional CCS Achieved</v>
      </c>
      <c r="D562" s="199" t="s">
        <v>2128</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
      <c r="A563" s="197" t="str">
        <f t="shared" si="130"/>
        <v>Industry</v>
      </c>
      <c r="B563" s="197" t="str">
        <f t="shared" si="130"/>
        <v>Carbon Capture and Sequestration</v>
      </c>
      <c r="C563" s="197" t="str">
        <f t="shared" si="130"/>
        <v>Industry Sector Fraction of Potential Additional CCS Achieved</v>
      </c>
      <c r="D563" s="199" t="s">
        <v>2128</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
      <c r="A564" s="197" t="str">
        <f t="shared" si="130"/>
        <v>Industry</v>
      </c>
      <c r="B564" s="197" t="str">
        <f t="shared" si="130"/>
        <v>Carbon Capture and Sequestration</v>
      </c>
      <c r="C564" s="197" t="str">
        <f t="shared" si="130"/>
        <v>Industry Sector Fraction of Potential Additional CCS Achieved</v>
      </c>
      <c r="D564" s="199" t="s">
        <v>2126</v>
      </c>
      <c r="E564" s="199" t="s">
        <v>757</v>
      </c>
      <c r="F564" s="189" t="s">
        <v>2136</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
      <c r="A565" s="197" t="str">
        <f t="shared" si="130"/>
        <v>Industry</v>
      </c>
      <c r="B565" s="197" t="str">
        <f t="shared" si="130"/>
        <v>Carbon Capture and Sequestration</v>
      </c>
      <c r="C565" s="197" t="str">
        <f t="shared" si="130"/>
        <v>Industry Sector Fraction of Potential Additional CCS Achieved</v>
      </c>
      <c r="D565" s="199" t="s">
        <v>2126</v>
      </c>
      <c r="E565" s="199" t="s">
        <v>763</v>
      </c>
      <c r="F565" s="189" t="s">
        <v>2136</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
      <c r="A566" s="197" t="str">
        <f t="shared" si="130"/>
        <v>Industry</v>
      </c>
      <c r="B566" s="197" t="str">
        <f t="shared" si="130"/>
        <v>Carbon Capture and Sequestration</v>
      </c>
      <c r="C566" s="197" t="str">
        <f t="shared" si="130"/>
        <v>Industry Sector Fraction of Potential Additional CCS Achieved</v>
      </c>
      <c r="D566" s="199" t="s">
        <v>2124</v>
      </c>
      <c r="E566" s="199" t="s">
        <v>757</v>
      </c>
      <c r="F566" s="189" t="s">
        <v>2167</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
      <c r="A567" s="197" t="str">
        <f t="shared" si="130"/>
        <v>Industry</v>
      </c>
      <c r="B567" s="197" t="str">
        <f t="shared" si="130"/>
        <v>Carbon Capture and Sequestration</v>
      </c>
      <c r="C567" s="197" t="str">
        <f t="shared" si="130"/>
        <v>Industry Sector Fraction of Potential Additional CCS Achieved</v>
      </c>
      <c r="D567" s="199" t="s">
        <v>2124</v>
      </c>
      <c r="E567" s="199" t="s">
        <v>763</v>
      </c>
      <c r="F567" s="189" t="s">
        <v>2167</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
      <c r="A568" s="197" t="str">
        <f t="shared" si="130"/>
        <v>Industry</v>
      </c>
      <c r="B568" s="197" t="str">
        <f t="shared" si="130"/>
        <v>Carbon Capture and Sequestration</v>
      </c>
      <c r="C568" s="197" t="str">
        <f t="shared" si="130"/>
        <v>Industry Sector Fraction of Potential Additional CCS Achieved</v>
      </c>
      <c r="D568" s="199" t="s">
        <v>2122</v>
      </c>
      <c r="E568" s="199" t="s">
        <v>757</v>
      </c>
      <c r="F568" s="189" t="s">
        <v>2166</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
      <c r="A569" s="197" t="str">
        <f t="shared" si="130"/>
        <v>Industry</v>
      </c>
      <c r="B569" s="197" t="str">
        <f t="shared" si="130"/>
        <v>Carbon Capture and Sequestration</v>
      </c>
      <c r="C569" s="197" t="str">
        <f t="shared" si="130"/>
        <v>Industry Sector Fraction of Potential Additional CCS Achieved</v>
      </c>
      <c r="D569" s="199" t="s">
        <v>2122</v>
      </c>
      <c r="E569" s="199" t="s">
        <v>763</v>
      </c>
      <c r="F569" s="189" t="s">
        <v>2166</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
      <c r="A570" s="197" t="str">
        <f t="shared" si="130"/>
        <v>Industry</v>
      </c>
      <c r="B570" s="197" t="str">
        <f t="shared" si="130"/>
        <v>Carbon Capture and Sequestration</v>
      </c>
      <c r="C570" s="197" t="str">
        <f t="shared" si="130"/>
        <v>Industry Sector Fraction of Potential Additional CCS Achieved</v>
      </c>
      <c r="D570" s="199" t="s">
        <v>2120</v>
      </c>
      <c r="E570" s="199" t="s">
        <v>757</v>
      </c>
      <c r="F570" s="189" t="s">
        <v>2165</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
      <c r="A571" s="197" t="str">
        <f t="shared" si="130"/>
        <v>Industry</v>
      </c>
      <c r="B571" s="197" t="str">
        <f t="shared" si="130"/>
        <v>Carbon Capture and Sequestration</v>
      </c>
      <c r="C571" s="197" t="str">
        <f t="shared" si="130"/>
        <v>Industry Sector Fraction of Potential Additional CCS Achieved</v>
      </c>
      <c r="D571" s="199" t="s">
        <v>2120</v>
      </c>
      <c r="E571" s="199" t="s">
        <v>763</v>
      </c>
      <c r="F571" s="189" t="s">
        <v>2165</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
      <c r="A572" s="197" t="str">
        <f t="shared" si="130"/>
        <v>Industry</v>
      </c>
      <c r="B572" s="197" t="str">
        <f t="shared" si="130"/>
        <v>Carbon Capture and Sequestration</v>
      </c>
      <c r="C572" s="197" t="str">
        <f t="shared" si="130"/>
        <v>Industry Sector Fraction of Potential Additional CCS Achieved</v>
      </c>
      <c r="D572" s="199" t="s">
        <v>2118</v>
      </c>
      <c r="E572" s="199" t="s">
        <v>757</v>
      </c>
      <c r="F572" s="189" t="s">
        <v>2164</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
      <c r="A573" s="197" t="str">
        <f t="shared" si="130"/>
        <v>Industry</v>
      </c>
      <c r="B573" s="197" t="str">
        <f t="shared" si="130"/>
        <v>Carbon Capture and Sequestration</v>
      </c>
      <c r="C573" s="197" t="str">
        <f t="shared" si="130"/>
        <v>Industry Sector Fraction of Potential Additional CCS Achieved</v>
      </c>
      <c r="D573" s="199" t="s">
        <v>2118</v>
      </c>
      <c r="E573" s="199" t="s">
        <v>763</v>
      </c>
      <c r="F573" s="189" t="s">
        <v>2164</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
      <c r="A574" s="197" t="str">
        <f t="shared" si="130"/>
        <v>Industry</v>
      </c>
      <c r="B574" s="197" t="str">
        <f t="shared" si="130"/>
        <v>Carbon Capture and Sequestration</v>
      </c>
      <c r="C574" s="197" t="str">
        <f t="shared" si="130"/>
        <v>Industry Sector Fraction of Potential Additional CCS Achieved</v>
      </c>
      <c r="D574" s="199" t="s">
        <v>2116</v>
      </c>
      <c r="E574" s="199" t="s">
        <v>757</v>
      </c>
      <c r="F574" s="189" t="s">
        <v>2163</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
      <c r="A575" s="197" t="str">
        <f t="shared" si="130"/>
        <v>Industry</v>
      </c>
      <c r="B575" s="197" t="str">
        <f t="shared" si="130"/>
        <v>Carbon Capture and Sequestration</v>
      </c>
      <c r="C575" s="197" t="str">
        <f t="shared" si="130"/>
        <v>Industry Sector Fraction of Potential Additional CCS Achieved</v>
      </c>
      <c r="D575" s="199" t="s">
        <v>2116</v>
      </c>
      <c r="E575" s="199" t="s">
        <v>763</v>
      </c>
      <c r="F575" s="189" t="s">
        <v>2163</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
      <c r="A576" s="197" t="str">
        <f t="shared" si="130"/>
        <v>Industry</v>
      </c>
      <c r="B576" s="197" t="str">
        <f t="shared" si="130"/>
        <v>Carbon Capture and Sequestration</v>
      </c>
      <c r="C576" s="197" t="str">
        <f t="shared" si="130"/>
        <v>Industry Sector Fraction of Potential Additional CCS Achieved</v>
      </c>
      <c r="D576" s="199" t="s">
        <v>2114</v>
      </c>
      <c r="E576" s="199" t="s">
        <v>757</v>
      </c>
      <c r="F576" s="189" t="s">
        <v>2162</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
      <c r="A577" s="197" t="str">
        <f t="shared" si="130"/>
        <v>Industry</v>
      </c>
      <c r="B577" s="197" t="str">
        <f t="shared" si="130"/>
        <v>Carbon Capture and Sequestration</v>
      </c>
      <c r="C577" s="197" t="str">
        <f t="shared" si="130"/>
        <v>Industry Sector Fraction of Potential Additional CCS Achieved</v>
      </c>
      <c r="D577" s="199" t="s">
        <v>2114</v>
      </c>
      <c r="E577" s="199" t="s">
        <v>763</v>
      </c>
      <c r="F577" s="189" t="s">
        <v>2162</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
      <c r="A578" s="197" t="str">
        <f t="shared" si="130"/>
        <v>Industry</v>
      </c>
      <c r="B578" s="197" t="str">
        <f t="shared" si="130"/>
        <v>Carbon Capture and Sequestration</v>
      </c>
      <c r="C578" s="197" t="str">
        <f t="shared" si="130"/>
        <v>Industry Sector Fraction of Potential Additional CCS Achieved</v>
      </c>
      <c r="D578" s="199" t="s">
        <v>2112</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
      <c r="A579" s="197" t="str">
        <f t="shared" si="130"/>
        <v>Industry</v>
      </c>
      <c r="B579" s="197" t="str">
        <f t="shared" si="130"/>
        <v>Carbon Capture and Sequestration</v>
      </c>
      <c r="C579" s="197" t="str">
        <f t="shared" si="130"/>
        <v>Industry Sector Fraction of Potential Additional CCS Achieved</v>
      </c>
      <c r="D579" s="199" t="s">
        <v>2112</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
      <c r="A580" s="197" t="str">
        <f t="shared" si="130"/>
        <v>Industry</v>
      </c>
      <c r="B580" s="197" t="str">
        <f t="shared" si="130"/>
        <v>Carbon Capture and Sequestration</v>
      </c>
      <c r="C580" s="197" t="str">
        <f t="shared" si="130"/>
        <v>Industry Sector Fraction of Potential Additional CCS Achieved</v>
      </c>
      <c r="D580" s="199" t="s">
        <v>2111</v>
      </c>
      <c r="E580" s="199" t="s">
        <v>757</v>
      </c>
      <c r="F580" s="189" t="s">
        <v>2161</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
      <c r="A581" s="197" t="str">
        <f t="shared" ref="A581:C600" si="133">A$560</f>
        <v>Industry</v>
      </c>
      <c r="B581" s="197" t="str">
        <f t="shared" si="133"/>
        <v>Carbon Capture and Sequestration</v>
      </c>
      <c r="C581" s="197" t="str">
        <f t="shared" si="133"/>
        <v>Industry Sector Fraction of Potential Additional CCS Achieved</v>
      </c>
      <c r="D581" s="199" t="s">
        <v>2111</v>
      </c>
      <c r="E581" s="199" t="s">
        <v>763</v>
      </c>
      <c r="F581" s="189" t="s">
        <v>2161</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
      <c r="A582" s="197" t="str">
        <f t="shared" si="133"/>
        <v>Industry</v>
      </c>
      <c r="B582" s="197" t="str">
        <f t="shared" si="133"/>
        <v>Carbon Capture and Sequestration</v>
      </c>
      <c r="C582" s="197" t="str">
        <f t="shared" si="133"/>
        <v>Industry Sector Fraction of Potential Additional CCS Achieved</v>
      </c>
      <c r="D582" s="199" t="s">
        <v>2109</v>
      </c>
      <c r="E582" s="199" t="s">
        <v>757</v>
      </c>
      <c r="F582" s="189" t="s">
        <v>2160</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
      <c r="A583" s="197" t="str">
        <f t="shared" si="133"/>
        <v>Industry</v>
      </c>
      <c r="B583" s="197" t="str">
        <f t="shared" si="133"/>
        <v>Carbon Capture and Sequestration</v>
      </c>
      <c r="C583" s="197" t="str">
        <f t="shared" si="133"/>
        <v>Industry Sector Fraction of Potential Additional CCS Achieved</v>
      </c>
      <c r="D583" s="199" t="s">
        <v>2109</v>
      </c>
      <c r="E583" s="199" t="s">
        <v>763</v>
      </c>
      <c r="F583" s="189" t="s">
        <v>2160</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
      <c r="A584" s="197" t="str">
        <f t="shared" si="133"/>
        <v>Industry</v>
      </c>
      <c r="B584" s="197" t="str">
        <f t="shared" si="133"/>
        <v>Carbon Capture and Sequestration</v>
      </c>
      <c r="C584" s="197" t="str">
        <f t="shared" si="133"/>
        <v>Industry Sector Fraction of Potential Additional CCS Achieved</v>
      </c>
      <c r="D584" s="199" t="s">
        <v>2107</v>
      </c>
      <c r="E584" s="199" t="s">
        <v>757</v>
      </c>
      <c r="F584" s="189" t="s">
        <v>2159</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
      <c r="A585" s="197" t="str">
        <f t="shared" si="133"/>
        <v>Industry</v>
      </c>
      <c r="B585" s="197" t="str">
        <f t="shared" si="133"/>
        <v>Carbon Capture and Sequestration</v>
      </c>
      <c r="C585" s="197" t="str">
        <f t="shared" si="133"/>
        <v>Industry Sector Fraction of Potential Additional CCS Achieved</v>
      </c>
      <c r="D585" s="199" t="s">
        <v>2107</v>
      </c>
      <c r="E585" s="199" t="s">
        <v>763</v>
      </c>
      <c r="F585" s="189" t="s">
        <v>2159</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
      <c r="A586" s="197" t="str">
        <f t="shared" si="133"/>
        <v>Industry</v>
      </c>
      <c r="B586" s="197" t="str">
        <f t="shared" si="133"/>
        <v>Carbon Capture and Sequestration</v>
      </c>
      <c r="C586" s="197" t="str">
        <f t="shared" si="133"/>
        <v>Industry Sector Fraction of Potential Additional CCS Achieved</v>
      </c>
      <c r="D586" s="199" t="s">
        <v>2105</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
      <c r="A587" s="197" t="str">
        <f t="shared" si="133"/>
        <v>Industry</v>
      </c>
      <c r="B587" s="197" t="str">
        <f t="shared" si="133"/>
        <v>Carbon Capture and Sequestration</v>
      </c>
      <c r="C587" s="197" t="str">
        <f t="shared" si="133"/>
        <v>Industry Sector Fraction of Potential Additional CCS Achieved</v>
      </c>
      <c r="D587" s="199" t="s">
        <v>2105</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
      <c r="A588" s="197" t="str">
        <f t="shared" si="133"/>
        <v>Industry</v>
      </c>
      <c r="B588" s="197" t="str">
        <f t="shared" si="133"/>
        <v>Carbon Capture and Sequestration</v>
      </c>
      <c r="C588" s="197" t="str">
        <f t="shared" si="133"/>
        <v>Industry Sector Fraction of Potential Additional CCS Achieved</v>
      </c>
      <c r="D588" s="199" t="s">
        <v>2104</v>
      </c>
      <c r="E588" s="199" t="s">
        <v>757</v>
      </c>
      <c r="F588" s="189" t="s">
        <v>2158</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
      <c r="A589" s="197" t="str">
        <f t="shared" si="133"/>
        <v>Industry</v>
      </c>
      <c r="B589" s="197" t="str">
        <f t="shared" si="133"/>
        <v>Carbon Capture and Sequestration</v>
      </c>
      <c r="C589" s="197" t="str">
        <f t="shared" si="133"/>
        <v>Industry Sector Fraction of Potential Additional CCS Achieved</v>
      </c>
      <c r="D589" s="199" t="s">
        <v>2104</v>
      </c>
      <c r="E589" s="199" t="s">
        <v>763</v>
      </c>
      <c r="F589" s="189" t="s">
        <v>2158</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
      <c r="A590" s="197" t="str">
        <f t="shared" si="133"/>
        <v>Industry</v>
      </c>
      <c r="B590" s="197" t="str">
        <f t="shared" si="133"/>
        <v>Carbon Capture and Sequestration</v>
      </c>
      <c r="C590" s="197" t="str">
        <f t="shared" si="133"/>
        <v>Industry Sector Fraction of Potential Additional CCS Achieved</v>
      </c>
      <c r="D590" s="199" t="s">
        <v>2102</v>
      </c>
      <c r="E590" s="199" t="s">
        <v>757</v>
      </c>
      <c r="F590" s="189" t="s">
        <v>2157</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
      <c r="A591" s="197" t="str">
        <f t="shared" si="133"/>
        <v>Industry</v>
      </c>
      <c r="B591" s="197" t="str">
        <f t="shared" si="133"/>
        <v>Carbon Capture and Sequestration</v>
      </c>
      <c r="C591" s="197" t="str">
        <f t="shared" si="133"/>
        <v>Industry Sector Fraction of Potential Additional CCS Achieved</v>
      </c>
      <c r="D591" s="199" t="s">
        <v>2102</v>
      </c>
      <c r="E591" s="199" t="s">
        <v>763</v>
      </c>
      <c r="F591" s="189" t="s">
        <v>2157</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
      <c r="A592" s="197" t="str">
        <f t="shared" si="133"/>
        <v>Industry</v>
      </c>
      <c r="B592" s="197" t="str">
        <f t="shared" si="133"/>
        <v>Carbon Capture and Sequestration</v>
      </c>
      <c r="C592" s="197" t="str">
        <f t="shared" si="133"/>
        <v>Industry Sector Fraction of Potential Additional CCS Achieved</v>
      </c>
      <c r="D592" s="199" t="s">
        <v>2100</v>
      </c>
      <c r="E592" s="199" t="s">
        <v>757</v>
      </c>
      <c r="F592" s="189" t="s">
        <v>2156</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
      <c r="A593" s="197" t="str">
        <f t="shared" si="133"/>
        <v>Industry</v>
      </c>
      <c r="B593" s="197" t="str">
        <f t="shared" si="133"/>
        <v>Carbon Capture and Sequestration</v>
      </c>
      <c r="C593" s="197" t="str">
        <f t="shared" si="133"/>
        <v>Industry Sector Fraction of Potential Additional CCS Achieved</v>
      </c>
      <c r="D593" s="199" t="s">
        <v>2100</v>
      </c>
      <c r="E593" s="199" t="s">
        <v>763</v>
      </c>
      <c r="F593" s="189" t="s">
        <v>2156</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
      <c r="A594" s="197" t="str">
        <f t="shared" si="133"/>
        <v>Industry</v>
      </c>
      <c r="B594" s="197" t="str">
        <f t="shared" si="133"/>
        <v>Carbon Capture and Sequestration</v>
      </c>
      <c r="C594" s="197" t="str">
        <f t="shared" si="133"/>
        <v>Industry Sector Fraction of Potential Additional CCS Achieved</v>
      </c>
      <c r="D594" s="199" t="s">
        <v>2098</v>
      </c>
      <c r="E594" s="199" t="s">
        <v>757</v>
      </c>
      <c r="F594" s="189" t="s">
        <v>2155</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
      <c r="A595" s="197" t="str">
        <f t="shared" si="133"/>
        <v>Industry</v>
      </c>
      <c r="B595" s="197" t="str">
        <f t="shared" si="133"/>
        <v>Carbon Capture and Sequestration</v>
      </c>
      <c r="C595" s="197" t="str">
        <f t="shared" si="133"/>
        <v>Industry Sector Fraction of Potential Additional CCS Achieved</v>
      </c>
      <c r="D595" s="199" t="s">
        <v>2098</v>
      </c>
      <c r="E595" s="199" t="s">
        <v>763</v>
      </c>
      <c r="F595" s="189" t="s">
        <v>2155</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
      <c r="A596" s="197" t="str">
        <f t="shared" si="133"/>
        <v>Industry</v>
      </c>
      <c r="B596" s="197" t="str">
        <f t="shared" si="133"/>
        <v>Carbon Capture and Sequestration</v>
      </c>
      <c r="C596" s="197" t="str">
        <f t="shared" si="133"/>
        <v>Industry Sector Fraction of Potential Additional CCS Achieved</v>
      </c>
      <c r="D596" s="199" t="s">
        <v>2096</v>
      </c>
      <c r="E596" s="199" t="s">
        <v>757</v>
      </c>
      <c r="F596" s="189" t="s">
        <v>2154</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
      <c r="A597" s="197" t="str">
        <f t="shared" si="133"/>
        <v>Industry</v>
      </c>
      <c r="B597" s="197" t="str">
        <f t="shared" si="133"/>
        <v>Carbon Capture and Sequestration</v>
      </c>
      <c r="C597" s="197" t="str">
        <f t="shared" si="133"/>
        <v>Industry Sector Fraction of Potential Additional CCS Achieved</v>
      </c>
      <c r="D597" s="199" t="s">
        <v>2096</v>
      </c>
      <c r="E597" s="199" t="s">
        <v>763</v>
      </c>
      <c r="F597" s="189" t="s">
        <v>2154</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
      <c r="A598" s="197" t="str">
        <f t="shared" si="133"/>
        <v>Industry</v>
      </c>
      <c r="B598" s="197" t="str">
        <f t="shared" si="133"/>
        <v>Carbon Capture and Sequestration</v>
      </c>
      <c r="C598" s="197" t="str">
        <f t="shared" si="133"/>
        <v>Industry Sector Fraction of Potential Additional CCS Achieved</v>
      </c>
      <c r="D598" s="199" t="s">
        <v>2094</v>
      </c>
      <c r="E598" s="199" t="s">
        <v>757</v>
      </c>
      <c r="F598" s="189" t="s">
        <v>2153</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
      <c r="A599" s="197" t="str">
        <f t="shared" si="133"/>
        <v>Industry</v>
      </c>
      <c r="B599" s="197" t="str">
        <f t="shared" si="133"/>
        <v>Carbon Capture and Sequestration</v>
      </c>
      <c r="C599" s="197" t="str">
        <f t="shared" si="133"/>
        <v>Industry Sector Fraction of Potential Additional CCS Achieved</v>
      </c>
      <c r="D599" s="199" t="s">
        <v>2094</v>
      </c>
      <c r="E599" s="199" t="s">
        <v>763</v>
      </c>
      <c r="F599" s="189" t="s">
        <v>2153</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
      <c r="A600" s="197" t="str">
        <f t="shared" si="133"/>
        <v>Industry</v>
      </c>
      <c r="B600" s="197" t="str">
        <f t="shared" si="133"/>
        <v>Carbon Capture and Sequestration</v>
      </c>
      <c r="C600" s="197" t="str">
        <f t="shared" si="133"/>
        <v>Industry Sector Fraction of Potential Additional CCS Achieved</v>
      </c>
      <c r="D600" s="199" t="s">
        <v>2092</v>
      </c>
      <c r="E600" s="199" t="s">
        <v>757</v>
      </c>
      <c r="F600" s="189" t="s">
        <v>2152</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
      <c r="A601" s="197" t="str">
        <f t="shared" ref="A601:C609" si="136">A$560</f>
        <v>Industry</v>
      </c>
      <c r="B601" s="197" t="str">
        <f t="shared" si="136"/>
        <v>Carbon Capture and Sequestration</v>
      </c>
      <c r="C601" s="197" t="str">
        <f t="shared" si="136"/>
        <v>Industry Sector Fraction of Potential Additional CCS Achieved</v>
      </c>
      <c r="D601" s="199" t="s">
        <v>2092</v>
      </c>
      <c r="E601" s="199" t="s">
        <v>763</v>
      </c>
      <c r="F601" s="189" t="s">
        <v>2152</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
      <c r="A602" s="197" t="str">
        <f t="shared" si="136"/>
        <v>Industry</v>
      </c>
      <c r="B602" s="197" t="str">
        <f t="shared" si="136"/>
        <v>Carbon Capture and Sequestration</v>
      </c>
      <c r="C602" s="197" t="str">
        <f t="shared" si="136"/>
        <v>Industry Sector Fraction of Potential Additional CCS Achieved</v>
      </c>
      <c r="D602" s="199" t="s">
        <v>2090</v>
      </c>
      <c r="E602" s="199" t="s">
        <v>757</v>
      </c>
      <c r="F602" s="189" t="s">
        <v>2151</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
      <c r="A603" s="197" t="str">
        <f t="shared" si="136"/>
        <v>Industry</v>
      </c>
      <c r="B603" s="197" t="str">
        <f t="shared" si="136"/>
        <v>Carbon Capture and Sequestration</v>
      </c>
      <c r="C603" s="197" t="str">
        <f t="shared" si="136"/>
        <v>Industry Sector Fraction of Potential Additional CCS Achieved</v>
      </c>
      <c r="D603" s="199" t="s">
        <v>2090</v>
      </c>
      <c r="E603" s="199" t="s">
        <v>763</v>
      </c>
      <c r="F603" s="189" t="s">
        <v>2151</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
      <c r="A604" s="197" t="str">
        <f t="shared" si="136"/>
        <v>Industry</v>
      </c>
      <c r="B604" s="197" t="str">
        <f t="shared" si="136"/>
        <v>Carbon Capture and Sequestration</v>
      </c>
      <c r="C604" s="197" t="str">
        <f t="shared" si="136"/>
        <v>Industry Sector Fraction of Potential Additional CCS Achieved</v>
      </c>
      <c r="D604" s="199" t="s">
        <v>2088</v>
      </c>
      <c r="E604" s="199" t="s">
        <v>757</v>
      </c>
      <c r="F604" s="189" t="s">
        <v>2134</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
      <c r="A605" s="197" t="str">
        <f t="shared" si="136"/>
        <v>Industry</v>
      </c>
      <c r="B605" s="197" t="str">
        <f t="shared" si="136"/>
        <v>Carbon Capture and Sequestration</v>
      </c>
      <c r="C605" s="197" t="str">
        <f t="shared" si="136"/>
        <v>Industry Sector Fraction of Potential Additional CCS Achieved</v>
      </c>
      <c r="D605" s="199" t="s">
        <v>2088</v>
      </c>
      <c r="E605" s="199" t="s">
        <v>763</v>
      </c>
      <c r="F605" s="189" t="s">
        <v>2134</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
      <c r="A606" s="197" t="str">
        <f t="shared" si="136"/>
        <v>Industry</v>
      </c>
      <c r="B606" s="197" t="str">
        <f t="shared" si="136"/>
        <v>Carbon Capture and Sequestration</v>
      </c>
      <c r="C606" s="197" t="str">
        <f t="shared" si="136"/>
        <v>Industry Sector Fraction of Potential Additional CCS Achieved</v>
      </c>
      <c r="D606" s="199" t="s">
        <v>2086</v>
      </c>
      <c r="E606" s="199" t="s">
        <v>757</v>
      </c>
      <c r="F606" s="189" t="s">
        <v>2150</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
      <c r="A607" s="197" t="str">
        <f t="shared" si="136"/>
        <v>Industry</v>
      </c>
      <c r="B607" s="197" t="str">
        <f t="shared" si="136"/>
        <v>Carbon Capture and Sequestration</v>
      </c>
      <c r="C607" s="197" t="str">
        <f t="shared" si="136"/>
        <v>Industry Sector Fraction of Potential Additional CCS Achieved</v>
      </c>
      <c r="D607" s="199" t="s">
        <v>2086</v>
      </c>
      <c r="E607" s="199" t="s">
        <v>763</v>
      </c>
      <c r="F607" s="189" t="s">
        <v>2150</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
      <c r="A608" s="197" t="str">
        <f t="shared" si="136"/>
        <v>Industry</v>
      </c>
      <c r="B608" s="197" t="str">
        <f t="shared" si="136"/>
        <v>Carbon Capture and Sequestration</v>
      </c>
      <c r="C608" s="197" t="str">
        <f t="shared" si="136"/>
        <v>Industry Sector Fraction of Potential Additional CCS Achieved</v>
      </c>
      <c r="D608" s="199" t="s">
        <v>2084</v>
      </c>
      <c r="E608" s="199" t="s">
        <v>757</v>
      </c>
      <c r="F608" s="189" t="s">
        <v>2140</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
      <c r="A609" s="197" t="str">
        <f t="shared" si="136"/>
        <v>Industry</v>
      </c>
      <c r="B609" s="197" t="str">
        <f t="shared" si="136"/>
        <v>Carbon Capture and Sequestration</v>
      </c>
      <c r="C609" s="197" t="str">
        <f t="shared" si="136"/>
        <v>Industry Sector Fraction of Potential Additional CCS Achieved</v>
      </c>
      <c r="D609" s="199" t="s">
        <v>2084</v>
      </c>
      <c r="E609" s="199" t="s">
        <v>763</v>
      </c>
      <c r="F609" s="189" t="s">
        <v>2140</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
      <c r="A610" s="189" t="s">
        <v>754</v>
      </c>
      <c r="B610" s="189" t="s">
        <v>798</v>
      </c>
      <c r="C610" s="189" t="s">
        <v>799</v>
      </c>
      <c r="D610" s="192" t="s">
        <v>2131</v>
      </c>
      <c r="E610" s="192" t="s">
        <v>800</v>
      </c>
      <c r="F610" s="189" t="s">
        <v>2168</v>
      </c>
      <c r="G610" s="192" t="s">
        <v>801</v>
      </c>
      <c r="H610" s="43">
        <v>958</v>
      </c>
      <c r="I610" s="192" t="s">
        <v>311</v>
      </c>
      <c r="J610" s="189" t="s">
        <v>798</v>
      </c>
      <c r="K610" s="189" t="s">
        <v>802</v>
      </c>
      <c r="L610" s="212">
        <v>0</v>
      </c>
      <c r="M610" s="212">
        <v>0.25</v>
      </c>
      <c r="N610" s="212">
        <v>0.01</v>
      </c>
      <c r="O610" s="192" t="s">
        <v>519</v>
      </c>
      <c r="P610" s="192" t="s">
        <v>2170</v>
      </c>
      <c r="Q610" s="192" t="s">
        <v>804</v>
      </c>
      <c r="R610" s="199" t="s">
        <v>805</v>
      </c>
      <c r="S610" s="220" t="s">
        <v>806</v>
      </c>
      <c r="T610" s="199" t="s">
        <v>806</v>
      </c>
    </row>
    <row r="611" spans="1:20" x14ac:dyDescent="0.2">
      <c r="A611" s="197" t="str">
        <f t="shared" ref="A611:C630" si="138">A$610</f>
        <v>Industry</v>
      </c>
      <c r="B611" s="197" t="str">
        <f t="shared" si="138"/>
        <v>Industry Energy Efficiency Standards</v>
      </c>
      <c r="C611" s="197" t="str">
        <f t="shared" si="138"/>
        <v>Percentage Improvement in Eqpt Efficiency Standards above BAU</v>
      </c>
      <c r="D611" s="192" t="s">
        <v>2131</v>
      </c>
      <c r="E611" s="192" t="s">
        <v>807</v>
      </c>
      <c r="F611" s="189" t="s">
        <v>2168</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
      <c r="A612" s="197" t="str">
        <f t="shared" si="138"/>
        <v>Industry</v>
      </c>
      <c r="B612" s="197" t="str">
        <f t="shared" si="138"/>
        <v>Industry Energy Efficiency Standards</v>
      </c>
      <c r="C612" s="197" t="str">
        <f t="shared" si="138"/>
        <v>Percentage Improvement in Eqpt Efficiency Standards above BAU</v>
      </c>
      <c r="D612" s="192" t="s">
        <v>2131</v>
      </c>
      <c r="E612" s="192" t="s">
        <v>809</v>
      </c>
      <c r="F612" s="189" t="s">
        <v>2168</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
      <c r="A613" s="197" t="str">
        <f t="shared" si="138"/>
        <v>Industry</v>
      </c>
      <c r="B613" s="197" t="str">
        <f t="shared" si="138"/>
        <v>Industry Energy Efficiency Standards</v>
      </c>
      <c r="C613" s="197" t="str">
        <f t="shared" si="138"/>
        <v>Percentage Improvement in Eqpt Efficiency Standards above BAU</v>
      </c>
      <c r="D613" s="192" t="s">
        <v>2131</v>
      </c>
      <c r="E613" s="192" t="s">
        <v>811</v>
      </c>
      <c r="F613" s="189" t="s">
        <v>2168</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
      <c r="A614" s="197" t="str">
        <f t="shared" si="138"/>
        <v>Industry</v>
      </c>
      <c r="B614" s="197" t="str">
        <f t="shared" si="138"/>
        <v>Industry Energy Efficiency Standards</v>
      </c>
      <c r="C614" s="197" t="str">
        <f t="shared" si="138"/>
        <v>Percentage Improvement in Eqpt Efficiency Standards above BAU</v>
      </c>
      <c r="D614" s="192" t="s">
        <v>2131</v>
      </c>
      <c r="E614" s="192" t="s">
        <v>813</v>
      </c>
      <c r="F614" s="189" t="s">
        <v>2168</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
      <c r="A615" s="197" t="str">
        <f t="shared" si="138"/>
        <v>Industry</v>
      </c>
      <c r="B615" s="197" t="str">
        <f t="shared" si="138"/>
        <v>Industry Energy Efficiency Standards</v>
      </c>
      <c r="C615" s="197" t="str">
        <f t="shared" si="138"/>
        <v>Percentage Improvement in Eqpt Efficiency Standards above BAU</v>
      </c>
      <c r="D615" s="192" t="s">
        <v>2131</v>
      </c>
      <c r="E615" s="192" t="s">
        <v>815</v>
      </c>
      <c r="F615" s="189" t="s">
        <v>2168</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
      <c r="A616" s="197" t="str">
        <f t="shared" si="138"/>
        <v>Industry</v>
      </c>
      <c r="B616" s="197" t="str">
        <f t="shared" si="138"/>
        <v>Industry Energy Efficiency Standards</v>
      </c>
      <c r="C616" s="197" t="str">
        <f t="shared" si="138"/>
        <v>Percentage Improvement in Eqpt Efficiency Standards above BAU</v>
      </c>
      <c r="D616" s="192" t="s">
        <v>2131</v>
      </c>
      <c r="E616" s="192" t="s">
        <v>817</v>
      </c>
      <c r="F616" s="189" t="s">
        <v>2168</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
      <c r="A617" s="197" t="str">
        <f t="shared" si="138"/>
        <v>Industry</v>
      </c>
      <c r="B617" s="197" t="str">
        <f t="shared" si="138"/>
        <v>Industry Energy Efficiency Standards</v>
      </c>
      <c r="C617" s="197" t="str">
        <f t="shared" si="138"/>
        <v>Percentage Improvement in Eqpt Efficiency Standards above BAU</v>
      </c>
      <c r="D617" s="192" t="s">
        <v>2131</v>
      </c>
      <c r="E617" s="192" t="s">
        <v>819</v>
      </c>
      <c r="F617" s="189" t="s">
        <v>2168</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
      <c r="A618" s="197" t="str">
        <f t="shared" si="138"/>
        <v>Industry</v>
      </c>
      <c r="B618" s="197" t="str">
        <f t="shared" si="138"/>
        <v>Industry Energy Efficiency Standards</v>
      </c>
      <c r="C618" s="197" t="str">
        <f t="shared" si="138"/>
        <v>Percentage Improvement in Eqpt Efficiency Standards above BAU</v>
      </c>
      <c r="D618" s="192" t="s">
        <v>2131</v>
      </c>
      <c r="E618" s="192" t="s">
        <v>821</v>
      </c>
      <c r="F618" s="189" t="s">
        <v>2168</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
      <c r="A619" s="197" t="str">
        <f t="shared" si="138"/>
        <v>Industry</v>
      </c>
      <c r="B619" s="197" t="str">
        <f t="shared" si="138"/>
        <v>Industry Energy Efficiency Standards</v>
      </c>
      <c r="C619" s="197" t="str">
        <f t="shared" si="138"/>
        <v>Percentage Improvement in Eqpt Efficiency Standards above BAU</v>
      </c>
      <c r="D619" s="192" t="s">
        <v>2131</v>
      </c>
      <c r="E619" s="192" t="s">
        <v>823</v>
      </c>
      <c r="F619" s="189" t="s">
        <v>2168</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
      <c r="A620" s="197" t="str">
        <f t="shared" si="138"/>
        <v>Industry</v>
      </c>
      <c r="B620" s="197" t="str">
        <f t="shared" si="138"/>
        <v>Industry Energy Efficiency Standards</v>
      </c>
      <c r="C620" s="197" t="str">
        <f t="shared" si="138"/>
        <v>Percentage Improvement in Eqpt Efficiency Standards above BAU</v>
      </c>
      <c r="D620" s="199" t="s">
        <v>2128</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
      <c r="A621" s="197" t="str">
        <f t="shared" si="138"/>
        <v>Industry</v>
      </c>
      <c r="B621" s="197" t="str">
        <f t="shared" si="138"/>
        <v>Industry Energy Efficiency Standards</v>
      </c>
      <c r="C621" s="197" t="str">
        <f t="shared" si="138"/>
        <v>Percentage Improvement in Eqpt Efficiency Standards above BAU</v>
      </c>
      <c r="D621" s="199" t="s">
        <v>2128</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
      <c r="A622" s="197" t="str">
        <f t="shared" si="138"/>
        <v>Industry</v>
      </c>
      <c r="B622" s="197" t="str">
        <f t="shared" si="138"/>
        <v>Industry Energy Efficiency Standards</v>
      </c>
      <c r="C622" s="197" t="str">
        <f t="shared" si="138"/>
        <v>Percentage Improvement in Eqpt Efficiency Standards above BAU</v>
      </c>
      <c r="D622" s="199" t="s">
        <v>2128</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
      <c r="A623" s="197" t="str">
        <f t="shared" si="138"/>
        <v>Industry</v>
      </c>
      <c r="B623" s="197" t="str">
        <f t="shared" si="138"/>
        <v>Industry Energy Efficiency Standards</v>
      </c>
      <c r="C623" s="197" t="str">
        <f t="shared" si="138"/>
        <v>Percentage Improvement in Eqpt Efficiency Standards above BAU</v>
      </c>
      <c r="D623" s="199" t="s">
        <v>2128</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
      <c r="A624" s="197" t="str">
        <f t="shared" si="138"/>
        <v>Industry</v>
      </c>
      <c r="B624" s="197" t="str">
        <f t="shared" si="138"/>
        <v>Industry Energy Efficiency Standards</v>
      </c>
      <c r="C624" s="197" t="str">
        <f t="shared" si="138"/>
        <v>Percentage Improvement in Eqpt Efficiency Standards above BAU</v>
      </c>
      <c r="D624" s="199" t="s">
        <v>2128</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
      <c r="A625" s="197" t="str">
        <f t="shared" si="138"/>
        <v>Industry</v>
      </c>
      <c r="B625" s="197" t="str">
        <f t="shared" si="138"/>
        <v>Industry Energy Efficiency Standards</v>
      </c>
      <c r="C625" s="197" t="str">
        <f t="shared" si="138"/>
        <v>Percentage Improvement in Eqpt Efficiency Standards above BAU</v>
      </c>
      <c r="D625" s="199" t="s">
        <v>2128</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
      <c r="A626" s="197" t="str">
        <f t="shared" si="138"/>
        <v>Industry</v>
      </c>
      <c r="B626" s="197" t="str">
        <f t="shared" si="138"/>
        <v>Industry Energy Efficiency Standards</v>
      </c>
      <c r="C626" s="197" t="str">
        <f t="shared" si="138"/>
        <v>Percentage Improvement in Eqpt Efficiency Standards above BAU</v>
      </c>
      <c r="D626" s="199" t="s">
        <v>2128</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
      <c r="A627" s="197" t="str">
        <f t="shared" si="138"/>
        <v>Industry</v>
      </c>
      <c r="B627" s="197" t="str">
        <f t="shared" si="138"/>
        <v>Industry Energy Efficiency Standards</v>
      </c>
      <c r="C627" s="197" t="str">
        <f t="shared" si="138"/>
        <v>Percentage Improvement in Eqpt Efficiency Standards above BAU</v>
      </c>
      <c r="D627" s="199" t="s">
        <v>2128</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
      <c r="A628" s="197" t="str">
        <f t="shared" si="138"/>
        <v>Industry</v>
      </c>
      <c r="B628" s="197" t="str">
        <f t="shared" si="138"/>
        <v>Industry Energy Efficiency Standards</v>
      </c>
      <c r="C628" s="197" t="str">
        <f t="shared" si="138"/>
        <v>Percentage Improvement in Eqpt Efficiency Standards above BAU</v>
      </c>
      <c r="D628" s="199" t="s">
        <v>2128</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
      <c r="A629" s="197" t="str">
        <f t="shared" si="138"/>
        <v>Industry</v>
      </c>
      <c r="B629" s="197" t="str">
        <f t="shared" si="138"/>
        <v>Industry Energy Efficiency Standards</v>
      </c>
      <c r="C629" s="197" t="str">
        <f t="shared" si="138"/>
        <v>Percentage Improvement in Eqpt Efficiency Standards above BAU</v>
      </c>
      <c r="D629" s="199" t="s">
        <v>2128</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
      <c r="A630" s="197" t="str">
        <f t="shared" si="138"/>
        <v>Industry</v>
      </c>
      <c r="B630" s="197" t="str">
        <f t="shared" si="138"/>
        <v>Industry Energy Efficiency Standards</v>
      </c>
      <c r="C630" s="197" t="str">
        <f t="shared" si="138"/>
        <v>Percentage Improvement in Eqpt Efficiency Standards above BAU</v>
      </c>
      <c r="D630" s="199" t="s">
        <v>2126</v>
      </c>
      <c r="E630" s="192" t="s">
        <v>800</v>
      </c>
      <c r="F630" s="189" t="s">
        <v>2136</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
      <c r="A631" s="197" t="str">
        <f t="shared" ref="A631:C650" si="141">A$610</f>
        <v>Industry</v>
      </c>
      <c r="B631" s="197" t="str">
        <f t="shared" si="141"/>
        <v>Industry Energy Efficiency Standards</v>
      </c>
      <c r="C631" s="197" t="str">
        <f t="shared" si="141"/>
        <v>Percentage Improvement in Eqpt Efficiency Standards above BAU</v>
      </c>
      <c r="D631" s="199" t="s">
        <v>2126</v>
      </c>
      <c r="E631" s="192" t="s">
        <v>807</v>
      </c>
      <c r="F631" s="189" t="s">
        <v>2136</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
      <c r="A632" s="197" t="str">
        <f t="shared" si="141"/>
        <v>Industry</v>
      </c>
      <c r="B632" s="197" t="str">
        <f t="shared" si="141"/>
        <v>Industry Energy Efficiency Standards</v>
      </c>
      <c r="C632" s="197" t="str">
        <f t="shared" si="141"/>
        <v>Percentage Improvement in Eqpt Efficiency Standards above BAU</v>
      </c>
      <c r="D632" s="199" t="s">
        <v>2126</v>
      </c>
      <c r="E632" s="192" t="s">
        <v>809</v>
      </c>
      <c r="F632" s="189" t="s">
        <v>2136</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
      <c r="A633" s="197" t="str">
        <f t="shared" si="141"/>
        <v>Industry</v>
      </c>
      <c r="B633" s="197" t="str">
        <f t="shared" si="141"/>
        <v>Industry Energy Efficiency Standards</v>
      </c>
      <c r="C633" s="197" t="str">
        <f t="shared" si="141"/>
        <v>Percentage Improvement in Eqpt Efficiency Standards above BAU</v>
      </c>
      <c r="D633" s="199" t="s">
        <v>2126</v>
      </c>
      <c r="E633" s="192" t="s">
        <v>811</v>
      </c>
      <c r="F633" s="189" t="s">
        <v>2136</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
      <c r="A634" s="197" t="str">
        <f t="shared" si="141"/>
        <v>Industry</v>
      </c>
      <c r="B634" s="197" t="str">
        <f t="shared" si="141"/>
        <v>Industry Energy Efficiency Standards</v>
      </c>
      <c r="C634" s="197" t="str">
        <f t="shared" si="141"/>
        <v>Percentage Improvement in Eqpt Efficiency Standards above BAU</v>
      </c>
      <c r="D634" s="199" t="s">
        <v>2126</v>
      </c>
      <c r="E634" s="192" t="s">
        <v>813</v>
      </c>
      <c r="F634" s="189" t="s">
        <v>2136</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
      <c r="A635" s="197" t="str">
        <f t="shared" si="141"/>
        <v>Industry</v>
      </c>
      <c r="B635" s="197" t="str">
        <f t="shared" si="141"/>
        <v>Industry Energy Efficiency Standards</v>
      </c>
      <c r="C635" s="197" t="str">
        <f t="shared" si="141"/>
        <v>Percentage Improvement in Eqpt Efficiency Standards above BAU</v>
      </c>
      <c r="D635" s="199" t="s">
        <v>2126</v>
      </c>
      <c r="E635" s="192" t="s">
        <v>815</v>
      </c>
      <c r="F635" s="189" t="s">
        <v>2136</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
      <c r="A636" s="197" t="str">
        <f t="shared" si="141"/>
        <v>Industry</v>
      </c>
      <c r="B636" s="197" t="str">
        <f t="shared" si="141"/>
        <v>Industry Energy Efficiency Standards</v>
      </c>
      <c r="C636" s="197" t="str">
        <f t="shared" si="141"/>
        <v>Percentage Improvement in Eqpt Efficiency Standards above BAU</v>
      </c>
      <c r="D636" s="199" t="s">
        <v>2126</v>
      </c>
      <c r="E636" s="192" t="s">
        <v>817</v>
      </c>
      <c r="F636" s="189" t="s">
        <v>2136</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
      <c r="A637" s="197" t="str">
        <f t="shared" si="141"/>
        <v>Industry</v>
      </c>
      <c r="B637" s="197" t="str">
        <f t="shared" si="141"/>
        <v>Industry Energy Efficiency Standards</v>
      </c>
      <c r="C637" s="197" t="str">
        <f t="shared" si="141"/>
        <v>Percentage Improvement in Eqpt Efficiency Standards above BAU</v>
      </c>
      <c r="D637" s="199" t="s">
        <v>2126</v>
      </c>
      <c r="E637" s="192" t="s">
        <v>819</v>
      </c>
      <c r="F637" s="189" t="s">
        <v>2136</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
      <c r="A638" s="197" t="str">
        <f t="shared" si="141"/>
        <v>Industry</v>
      </c>
      <c r="B638" s="197" t="str">
        <f t="shared" si="141"/>
        <v>Industry Energy Efficiency Standards</v>
      </c>
      <c r="C638" s="197" t="str">
        <f t="shared" si="141"/>
        <v>Percentage Improvement in Eqpt Efficiency Standards above BAU</v>
      </c>
      <c r="D638" s="199" t="s">
        <v>2126</v>
      </c>
      <c r="E638" s="192" t="s">
        <v>821</v>
      </c>
      <c r="F638" s="189" t="s">
        <v>2136</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
      <c r="A639" s="197" t="str">
        <f t="shared" si="141"/>
        <v>Industry</v>
      </c>
      <c r="B639" s="197" t="str">
        <f t="shared" si="141"/>
        <v>Industry Energy Efficiency Standards</v>
      </c>
      <c r="C639" s="197" t="str">
        <f t="shared" si="141"/>
        <v>Percentage Improvement in Eqpt Efficiency Standards above BAU</v>
      </c>
      <c r="D639" s="199" t="s">
        <v>2126</v>
      </c>
      <c r="E639" s="192" t="s">
        <v>823</v>
      </c>
      <c r="F639" s="189" t="s">
        <v>2136</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
      <c r="A640" s="197" t="str">
        <f t="shared" si="141"/>
        <v>Industry</v>
      </c>
      <c r="B640" s="197" t="str">
        <f t="shared" si="141"/>
        <v>Industry Energy Efficiency Standards</v>
      </c>
      <c r="C640" s="197" t="str">
        <f t="shared" si="141"/>
        <v>Percentage Improvement in Eqpt Efficiency Standards above BAU</v>
      </c>
      <c r="D640" s="199" t="s">
        <v>2124</v>
      </c>
      <c r="E640" s="192" t="s">
        <v>800</v>
      </c>
      <c r="F640" s="189" t="s">
        <v>2167</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
      <c r="A641" s="197" t="str">
        <f t="shared" si="141"/>
        <v>Industry</v>
      </c>
      <c r="B641" s="197" t="str">
        <f t="shared" si="141"/>
        <v>Industry Energy Efficiency Standards</v>
      </c>
      <c r="C641" s="197" t="str">
        <f t="shared" si="141"/>
        <v>Percentage Improvement in Eqpt Efficiency Standards above BAU</v>
      </c>
      <c r="D641" s="199" t="s">
        <v>2124</v>
      </c>
      <c r="E641" s="192" t="s">
        <v>807</v>
      </c>
      <c r="F641" s="189" t="s">
        <v>2167</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
      <c r="A642" s="197" t="str">
        <f t="shared" si="141"/>
        <v>Industry</v>
      </c>
      <c r="B642" s="197" t="str">
        <f t="shared" si="141"/>
        <v>Industry Energy Efficiency Standards</v>
      </c>
      <c r="C642" s="197" t="str">
        <f t="shared" si="141"/>
        <v>Percentage Improvement in Eqpt Efficiency Standards above BAU</v>
      </c>
      <c r="D642" s="199" t="s">
        <v>2124</v>
      </c>
      <c r="E642" s="192" t="s">
        <v>809</v>
      </c>
      <c r="F642" s="189" t="s">
        <v>2167</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
      <c r="A643" s="197" t="str">
        <f t="shared" si="141"/>
        <v>Industry</v>
      </c>
      <c r="B643" s="197" t="str">
        <f t="shared" si="141"/>
        <v>Industry Energy Efficiency Standards</v>
      </c>
      <c r="C643" s="197" t="str">
        <f t="shared" si="141"/>
        <v>Percentage Improvement in Eqpt Efficiency Standards above BAU</v>
      </c>
      <c r="D643" s="199" t="s">
        <v>2124</v>
      </c>
      <c r="E643" s="192" t="s">
        <v>811</v>
      </c>
      <c r="F643" s="189" t="s">
        <v>2167</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
      <c r="A644" s="197" t="str">
        <f t="shared" si="141"/>
        <v>Industry</v>
      </c>
      <c r="B644" s="197" t="str">
        <f t="shared" si="141"/>
        <v>Industry Energy Efficiency Standards</v>
      </c>
      <c r="C644" s="197" t="str">
        <f t="shared" si="141"/>
        <v>Percentage Improvement in Eqpt Efficiency Standards above BAU</v>
      </c>
      <c r="D644" s="199" t="s">
        <v>2124</v>
      </c>
      <c r="E644" s="192" t="s">
        <v>813</v>
      </c>
      <c r="F644" s="189" t="s">
        <v>2167</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
      <c r="A645" s="197" t="str">
        <f t="shared" si="141"/>
        <v>Industry</v>
      </c>
      <c r="B645" s="197" t="str">
        <f t="shared" si="141"/>
        <v>Industry Energy Efficiency Standards</v>
      </c>
      <c r="C645" s="197" t="str">
        <f t="shared" si="141"/>
        <v>Percentage Improvement in Eqpt Efficiency Standards above BAU</v>
      </c>
      <c r="D645" s="199" t="s">
        <v>2124</v>
      </c>
      <c r="E645" s="192" t="s">
        <v>815</v>
      </c>
      <c r="F645" s="189" t="s">
        <v>2167</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
      <c r="A646" s="197" t="str">
        <f t="shared" si="141"/>
        <v>Industry</v>
      </c>
      <c r="B646" s="197" t="str">
        <f t="shared" si="141"/>
        <v>Industry Energy Efficiency Standards</v>
      </c>
      <c r="C646" s="197" t="str">
        <f t="shared" si="141"/>
        <v>Percentage Improvement in Eqpt Efficiency Standards above BAU</v>
      </c>
      <c r="D646" s="199" t="s">
        <v>2124</v>
      </c>
      <c r="E646" s="192" t="s">
        <v>817</v>
      </c>
      <c r="F646" s="189" t="s">
        <v>2167</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
      <c r="A647" s="197" t="str">
        <f t="shared" si="141"/>
        <v>Industry</v>
      </c>
      <c r="B647" s="197" t="str">
        <f t="shared" si="141"/>
        <v>Industry Energy Efficiency Standards</v>
      </c>
      <c r="C647" s="197" t="str">
        <f t="shared" si="141"/>
        <v>Percentage Improvement in Eqpt Efficiency Standards above BAU</v>
      </c>
      <c r="D647" s="199" t="s">
        <v>2124</v>
      </c>
      <c r="E647" s="192" t="s">
        <v>819</v>
      </c>
      <c r="F647" s="189" t="s">
        <v>2167</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
      <c r="A648" s="197" t="str">
        <f t="shared" si="141"/>
        <v>Industry</v>
      </c>
      <c r="B648" s="197" t="str">
        <f t="shared" si="141"/>
        <v>Industry Energy Efficiency Standards</v>
      </c>
      <c r="C648" s="197" t="str">
        <f t="shared" si="141"/>
        <v>Percentage Improvement in Eqpt Efficiency Standards above BAU</v>
      </c>
      <c r="D648" s="199" t="s">
        <v>2124</v>
      </c>
      <c r="E648" s="192" t="s">
        <v>821</v>
      </c>
      <c r="F648" s="189" t="s">
        <v>2167</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
      <c r="A649" s="197" t="str">
        <f t="shared" si="141"/>
        <v>Industry</v>
      </c>
      <c r="B649" s="197" t="str">
        <f t="shared" si="141"/>
        <v>Industry Energy Efficiency Standards</v>
      </c>
      <c r="C649" s="197" t="str">
        <f t="shared" si="141"/>
        <v>Percentage Improvement in Eqpt Efficiency Standards above BAU</v>
      </c>
      <c r="D649" s="199" t="s">
        <v>2124</v>
      </c>
      <c r="E649" s="192" t="s">
        <v>823</v>
      </c>
      <c r="F649" s="189" t="s">
        <v>2167</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
      <c r="A650" s="197" t="str">
        <f t="shared" si="141"/>
        <v>Industry</v>
      </c>
      <c r="B650" s="197" t="str">
        <f t="shared" si="141"/>
        <v>Industry Energy Efficiency Standards</v>
      </c>
      <c r="C650" s="197" t="str">
        <f t="shared" si="141"/>
        <v>Percentage Improvement in Eqpt Efficiency Standards above BAU</v>
      </c>
      <c r="D650" s="199" t="s">
        <v>2122</v>
      </c>
      <c r="E650" s="192" t="s">
        <v>800</v>
      </c>
      <c r="F650" s="189" t="s">
        <v>2166</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
      <c r="A651" s="197" t="str">
        <f t="shared" ref="A651:C670" si="144">A$610</f>
        <v>Industry</v>
      </c>
      <c r="B651" s="197" t="str">
        <f t="shared" si="144"/>
        <v>Industry Energy Efficiency Standards</v>
      </c>
      <c r="C651" s="197" t="str">
        <f t="shared" si="144"/>
        <v>Percentage Improvement in Eqpt Efficiency Standards above BAU</v>
      </c>
      <c r="D651" s="199" t="s">
        <v>2122</v>
      </c>
      <c r="E651" s="192" t="s">
        <v>807</v>
      </c>
      <c r="F651" s="189" t="s">
        <v>2166</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
      <c r="A652" s="197" t="str">
        <f t="shared" si="144"/>
        <v>Industry</v>
      </c>
      <c r="B652" s="197" t="str">
        <f t="shared" si="144"/>
        <v>Industry Energy Efficiency Standards</v>
      </c>
      <c r="C652" s="197" t="str">
        <f t="shared" si="144"/>
        <v>Percentage Improvement in Eqpt Efficiency Standards above BAU</v>
      </c>
      <c r="D652" s="199" t="s">
        <v>2122</v>
      </c>
      <c r="E652" s="192" t="s">
        <v>809</v>
      </c>
      <c r="F652" s="189" t="s">
        <v>2166</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
      <c r="A653" s="197" t="str">
        <f t="shared" si="144"/>
        <v>Industry</v>
      </c>
      <c r="B653" s="197" t="str">
        <f t="shared" si="144"/>
        <v>Industry Energy Efficiency Standards</v>
      </c>
      <c r="C653" s="197" t="str">
        <f t="shared" si="144"/>
        <v>Percentage Improvement in Eqpt Efficiency Standards above BAU</v>
      </c>
      <c r="D653" s="199" t="s">
        <v>2122</v>
      </c>
      <c r="E653" s="192" t="s">
        <v>811</v>
      </c>
      <c r="F653" s="189" t="s">
        <v>2166</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
      <c r="A654" s="197" t="str">
        <f t="shared" si="144"/>
        <v>Industry</v>
      </c>
      <c r="B654" s="197" t="str">
        <f t="shared" si="144"/>
        <v>Industry Energy Efficiency Standards</v>
      </c>
      <c r="C654" s="197" t="str">
        <f t="shared" si="144"/>
        <v>Percentage Improvement in Eqpt Efficiency Standards above BAU</v>
      </c>
      <c r="D654" s="199" t="s">
        <v>2122</v>
      </c>
      <c r="E654" s="192" t="s">
        <v>813</v>
      </c>
      <c r="F654" s="189" t="s">
        <v>2166</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
      <c r="A655" s="197" t="str">
        <f t="shared" si="144"/>
        <v>Industry</v>
      </c>
      <c r="B655" s="197" t="str">
        <f t="shared" si="144"/>
        <v>Industry Energy Efficiency Standards</v>
      </c>
      <c r="C655" s="197" t="str">
        <f t="shared" si="144"/>
        <v>Percentage Improvement in Eqpt Efficiency Standards above BAU</v>
      </c>
      <c r="D655" s="199" t="s">
        <v>2122</v>
      </c>
      <c r="E655" s="192" t="s">
        <v>815</v>
      </c>
      <c r="F655" s="189" t="s">
        <v>2166</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
      <c r="A656" s="197" t="str">
        <f t="shared" si="144"/>
        <v>Industry</v>
      </c>
      <c r="B656" s="197" t="str">
        <f t="shared" si="144"/>
        <v>Industry Energy Efficiency Standards</v>
      </c>
      <c r="C656" s="197" t="str">
        <f t="shared" si="144"/>
        <v>Percentage Improvement in Eqpt Efficiency Standards above BAU</v>
      </c>
      <c r="D656" s="199" t="s">
        <v>2122</v>
      </c>
      <c r="E656" s="192" t="s">
        <v>817</v>
      </c>
      <c r="F656" s="189" t="s">
        <v>2166</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
      <c r="A657" s="197" t="str">
        <f t="shared" si="144"/>
        <v>Industry</v>
      </c>
      <c r="B657" s="197" t="str">
        <f t="shared" si="144"/>
        <v>Industry Energy Efficiency Standards</v>
      </c>
      <c r="C657" s="197" t="str">
        <f t="shared" si="144"/>
        <v>Percentage Improvement in Eqpt Efficiency Standards above BAU</v>
      </c>
      <c r="D657" s="199" t="s">
        <v>2122</v>
      </c>
      <c r="E657" s="192" t="s">
        <v>819</v>
      </c>
      <c r="F657" s="189" t="s">
        <v>2166</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
      <c r="A658" s="197" t="str">
        <f t="shared" si="144"/>
        <v>Industry</v>
      </c>
      <c r="B658" s="197" t="str">
        <f t="shared" si="144"/>
        <v>Industry Energy Efficiency Standards</v>
      </c>
      <c r="C658" s="197" t="str">
        <f t="shared" si="144"/>
        <v>Percentage Improvement in Eqpt Efficiency Standards above BAU</v>
      </c>
      <c r="D658" s="199" t="s">
        <v>2122</v>
      </c>
      <c r="E658" s="192" t="s">
        <v>821</v>
      </c>
      <c r="F658" s="189" t="s">
        <v>2166</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
      <c r="A659" s="197" t="str">
        <f t="shared" si="144"/>
        <v>Industry</v>
      </c>
      <c r="B659" s="197" t="str">
        <f t="shared" si="144"/>
        <v>Industry Energy Efficiency Standards</v>
      </c>
      <c r="C659" s="197" t="str">
        <f t="shared" si="144"/>
        <v>Percentage Improvement in Eqpt Efficiency Standards above BAU</v>
      </c>
      <c r="D659" s="199" t="s">
        <v>2122</v>
      </c>
      <c r="E659" s="192" t="s">
        <v>823</v>
      </c>
      <c r="F659" s="189" t="s">
        <v>2166</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
      <c r="A660" s="197" t="str">
        <f t="shared" si="144"/>
        <v>Industry</v>
      </c>
      <c r="B660" s="197" t="str">
        <f t="shared" si="144"/>
        <v>Industry Energy Efficiency Standards</v>
      </c>
      <c r="C660" s="197" t="str">
        <f t="shared" si="144"/>
        <v>Percentage Improvement in Eqpt Efficiency Standards above BAU</v>
      </c>
      <c r="D660" s="199" t="s">
        <v>2120</v>
      </c>
      <c r="E660" s="192" t="s">
        <v>800</v>
      </c>
      <c r="F660" s="189" t="s">
        <v>2165</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
      <c r="A661" s="197" t="str">
        <f t="shared" si="144"/>
        <v>Industry</v>
      </c>
      <c r="B661" s="197" t="str">
        <f t="shared" si="144"/>
        <v>Industry Energy Efficiency Standards</v>
      </c>
      <c r="C661" s="197" t="str">
        <f t="shared" si="144"/>
        <v>Percentage Improvement in Eqpt Efficiency Standards above BAU</v>
      </c>
      <c r="D661" s="199" t="s">
        <v>2120</v>
      </c>
      <c r="E661" s="192" t="s">
        <v>807</v>
      </c>
      <c r="F661" s="189" t="s">
        <v>2165</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
      <c r="A662" s="197" t="str">
        <f t="shared" si="144"/>
        <v>Industry</v>
      </c>
      <c r="B662" s="197" t="str">
        <f t="shared" si="144"/>
        <v>Industry Energy Efficiency Standards</v>
      </c>
      <c r="C662" s="197" t="str">
        <f t="shared" si="144"/>
        <v>Percentage Improvement in Eqpt Efficiency Standards above BAU</v>
      </c>
      <c r="D662" s="199" t="s">
        <v>2120</v>
      </c>
      <c r="E662" s="192" t="s">
        <v>809</v>
      </c>
      <c r="F662" s="189" t="s">
        <v>2165</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
      <c r="A663" s="197" t="str">
        <f t="shared" si="144"/>
        <v>Industry</v>
      </c>
      <c r="B663" s="197" t="str">
        <f t="shared" si="144"/>
        <v>Industry Energy Efficiency Standards</v>
      </c>
      <c r="C663" s="197" t="str">
        <f t="shared" si="144"/>
        <v>Percentage Improvement in Eqpt Efficiency Standards above BAU</v>
      </c>
      <c r="D663" s="199" t="s">
        <v>2120</v>
      </c>
      <c r="E663" s="192" t="s">
        <v>811</v>
      </c>
      <c r="F663" s="189" t="s">
        <v>2165</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
      <c r="A664" s="197" t="str">
        <f t="shared" si="144"/>
        <v>Industry</v>
      </c>
      <c r="B664" s="197" t="str">
        <f t="shared" si="144"/>
        <v>Industry Energy Efficiency Standards</v>
      </c>
      <c r="C664" s="197" t="str">
        <f t="shared" si="144"/>
        <v>Percentage Improvement in Eqpt Efficiency Standards above BAU</v>
      </c>
      <c r="D664" s="199" t="s">
        <v>2120</v>
      </c>
      <c r="E664" s="192" t="s">
        <v>813</v>
      </c>
      <c r="F664" s="189" t="s">
        <v>2165</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
      <c r="A665" s="197" t="str">
        <f t="shared" si="144"/>
        <v>Industry</v>
      </c>
      <c r="B665" s="197" t="str">
        <f t="shared" si="144"/>
        <v>Industry Energy Efficiency Standards</v>
      </c>
      <c r="C665" s="197" t="str">
        <f t="shared" si="144"/>
        <v>Percentage Improvement in Eqpt Efficiency Standards above BAU</v>
      </c>
      <c r="D665" s="199" t="s">
        <v>2120</v>
      </c>
      <c r="E665" s="192" t="s">
        <v>815</v>
      </c>
      <c r="F665" s="189" t="s">
        <v>2165</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
      <c r="A666" s="197" t="str">
        <f t="shared" si="144"/>
        <v>Industry</v>
      </c>
      <c r="B666" s="197" t="str">
        <f t="shared" si="144"/>
        <v>Industry Energy Efficiency Standards</v>
      </c>
      <c r="C666" s="197" t="str">
        <f t="shared" si="144"/>
        <v>Percentage Improvement in Eqpt Efficiency Standards above BAU</v>
      </c>
      <c r="D666" s="199" t="s">
        <v>2120</v>
      </c>
      <c r="E666" s="192" t="s">
        <v>817</v>
      </c>
      <c r="F666" s="189" t="s">
        <v>2165</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
      <c r="A667" s="197" t="str">
        <f t="shared" si="144"/>
        <v>Industry</v>
      </c>
      <c r="B667" s="197" t="str">
        <f t="shared" si="144"/>
        <v>Industry Energy Efficiency Standards</v>
      </c>
      <c r="C667" s="197" t="str">
        <f t="shared" si="144"/>
        <v>Percentage Improvement in Eqpt Efficiency Standards above BAU</v>
      </c>
      <c r="D667" s="199" t="s">
        <v>2120</v>
      </c>
      <c r="E667" s="192" t="s">
        <v>819</v>
      </c>
      <c r="F667" s="189" t="s">
        <v>2165</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
      <c r="A668" s="197" t="str">
        <f t="shared" si="144"/>
        <v>Industry</v>
      </c>
      <c r="B668" s="197" t="str">
        <f t="shared" si="144"/>
        <v>Industry Energy Efficiency Standards</v>
      </c>
      <c r="C668" s="197" t="str">
        <f t="shared" si="144"/>
        <v>Percentage Improvement in Eqpt Efficiency Standards above BAU</v>
      </c>
      <c r="D668" s="199" t="s">
        <v>2120</v>
      </c>
      <c r="E668" s="192" t="s">
        <v>821</v>
      </c>
      <c r="F668" s="189" t="s">
        <v>2165</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
      <c r="A669" s="197" t="str">
        <f t="shared" si="144"/>
        <v>Industry</v>
      </c>
      <c r="B669" s="197" t="str">
        <f t="shared" si="144"/>
        <v>Industry Energy Efficiency Standards</v>
      </c>
      <c r="C669" s="197" t="str">
        <f t="shared" si="144"/>
        <v>Percentage Improvement in Eqpt Efficiency Standards above BAU</v>
      </c>
      <c r="D669" s="199" t="s">
        <v>2120</v>
      </c>
      <c r="E669" s="192" t="s">
        <v>823</v>
      </c>
      <c r="F669" s="189" t="s">
        <v>2165</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
      <c r="A670" s="197" t="str">
        <f t="shared" si="144"/>
        <v>Industry</v>
      </c>
      <c r="B670" s="197" t="str">
        <f t="shared" si="144"/>
        <v>Industry Energy Efficiency Standards</v>
      </c>
      <c r="C670" s="197" t="str">
        <f t="shared" si="144"/>
        <v>Percentage Improvement in Eqpt Efficiency Standards above BAU</v>
      </c>
      <c r="D670" s="199" t="s">
        <v>2118</v>
      </c>
      <c r="E670" s="192" t="s">
        <v>800</v>
      </c>
      <c r="F670" s="189" t="s">
        <v>2164</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
      <c r="A671" s="197" t="str">
        <f t="shared" ref="A671:C690" si="147">A$610</f>
        <v>Industry</v>
      </c>
      <c r="B671" s="197" t="str">
        <f t="shared" si="147"/>
        <v>Industry Energy Efficiency Standards</v>
      </c>
      <c r="C671" s="197" t="str">
        <f t="shared" si="147"/>
        <v>Percentage Improvement in Eqpt Efficiency Standards above BAU</v>
      </c>
      <c r="D671" s="199" t="s">
        <v>2118</v>
      </c>
      <c r="E671" s="192" t="s">
        <v>807</v>
      </c>
      <c r="F671" s="189" t="s">
        <v>2164</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
      <c r="A672" s="197" t="str">
        <f t="shared" si="147"/>
        <v>Industry</v>
      </c>
      <c r="B672" s="197" t="str">
        <f t="shared" si="147"/>
        <v>Industry Energy Efficiency Standards</v>
      </c>
      <c r="C672" s="197" t="str">
        <f t="shared" si="147"/>
        <v>Percentage Improvement in Eqpt Efficiency Standards above BAU</v>
      </c>
      <c r="D672" s="199" t="s">
        <v>2118</v>
      </c>
      <c r="E672" s="192" t="s">
        <v>809</v>
      </c>
      <c r="F672" s="189" t="s">
        <v>2164</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
      <c r="A673" s="197" t="str">
        <f t="shared" si="147"/>
        <v>Industry</v>
      </c>
      <c r="B673" s="197" t="str">
        <f t="shared" si="147"/>
        <v>Industry Energy Efficiency Standards</v>
      </c>
      <c r="C673" s="197" t="str">
        <f t="shared" si="147"/>
        <v>Percentage Improvement in Eqpt Efficiency Standards above BAU</v>
      </c>
      <c r="D673" s="199" t="s">
        <v>2118</v>
      </c>
      <c r="E673" s="192" t="s">
        <v>811</v>
      </c>
      <c r="F673" s="189" t="s">
        <v>2164</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
      <c r="A674" s="197" t="str">
        <f t="shared" si="147"/>
        <v>Industry</v>
      </c>
      <c r="B674" s="197" t="str">
        <f t="shared" si="147"/>
        <v>Industry Energy Efficiency Standards</v>
      </c>
      <c r="C674" s="197" t="str">
        <f t="shared" si="147"/>
        <v>Percentage Improvement in Eqpt Efficiency Standards above BAU</v>
      </c>
      <c r="D674" s="199" t="s">
        <v>2118</v>
      </c>
      <c r="E674" s="192" t="s">
        <v>813</v>
      </c>
      <c r="F674" s="189" t="s">
        <v>2164</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
      <c r="A675" s="197" t="str">
        <f t="shared" si="147"/>
        <v>Industry</v>
      </c>
      <c r="B675" s="197" t="str">
        <f t="shared" si="147"/>
        <v>Industry Energy Efficiency Standards</v>
      </c>
      <c r="C675" s="197" t="str">
        <f t="shared" si="147"/>
        <v>Percentage Improvement in Eqpt Efficiency Standards above BAU</v>
      </c>
      <c r="D675" s="199" t="s">
        <v>2118</v>
      </c>
      <c r="E675" s="192" t="s">
        <v>815</v>
      </c>
      <c r="F675" s="189" t="s">
        <v>2164</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
      <c r="A676" s="197" t="str">
        <f t="shared" si="147"/>
        <v>Industry</v>
      </c>
      <c r="B676" s="197" t="str">
        <f t="shared" si="147"/>
        <v>Industry Energy Efficiency Standards</v>
      </c>
      <c r="C676" s="197" t="str">
        <f t="shared" si="147"/>
        <v>Percentage Improvement in Eqpt Efficiency Standards above BAU</v>
      </c>
      <c r="D676" s="199" t="s">
        <v>2118</v>
      </c>
      <c r="E676" s="192" t="s">
        <v>817</v>
      </c>
      <c r="F676" s="189" t="s">
        <v>2164</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
      <c r="A677" s="197" t="str">
        <f t="shared" si="147"/>
        <v>Industry</v>
      </c>
      <c r="B677" s="197" t="str">
        <f t="shared" si="147"/>
        <v>Industry Energy Efficiency Standards</v>
      </c>
      <c r="C677" s="197" t="str">
        <f t="shared" si="147"/>
        <v>Percentage Improvement in Eqpt Efficiency Standards above BAU</v>
      </c>
      <c r="D677" s="199" t="s">
        <v>2118</v>
      </c>
      <c r="E677" s="192" t="s">
        <v>819</v>
      </c>
      <c r="F677" s="189" t="s">
        <v>2164</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
      <c r="A678" s="197" t="str">
        <f t="shared" si="147"/>
        <v>Industry</v>
      </c>
      <c r="B678" s="197" t="str">
        <f t="shared" si="147"/>
        <v>Industry Energy Efficiency Standards</v>
      </c>
      <c r="C678" s="197" t="str">
        <f t="shared" si="147"/>
        <v>Percentage Improvement in Eqpt Efficiency Standards above BAU</v>
      </c>
      <c r="D678" s="199" t="s">
        <v>2118</v>
      </c>
      <c r="E678" s="192" t="s">
        <v>821</v>
      </c>
      <c r="F678" s="189" t="s">
        <v>2164</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
      <c r="A679" s="197" t="str">
        <f t="shared" si="147"/>
        <v>Industry</v>
      </c>
      <c r="B679" s="197" t="str">
        <f t="shared" si="147"/>
        <v>Industry Energy Efficiency Standards</v>
      </c>
      <c r="C679" s="197" t="str">
        <f t="shared" si="147"/>
        <v>Percentage Improvement in Eqpt Efficiency Standards above BAU</v>
      </c>
      <c r="D679" s="199" t="s">
        <v>2118</v>
      </c>
      <c r="E679" s="192" t="s">
        <v>823</v>
      </c>
      <c r="F679" s="189" t="s">
        <v>2164</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
      <c r="A680" s="197" t="str">
        <f t="shared" si="147"/>
        <v>Industry</v>
      </c>
      <c r="B680" s="197" t="str">
        <f t="shared" si="147"/>
        <v>Industry Energy Efficiency Standards</v>
      </c>
      <c r="C680" s="197" t="str">
        <f t="shared" si="147"/>
        <v>Percentage Improvement in Eqpt Efficiency Standards above BAU</v>
      </c>
      <c r="D680" s="199" t="s">
        <v>2116</v>
      </c>
      <c r="E680" s="192" t="s">
        <v>800</v>
      </c>
      <c r="F680" s="189" t="s">
        <v>2163</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
      <c r="A681" s="197" t="str">
        <f t="shared" si="147"/>
        <v>Industry</v>
      </c>
      <c r="B681" s="197" t="str">
        <f t="shared" si="147"/>
        <v>Industry Energy Efficiency Standards</v>
      </c>
      <c r="C681" s="197" t="str">
        <f t="shared" si="147"/>
        <v>Percentage Improvement in Eqpt Efficiency Standards above BAU</v>
      </c>
      <c r="D681" s="199" t="s">
        <v>2116</v>
      </c>
      <c r="E681" s="192" t="s">
        <v>807</v>
      </c>
      <c r="F681" s="189" t="s">
        <v>2163</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
      <c r="A682" s="197" t="str">
        <f t="shared" si="147"/>
        <v>Industry</v>
      </c>
      <c r="B682" s="197" t="str">
        <f t="shared" si="147"/>
        <v>Industry Energy Efficiency Standards</v>
      </c>
      <c r="C682" s="197" t="str">
        <f t="shared" si="147"/>
        <v>Percentage Improvement in Eqpt Efficiency Standards above BAU</v>
      </c>
      <c r="D682" s="199" t="s">
        <v>2116</v>
      </c>
      <c r="E682" s="192" t="s">
        <v>809</v>
      </c>
      <c r="F682" s="189" t="s">
        <v>2163</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
      <c r="A683" s="197" t="str">
        <f t="shared" si="147"/>
        <v>Industry</v>
      </c>
      <c r="B683" s="197" t="str">
        <f t="shared" si="147"/>
        <v>Industry Energy Efficiency Standards</v>
      </c>
      <c r="C683" s="197" t="str">
        <f t="shared" si="147"/>
        <v>Percentage Improvement in Eqpt Efficiency Standards above BAU</v>
      </c>
      <c r="D683" s="199" t="s">
        <v>2116</v>
      </c>
      <c r="E683" s="192" t="s">
        <v>811</v>
      </c>
      <c r="F683" s="189" t="s">
        <v>2163</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
      <c r="A684" s="197" t="str">
        <f t="shared" si="147"/>
        <v>Industry</v>
      </c>
      <c r="B684" s="197" t="str">
        <f t="shared" si="147"/>
        <v>Industry Energy Efficiency Standards</v>
      </c>
      <c r="C684" s="197" t="str">
        <f t="shared" si="147"/>
        <v>Percentage Improvement in Eqpt Efficiency Standards above BAU</v>
      </c>
      <c r="D684" s="199" t="s">
        <v>2116</v>
      </c>
      <c r="E684" s="192" t="s">
        <v>813</v>
      </c>
      <c r="F684" s="189" t="s">
        <v>2163</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
      <c r="A685" s="197" t="str">
        <f t="shared" si="147"/>
        <v>Industry</v>
      </c>
      <c r="B685" s="197" t="str">
        <f t="shared" si="147"/>
        <v>Industry Energy Efficiency Standards</v>
      </c>
      <c r="C685" s="197" t="str">
        <f t="shared" si="147"/>
        <v>Percentage Improvement in Eqpt Efficiency Standards above BAU</v>
      </c>
      <c r="D685" s="199" t="s">
        <v>2116</v>
      </c>
      <c r="E685" s="192" t="s">
        <v>815</v>
      </c>
      <c r="F685" s="189" t="s">
        <v>2163</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
      <c r="A686" s="197" t="str">
        <f t="shared" si="147"/>
        <v>Industry</v>
      </c>
      <c r="B686" s="197" t="str">
        <f t="shared" si="147"/>
        <v>Industry Energy Efficiency Standards</v>
      </c>
      <c r="C686" s="197" t="str">
        <f t="shared" si="147"/>
        <v>Percentage Improvement in Eqpt Efficiency Standards above BAU</v>
      </c>
      <c r="D686" s="199" t="s">
        <v>2116</v>
      </c>
      <c r="E686" s="192" t="s">
        <v>817</v>
      </c>
      <c r="F686" s="189" t="s">
        <v>2163</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
      <c r="A687" s="197" t="str">
        <f t="shared" si="147"/>
        <v>Industry</v>
      </c>
      <c r="B687" s="197" t="str">
        <f t="shared" si="147"/>
        <v>Industry Energy Efficiency Standards</v>
      </c>
      <c r="C687" s="197" t="str">
        <f t="shared" si="147"/>
        <v>Percentage Improvement in Eqpt Efficiency Standards above BAU</v>
      </c>
      <c r="D687" s="199" t="s">
        <v>2116</v>
      </c>
      <c r="E687" s="192" t="s">
        <v>819</v>
      </c>
      <c r="F687" s="189" t="s">
        <v>2163</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
      <c r="A688" s="197" t="str">
        <f t="shared" si="147"/>
        <v>Industry</v>
      </c>
      <c r="B688" s="197" t="str">
        <f t="shared" si="147"/>
        <v>Industry Energy Efficiency Standards</v>
      </c>
      <c r="C688" s="197" t="str">
        <f t="shared" si="147"/>
        <v>Percentage Improvement in Eqpt Efficiency Standards above BAU</v>
      </c>
      <c r="D688" s="199" t="s">
        <v>2116</v>
      </c>
      <c r="E688" s="192" t="s">
        <v>821</v>
      </c>
      <c r="F688" s="189" t="s">
        <v>2163</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
      <c r="A689" s="197" t="str">
        <f t="shared" si="147"/>
        <v>Industry</v>
      </c>
      <c r="B689" s="197" t="str">
        <f t="shared" si="147"/>
        <v>Industry Energy Efficiency Standards</v>
      </c>
      <c r="C689" s="197" t="str">
        <f t="shared" si="147"/>
        <v>Percentage Improvement in Eqpt Efficiency Standards above BAU</v>
      </c>
      <c r="D689" s="199" t="s">
        <v>2116</v>
      </c>
      <c r="E689" s="192" t="s">
        <v>823</v>
      </c>
      <c r="F689" s="189" t="s">
        <v>2163</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
      <c r="A690" s="197" t="str">
        <f t="shared" si="147"/>
        <v>Industry</v>
      </c>
      <c r="B690" s="197" t="str">
        <f t="shared" si="147"/>
        <v>Industry Energy Efficiency Standards</v>
      </c>
      <c r="C690" s="197" t="str">
        <f t="shared" si="147"/>
        <v>Percentage Improvement in Eqpt Efficiency Standards above BAU</v>
      </c>
      <c r="D690" s="199" t="s">
        <v>2114</v>
      </c>
      <c r="E690" s="192" t="s">
        <v>800</v>
      </c>
      <c r="F690" s="189" t="s">
        <v>2162</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
      <c r="A691" s="197" t="str">
        <f t="shared" ref="A691:C710" si="150">A$610</f>
        <v>Industry</v>
      </c>
      <c r="B691" s="197" t="str">
        <f t="shared" si="150"/>
        <v>Industry Energy Efficiency Standards</v>
      </c>
      <c r="C691" s="197" t="str">
        <f t="shared" si="150"/>
        <v>Percentage Improvement in Eqpt Efficiency Standards above BAU</v>
      </c>
      <c r="D691" s="199" t="s">
        <v>2114</v>
      </c>
      <c r="E691" s="192" t="s">
        <v>807</v>
      </c>
      <c r="F691" s="189" t="s">
        <v>2162</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
      <c r="A692" s="197" t="str">
        <f t="shared" si="150"/>
        <v>Industry</v>
      </c>
      <c r="B692" s="197" t="str">
        <f t="shared" si="150"/>
        <v>Industry Energy Efficiency Standards</v>
      </c>
      <c r="C692" s="197" t="str">
        <f t="shared" si="150"/>
        <v>Percentage Improvement in Eqpt Efficiency Standards above BAU</v>
      </c>
      <c r="D692" s="199" t="s">
        <v>2114</v>
      </c>
      <c r="E692" s="192" t="s">
        <v>809</v>
      </c>
      <c r="F692" s="189" t="s">
        <v>2162</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
      <c r="A693" s="197" t="str">
        <f t="shared" si="150"/>
        <v>Industry</v>
      </c>
      <c r="B693" s="197" t="str">
        <f t="shared" si="150"/>
        <v>Industry Energy Efficiency Standards</v>
      </c>
      <c r="C693" s="197" t="str">
        <f t="shared" si="150"/>
        <v>Percentage Improvement in Eqpt Efficiency Standards above BAU</v>
      </c>
      <c r="D693" s="199" t="s">
        <v>2114</v>
      </c>
      <c r="E693" s="192" t="s">
        <v>811</v>
      </c>
      <c r="F693" s="189" t="s">
        <v>2162</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
      <c r="A694" s="197" t="str">
        <f t="shared" si="150"/>
        <v>Industry</v>
      </c>
      <c r="B694" s="197" t="str">
        <f t="shared" si="150"/>
        <v>Industry Energy Efficiency Standards</v>
      </c>
      <c r="C694" s="197" t="str">
        <f t="shared" si="150"/>
        <v>Percentage Improvement in Eqpt Efficiency Standards above BAU</v>
      </c>
      <c r="D694" s="199" t="s">
        <v>2114</v>
      </c>
      <c r="E694" s="192" t="s">
        <v>813</v>
      </c>
      <c r="F694" s="189" t="s">
        <v>2162</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
      <c r="A695" s="197" t="str">
        <f t="shared" si="150"/>
        <v>Industry</v>
      </c>
      <c r="B695" s="197" t="str">
        <f t="shared" si="150"/>
        <v>Industry Energy Efficiency Standards</v>
      </c>
      <c r="C695" s="197" t="str">
        <f t="shared" si="150"/>
        <v>Percentage Improvement in Eqpt Efficiency Standards above BAU</v>
      </c>
      <c r="D695" s="199" t="s">
        <v>2114</v>
      </c>
      <c r="E695" s="192" t="s">
        <v>815</v>
      </c>
      <c r="F695" s="189" t="s">
        <v>2162</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
      <c r="A696" s="197" t="str">
        <f t="shared" si="150"/>
        <v>Industry</v>
      </c>
      <c r="B696" s="197" t="str">
        <f t="shared" si="150"/>
        <v>Industry Energy Efficiency Standards</v>
      </c>
      <c r="C696" s="197" t="str">
        <f t="shared" si="150"/>
        <v>Percentage Improvement in Eqpt Efficiency Standards above BAU</v>
      </c>
      <c r="D696" s="199" t="s">
        <v>2114</v>
      </c>
      <c r="E696" s="192" t="s">
        <v>817</v>
      </c>
      <c r="F696" s="189" t="s">
        <v>2162</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
      <c r="A697" s="197" t="str">
        <f t="shared" si="150"/>
        <v>Industry</v>
      </c>
      <c r="B697" s="197" t="str">
        <f t="shared" si="150"/>
        <v>Industry Energy Efficiency Standards</v>
      </c>
      <c r="C697" s="197" t="str">
        <f t="shared" si="150"/>
        <v>Percentage Improvement in Eqpt Efficiency Standards above BAU</v>
      </c>
      <c r="D697" s="199" t="s">
        <v>2114</v>
      </c>
      <c r="E697" s="192" t="s">
        <v>819</v>
      </c>
      <c r="F697" s="189" t="s">
        <v>2162</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
      <c r="A698" s="197" t="str">
        <f t="shared" si="150"/>
        <v>Industry</v>
      </c>
      <c r="B698" s="197" t="str">
        <f t="shared" si="150"/>
        <v>Industry Energy Efficiency Standards</v>
      </c>
      <c r="C698" s="197" t="str">
        <f t="shared" si="150"/>
        <v>Percentage Improvement in Eqpt Efficiency Standards above BAU</v>
      </c>
      <c r="D698" s="199" t="s">
        <v>2114</v>
      </c>
      <c r="E698" s="192" t="s">
        <v>821</v>
      </c>
      <c r="F698" s="189" t="s">
        <v>2162</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
      <c r="A699" s="197" t="str">
        <f t="shared" si="150"/>
        <v>Industry</v>
      </c>
      <c r="B699" s="197" t="str">
        <f t="shared" si="150"/>
        <v>Industry Energy Efficiency Standards</v>
      </c>
      <c r="C699" s="197" t="str">
        <f t="shared" si="150"/>
        <v>Percentage Improvement in Eqpt Efficiency Standards above BAU</v>
      </c>
      <c r="D699" s="199" t="s">
        <v>2114</v>
      </c>
      <c r="E699" s="192" t="s">
        <v>823</v>
      </c>
      <c r="F699" s="189" t="s">
        <v>2162</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
      <c r="A700" s="197" t="str">
        <f t="shared" si="150"/>
        <v>Industry</v>
      </c>
      <c r="B700" s="197" t="str">
        <f t="shared" si="150"/>
        <v>Industry Energy Efficiency Standards</v>
      </c>
      <c r="C700" s="197" t="str">
        <f t="shared" si="150"/>
        <v>Percentage Improvement in Eqpt Efficiency Standards above BAU</v>
      </c>
      <c r="D700" s="199" t="s">
        <v>2112</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
      <c r="A701" s="197" t="str">
        <f t="shared" si="150"/>
        <v>Industry</v>
      </c>
      <c r="B701" s="197" t="str">
        <f t="shared" si="150"/>
        <v>Industry Energy Efficiency Standards</v>
      </c>
      <c r="C701" s="197" t="str">
        <f t="shared" si="150"/>
        <v>Percentage Improvement in Eqpt Efficiency Standards above BAU</v>
      </c>
      <c r="D701" s="199" t="s">
        <v>2112</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
      <c r="A702" s="197" t="str">
        <f t="shared" si="150"/>
        <v>Industry</v>
      </c>
      <c r="B702" s="197" t="str">
        <f t="shared" si="150"/>
        <v>Industry Energy Efficiency Standards</v>
      </c>
      <c r="C702" s="197" t="str">
        <f t="shared" si="150"/>
        <v>Percentage Improvement in Eqpt Efficiency Standards above BAU</v>
      </c>
      <c r="D702" s="199" t="s">
        <v>2112</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
      <c r="A703" s="197" t="str">
        <f t="shared" si="150"/>
        <v>Industry</v>
      </c>
      <c r="B703" s="197" t="str">
        <f t="shared" si="150"/>
        <v>Industry Energy Efficiency Standards</v>
      </c>
      <c r="C703" s="197" t="str">
        <f t="shared" si="150"/>
        <v>Percentage Improvement in Eqpt Efficiency Standards above BAU</v>
      </c>
      <c r="D703" s="199" t="s">
        <v>2112</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
      <c r="A704" s="197" t="str">
        <f t="shared" si="150"/>
        <v>Industry</v>
      </c>
      <c r="B704" s="197" t="str">
        <f t="shared" si="150"/>
        <v>Industry Energy Efficiency Standards</v>
      </c>
      <c r="C704" s="197" t="str">
        <f t="shared" si="150"/>
        <v>Percentage Improvement in Eqpt Efficiency Standards above BAU</v>
      </c>
      <c r="D704" s="199" t="s">
        <v>2112</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
      <c r="A705" s="197" t="str">
        <f t="shared" si="150"/>
        <v>Industry</v>
      </c>
      <c r="B705" s="197" t="str">
        <f t="shared" si="150"/>
        <v>Industry Energy Efficiency Standards</v>
      </c>
      <c r="C705" s="197" t="str">
        <f t="shared" si="150"/>
        <v>Percentage Improvement in Eqpt Efficiency Standards above BAU</v>
      </c>
      <c r="D705" s="199" t="s">
        <v>2112</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
      <c r="A706" s="197" t="str">
        <f t="shared" si="150"/>
        <v>Industry</v>
      </c>
      <c r="B706" s="197" t="str">
        <f t="shared" si="150"/>
        <v>Industry Energy Efficiency Standards</v>
      </c>
      <c r="C706" s="197" t="str">
        <f t="shared" si="150"/>
        <v>Percentage Improvement in Eqpt Efficiency Standards above BAU</v>
      </c>
      <c r="D706" s="199" t="s">
        <v>2112</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
      <c r="A707" s="197" t="str">
        <f t="shared" si="150"/>
        <v>Industry</v>
      </c>
      <c r="B707" s="197" t="str">
        <f t="shared" si="150"/>
        <v>Industry Energy Efficiency Standards</v>
      </c>
      <c r="C707" s="197" t="str">
        <f t="shared" si="150"/>
        <v>Percentage Improvement in Eqpt Efficiency Standards above BAU</v>
      </c>
      <c r="D707" s="199" t="s">
        <v>2112</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
      <c r="A708" s="197" t="str">
        <f t="shared" si="150"/>
        <v>Industry</v>
      </c>
      <c r="B708" s="197" t="str">
        <f t="shared" si="150"/>
        <v>Industry Energy Efficiency Standards</v>
      </c>
      <c r="C708" s="197" t="str">
        <f t="shared" si="150"/>
        <v>Percentage Improvement in Eqpt Efficiency Standards above BAU</v>
      </c>
      <c r="D708" s="199" t="s">
        <v>2112</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
      <c r="A709" s="197" t="str">
        <f t="shared" si="150"/>
        <v>Industry</v>
      </c>
      <c r="B709" s="197" t="str">
        <f t="shared" si="150"/>
        <v>Industry Energy Efficiency Standards</v>
      </c>
      <c r="C709" s="197" t="str">
        <f t="shared" si="150"/>
        <v>Percentage Improvement in Eqpt Efficiency Standards above BAU</v>
      </c>
      <c r="D709" s="199" t="s">
        <v>2112</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
      <c r="A710" s="197" t="str">
        <f t="shared" si="150"/>
        <v>Industry</v>
      </c>
      <c r="B710" s="197" t="str">
        <f t="shared" si="150"/>
        <v>Industry Energy Efficiency Standards</v>
      </c>
      <c r="C710" s="197" t="str">
        <f t="shared" si="150"/>
        <v>Percentage Improvement in Eqpt Efficiency Standards above BAU</v>
      </c>
      <c r="D710" s="199" t="s">
        <v>2111</v>
      </c>
      <c r="E710" s="192" t="s">
        <v>800</v>
      </c>
      <c r="F710" s="189" t="s">
        <v>2161</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
      <c r="A711" s="197" t="str">
        <f t="shared" ref="A711:C730" si="153">A$610</f>
        <v>Industry</v>
      </c>
      <c r="B711" s="197" t="str">
        <f t="shared" si="153"/>
        <v>Industry Energy Efficiency Standards</v>
      </c>
      <c r="C711" s="197" t="str">
        <f t="shared" si="153"/>
        <v>Percentage Improvement in Eqpt Efficiency Standards above BAU</v>
      </c>
      <c r="D711" s="199" t="s">
        <v>2111</v>
      </c>
      <c r="E711" s="192" t="s">
        <v>807</v>
      </c>
      <c r="F711" s="189" t="s">
        <v>2161</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
      <c r="A712" s="197" t="str">
        <f t="shared" si="153"/>
        <v>Industry</v>
      </c>
      <c r="B712" s="197" t="str">
        <f t="shared" si="153"/>
        <v>Industry Energy Efficiency Standards</v>
      </c>
      <c r="C712" s="197" t="str">
        <f t="shared" si="153"/>
        <v>Percentage Improvement in Eqpt Efficiency Standards above BAU</v>
      </c>
      <c r="D712" s="199" t="s">
        <v>2111</v>
      </c>
      <c r="E712" s="192" t="s">
        <v>809</v>
      </c>
      <c r="F712" s="189" t="s">
        <v>2161</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
      <c r="A713" s="197" t="str">
        <f t="shared" si="153"/>
        <v>Industry</v>
      </c>
      <c r="B713" s="197" t="str">
        <f t="shared" si="153"/>
        <v>Industry Energy Efficiency Standards</v>
      </c>
      <c r="C713" s="197" t="str">
        <f t="shared" si="153"/>
        <v>Percentage Improvement in Eqpt Efficiency Standards above BAU</v>
      </c>
      <c r="D713" s="199" t="s">
        <v>2111</v>
      </c>
      <c r="E713" s="192" t="s">
        <v>811</v>
      </c>
      <c r="F713" s="189" t="s">
        <v>2161</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
      <c r="A714" s="197" t="str">
        <f t="shared" si="153"/>
        <v>Industry</v>
      </c>
      <c r="B714" s="197" t="str">
        <f t="shared" si="153"/>
        <v>Industry Energy Efficiency Standards</v>
      </c>
      <c r="C714" s="197" t="str">
        <f t="shared" si="153"/>
        <v>Percentage Improvement in Eqpt Efficiency Standards above BAU</v>
      </c>
      <c r="D714" s="199" t="s">
        <v>2111</v>
      </c>
      <c r="E714" s="192" t="s">
        <v>813</v>
      </c>
      <c r="F714" s="189" t="s">
        <v>2161</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
      <c r="A715" s="197" t="str">
        <f t="shared" si="153"/>
        <v>Industry</v>
      </c>
      <c r="B715" s="197" t="str">
        <f t="shared" si="153"/>
        <v>Industry Energy Efficiency Standards</v>
      </c>
      <c r="C715" s="197" t="str">
        <f t="shared" si="153"/>
        <v>Percentage Improvement in Eqpt Efficiency Standards above BAU</v>
      </c>
      <c r="D715" s="199" t="s">
        <v>2111</v>
      </c>
      <c r="E715" s="192" t="s">
        <v>815</v>
      </c>
      <c r="F715" s="189" t="s">
        <v>2161</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
      <c r="A716" s="197" t="str">
        <f t="shared" si="153"/>
        <v>Industry</v>
      </c>
      <c r="B716" s="197" t="str">
        <f t="shared" si="153"/>
        <v>Industry Energy Efficiency Standards</v>
      </c>
      <c r="C716" s="197" t="str">
        <f t="shared" si="153"/>
        <v>Percentage Improvement in Eqpt Efficiency Standards above BAU</v>
      </c>
      <c r="D716" s="199" t="s">
        <v>2111</v>
      </c>
      <c r="E716" s="192" t="s">
        <v>817</v>
      </c>
      <c r="F716" s="189" t="s">
        <v>2161</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
      <c r="A717" s="197" t="str">
        <f t="shared" si="153"/>
        <v>Industry</v>
      </c>
      <c r="B717" s="197" t="str">
        <f t="shared" si="153"/>
        <v>Industry Energy Efficiency Standards</v>
      </c>
      <c r="C717" s="197" t="str">
        <f t="shared" si="153"/>
        <v>Percentage Improvement in Eqpt Efficiency Standards above BAU</v>
      </c>
      <c r="D717" s="199" t="s">
        <v>2111</v>
      </c>
      <c r="E717" s="192" t="s">
        <v>819</v>
      </c>
      <c r="F717" s="189" t="s">
        <v>2161</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
      <c r="A718" s="197" t="str">
        <f t="shared" si="153"/>
        <v>Industry</v>
      </c>
      <c r="B718" s="197" t="str">
        <f t="shared" si="153"/>
        <v>Industry Energy Efficiency Standards</v>
      </c>
      <c r="C718" s="197" t="str">
        <f t="shared" si="153"/>
        <v>Percentage Improvement in Eqpt Efficiency Standards above BAU</v>
      </c>
      <c r="D718" s="199" t="s">
        <v>2111</v>
      </c>
      <c r="E718" s="192" t="s">
        <v>821</v>
      </c>
      <c r="F718" s="189" t="s">
        <v>2161</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
      <c r="A719" s="197" t="str">
        <f t="shared" si="153"/>
        <v>Industry</v>
      </c>
      <c r="B719" s="197" t="str">
        <f t="shared" si="153"/>
        <v>Industry Energy Efficiency Standards</v>
      </c>
      <c r="C719" s="197" t="str">
        <f t="shared" si="153"/>
        <v>Percentage Improvement in Eqpt Efficiency Standards above BAU</v>
      </c>
      <c r="D719" s="199" t="s">
        <v>2111</v>
      </c>
      <c r="E719" s="192" t="s">
        <v>823</v>
      </c>
      <c r="F719" s="189" t="s">
        <v>2161</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
      <c r="A720" s="197" t="str">
        <f t="shared" si="153"/>
        <v>Industry</v>
      </c>
      <c r="B720" s="197" t="str">
        <f t="shared" si="153"/>
        <v>Industry Energy Efficiency Standards</v>
      </c>
      <c r="C720" s="197" t="str">
        <f t="shared" si="153"/>
        <v>Percentage Improvement in Eqpt Efficiency Standards above BAU</v>
      </c>
      <c r="D720" s="199" t="s">
        <v>2109</v>
      </c>
      <c r="E720" s="192" t="s">
        <v>800</v>
      </c>
      <c r="F720" s="189" t="s">
        <v>2160</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
      <c r="A721" s="197" t="str">
        <f t="shared" si="153"/>
        <v>Industry</v>
      </c>
      <c r="B721" s="197" t="str">
        <f t="shared" si="153"/>
        <v>Industry Energy Efficiency Standards</v>
      </c>
      <c r="C721" s="197" t="str">
        <f t="shared" si="153"/>
        <v>Percentage Improvement in Eqpt Efficiency Standards above BAU</v>
      </c>
      <c r="D721" s="199" t="s">
        <v>2109</v>
      </c>
      <c r="E721" s="192" t="s">
        <v>807</v>
      </c>
      <c r="F721" s="189" t="s">
        <v>2160</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
      <c r="A722" s="197" t="str">
        <f t="shared" si="153"/>
        <v>Industry</v>
      </c>
      <c r="B722" s="197" t="str">
        <f t="shared" si="153"/>
        <v>Industry Energy Efficiency Standards</v>
      </c>
      <c r="C722" s="197" t="str">
        <f t="shared" si="153"/>
        <v>Percentage Improvement in Eqpt Efficiency Standards above BAU</v>
      </c>
      <c r="D722" s="199" t="s">
        <v>2109</v>
      </c>
      <c r="E722" s="192" t="s">
        <v>809</v>
      </c>
      <c r="F722" s="189" t="s">
        <v>2160</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
      <c r="A723" s="197" t="str">
        <f t="shared" si="153"/>
        <v>Industry</v>
      </c>
      <c r="B723" s="197" t="str">
        <f t="shared" si="153"/>
        <v>Industry Energy Efficiency Standards</v>
      </c>
      <c r="C723" s="197" t="str">
        <f t="shared" si="153"/>
        <v>Percentage Improvement in Eqpt Efficiency Standards above BAU</v>
      </c>
      <c r="D723" s="199" t="s">
        <v>2109</v>
      </c>
      <c r="E723" s="192" t="s">
        <v>811</v>
      </c>
      <c r="F723" s="189" t="s">
        <v>2160</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
      <c r="A724" s="197" t="str">
        <f t="shared" si="153"/>
        <v>Industry</v>
      </c>
      <c r="B724" s="197" t="str">
        <f t="shared" si="153"/>
        <v>Industry Energy Efficiency Standards</v>
      </c>
      <c r="C724" s="197" t="str">
        <f t="shared" si="153"/>
        <v>Percentage Improvement in Eqpt Efficiency Standards above BAU</v>
      </c>
      <c r="D724" s="199" t="s">
        <v>2109</v>
      </c>
      <c r="E724" s="192" t="s">
        <v>813</v>
      </c>
      <c r="F724" s="189" t="s">
        <v>2160</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
      <c r="A725" s="197" t="str">
        <f t="shared" si="153"/>
        <v>Industry</v>
      </c>
      <c r="B725" s="197" t="str">
        <f t="shared" si="153"/>
        <v>Industry Energy Efficiency Standards</v>
      </c>
      <c r="C725" s="197" t="str">
        <f t="shared" si="153"/>
        <v>Percentage Improvement in Eqpt Efficiency Standards above BAU</v>
      </c>
      <c r="D725" s="199" t="s">
        <v>2109</v>
      </c>
      <c r="E725" s="192" t="s">
        <v>815</v>
      </c>
      <c r="F725" s="189" t="s">
        <v>2160</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
      <c r="A726" s="197" t="str">
        <f t="shared" si="153"/>
        <v>Industry</v>
      </c>
      <c r="B726" s="197" t="str">
        <f t="shared" si="153"/>
        <v>Industry Energy Efficiency Standards</v>
      </c>
      <c r="C726" s="197" t="str">
        <f t="shared" si="153"/>
        <v>Percentage Improvement in Eqpt Efficiency Standards above BAU</v>
      </c>
      <c r="D726" s="199" t="s">
        <v>2109</v>
      </c>
      <c r="E726" s="192" t="s">
        <v>817</v>
      </c>
      <c r="F726" s="189" t="s">
        <v>2160</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
      <c r="A727" s="197" t="str">
        <f t="shared" si="153"/>
        <v>Industry</v>
      </c>
      <c r="B727" s="197" t="str">
        <f t="shared" si="153"/>
        <v>Industry Energy Efficiency Standards</v>
      </c>
      <c r="C727" s="197" t="str">
        <f t="shared" si="153"/>
        <v>Percentage Improvement in Eqpt Efficiency Standards above BAU</v>
      </c>
      <c r="D727" s="199" t="s">
        <v>2109</v>
      </c>
      <c r="E727" s="192" t="s">
        <v>819</v>
      </c>
      <c r="F727" s="189" t="s">
        <v>2160</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
      <c r="A728" s="197" t="str">
        <f t="shared" si="153"/>
        <v>Industry</v>
      </c>
      <c r="B728" s="197" t="str">
        <f t="shared" si="153"/>
        <v>Industry Energy Efficiency Standards</v>
      </c>
      <c r="C728" s="197" t="str">
        <f t="shared" si="153"/>
        <v>Percentage Improvement in Eqpt Efficiency Standards above BAU</v>
      </c>
      <c r="D728" s="199" t="s">
        <v>2109</v>
      </c>
      <c r="E728" s="192" t="s">
        <v>821</v>
      </c>
      <c r="F728" s="189" t="s">
        <v>2160</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
      <c r="A729" s="197" t="str">
        <f t="shared" si="153"/>
        <v>Industry</v>
      </c>
      <c r="B729" s="197" t="str">
        <f t="shared" si="153"/>
        <v>Industry Energy Efficiency Standards</v>
      </c>
      <c r="C729" s="197" t="str">
        <f t="shared" si="153"/>
        <v>Percentage Improvement in Eqpt Efficiency Standards above BAU</v>
      </c>
      <c r="D729" s="199" t="s">
        <v>2109</v>
      </c>
      <c r="E729" s="192" t="s">
        <v>823</v>
      </c>
      <c r="F729" s="189" t="s">
        <v>2160</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
      <c r="A730" s="197" t="str">
        <f t="shared" si="153"/>
        <v>Industry</v>
      </c>
      <c r="B730" s="197" t="str">
        <f t="shared" si="153"/>
        <v>Industry Energy Efficiency Standards</v>
      </c>
      <c r="C730" s="197" t="str">
        <f t="shared" si="153"/>
        <v>Percentage Improvement in Eqpt Efficiency Standards above BAU</v>
      </c>
      <c r="D730" s="199" t="s">
        <v>2107</v>
      </c>
      <c r="E730" s="192" t="s">
        <v>800</v>
      </c>
      <c r="F730" s="189" t="s">
        <v>2159</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
      <c r="A731" s="197" t="str">
        <f t="shared" ref="A731:C750" si="156">A$610</f>
        <v>Industry</v>
      </c>
      <c r="B731" s="197" t="str">
        <f t="shared" si="156"/>
        <v>Industry Energy Efficiency Standards</v>
      </c>
      <c r="C731" s="197" t="str">
        <f t="shared" si="156"/>
        <v>Percentage Improvement in Eqpt Efficiency Standards above BAU</v>
      </c>
      <c r="D731" s="199" t="s">
        <v>2107</v>
      </c>
      <c r="E731" s="192" t="s">
        <v>807</v>
      </c>
      <c r="F731" s="189" t="s">
        <v>2159</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
      <c r="A732" s="197" t="str">
        <f t="shared" si="156"/>
        <v>Industry</v>
      </c>
      <c r="B732" s="197" t="str">
        <f t="shared" si="156"/>
        <v>Industry Energy Efficiency Standards</v>
      </c>
      <c r="C732" s="197" t="str">
        <f t="shared" si="156"/>
        <v>Percentage Improvement in Eqpt Efficiency Standards above BAU</v>
      </c>
      <c r="D732" s="199" t="s">
        <v>2107</v>
      </c>
      <c r="E732" s="192" t="s">
        <v>809</v>
      </c>
      <c r="F732" s="189" t="s">
        <v>2159</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
      <c r="A733" s="197" t="str">
        <f t="shared" si="156"/>
        <v>Industry</v>
      </c>
      <c r="B733" s="197" t="str">
        <f t="shared" si="156"/>
        <v>Industry Energy Efficiency Standards</v>
      </c>
      <c r="C733" s="197" t="str">
        <f t="shared" si="156"/>
        <v>Percentage Improvement in Eqpt Efficiency Standards above BAU</v>
      </c>
      <c r="D733" s="199" t="s">
        <v>2107</v>
      </c>
      <c r="E733" s="192" t="s">
        <v>811</v>
      </c>
      <c r="F733" s="189" t="s">
        <v>2159</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
      <c r="A734" s="197" t="str">
        <f t="shared" si="156"/>
        <v>Industry</v>
      </c>
      <c r="B734" s="197" t="str">
        <f t="shared" si="156"/>
        <v>Industry Energy Efficiency Standards</v>
      </c>
      <c r="C734" s="197" t="str">
        <f t="shared" si="156"/>
        <v>Percentage Improvement in Eqpt Efficiency Standards above BAU</v>
      </c>
      <c r="D734" s="199" t="s">
        <v>2107</v>
      </c>
      <c r="E734" s="192" t="s">
        <v>813</v>
      </c>
      <c r="F734" s="189" t="s">
        <v>2159</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
      <c r="A735" s="197" t="str">
        <f t="shared" si="156"/>
        <v>Industry</v>
      </c>
      <c r="B735" s="197" t="str">
        <f t="shared" si="156"/>
        <v>Industry Energy Efficiency Standards</v>
      </c>
      <c r="C735" s="197" t="str">
        <f t="shared" si="156"/>
        <v>Percentage Improvement in Eqpt Efficiency Standards above BAU</v>
      </c>
      <c r="D735" s="199" t="s">
        <v>2107</v>
      </c>
      <c r="E735" s="192" t="s">
        <v>815</v>
      </c>
      <c r="F735" s="189" t="s">
        <v>2159</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
      <c r="A736" s="197" t="str">
        <f t="shared" si="156"/>
        <v>Industry</v>
      </c>
      <c r="B736" s="197" t="str">
        <f t="shared" si="156"/>
        <v>Industry Energy Efficiency Standards</v>
      </c>
      <c r="C736" s="197" t="str">
        <f t="shared" si="156"/>
        <v>Percentage Improvement in Eqpt Efficiency Standards above BAU</v>
      </c>
      <c r="D736" s="199" t="s">
        <v>2107</v>
      </c>
      <c r="E736" s="192" t="s">
        <v>817</v>
      </c>
      <c r="F736" s="189" t="s">
        <v>2159</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
      <c r="A737" s="197" t="str">
        <f t="shared" si="156"/>
        <v>Industry</v>
      </c>
      <c r="B737" s="197" t="str">
        <f t="shared" si="156"/>
        <v>Industry Energy Efficiency Standards</v>
      </c>
      <c r="C737" s="197" t="str">
        <f t="shared" si="156"/>
        <v>Percentage Improvement in Eqpt Efficiency Standards above BAU</v>
      </c>
      <c r="D737" s="199" t="s">
        <v>2107</v>
      </c>
      <c r="E737" s="192" t="s">
        <v>819</v>
      </c>
      <c r="F737" s="189" t="s">
        <v>2159</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
      <c r="A738" s="197" t="str">
        <f t="shared" si="156"/>
        <v>Industry</v>
      </c>
      <c r="B738" s="197" t="str">
        <f t="shared" si="156"/>
        <v>Industry Energy Efficiency Standards</v>
      </c>
      <c r="C738" s="197" t="str">
        <f t="shared" si="156"/>
        <v>Percentage Improvement in Eqpt Efficiency Standards above BAU</v>
      </c>
      <c r="D738" s="199" t="s">
        <v>2107</v>
      </c>
      <c r="E738" s="192" t="s">
        <v>821</v>
      </c>
      <c r="F738" s="189" t="s">
        <v>2159</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
      <c r="A739" s="197" t="str">
        <f t="shared" si="156"/>
        <v>Industry</v>
      </c>
      <c r="B739" s="197" t="str">
        <f t="shared" si="156"/>
        <v>Industry Energy Efficiency Standards</v>
      </c>
      <c r="C739" s="197" t="str">
        <f t="shared" si="156"/>
        <v>Percentage Improvement in Eqpt Efficiency Standards above BAU</v>
      </c>
      <c r="D739" s="199" t="s">
        <v>2107</v>
      </c>
      <c r="E739" s="192" t="s">
        <v>823</v>
      </c>
      <c r="F739" s="189" t="s">
        <v>2159</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
      <c r="A740" s="197" t="str">
        <f t="shared" si="156"/>
        <v>Industry</v>
      </c>
      <c r="B740" s="197" t="str">
        <f t="shared" si="156"/>
        <v>Industry Energy Efficiency Standards</v>
      </c>
      <c r="C740" s="197" t="str">
        <f t="shared" si="156"/>
        <v>Percentage Improvement in Eqpt Efficiency Standards above BAU</v>
      </c>
      <c r="D740" s="199" t="s">
        <v>2105</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
      <c r="A741" s="197" t="str">
        <f t="shared" si="156"/>
        <v>Industry</v>
      </c>
      <c r="B741" s="197" t="str">
        <f t="shared" si="156"/>
        <v>Industry Energy Efficiency Standards</v>
      </c>
      <c r="C741" s="197" t="str">
        <f t="shared" si="156"/>
        <v>Percentage Improvement in Eqpt Efficiency Standards above BAU</v>
      </c>
      <c r="D741" s="199" t="s">
        <v>2105</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
      <c r="A742" s="197" t="str">
        <f t="shared" si="156"/>
        <v>Industry</v>
      </c>
      <c r="B742" s="197" t="str">
        <f t="shared" si="156"/>
        <v>Industry Energy Efficiency Standards</v>
      </c>
      <c r="C742" s="197" t="str">
        <f t="shared" si="156"/>
        <v>Percentage Improvement in Eqpt Efficiency Standards above BAU</v>
      </c>
      <c r="D742" s="199" t="s">
        <v>2105</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
      <c r="A743" s="197" t="str">
        <f t="shared" si="156"/>
        <v>Industry</v>
      </c>
      <c r="B743" s="197" t="str">
        <f t="shared" si="156"/>
        <v>Industry Energy Efficiency Standards</v>
      </c>
      <c r="C743" s="197" t="str">
        <f t="shared" si="156"/>
        <v>Percentage Improvement in Eqpt Efficiency Standards above BAU</v>
      </c>
      <c r="D743" s="199" t="s">
        <v>2105</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
      <c r="A744" s="197" t="str">
        <f t="shared" si="156"/>
        <v>Industry</v>
      </c>
      <c r="B744" s="197" t="str">
        <f t="shared" si="156"/>
        <v>Industry Energy Efficiency Standards</v>
      </c>
      <c r="C744" s="197" t="str">
        <f t="shared" si="156"/>
        <v>Percentage Improvement in Eqpt Efficiency Standards above BAU</v>
      </c>
      <c r="D744" s="199" t="s">
        <v>2105</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
      <c r="A745" s="197" t="str">
        <f t="shared" si="156"/>
        <v>Industry</v>
      </c>
      <c r="B745" s="197" t="str">
        <f t="shared" si="156"/>
        <v>Industry Energy Efficiency Standards</v>
      </c>
      <c r="C745" s="197" t="str">
        <f t="shared" si="156"/>
        <v>Percentage Improvement in Eqpt Efficiency Standards above BAU</v>
      </c>
      <c r="D745" s="199" t="s">
        <v>2105</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
      <c r="A746" s="197" t="str">
        <f t="shared" si="156"/>
        <v>Industry</v>
      </c>
      <c r="B746" s="197" t="str">
        <f t="shared" si="156"/>
        <v>Industry Energy Efficiency Standards</v>
      </c>
      <c r="C746" s="197" t="str">
        <f t="shared" si="156"/>
        <v>Percentage Improvement in Eqpt Efficiency Standards above BAU</v>
      </c>
      <c r="D746" s="199" t="s">
        <v>2105</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
      <c r="A747" s="197" t="str">
        <f t="shared" si="156"/>
        <v>Industry</v>
      </c>
      <c r="B747" s="197" t="str">
        <f t="shared" si="156"/>
        <v>Industry Energy Efficiency Standards</v>
      </c>
      <c r="C747" s="197" t="str">
        <f t="shared" si="156"/>
        <v>Percentage Improvement in Eqpt Efficiency Standards above BAU</v>
      </c>
      <c r="D747" s="199" t="s">
        <v>2105</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
      <c r="A748" s="197" t="str">
        <f t="shared" si="156"/>
        <v>Industry</v>
      </c>
      <c r="B748" s="197" t="str">
        <f t="shared" si="156"/>
        <v>Industry Energy Efficiency Standards</v>
      </c>
      <c r="C748" s="197" t="str">
        <f t="shared" si="156"/>
        <v>Percentage Improvement in Eqpt Efficiency Standards above BAU</v>
      </c>
      <c r="D748" s="199" t="s">
        <v>2105</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
      <c r="A749" s="197" t="str">
        <f t="shared" si="156"/>
        <v>Industry</v>
      </c>
      <c r="B749" s="197" t="str">
        <f t="shared" si="156"/>
        <v>Industry Energy Efficiency Standards</v>
      </c>
      <c r="C749" s="197" t="str">
        <f t="shared" si="156"/>
        <v>Percentage Improvement in Eqpt Efficiency Standards above BAU</v>
      </c>
      <c r="D749" s="199" t="s">
        <v>2105</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
      <c r="A750" s="197" t="str">
        <f t="shared" si="156"/>
        <v>Industry</v>
      </c>
      <c r="B750" s="197" t="str">
        <f t="shared" si="156"/>
        <v>Industry Energy Efficiency Standards</v>
      </c>
      <c r="C750" s="197" t="str">
        <f t="shared" si="156"/>
        <v>Percentage Improvement in Eqpt Efficiency Standards above BAU</v>
      </c>
      <c r="D750" s="199" t="s">
        <v>2104</v>
      </c>
      <c r="E750" s="192" t="s">
        <v>800</v>
      </c>
      <c r="F750" s="189" t="s">
        <v>2158</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
      <c r="A751" s="197" t="str">
        <f t="shared" ref="A751:C770" si="159">A$610</f>
        <v>Industry</v>
      </c>
      <c r="B751" s="197" t="str">
        <f t="shared" si="159"/>
        <v>Industry Energy Efficiency Standards</v>
      </c>
      <c r="C751" s="197" t="str">
        <f t="shared" si="159"/>
        <v>Percentage Improvement in Eqpt Efficiency Standards above BAU</v>
      </c>
      <c r="D751" s="199" t="s">
        <v>2104</v>
      </c>
      <c r="E751" s="192" t="s">
        <v>807</v>
      </c>
      <c r="F751" s="189" t="s">
        <v>2158</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
      <c r="A752" s="197" t="str">
        <f t="shared" si="159"/>
        <v>Industry</v>
      </c>
      <c r="B752" s="197" t="str">
        <f t="shared" si="159"/>
        <v>Industry Energy Efficiency Standards</v>
      </c>
      <c r="C752" s="197" t="str">
        <f t="shared" si="159"/>
        <v>Percentage Improvement in Eqpt Efficiency Standards above BAU</v>
      </c>
      <c r="D752" s="199" t="s">
        <v>2104</v>
      </c>
      <c r="E752" s="192" t="s">
        <v>809</v>
      </c>
      <c r="F752" s="189" t="s">
        <v>2158</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
      <c r="A753" s="197" t="str">
        <f t="shared" si="159"/>
        <v>Industry</v>
      </c>
      <c r="B753" s="197" t="str">
        <f t="shared" si="159"/>
        <v>Industry Energy Efficiency Standards</v>
      </c>
      <c r="C753" s="197" t="str">
        <f t="shared" si="159"/>
        <v>Percentage Improvement in Eqpt Efficiency Standards above BAU</v>
      </c>
      <c r="D753" s="199" t="s">
        <v>2104</v>
      </c>
      <c r="E753" s="192" t="s">
        <v>811</v>
      </c>
      <c r="F753" s="189" t="s">
        <v>2158</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
      <c r="A754" s="197" t="str">
        <f t="shared" si="159"/>
        <v>Industry</v>
      </c>
      <c r="B754" s="197" t="str">
        <f t="shared" si="159"/>
        <v>Industry Energy Efficiency Standards</v>
      </c>
      <c r="C754" s="197" t="str">
        <f t="shared" si="159"/>
        <v>Percentage Improvement in Eqpt Efficiency Standards above BAU</v>
      </c>
      <c r="D754" s="199" t="s">
        <v>2104</v>
      </c>
      <c r="E754" s="192" t="s">
        <v>813</v>
      </c>
      <c r="F754" s="189" t="s">
        <v>2158</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
      <c r="A755" s="197" t="str">
        <f t="shared" si="159"/>
        <v>Industry</v>
      </c>
      <c r="B755" s="197" t="str">
        <f t="shared" si="159"/>
        <v>Industry Energy Efficiency Standards</v>
      </c>
      <c r="C755" s="197" t="str">
        <f t="shared" si="159"/>
        <v>Percentage Improvement in Eqpt Efficiency Standards above BAU</v>
      </c>
      <c r="D755" s="199" t="s">
        <v>2104</v>
      </c>
      <c r="E755" s="192" t="s">
        <v>815</v>
      </c>
      <c r="F755" s="189" t="s">
        <v>2158</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
      <c r="A756" s="197" t="str">
        <f t="shared" si="159"/>
        <v>Industry</v>
      </c>
      <c r="B756" s="197" t="str">
        <f t="shared" si="159"/>
        <v>Industry Energy Efficiency Standards</v>
      </c>
      <c r="C756" s="197" t="str">
        <f t="shared" si="159"/>
        <v>Percentage Improvement in Eqpt Efficiency Standards above BAU</v>
      </c>
      <c r="D756" s="199" t="s">
        <v>2104</v>
      </c>
      <c r="E756" s="192" t="s">
        <v>817</v>
      </c>
      <c r="F756" s="189" t="s">
        <v>2158</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
      <c r="A757" s="197" t="str">
        <f t="shared" si="159"/>
        <v>Industry</v>
      </c>
      <c r="B757" s="197" t="str">
        <f t="shared" si="159"/>
        <v>Industry Energy Efficiency Standards</v>
      </c>
      <c r="C757" s="197" t="str">
        <f t="shared" si="159"/>
        <v>Percentage Improvement in Eqpt Efficiency Standards above BAU</v>
      </c>
      <c r="D757" s="199" t="s">
        <v>2104</v>
      </c>
      <c r="E757" s="192" t="s">
        <v>819</v>
      </c>
      <c r="F757" s="189" t="s">
        <v>2158</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
      <c r="A758" s="197" t="str">
        <f t="shared" si="159"/>
        <v>Industry</v>
      </c>
      <c r="B758" s="197" t="str">
        <f t="shared" si="159"/>
        <v>Industry Energy Efficiency Standards</v>
      </c>
      <c r="C758" s="197" t="str">
        <f t="shared" si="159"/>
        <v>Percentage Improvement in Eqpt Efficiency Standards above BAU</v>
      </c>
      <c r="D758" s="199" t="s">
        <v>2104</v>
      </c>
      <c r="E758" s="192" t="s">
        <v>821</v>
      </c>
      <c r="F758" s="189" t="s">
        <v>2158</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
      <c r="A759" s="197" t="str">
        <f t="shared" si="159"/>
        <v>Industry</v>
      </c>
      <c r="B759" s="197" t="str">
        <f t="shared" si="159"/>
        <v>Industry Energy Efficiency Standards</v>
      </c>
      <c r="C759" s="197" t="str">
        <f t="shared" si="159"/>
        <v>Percentage Improvement in Eqpt Efficiency Standards above BAU</v>
      </c>
      <c r="D759" s="199" t="s">
        <v>2104</v>
      </c>
      <c r="E759" s="192" t="s">
        <v>823</v>
      </c>
      <c r="F759" s="189" t="s">
        <v>2158</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
      <c r="A760" s="197" t="str">
        <f t="shared" si="159"/>
        <v>Industry</v>
      </c>
      <c r="B760" s="197" t="str">
        <f t="shared" si="159"/>
        <v>Industry Energy Efficiency Standards</v>
      </c>
      <c r="C760" s="197" t="str">
        <f t="shared" si="159"/>
        <v>Percentage Improvement in Eqpt Efficiency Standards above BAU</v>
      </c>
      <c r="D760" s="199" t="s">
        <v>2102</v>
      </c>
      <c r="E760" s="192" t="s">
        <v>800</v>
      </c>
      <c r="F760" s="189" t="s">
        <v>2157</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
      <c r="A761" s="197" t="str">
        <f t="shared" si="159"/>
        <v>Industry</v>
      </c>
      <c r="B761" s="197" t="str">
        <f t="shared" si="159"/>
        <v>Industry Energy Efficiency Standards</v>
      </c>
      <c r="C761" s="197" t="str">
        <f t="shared" si="159"/>
        <v>Percentage Improvement in Eqpt Efficiency Standards above BAU</v>
      </c>
      <c r="D761" s="199" t="s">
        <v>2102</v>
      </c>
      <c r="E761" s="192" t="s">
        <v>807</v>
      </c>
      <c r="F761" s="189" t="s">
        <v>2157</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
      <c r="A762" s="197" t="str">
        <f t="shared" si="159"/>
        <v>Industry</v>
      </c>
      <c r="B762" s="197" t="str">
        <f t="shared" si="159"/>
        <v>Industry Energy Efficiency Standards</v>
      </c>
      <c r="C762" s="197" t="str">
        <f t="shared" si="159"/>
        <v>Percentage Improvement in Eqpt Efficiency Standards above BAU</v>
      </c>
      <c r="D762" s="199" t="s">
        <v>2102</v>
      </c>
      <c r="E762" s="192" t="s">
        <v>809</v>
      </c>
      <c r="F762" s="189" t="s">
        <v>2157</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
      <c r="A763" s="197" t="str">
        <f t="shared" si="159"/>
        <v>Industry</v>
      </c>
      <c r="B763" s="197" t="str">
        <f t="shared" si="159"/>
        <v>Industry Energy Efficiency Standards</v>
      </c>
      <c r="C763" s="197" t="str">
        <f t="shared" si="159"/>
        <v>Percentage Improvement in Eqpt Efficiency Standards above BAU</v>
      </c>
      <c r="D763" s="199" t="s">
        <v>2102</v>
      </c>
      <c r="E763" s="192" t="s">
        <v>811</v>
      </c>
      <c r="F763" s="189" t="s">
        <v>2157</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
      <c r="A764" s="197" t="str">
        <f t="shared" si="159"/>
        <v>Industry</v>
      </c>
      <c r="B764" s="197" t="str">
        <f t="shared" si="159"/>
        <v>Industry Energy Efficiency Standards</v>
      </c>
      <c r="C764" s="197" t="str">
        <f t="shared" si="159"/>
        <v>Percentage Improvement in Eqpt Efficiency Standards above BAU</v>
      </c>
      <c r="D764" s="199" t="s">
        <v>2102</v>
      </c>
      <c r="E764" s="192" t="s">
        <v>813</v>
      </c>
      <c r="F764" s="189" t="s">
        <v>2157</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
      <c r="A765" s="197" t="str">
        <f t="shared" si="159"/>
        <v>Industry</v>
      </c>
      <c r="B765" s="197" t="str">
        <f t="shared" si="159"/>
        <v>Industry Energy Efficiency Standards</v>
      </c>
      <c r="C765" s="197" t="str">
        <f t="shared" si="159"/>
        <v>Percentage Improvement in Eqpt Efficiency Standards above BAU</v>
      </c>
      <c r="D765" s="199" t="s">
        <v>2102</v>
      </c>
      <c r="E765" s="192" t="s">
        <v>815</v>
      </c>
      <c r="F765" s="189" t="s">
        <v>2157</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
      <c r="A766" s="197" t="str">
        <f t="shared" si="159"/>
        <v>Industry</v>
      </c>
      <c r="B766" s="197" t="str">
        <f t="shared" si="159"/>
        <v>Industry Energy Efficiency Standards</v>
      </c>
      <c r="C766" s="197" t="str">
        <f t="shared" si="159"/>
        <v>Percentage Improvement in Eqpt Efficiency Standards above BAU</v>
      </c>
      <c r="D766" s="199" t="s">
        <v>2102</v>
      </c>
      <c r="E766" s="192" t="s">
        <v>817</v>
      </c>
      <c r="F766" s="189" t="s">
        <v>2157</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
      <c r="A767" s="197" t="str">
        <f t="shared" si="159"/>
        <v>Industry</v>
      </c>
      <c r="B767" s="197" t="str">
        <f t="shared" si="159"/>
        <v>Industry Energy Efficiency Standards</v>
      </c>
      <c r="C767" s="197" t="str">
        <f t="shared" si="159"/>
        <v>Percentage Improvement in Eqpt Efficiency Standards above BAU</v>
      </c>
      <c r="D767" s="199" t="s">
        <v>2102</v>
      </c>
      <c r="E767" s="192" t="s">
        <v>819</v>
      </c>
      <c r="F767" s="189" t="s">
        <v>2157</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
      <c r="A768" s="197" t="str">
        <f t="shared" si="159"/>
        <v>Industry</v>
      </c>
      <c r="B768" s="197" t="str">
        <f t="shared" si="159"/>
        <v>Industry Energy Efficiency Standards</v>
      </c>
      <c r="C768" s="197" t="str">
        <f t="shared" si="159"/>
        <v>Percentage Improvement in Eqpt Efficiency Standards above BAU</v>
      </c>
      <c r="D768" s="199" t="s">
        <v>2102</v>
      </c>
      <c r="E768" s="192" t="s">
        <v>821</v>
      </c>
      <c r="F768" s="189" t="s">
        <v>2157</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
      <c r="A769" s="197" t="str">
        <f t="shared" si="159"/>
        <v>Industry</v>
      </c>
      <c r="B769" s="197" t="str">
        <f t="shared" si="159"/>
        <v>Industry Energy Efficiency Standards</v>
      </c>
      <c r="C769" s="197" t="str">
        <f t="shared" si="159"/>
        <v>Percentage Improvement in Eqpt Efficiency Standards above BAU</v>
      </c>
      <c r="D769" s="199" t="s">
        <v>2102</v>
      </c>
      <c r="E769" s="192" t="s">
        <v>823</v>
      </c>
      <c r="F769" s="189" t="s">
        <v>2157</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
      <c r="A770" s="197" t="str">
        <f t="shared" si="159"/>
        <v>Industry</v>
      </c>
      <c r="B770" s="197" t="str">
        <f t="shared" si="159"/>
        <v>Industry Energy Efficiency Standards</v>
      </c>
      <c r="C770" s="197" t="str">
        <f t="shared" si="159"/>
        <v>Percentage Improvement in Eqpt Efficiency Standards above BAU</v>
      </c>
      <c r="D770" s="199" t="s">
        <v>2100</v>
      </c>
      <c r="E770" s="192" t="s">
        <v>800</v>
      </c>
      <c r="F770" s="189" t="s">
        <v>2156</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
      <c r="A771" s="197" t="str">
        <f t="shared" ref="A771:C790" si="162">A$610</f>
        <v>Industry</v>
      </c>
      <c r="B771" s="197" t="str">
        <f t="shared" si="162"/>
        <v>Industry Energy Efficiency Standards</v>
      </c>
      <c r="C771" s="197" t="str">
        <f t="shared" si="162"/>
        <v>Percentage Improvement in Eqpt Efficiency Standards above BAU</v>
      </c>
      <c r="D771" s="199" t="s">
        <v>2100</v>
      </c>
      <c r="E771" s="192" t="s">
        <v>807</v>
      </c>
      <c r="F771" s="189" t="s">
        <v>2156</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
      <c r="A772" s="197" t="str">
        <f t="shared" si="162"/>
        <v>Industry</v>
      </c>
      <c r="B772" s="197" t="str">
        <f t="shared" si="162"/>
        <v>Industry Energy Efficiency Standards</v>
      </c>
      <c r="C772" s="197" t="str">
        <f t="shared" si="162"/>
        <v>Percentage Improvement in Eqpt Efficiency Standards above BAU</v>
      </c>
      <c r="D772" s="199" t="s">
        <v>2100</v>
      </c>
      <c r="E772" s="192" t="s">
        <v>809</v>
      </c>
      <c r="F772" s="189" t="s">
        <v>2156</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
      <c r="A773" s="197" t="str">
        <f t="shared" si="162"/>
        <v>Industry</v>
      </c>
      <c r="B773" s="197" t="str">
        <f t="shared" si="162"/>
        <v>Industry Energy Efficiency Standards</v>
      </c>
      <c r="C773" s="197" t="str">
        <f t="shared" si="162"/>
        <v>Percentage Improvement in Eqpt Efficiency Standards above BAU</v>
      </c>
      <c r="D773" s="199" t="s">
        <v>2100</v>
      </c>
      <c r="E773" s="192" t="s">
        <v>811</v>
      </c>
      <c r="F773" s="189" t="s">
        <v>2156</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
      <c r="A774" s="197" t="str">
        <f t="shared" si="162"/>
        <v>Industry</v>
      </c>
      <c r="B774" s="197" t="str">
        <f t="shared" si="162"/>
        <v>Industry Energy Efficiency Standards</v>
      </c>
      <c r="C774" s="197" t="str">
        <f t="shared" si="162"/>
        <v>Percentage Improvement in Eqpt Efficiency Standards above BAU</v>
      </c>
      <c r="D774" s="199" t="s">
        <v>2100</v>
      </c>
      <c r="E774" s="192" t="s">
        <v>813</v>
      </c>
      <c r="F774" s="189" t="s">
        <v>2156</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
      <c r="A775" s="197" t="str">
        <f t="shared" si="162"/>
        <v>Industry</v>
      </c>
      <c r="B775" s="197" t="str">
        <f t="shared" si="162"/>
        <v>Industry Energy Efficiency Standards</v>
      </c>
      <c r="C775" s="197" t="str">
        <f t="shared" si="162"/>
        <v>Percentage Improvement in Eqpt Efficiency Standards above BAU</v>
      </c>
      <c r="D775" s="199" t="s">
        <v>2100</v>
      </c>
      <c r="E775" s="192" t="s">
        <v>815</v>
      </c>
      <c r="F775" s="189" t="s">
        <v>2156</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
      <c r="A776" s="197" t="str">
        <f t="shared" si="162"/>
        <v>Industry</v>
      </c>
      <c r="B776" s="197" t="str">
        <f t="shared" si="162"/>
        <v>Industry Energy Efficiency Standards</v>
      </c>
      <c r="C776" s="197" t="str">
        <f t="shared" si="162"/>
        <v>Percentage Improvement in Eqpt Efficiency Standards above BAU</v>
      </c>
      <c r="D776" s="199" t="s">
        <v>2100</v>
      </c>
      <c r="E776" s="192" t="s">
        <v>817</v>
      </c>
      <c r="F776" s="189" t="s">
        <v>2156</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
      <c r="A777" s="197" t="str">
        <f t="shared" si="162"/>
        <v>Industry</v>
      </c>
      <c r="B777" s="197" t="str">
        <f t="shared" si="162"/>
        <v>Industry Energy Efficiency Standards</v>
      </c>
      <c r="C777" s="197" t="str">
        <f t="shared" si="162"/>
        <v>Percentage Improvement in Eqpt Efficiency Standards above BAU</v>
      </c>
      <c r="D777" s="199" t="s">
        <v>2100</v>
      </c>
      <c r="E777" s="192" t="s">
        <v>819</v>
      </c>
      <c r="F777" s="189" t="s">
        <v>2156</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
      <c r="A778" s="197" t="str">
        <f t="shared" si="162"/>
        <v>Industry</v>
      </c>
      <c r="B778" s="197" t="str">
        <f t="shared" si="162"/>
        <v>Industry Energy Efficiency Standards</v>
      </c>
      <c r="C778" s="197" t="str">
        <f t="shared" si="162"/>
        <v>Percentage Improvement in Eqpt Efficiency Standards above BAU</v>
      </c>
      <c r="D778" s="199" t="s">
        <v>2100</v>
      </c>
      <c r="E778" s="192" t="s">
        <v>821</v>
      </c>
      <c r="F778" s="189" t="s">
        <v>2156</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
      <c r="A779" s="197" t="str">
        <f t="shared" si="162"/>
        <v>Industry</v>
      </c>
      <c r="B779" s="197" t="str">
        <f t="shared" si="162"/>
        <v>Industry Energy Efficiency Standards</v>
      </c>
      <c r="C779" s="197" t="str">
        <f t="shared" si="162"/>
        <v>Percentage Improvement in Eqpt Efficiency Standards above BAU</v>
      </c>
      <c r="D779" s="199" t="s">
        <v>2100</v>
      </c>
      <c r="E779" s="192" t="s">
        <v>823</v>
      </c>
      <c r="F779" s="189" t="s">
        <v>2156</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
      <c r="A780" s="197" t="str">
        <f t="shared" si="162"/>
        <v>Industry</v>
      </c>
      <c r="B780" s="197" t="str">
        <f t="shared" si="162"/>
        <v>Industry Energy Efficiency Standards</v>
      </c>
      <c r="C780" s="197" t="str">
        <f t="shared" si="162"/>
        <v>Percentage Improvement in Eqpt Efficiency Standards above BAU</v>
      </c>
      <c r="D780" s="199" t="s">
        <v>2098</v>
      </c>
      <c r="E780" s="192" t="s">
        <v>800</v>
      </c>
      <c r="F780" s="189" t="s">
        <v>2155</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
      <c r="A781" s="197" t="str">
        <f t="shared" si="162"/>
        <v>Industry</v>
      </c>
      <c r="B781" s="197" t="str">
        <f t="shared" si="162"/>
        <v>Industry Energy Efficiency Standards</v>
      </c>
      <c r="C781" s="197" t="str">
        <f t="shared" si="162"/>
        <v>Percentage Improvement in Eqpt Efficiency Standards above BAU</v>
      </c>
      <c r="D781" s="199" t="s">
        <v>2098</v>
      </c>
      <c r="E781" s="192" t="s">
        <v>807</v>
      </c>
      <c r="F781" s="189" t="s">
        <v>2155</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
      <c r="A782" s="197" t="str">
        <f t="shared" si="162"/>
        <v>Industry</v>
      </c>
      <c r="B782" s="197" t="str">
        <f t="shared" si="162"/>
        <v>Industry Energy Efficiency Standards</v>
      </c>
      <c r="C782" s="197" t="str">
        <f t="shared" si="162"/>
        <v>Percentage Improvement in Eqpt Efficiency Standards above BAU</v>
      </c>
      <c r="D782" s="199" t="s">
        <v>2098</v>
      </c>
      <c r="E782" s="192" t="s">
        <v>809</v>
      </c>
      <c r="F782" s="189" t="s">
        <v>2155</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
      <c r="A783" s="197" t="str">
        <f t="shared" si="162"/>
        <v>Industry</v>
      </c>
      <c r="B783" s="197" t="str">
        <f t="shared" si="162"/>
        <v>Industry Energy Efficiency Standards</v>
      </c>
      <c r="C783" s="197" t="str">
        <f t="shared" si="162"/>
        <v>Percentage Improvement in Eqpt Efficiency Standards above BAU</v>
      </c>
      <c r="D783" s="199" t="s">
        <v>2098</v>
      </c>
      <c r="E783" s="192" t="s">
        <v>811</v>
      </c>
      <c r="F783" s="189" t="s">
        <v>2155</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
      <c r="A784" s="197" t="str">
        <f t="shared" si="162"/>
        <v>Industry</v>
      </c>
      <c r="B784" s="197" t="str">
        <f t="shared" si="162"/>
        <v>Industry Energy Efficiency Standards</v>
      </c>
      <c r="C784" s="197" t="str">
        <f t="shared" si="162"/>
        <v>Percentage Improvement in Eqpt Efficiency Standards above BAU</v>
      </c>
      <c r="D784" s="199" t="s">
        <v>2098</v>
      </c>
      <c r="E784" s="192" t="s">
        <v>813</v>
      </c>
      <c r="F784" s="189" t="s">
        <v>2155</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
      <c r="A785" s="197" t="str">
        <f t="shared" si="162"/>
        <v>Industry</v>
      </c>
      <c r="B785" s="197" t="str">
        <f t="shared" si="162"/>
        <v>Industry Energy Efficiency Standards</v>
      </c>
      <c r="C785" s="197" t="str">
        <f t="shared" si="162"/>
        <v>Percentage Improvement in Eqpt Efficiency Standards above BAU</v>
      </c>
      <c r="D785" s="199" t="s">
        <v>2098</v>
      </c>
      <c r="E785" s="192" t="s">
        <v>815</v>
      </c>
      <c r="F785" s="189" t="s">
        <v>2155</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
      <c r="A786" s="197" t="str">
        <f t="shared" si="162"/>
        <v>Industry</v>
      </c>
      <c r="B786" s="197" t="str">
        <f t="shared" si="162"/>
        <v>Industry Energy Efficiency Standards</v>
      </c>
      <c r="C786" s="197" t="str">
        <f t="shared" si="162"/>
        <v>Percentage Improvement in Eqpt Efficiency Standards above BAU</v>
      </c>
      <c r="D786" s="199" t="s">
        <v>2098</v>
      </c>
      <c r="E786" s="192" t="s">
        <v>817</v>
      </c>
      <c r="F786" s="189" t="s">
        <v>2155</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
      <c r="A787" s="197" t="str">
        <f t="shared" si="162"/>
        <v>Industry</v>
      </c>
      <c r="B787" s="197" t="str">
        <f t="shared" si="162"/>
        <v>Industry Energy Efficiency Standards</v>
      </c>
      <c r="C787" s="197" t="str">
        <f t="shared" si="162"/>
        <v>Percentage Improvement in Eqpt Efficiency Standards above BAU</v>
      </c>
      <c r="D787" s="199" t="s">
        <v>2098</v>
      </c>
      <c r="E787" s="192" t="s">
        <v>819</v>
      </c>
      <c r="F787" s="189" t="s">
        <v>2155</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
      <c r="A788" s="197" t="str">
        <f t="shared" si="162"/>
        <v>Industry</v>
      </c>
      <c r="B788" s="197" t="str">
        <f t="shared" si="162"/>
        <v>Industry Energy Efficiency Standards</v>
      </c>
      <c r="C788" s="197" t="str">
        <f t="shared" si="162"/>
        <v>Percentage Improvement in Eqpt Efficiency Standards above BAU</v>
      </c>
      <c r="D788" s="199" t="s">
        <v>2098</v>
      </c>
      <c r="E788" s="192" t="s">
        <v>821</v>
      </c>
      <c r="F788" s="189" t="s">
        <v>2155</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
      <c r="A789" s="197" t="str">
        <f t="shared" si="162"/>
        <v>Industry</v>
      </c>
      <c r="B789" s="197" t="str">
        <f t="shared" si="162"/>
        <v>Industry Energy Efficiency Standards</v>
      </c>
      <c r="C789" s="197" t="str">
        <f t="shared" si="162"/>
        <v>Percentage Improvement in Eqpt Efficiency Standards above BAU</v>
      </c>
      <c r="D789" s="199" t="s">
        <v>2098</v>
      </c>
      <c r="E789" s="192" t="s">
        <v>823</v>
      </c>
      <c r="F789" s="189" t="s">
        <v>2155</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
      <c r="A790" s="197" t="str">
        <f t="shared" si="162"/>
        <v>Industry</v>
      </c>
      <c r="B790" s="197" t="str">
        <f t="shared" si="162"/>
        <v>Industry Energy Efficiency Standards</v>
      </c>
      <c r="C790" s="197" t="str">
        <f t="shared" si="162"/>
        <v>Percentage Improvement in Eqpt Efficiency Standards above BAU</v>
      </c>
      <c r="D790" s="199" t="s">
        <v>2096</v>
      </c>
      <c r="E790" s="192" t="s">
        <v>800</v>
      </c>
      <c r="F790" s="189" t="s">
        <v>2154</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
      <c r="A791" s="197" t="str">
        <f t="shared" ref="A791:C810" si="165">A$610</f>
        <v>Industry</v>
      </c>
      <c r="B791" s="197" t="str">
        <f t="shared" si="165"/>
        <v>Industry Energy Efficiency Standards</v>
      </c>
      <c r="C791" s="197" t="str">
        <f t="shared" si="165"/>
        <v>Percentage Improvement in Eqpt Efficiency Standards above BAU</v>
      </c>
      <c r="D791" s="199" t="s">
        <v>2096</v>
      </c>
      <c r="E791" s="192" t="s">
        <v>807</v>
      </c>
      <c r="F791" s="189" t="s">
        <v>2154</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
      <c r="A792" s="197" t="str">
        <f t="shared" si="165"/>
        <v>Industry</v>
      </c>
      <c r="B792" s="197" t="str">
        <f t="shared" si="165"/>
        <v>Industry Energy Efficiency Standards</v>
      </c>
      <c r="C792" s="197" t="str">
        <f t="shared" si="165"/>
        <v>Percentage Improvement in Eqpt Efficiency Standards above BAU</v>
      </c>
      <c r="D792" s="199" t="s">
        <v>2096</v>
      </c>
      <c r="E792" s="192" t="s">
        <v>809</v>
      </c>
      <c r="F792" s="189" t="s">
        <v>2154</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
      <c r="A793" s="197" t="str">
        <f t="shared" si="165"/>
        <v>Industry</v>
      </c>
      <c r="B793" s="197" t="str">
        <f t="shared" si="165"/>
        <v>Industry Energy Efficiency Standards</v>
      </c>
      <c r="C793" s="197" t="str">
        <f t="shared" si="165"/>
        <v>Percentage Improvement in Eqpt Efficiency Standards above BAU</v>
      </c>
      <c r="D793" s="199" t="s">
        <v>2096</v>
      </c>
      <c r="E793" s="192" t="s">
        <v>811</v>
      </c>
      <c r="F793" s="189" t="s">
        <v>2154</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
      <c r="A794" s="197" t="str">
        <f t="shared" si="165"/>
        <v>Industry</v>
      </c>
      <c r="B794" s="197" t="str">
        <f t="shared" si="165"/>
        <v>Industry Energy Efficiency Standards</v>
      </c>
      <c r="C794" s="197" t="str">
        <f t="shared" si="165"/>
        <v>Percentage Improvement in Eqpt Efficiency Standards above BAU</v>
      </c>
      <c r="D794" s="199" t="s">
        <v>2096</v>
      </c>
      <c r="E794" s="192" t="s">
        <v>813</v>
      </c>
      <c r="F794" s="189" t="s">
        <v>2154</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
      <c r="A795" s="197" t="str">
        <f t="shared" si="165"/>
        <v>Industry</v>
      </c>
      <c r="B795" s="197" t="str">
        <f t="shared" si="165"/>
        <v>Industry Energy Efficiency Standards</v>
      </c>
      <c r="C795" s="197" t="str">
        <f t="shared" si="165"/>
        <v>Percentage Improvement in Eqpt Efficiency Standards above BAU</v>
      </c>
      <c r="D795" s="199" t="s">
        <v>2096</v>
      </c>
      <c r="E795" s="192" t="s">
        <v>815</v>
      </c>
      <c r="F795" s="189" t="s">
        <v>2154</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
      <c r="A796" s="197" t="str">
        <f t="shared" si="165"/>
        <v>Industry</v>
      </c>
      <c r="B796" s="197" t="str">
        <f t="shared" si="165"/>
        <v>Industry Energy Efficiency Standards</v>
      </c>
      <c r="C796" s="197" t="str">
        <f t="shared" si="165"/>
        <v>Percentage Improvement in Eqpt Efficiency Standards above BAU</v>
      </c>
      <c r="D796" s="199" t="s">
        <v>2096</v>
      </c>
      <c r="E796" s="192" t="s">
        <v>817</v>
      </c>
      <c r="F796" s="189" t="s">
        <v>2154</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
      <c r="A797" s="197" t="str">
        <f t="shared" si="165"/>
        <v>Industry</v>
      </c>
      <c r="B797" s="197" t="str">
        <f t="shared" si="165"/>
        <v>Industry Energy Efficiency Standards</v>
      </c>
      <c r="C797" s="197" t="str">
        <f t="shared" si="165"/>
        <v>Percentage Improvement in Eqpt Efficiency Standards above BAU</v>
      </c>
      <c r="D797" s="199" t="s">
        <v>2096</v>
      </c>
      <c r="E797" s="192" t="s">
        <v>819</v>
      </c>
      <c r="F797" s="189" t="s">
        <v>2154</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
      <c r="A798" s="197" t="str">
        <f t="shared" si="165"/>
        <v>Industry</v>
      </c>
      <c r="B798" s="197" t="str">
        <f t="shared" si="165"/>
        <v>Industry Energy Efficiency Standards</v>
      </c>
      <c r="C798" s="197" t="str">
        <f t="shared" si="165"/>
        <v>Percentage Improvement in Eqpt Efficiency Standards above BAU</v>
      </c>
      <c r="D798" s="199" t="s">
        <v>2096</v>
      </c>
      <c r="E798" s="192" t="s">
        <v>821</v>
      </c>
      <c r="F798" s="189" t="s">
        <v>2154</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
      <c r="A799" s="197" t="str">
        <f t="shared" si="165"/>
        <v>Industry</v>
      </c>
      <c r="B799" s="197" t="str">
        <f t="shared" si="165"/>
        <v>Industry Energy Efficiency Standards</v>
      </c>
      <c r="C799" s="197" t="str">
        <f t="shared" si="165"/>
        <v>Percentage Improvement in Eqpt Efficiency Standards above BAU</v>
      </c>
      <c r="D799" s="199" t="s">
        <v>2096</v>
      </c>
      <c r="E799" s="192" t="s">
        <v>823</v>
      </c>
      <c r="F799" s="189" t="s">
        <v>2154</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
      <c r="A800" s="197" t="str">
        <f t="shared" si="165"/>
        <v>Industry</v>
      </c>
      <c r="B800" s="197" t="str">
        <f t="shared" si="165"/>
        <v>Industry Energy Efficiency Standards</v>
      </c>
      <c r="C800" s="197" t="str">
        <f t="shared" si="165"/>
        <v>Percentage Improvement in Eqpt Efficiency Standards above BAU</v>
      </c>
      <c r="D800" s="199" t="s">
        <v>2094</v>
      </c>
      <c r="E800" s="192" t="s">
        <v>800</v>
      </c>
      <c r="F800" s="189" t="s">
        <v>2153</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
      <c r="A801" s="197" t="str">
        <f t="shared" si="165"/>
        <v>Industry</v>
      </c>
      <c r="B801" s="197" t="str">
        <f t="shared" si="165"/>
        <v>Industry Energy Efficiency Standards</v>
      </c>
      <c r="C801" s="197" t="str">
        <f t="shared" si="165"/>
        <v>Percentage Improvement in Eqpt Efficiency Standards above BAU</v>
      </c>
      <c r="D801" s="199" t="s">
        <v>2094</v>
      </c>
      <c r="E801" s="192" t="s">
        <v>807</v>
      </c>
      <c r="F801" s="189" t="s">
        <v>2153</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
      <c r="A802" s="197" t="str">
        <f t="shared" si="165"/>
        <v>Industry</v>
      </c>
      <c r="B802" s="197" t="str">
        <f t="shared" si="165"/>
        <v>Industry Energy Efficiency Standards</v>
      </c>
      <c r="C802" s="197" t="str">
        <f t="shared" si="165"/>
        <v>Percentage Improvement in Eqpt Efficiency Standards above BAU</v>
      </c>
      <c r="D802" s="199" t="s">
        <v>2094</v>
      </c>
      <c r="E802" s="192" t="s">
        <v>809</v>
      </c>
      <c r="F802" s="189" t="s">
        <v>2153</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
      <c r="A803" s="197" t="str">
        <f t="shared" si="165"/>
        <v>Industry</v>
      </c>
      <c r="B803" s="197" t="str">
        <f t="shared" si="165"/>
        <v>Industry Energy Efficiency Standards</v>
      </c>
      <c r="C803" s="197" t="str">
        <f t="shared" si="165"/>
        <v>Percentage Improvement in Eqpt Efficiency Standards above BAU</v>
      </c>
      <c r="D803" s="199" t="s">
        <v>2094</v>
      </c>
      <c r="E803" s="192" t="s">
        <v>811</v>
      </c>
      <c r="F803" s="189" t="s">
        <v>2153</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
      <c r="A804" s="197" t="str">
        <f t="shared" si="165"/>
        <v>Industry</v>
      </c>
      <c r="B804" s="197" t="str">
        <f t="shared" si="165"/>
        <v>Industry Energy Efficiency Standards</v>
      </c>
      <c r="C804" s="197" t="str">
        <f t="shared" si="165"/>
        <v>Percentage Improvement in Eqpt Efficiency Standards above BAU</v>
      </c>
      <c r="D804" s="199" t="s">
        <v>2094</v>
      </c>
      <c r="E804" s="192" t="s">
        <v>813</v>
      </c>
      <c r="F804" s="189" t="s">
        <v>2153</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
      <c r="A805" s="197" t="str">
        <f t="shared" si="165"/>
        <v>Industry</v>
      </c>
      <c r="B805" s="197" t="str">
        <f t="shared" si="165"/>
        <v>Industry Energy Efficiency Standards</v>
      </c>
      <c r="C805" s="197" t="str">
        <f t="shared" si="165"/>
        <v>Percentage Improvement in Eqpt Efficiency Standards above BAU</v>
      </c>
      <c r="D805" s="199" t="s">
        <v>2094</v>
      </c>
      <c r="E805" s="192" t="s">
        <v>815</v>
      </c>
      <c r="F805" s="189" t="s">
        <v>2153</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
      <c r="A806" s="197" t="str">
        <f t="shared" si="165"/>
        <v>Industry</v>
      </c>
      <c r="B806" s="197" t="str">
        <f t="shared" si="165"/>
        <v>Industry Energy Efficiency Standards</v>
      </c>
      <c r="C806" s="197" t="str">
        <f t="shared" si="165"/>
        <v>Percentage Improvement in Eqpt Efficiency Standards above BAU</v>
      </c>
      <c r="D806" s="199" t="s">
        <v>2094</v>
      </c>
      <c r="E806" s="192" t="s">
        <v>817</v>
      </c>
      <c r="F806" s="189" t="s">
        <v>2153</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
      <c r="A807" s="197" t="str">
        <f t="shared" si="165"/>
        <v>Industry</v>
      </c>
      <c r="B807" s="197" t="str">
        <f t="shared" si="165"/>
        <v>Industry Energy Efficiency Standards</v>
      </c>
      <c r="C807" s="197" t="str">
        <f t="shared" si="165"/>
        <v>Percentage Improvement in Eqpt Efficiency Standards above BAU</v>
      </c>
      <c r="D807" s="199" t="s">
        <v>2094</v>
      </c>
      <c r="E807" s="192" t="s">
        <v>819</v>
      </c>
      <c r="F807" s="189" t="s">
        <v>2153</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
      <c r="A808" s="197" t="str">
        <f t="shared" si="165"/>
        <v>Industry</v>
      </c>
      <c r="B808" s="197" t="str">
        <f t="shared" si="165"/>
        <v>Industry Energy Efficiency Standards</v>
      </c>
      <c r="C808" s="197" t="str">
        <f t="shared" si="165"/>
        <v>Percentage Improvement in Eqpt Efficiency Standards above BAU</v>
      </c>
      <c r="D808" s="199" t="s">
        <v>2094</v>
      </c>
      <c r="E808" s="192" t="s">
        <v>821</v>
      </c>
      <c r="F808" s="189" t="s">
        <v>2153</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
      <c r="A809" s="197" t="str">
        <f t="shared" si="165"/>
        <v>Industry</v>
      </c>
      <c r="B809" s="197" t="str">
        <f t="shared" si="165"/>
        <v>Industry Energy Efficiency Standards</v>
      </c>
      <c r="C809" s="197" t="str">
        <f t="shared" si="165"/>
        <v>Percentage Improvement in Eqpt Efficiency Standards above BAU</v>
      </c>
      <c r="D809" s="199" t="s">
        <v>2094</v>
      </c>
      <c r="E809" s="192" t="s">
        <v>823</v>
      </c>
      <c r="F809" s="189" t="s">
        <v>2153</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
      <c r="A810" s="197" t="str">
        <f t="shared" si="165"/>
        <v>Industry</v>
      </c>
      <c r="B810" s="197" t="str">
        <f t="shared" si="165"/>
        <v>Industry Energy Efficiency Standards</v>
      </c>
      <c r="C810" s="197" t="str">
        <f t="shared" si="165"/>
        <v>Percentage Improvement in Eqpt Efficiency Standards above BAU</v>
      </c>
      <c r="D810" s="199" t="s">
        <v>2092</v>
      </c>
      <c r="E810" s="192" t="s">
        <v>800</v>
      </c>
      <c r="F810" s="189" t="s">
        <v>2152</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
      <c r="A811" s="197" t="str">
        <f t="shared" ref="A811:C830" si="168">A$610</f>
        <v>Industry</v>
      </c>
      <c r="B811" s="197" t="str">
        <f t="shared" si="168"/>
        <v>Industry Energy Efficiency Standards</v>
      </c>
      <c r="C811" s="197" t="str">
        <f t="shared" si="168"/>
        <v>Percentage Improvement in Eqpt Efficiency Standards above BAU</v>
      </c>
      <c r="D811" s="199" t="s">
        <v>2092</v>
      </c>
      <c r="E811" s="192" t="s">
        <v>807</v>
      </c>
      <c r="F811" s="189" t="s">
        <v>2152</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
      <c r="A812" s="197" t="str">
        <f t="shared" si="168"/>
        <v>Industry</v>
      </c>
      <c r="B812" s="197" t="str">
        <f t="shared" si="168"/>
        <v>Industry Energy Efficiency Standards</v>
      </c>
      <c r="C812" s="197" t="str">
        <f t="shared" si="168"/>
        <v>Percentage Improvement in Eqpt Efficiency Standards above BAU</v>
      </c>
      <c r="D812" s="199" t="s">
        <v>2092</v>
      </c>
      <c r="E812" s="192" t="s">
        <v>809</v>
      </c>
      <c r="F812" s="189" t="s">
        <v>2152</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
      <c r="A813" s="197" t="str">
        <f t="shared" si="168"/>
        <v>Industry</v>
      </c>
      <c r="B813" s="197" t="str">
        <f t="shared" si="168"/>
        <v>Industry Energy Efficiency Standards</v>
      </c>
      <c r="C813" s="197" t="str">
        <f t="shared" si="168"/>
        <v>Percentage Improvement in Eqpt Efficiency Standards above BAU</v>
      </c>
      <c r="D813" s="199" t="s">
        <v>2092</v>
      </c>
      <c r="E813" s="192" t="s">
        <v>811</v>
      </c>
      <c r="F813" s="189" t="s">
        <v>2152</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
      <c r="A814" s="197" t="str">
        <f t="shared" si="168"/>
        <v>Industry</v>
      </c>
      <c r="B814" s="197" t="str">
        <f t="shared" si="168"/>
        <v>Industry Energy Efficiency Standards</v>
      </c>
      <c r="C814" s="197" t="str">
        <f t="shared" si="168"/>
        <v>Percentage Improvement in Eqpt Efficiency Standards above BAU</v>
      </c>
      <c r="D814" s="199" t="s">
        <v>2092</v>
      </c>
      <c r="E814" s="192" t="s">
        <v>813</v>
      </c>
      <c r="F814" s="189" t="s">
        <v>2152</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
      <c r="A815" s="197" t="str">
        <f t="shared" si="168"/>
        <v>Industry</v>
      </c>
      <c r="B815" s="197" t="str">
        <f t="shared" si="168"/>
        <v>Industry Energy Efficiency Standards</v>
      </c>
      <c r="C815" s="197" t="str">
        <f t="shared" si="168"/>
        <v>Percentage Improvement in Eqpt Efficiency Standards above BAU</v>
      </c>
      <c r="D815" s="199" t="s">
        <v>2092</v>
      </c>
      <c r="E815" s="192" t="s">
        <v>815</v>
      </c>
      <c r="F815" s="189" t="s">
        <v>2152</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
      <c r="A816" s="197" t="str">
        <f t="shared" si="168"/>
        <v>Industry</v>
      </c>
      <c r="B816" s="197" t="str">
        <f t="shared" si="168"/>
        <v>Industry Energy Efficiency Standards</v>
      </c>
      <c r="C816" s="197" t="str">
        <f t="shared" si="168"/>
        <v>Percentage Improvement in Eqpt Efficiency Standards above BAU</v>
      </c>
      <c r="D816" s="199" t="s">
        <v>2092</v>
      </c>
      <c r="E816" s="192" t="s">
        <v>817</v>
      </c>
      <c r="F816" s="189" t="s">
        <v>2152</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
      <c r="A817" s="197" t="str">
        <f t="shared" si="168"/>
        <v>Industry</v>
      </c>
      <c r="B817" s="197" t="str">
        <f t="shared" si="168"/>
        <v>Industry Energy Efficiency Standards</v>
      </c>
      <c r="C817" s="197" t="str">
        <f t="shared" si="168"/>
        <v>Percentage Improvement in Eqpt Efficiency Standards above BAU</v>
      </c>
      <c r="D817" s="199" t="s">
        <v>2092</v>
      </c>
      <c r="E817" s="192" t="s">
        <v>819</v>
      </c>
      <c r="F817" s="189" t="s">
        <v>2152</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
      <c r="A818" s="197" t="str">
        <f t="shared" si="168"/>
        <v>Industry</v>
      </c>
      <c r="B818" s="197" t="str">
        <f t="shared" si="168"/>
        <v>Industry Energy Efficiency Standards</v>
      </c>
      <c r="C818" s="197" t="str">
        <f t="shared" si="168"/>
        <v>Percentage Improvement in Eqpt Efficiency Standards above BAU</v>
      </c>
      <c r="D818" s="199" t="s">
        <v>2092</v>
      </c>
      <c r="E818" s="192" t="s">
        <v>821</v>
      </c>
      <c r="F818" s="189" t="s">
        <v>2152</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
      <c r="A819" s="197" t="str">
        <f t="shared" si="168"/>
        <v>Industry</v>
      </c>
      <c r="B819" s="197" t="str">
        <f t="shared" si="168"/>
        <v>Industry Energy Efficiency Standards</v>
      </c>
      <c r="C819" s="197" t="str">
        <f t="shared" si="168"/>
        <v>Percentage Improvement in Eqpt Efficiency Standards above BAU</v>
      </c>
      <c r="D819" s="199" t="s">
        <v>2092</v>
      </c>
      <c r="E819" s="192" t="s">
        <v>823</v>
      </c>
      <c r="F819" s="189" t="s">
        <v>2152</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
      <c r="A820" s="197" t="str">
        <f t="shared" si="168"/>
        <v>Industry</v>
      </c>
      <c r="B820" s="197" t="str">
        <f t="shared" si="168"/>
        <v>Industry Energy Efficiency Standards</v>
      </c>
      <c r="C820" s="197" t="str">
        <f t="shared" si="168"/>
        <v>Percentage Improvement in Eqpt Efficiency Standards above BAU</v>
      </c>
      <c r="D820" s="199" t="s">
        <v>2090</v>
      </c>
      <c r="E820" s="192" t="s">
        <v>800</v>
      </c>
      <c r="F820" s="189" t="s">
        <v>2151</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
      <c r="A821" s="197" t="str">
        <f t="shared" si="168"/>
        <v>Industry</v>
      </c>
      <c r="B821" s="197" t="str">
        <f t="shared" si="168"/>
        <v>Industry Energy Efficiency Standards</v>
      </c>
      <c r="C821" s="197" t="str">
        <f t="shared" si="168"/>
        <v>Percentage Improvement in Eqpt Efficiency Standards above BAU</v>
      </c>
      <c r="D821" s="199" t="s">
        <v>2090</v>
      </c>
      <c r="E821" s="192" t="s">
        <v>807</v>
      </c>
      <c r="F821" s="189" t="s">
        <v>2151</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
      <c r="A822" s="197" t="str">
        <f t="shared" si="168"/>
        <v>Industry</v>
      </c>
      <c r="B822" s="197" t="str">
        <f t="shared" si="168"/>
        <v>Industry Energy Efficiency Standards</v>
      </c>
      <c r="C822" s="197" t="str">
        <f t="shared" si="168"/>
        <v>Percentage Improvement in Eqpt Efficiency Standards above BAU</v>
      </c>
      <c r="D822" s="199" t="s">
        <v>2090</v>
      </c>
      <c r="E822" s="192" t="s">
        <v>809</v>
      </c>
      <c r="F822" s="189" t="s">
        <v>2151</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
      <c r="A823" s="197" t="str">
        <f t="shared" si="168"/>
        <v>Industry</v>
      </c>
      <c r="B823" s="197" t="str">
        <f t="shared" si="168"/>
        <v>Industry Energy Efficiency Standards</v>
      </c>
      <c r="C823" s="197" t="str">
        <f t="shared" si="168"/>
        <v>Percentage Improvement in Eqpt Efficiency Standards above BAU</v>
      </c>
      <c r="D823" s="199" t="s">
        <v>2090</v>
      </c>
      <c r="E823" s="192" t="s">
        <v>811</v>
      </c>
      <c r="F823" s="189" t="s">
        <v>2151</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
      <c r="A824" s="197" t="str">
        <f t="shared" si="168"/>
        <v>Industry</v>
      </c>
      <c r="B824" s="197" t="str">
        <f t="shared" si="168"/>
        <v>Industry Energy Efficiency Standards</v>
      </c>
      <c r="C824" s="197" t="str">
        <f t="shared" si="168"/>
        <v>Percentage Improvement in Eqpt Efficiency Standards above BAU</v>
      </c>
      <c r="D824" s="199" t="s">
        <v>2090</v>
      </c>
      <c r="E824" s="192" t="s">
        <v>813</v>
      </c>
      <c r="F824" s="189" t="s">
        <v>2151</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
      <c r="A825" s="197" t="str">
        <f t="shared" si="168"/>
        <v>Industry</v>
      </c>
      <c r="B825" s="197" t="str">
        <f t="shared" si="168"/>
        <v>Industry Energy Efficiency Standards</v>
      </c>
      <c r="C825" s="197" t="str">
        <f t="shared" si="168"/>
        <v>Percentage Improvement in Eqpt Efficiency Standards above BAU</v>
      </c>
      <c r="D825" s="199" t="s">
        <v>2090</v>
      </c>
      <c r="E825" s="192" t="s">
        <v>815</v>
      </c>
      <c r="F825" s="189" t="s">
        <v>2151</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
      <c r="A826" s="197" t="str">
        <f t="shared" si="168"/>
        <v>Industry</v>
      </c>
      <c r="B826" s="197" t="str">
        <f t="shared" si="168"/>
        <v>Industry Energy Efficiency Standards</v>
      </c>
      <c r="C826" s="197" t="str">
        <f t="shared" si="168"/>
        <v>Percentage Improvement in Eqpt Efficiency Standards above BAU</v>
      </c>
      <c r="D826" s="199" t="s">
        <v>2090</v>
      </c>
      <c r="E826" s="192" t="s">
        <v>817</v>
      </c>
      <c r="F826" s="189" t="s">
        <v>2151</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
      <c r="A827" s="197" t="str">
        <f t="shared" si="168"/>
        <v>Industry</v>
      </c>
      <c r="B827" s="197" t="str">
        <f t="shared" si="168"/>
        <v>Industry Energy Efficiency Standards</v>
      </c>
      <c r="C827" s="197" t="str">
        <f t="shared" si="168"/>
        <v>Percentage Improvement in Eqpt Efficiency Standards above BAU</v>
      </c>
      <c r="D827" s="199" t="s">
        <v>2090</v>
      </c>
      <c r="E827" s="192" t="s">
        <v>819</v>
      </c>
      <c r="F827" s="189" t="s">
        <v>2151</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
      <c r="A828" s="197" t="str">
        <f t="shared" si="168"/>
        <v>Industry</v>
      </c>
      <c r="B828" s="197" t="str">
        <f t="shared" si="168"/>
        <v>Industry Energy Efficiency Standards</v>
      </c>
      <c r="C828" s="197" t="str">
        <f t="shared" si="168"/>
        <v>Percentage Improvement in Eqpt Efficiency Standards above BAU</v>
      </c>
      <c r="D828" s="199" t="s">
        <v>2090</v>
      </c>
      <c r="E828" s="192" t="s">
        <v>821</v>
      </c>
      <c r="F828" s="189" t="s">
        <v>2151</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
      <c r="A829" s="197" t="str">
        <f t="shared" si="168"/>
        <v>Industry</v>
      </c>
      <c r="B829" s="197" t="str">
        <f t="shared" si="168"/>
        <v>Industry Energy Efficiency Standards</v>
      </c>
      <c r="C829" s="197" t="str">
        <f t="shared" si="168"/>
        <v>Percentage Improvement in Eqpt Efficiency Standards above BAU</v>
      </c>
      <c r="D829" s="199" t="s">
        <v>2090</v>
      </c>
      <c r="E829" s="192" t="s">
        <v>823</v>
      </c>
      <c r="F829" s="189" t="s">
        <v>2151</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
      <c r="A830" s="197" t="str">
        <f t="shared" si="168"/>
        <v>Industry</v>
      </c>
      <c r="B830" s="197" t="str">
        <f t="shared" si="168"/>
        <v>Industry Energy Efficiency Standards</v>
      </c>
      <c r="C830" s="197" t="str">
        <f t="shared" si="168"/>
        <v>Percentage Improvement in Eqpt Efficiency Standards above BAU</v>
      </c>
      <c r="D830" s="199" t="s">
        <v>2088</v>
      </c>
      <c r="E830" s="192" t="s">
        <v>800</v>
      </c>
      <c r="F830" s="189" t="s">
        <v>2134</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
      <c r="A831" s="197" t="str">
        <f t="shared" ref="A831:C850" si="171">A$610</f>
        <v>Industry</v>
      </c>
      <c r="B831" s="197" t="str">
        <f t="shared" si="171"/>
        <v>Industry Energy Efficiency Standards</v>
      </c>
      <c r="C831" s="197" t="str">
        <f t="shared" si="171"/>
        <v>Percentage Improvement in Eqpt Efficiency Standards above BAU</v>
      </c>
      <c r="D831" s="199" t="s">
        <v>2088</v>
      </c>
      <c r="E831" s="192" t="s">
        <v>807</v>
      </c>
      <c r="F831" s="189" t="s">
        <v>2134</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
      <c r="A832" s="197" t="str">
        <f t="shared" si="171"/>
        <v>Industry</v>
      </c>
      <c r="B832" s="197" t="str">
        <f t="shared" si="171"/>
        <v>Industry Energy Efficiency Standards</v>
      </c>
      <c r="C832" s="197" t="str">
        <f t="shared" si="171"/>
        <v>Percentage Improvement in Eqpt Efficiency Standards above BAU</v>
      </c>
      <c r="D832" s="199" t="s">
        <v>2088</v>
      </c>
      <c r="E832" s="192" t="s">
        <v>809</v>
      </c>
      <c r="F832" s="189" t="s">
        <v>2134</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
      <c r="A833" s="197" t="str">
        <f t="shared" si="171"/>
        <v>Industry</v>
      </c>
      <c r="B833" s="197" t="str">
        <f t="shared" si="171"/>
        <v>Industry Energy Efficiency Standards</v>
      </c>
      <c r="C833" s="197" t="str">
        <f t="shared" si="171"/>
        <v>Percentage Improvement in Eqpt Efficiency Standards above BAU</v>
      </c>
      <c r="D833" s="199" t="s">
        <v>2088</v>
      </c>
      <c r="E833" s="192" t="s">
        <v>811</v>
      </c>
      <c r="F833" s="189" t="s">
        <v>2134</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
      <c r="A834" s="197" t="str">
        <f t="shared" si="171"/>
        <v>Industry</v>
      </c>
      <c r="B834" s="197" t="str">
        <f t="shared" si="171"/>
        <v>Industry Energy Efficiency Standards</v>
      </c>
      <c r="C834" s="197" t="str">
        <f t="shared" si="171"/>
        <v>Percentage Improvement in Eqpt Efficiency Standards above BAU</v>
      </c>
      <c r="D834" s="199" t="s">
        <v>2088</v>
      </c>
      <c r="E834" s="192" t="s">
        <v>813</v>
      </c>
      <c r="F834" s="189" t="s">
        <v>2134</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
      <c r="A835" s="197" t="str">
        <f t="shared" si="171"/>
        <v>Industry</v>
      </c>
      <c r="B835" s="197" t="str">
        <f t="shared" si="171"/>
        <v>Industry Energy Efficiency Standards</v>
      </c>
      <c r="C835" s="197" t="str">
        <f t="shared" si="171"/>
        <v>Percentage Improvement in Eqpt Efficiency Standards above BAU</v>
      </c>
      <c r="D835" s="199" t="s">
        <v>2088</v>
      </c>
      <c r="E835" s="192" t="s">
        <v>815</v>
      </c>
      <c r="F835" s="189" t="s">
        <v>2134</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
      <c r="A836" s="197" t="str">
        <f t="shared" si="171"/>
        <v>Industry</v>
      </c>
      <c r="B836" s="197" t="str">
        <f t="shared" si="171"/>
        <v>Industry Energy Efficiency Standards</v>
      </c>
      <c r="C836" s="197" t="str">
        <f t="shared" si="171"/>
        <v>Percentage Improvement in Eqpt Efficiency Standards above BAU</v>
      </c>
      <c r="D836" s="199" t="s">
        <v>2088</v>
      </c>
      <c r="E836" s="192" t="s">
        <v>817</v>
      </c>
      <c r="F836" s="189" t="s">
        <v>2134</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
      <c r="A837" s="197" t="str">
        <f t="shared" si="171"/>
        <v>Industry</v>
      </c>
      <c r="B837" s="197" t="str">
        <f t="shared" si="171"/>
        <v>Industry Energy Efficiency Standards</v>
      </c>
      <c r="C837" s="197" t="str">
        <f t="shared" si="171"/>
        <v>Percentage Improvement in Eqpt Efficiency Standards above BAU</v>
      </c>
      <c r="D837" s="199" t="s">
        <v>2088</v>
      </c>
      <c r="E837" s="192" t="s">
        <v>819</v>
      </c>
      <c r="F837" s="189" t="s">
        <v>2134</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
      <c r="A838" s="197" t="str">
        <f t="shared" si="171"/>
        <v>Industry</v>
      </c>
      <c r="B838" s="197" t="str">
        <f t="shared" si="171"/>
        <v>Industry Energy Efficiency Standards</v>
      </c>
      <c r="C838" s="197" t="str">
        <f t="shared" si="171"/>
        <v>Percentage Improvement in Eqpt Efficiency Standards above BAU</v>
      </c>
      <c r="D838" s="199" t="s">
        <v>2088</v>
      </c>
      <c r="E838" s="192" t="s">
        <v>821</v>
      </c>
      <c r="F838" s="189" t="s">
        <v>2134</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
      <c r="A839" s="197" t="str">
        <f t="shared" si="171"/>
        <v>Industry</v>
      </c>
      <c r="B839" s="197" t="str">
        <f t="shared" si="171"/>
        <v>Industry Energy Efficiency Standards</v>
      </c>
      <c r="C839" s="197" t="str">
        <f t="shared" si="171"/>
        <v>Percentage Improvement in Eqpt Efficiency Standards above BAU</v>
      </c>
      <c r="D839" s="199" t="s">
        <v>2088</v>
      </c>
      <c r="E839" s="192" t="s">
        <v>823</v>
      </c>
      <c r="F839" s="189" t="s">
        <v>2134</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
      <c r="A840" s="197" t="str">
        <f t="shared" si="171"/>
        <v>Industry</v>
      </c>
      <c r="B840" s="197" t="str">
        <f t="shared" si="171"/>
        <v>Industry Energy Efficiency Standards</v>
      </c>
      <c r="C840" s="197" t="str">
        <f t="shared" si="171"/>
        <v>Percentage Improvement in Eqpt Efficiency Standards above BAU</v>
      </c>
      <c r="D840" s="199" t="s">
        <v>2086</v>
      </c>
      <c r="E840" s="192" t="s">
        <v>800</v>
      </c>
      <c r="F840" s="189" t="s">
        <v>2150</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
      <c r="A841" s="197" t="str">
        <f t="shared" si="171"/>
        <v>Industry</v>
      </c>
      <c r="B841" s="197" t="str">
        <f t="shared" si="171"/>
        <v>Industry Energy Efficiency Standards</v>
      </c>
      <c r="C841" s="197" t="str">
        <f t="shared" si="171"/>
        <v>Percentage Improvement in Eqpt Efficiency Standards above BAU</v>
      </c>
      <c r="D841" s="199" t="s">
        <v>2086</v>
      </c>
      <c r="E841" s="192" t="s">
        <v>807</v>
      </c>
      <c r="F841" s="189" t="s">
        <v>2150</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
      <c r="A842" s="197" t="str">
        <f t="shared" si="171"/>
        <v>Industry</v>
      </c>
      <c r="B842" s="197" t="str">
        <f t="shared" si="171"/>
        <v>Industry Energy Efficiency Standards</v>
      </c>
      <c r="C842" s="197" t="str">
        <f t="shared" si="171"/>
        <v>Percentage Improvement in Eqpt Efficiency Standards above BAU</v>
      </c>
      <c r="D842" s="199" t="s">
        <v>2086</v>
      </c>
      <c r="E842" s="192" t="s">
        <v>809</v>
      </c>
      <c r="F842" s="189" t="s">
        <v>2150</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
      <c r="A843" s="197" t="str">
        <f t="shared" si="171"/>
        <v>Industry</v>
      </c>
      <c r="B843" s="197" t="str">
        <f t="shared" si="171"/>
        <v>Industry Energy Efficiency Standards</v>
      </c>
      <c r="C843" s="197" t="str">
        <f t="shared" si="171"/>
        <v>Percentage Improvement in Eqpt Efficiency Standards above BAU</v>
      </c>
      <c r="D843" s="199" t="s">
        <v>2086</v>
      </c>
      <c r="E843" s="192" t="s">
        <v>811</v>
      </c>
      <c r="F843" s="189" t="s">
        <v>2150</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
      <c r="A844" s="197" t="str">
        <f t="shared" si="171"/>
        <v>Industry</v>
      </c>
      <c r="B844" s="197" t="str">
        <f t="shared" si="171"/>
        <v>Industry Energy Efficiency Standards</v>
      </c>
      <c r="C844" s="197" t="str">
        <f t="shared" si="171"/>
        <v>Percentage Improvement in Eqpt Efficiency Standards above BAU</v>
      </c>
      <c r="D844" s="199" t="s">
        <v>2086</v>
      </c>
      <c r="E844" s="192" t="s">
        <v>813</v>
      </c>
      <c r="F844" s="189" t="s">
        <v>2150</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
      <c r="A845" s="197" t="str">
        <f t="shared" si="171"/>
        <v>Industry</v>
      </c>
      <c r="B845" s="197" t="str">
        <f t="shared" si="171"/>
        <v>Industry Energy Efficiency Standards</v>
      </c>
      <c r="C845" s="197" t="str">
        <f t="shared" si="171"/>
        <v>Percentage Improvement in Eqpt Efficiency Standards above BAU</v>
      </c>
      <c r="D845" s="199" t="s">
        <v>2086</v>
      </c>
      <c r="E845" s="192" t="s">
        <v>815</v>
      </c>
      <c r="F845" s="189" t="s">
        <v>2150</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
      <c r="A846" s="197" t="str">
        <f t="shared" si="171"/>
        <v>Industry</v>
      </c>
      <c r="B846" s="197" t="str">
        <f t="shared" si="171"/>
        <v>Industry Energy Efficiency Standards</v>
      </c>
      <c r="C846" s="197" t="str">
        <f t="shared" si="171"/>
        <v>Percentage Improvement in Eqpt Efficiency Standards above BAU</v>
      </c>
      <c r="D846" s="199" t="s">
        <v>2086</v>
      </c>
      <c r="E846" s="192" t="s">
        <v>817</v>
      </c>
      <c r="F846" s="189" t="s">
        <v>2150</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
      <c r="A847" s="197" t="str">
        <f t="shared" si="171"/>
        <v>Industry</v>
      </c>
      <c r="B847" s="197" t="str">
        <f t="shared" si="171"/>
        <v>Industry Energy Efficiency Standards</v>
      </c>
      <c r="C847" s="197" t="str">
        <f t="shared" si="171"/>
        <v>Percentage Improvement in Eqpt Efficiency Standards above BAU</v>
      </c>
      <c r="D847" s="199" t="s">
        <v>2086</v>
      </c>
      <c r="E847" s="192" t="s">
        <v>819</v>
      </c>
      <c r="F847" s="189" t="s">
        <v>2150</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
      <c r="A848" s="197" t="str">
        <f t="shared" si="171"/>
        <v>Industry</v>
      </c>
      <c r="B848" s="197" t="str">
        <f t="shared" si="171"/>
        <v>Industry Energy Efficiency Standards</v>
      </c>
      <c r="C848" s="197" t="str">
        <f t="shared" si="171"/>
        <v>Percentage Improvement in Eqpt Efficiency Standards above BAU</v>
      </c>
      <c r="D848" s="199" t="s">
        <v>2086</v>
      </c>
      <c r="E848" s="192" t="s">
        <v>821</v>
      </c>
      <c r="F848" s="189" t="s">
        <v>2150</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
      <c r="A849" s="197" t="str">
        <f t="shared" si="171"/>
        <v>Industry</v>
      </c>
      <c r="B849" s="197" t="str">
        <f t="shared" si="171"/>
        <v>Industry Energy Efficiency Standards</v>
      </c>
      <c r="C849" s="197" t="str">
        <f t="shared" si="171"/>
        <v>Percentage Improvement in Eqpt Efficiency Standards above BAU</v>
      </c>
      <c r="D849" s="199" t="s">
        <v>2086</v>
      </c>
      <c r="E849" s="192" t="s">
        <v>823</v>
      </c>
      <c r="F849" s="189" t="s">
        <v>2150</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
      <c r="A850" s="197" t="str">
        <f t="shared" si="171"/>
        <v>Industry</v>
      </c>
      <c r="B850" s="197" t="str">
        <f t="shared" si="171"/>
        <v>Industry Energy Efficiency Standards</v>
      </c>
      <c r="C850" s="197" t="str">
        <f t="shared" si="171"/>
        <v>Percentage Improvement in Eqpt Efficiency Standards above BAU</v>
      </c>
      <c r="D850" s="199" t="s">
        <v>2084</v>
      </c>
      <c r="E850" s="192" t="s">
        <v>800</v>
      </c>
      <c r="F850" s="189" t="s">
        <v>2140</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
      <c r="A851" s="197" t="str">
        <f t="shared" ref="A851:C859" si="174">A$610</f>
        <v>Industry</v>
      </c>
      <c r="B851" s="197" t="str">
        <f t="shared" si="174"/>
        <v>Industry Energy Efficiency Standards</v>
      </c>
      <c r="C851" s="197" t="str">
        <f t="shared" si="174"/>
        <v>Percentage Improvement in Eqpt Efficiency Standards above BAU</v>
      </c>
      <c r="D851" s="199" t="s">
        <v>2084</v>
      </c>
      <c r="E851" s="192" t="s">
        <v>807</v>
      </c>
      <c r="F851" s="189" t="s">
        <v>2140</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
      <c r="A852" s="197" t="str">
        <f t="shared" si="174"/>
        <v>Industry</v>
      </c>
      <c r="B852" s="197" t="str">
        <f t="shared" si="174"/>
        <v>Industry Energy Efficiency Standards</v>
      </c>
      <c r="C852" s="197" t="str">
        <f t="shared" si="174"/>
        <v>Percentage Improvement in Eqpt Efficiency Standards above BAU</v>
      </c>
      <c r="D852" s="199" t="s">
        <v>2084</v>
      </c>
      <c r="E852" s="192" t="s">
        <v>809</v>
      </c>
      <c r="F852" s="189" t="s">
        <v>2140</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
      <c r="A853" s="197" t="str">
        <f t="shared" si="174"/>
        <v>Industry</v>
      </c>
      <c r="B853" s="197" t="str">
        <f t="shared" si="174"/>
        <v>Industry Energy Efficiency Standards</v>
      </c>
      <c r="C853" s="197" t="str">
        <f t="shared" si="174"/>
        <v>Percentage Improvement in Eqpt Efficiency Standards above BAU</v>
      </c>
      <c r="D853" s="199" t="s">
        <v>2084</v>
      </c>
      <c r="E853" s="192" t="s">
        <v>811</v>
      </c>
      <c r="F853" s="189" t="s">
        <v>2140</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
      <c r="A854" s="197" t="str">
        <f t="shared" si="174"/>
        <v>Industry</v>
      </c>
      <c r="B854" s="197" t="str">
        <f t="shared" si="174"/>
        <v>Industry Energy Efficiency Standards</v>
      </c>
      <c r="C854" s="197" t="str">
        <f t="shared" si="174"/>
        <v>Percentage Improvement in Eqpt Efficiency Standards above BAU</v>
      </c>
      <c r="D854" s="199" t="s">
        <v>2084</v>
      </c>
      <c r="E854" s="192" t="s">
        <v>813</v>
      </c>
      <c r="F854" s="189" t="s">
        <v>2140</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
      <c r="A855" s="197" t="str">
        <f t="shared" si="174"/>
        <v>Industry</v>
      </c>
      <c r="B855" s="197" t="str">
        <f t="shared" si="174"/>
        <v>Industry Energy Efficiency Standards</v>
      </c>
      <c r="C855" s="197" t="str">
        <f t="shared" si="174"/>
        <v>Percentage Improvement in Eqpt Efficiency Standards above BAU</v>
      </c>
      <c r="D855" s="199" t="s">
        <v>2084</v>
      </c>
      <c r="E855" s="192" t="s">
        <v>815</v>
      </c>
      <c r="F855" s="189" t="s">
        <v>2140</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
      <c r="A856" s="197" t="str">
        <f t="shared" si="174"/>
        <v>Industry</v>
      </c>
      <c r="B856" s="197" t="str">
        <f t="shared" si="174"/>
        <v>Industry Energy Efficiency Standards</v>
      </c>
      <c r="C856" s="197" t="str">
        <f t="shared" si="174"/>
        <v>Percentage Improvement in Eqpt Efficiency Standards above BAU</v>
      </c>
      <c r="D856" s="199" t="s">
        <v>2084</v>
      </c>
      <c r="E856" s="192" t="s">
        <v>817</v>
      </c>
      <c r="F856" s="189" t="s">
        <v>2140</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
      <c r="A857" s="197" t="str">
        <f t="shared" si="174"/>
        <v>Industry</v>
      </c>
      <c r="B857" s="197" t="str">
        <f t="shared" si="174"/>
        <v>Industry Energy Efficiency Standards</v>
      </c>
      <c r="C857" s="197" t="str">
        <f t="shared" si="174"/>
        <v>Percentage Improvement in Eqpt Efficiency Standards above BAU</v>
      </c>
      <c r="D857" s="199" t="s">
        <v>2084</v>
      </c>
      <c r="E857" s="192" t="s">
        <v>819</v>
      </c>
      <c r="F857" s="189" t="s">
        <v>2140</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
      <c r="A858" s="197" t="str">
        <f t="shared" si="174"/>
        <v>Industry</v>
      </c>
      <c r="B858" s="197" t="str">
        <f t="shared" si="174"/>
        <v>Industry Energy Efficiency Standards</v>
      </c>
      <c r="C858" s="197" t="str">
        <f t="shared" si="174"/>
        <v>Percentage Improvement in Eqpt Efficiency Standards above BAU</v>
      </c>
      <c r="D858" s="199" t="s">
        <v>2084</v>
      </c>
      <c r="E858" s="192" t="s">
        <v>821</v>
      </c>
      <c r="F858" s="189" t="s">
        <v>2140</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
      <c r="A859" s="197" t="str">
        <f t="shared" si="174"/>
        <v>Industry</v>
      </c>
      <c r="B859" s="197" t="str">
        <f t="shared" si="174"/>
        <v>Industry Energy Efficiency Standards</v>
      </c>
      <c r="C859" s="197" t="str">
        <f t="shared" si="174"/>
        <v>Percentage Improvement in Eqpt Efficiency Standards above BAU</v>
      </c>
      <c r="D859" s="199" t="s">
        <v>2084</v>
      </c>
      <c r="E859" s="192" t="s">
        <v>823</v>
      </c>
      <c r="F859" s="189" t="s">
        <v>2140</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
      <c r="A860" s="189" t="s">
        <v>754</v>
      </c>
      <c r="B860" s="189" t="s">
        <v>831</v>
      </c>
      <c r="C860" s="189" t="s">
        <v>832</v>
      </c>
      <c r="D860" s="192" t="s">
        <v>2131</v>
      </c>
      <c r="E860" s="192" t="s">
        <v>800</v>
      </c>
      <c r="F860" s="189" t="s">
        <v>2168</v>
      </c>
      <c r="G860" s="192" t="s">
        <v>2149</v>
      </c>
      <c r="H860" s="43">
        <v>1208</v>
      </c>
      <c r="I860" s="192" t="s">
        <v>311</v>
      </c>
      <c r="J860" s="189" t="s">
        <v>831</v>
      </c>
      <c r="K860" s="189" t="s">
        <v>833</v>
      </c>
      <c r="L860" s="211">
        <v>0</v>
      </c>
      <c r="M860" s="211">
        <v>1</v>
      </c>
      <c r="N860" s="212">
        <v>0.01</v>
      </c>
      <c r="O860" s="192" t="s">
        <v>834</v>
      </c>
      <c r="P860" s="192" t="s">
        <v>2169</v>
      </c>
      <c r="Q860" s="192" t="s">
        <v>835</v>
      </c>
      <c r="R860" s="199" t="s">
        <v>836</v>
      </c>
      <c r="S860" s="213"/>
      <c r="T860" s="192"/>
    </row>
    <row r="861" spans="1:20" x14ac:dyDescent="0.2">
      <c r="A861" s="197" t="str">
        <f t="shared" ref="A861:C880" si="176">A$860</f>
        <v>Industry</v>
      </c>
      <c r="B861" s="197" t="str">
        <f t="shared" si="176"/>
        <v>Electrification + Hydrogen</v>
      </c>
      <c r="C861" s="197" t="str">
        <f t="shared" si="176"/>
        <v>Fraction of Industrial Fuel Use Shifted to Other Fuels</v>
      </c>
      <c r="D861" s="192" t="s">
        <v>2131</v>
      </c>
      <c r="E861" s="192" t="s">
        <v>807</v>
      </c>
      <c r="F861" s="189" t="s">
        <v>2168</v>
      </c>
      <c r="G861" s="192" t="s">
        <v>2148</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
      <c r="A862" s="197" t="str">
        <f t="shared" si="176"/>
        <v>Industry</v>
      </c>
      <c r="B862" s="197" t="str">
        <f t="shared" si="176"/>
        <v>Electrification + Hydrogen</v>
      </c>
      <c r="C862" s="197" t="str">
        <f t="shared" si="176"/>
        <v>Fraction of Industrial Fuel Use Shifted to Other Fuels</v>
      </c>
      <c r="D862" s="192" t="s">
        <v>2131</v>
      </c>
      <c r="E862" s="192" t="s">
        <v>809</v>
      </c>
      <c r="F862" s="189" t="s">
        <v>2168</v>
      </c>
      <c r="G862" s="192" t="s">
        <v>2147</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
      <c r="A863" s="197" t="str">
        <f t="shared" si="176"/>
        <v>Industry</v>
      </c>
      <c r="B863" s="197" t="str">
        <f t="shared" si="176"/>
        <v>Electrification + Hydrogen</v>
      </c>
      <c r="C863" s="197" t="str">
        <f t="shared" si="176"/>
        <v>Fraction of Industrial Fuel Use Shifted to Other Fuels</v>
      </c>
      <c r="D863" s="192" t="s">
        <v>2131</v>
      </c>
      <c r="E863" s="192" t="s">
        <v>811</v>
      </c>
      <c r="F863" s="189" t="s">
        <v>2168</v>
      </c>
      <c r="G863" s="192" t="s">
        <v>2146</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
      <c r="A864" s="197" t="str">
        <f t="shared" si="176"/>
        <v>Industry</v>
      </c>
      <c r="B864" s="197" t="str">
        <f t="shared" si="176"/>
        <v>Electrification + Hydrogen</v>
      </c>
      <c r="C864" s="197" t="str">
        <f t="shared" si="176"/>
        <v>Fraction of Industrial Fuel Use Shifted to Other Fuels</v>
      </c>
      <c r="D864" s="192" t="s">
        <v>2131</v>
      </c>
      <c r="E864" s="192" t="s">
        <v>813</v>
      </c>
      <c r="F864" s="189" t="s">
        <v>2168</v>
      </c>
      <c r="G864" s="192" t="s">
        <v>2145</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
      <c r="A865" s="197" t="str">
        <f t="shared" si="176"/>
        <v>Industry</v>
      </c>
      <c r="B865" s="197" t="str">
        <f t="shared" si="176"/>
        <v>Electrification + Hydrogen</v>
      </c>
      <c r="C865" s="197" t="str">
        <f t="shared" si="176"/>
        <v>Fraction of Industrial Fuel Use Shifted to Other Fuels</v>
      </c>
      <c r="D865" s="192" t="s">
        <v>2131</v>
      </c>
      <c r="E865" s="192" t="s">
        <v>815</v>
      </c>
      <c r="F865" s="189" t="s">
        <v>2168</v>
      </c>
      <c r="G865" s="192" t="s">
        <v>2144</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
      <c r="A866" s="197" t="str">
        <f t="shared" si="176"/>
        <v>Industry</v>
      </c>
      <c r="B866" s="197" t="str">
        <f t="shared" si="176"/>
        <v>Electrification + Hydrogen</v>
      </c>
      <c r="C866" s="197" t="str">
        <f t="shared" si="176"/>
        <v>Fraction of Industrial Fuel Use Shifted to Other Fuels</v>
      </c>
      <c r="D866" s="192" t="s">
        <v>2131</v>
      </c>
      <c r="E866" s="192" t="s">
        <v>817</v>
      </c>
      <c r="F866" s="189" t="s">
        <v>2168</v>
      </c>
      <c r="G866" s="192" t="s">
        <v>2143</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
      <c r="A867" s="197" t="str">
        <f t="shared" si="176"/>
        <v>Industry</v>
      </c>
      <c r="B867" s="197" t="str">
        <f t="shared" si="176"/>
        <v>Electrification + Hydrogen</v>
      </c>
      <c r="C867" s="197" t="str">
        <f t="shared" si="176"/>
        <v>Fraction of Industrial Fuel Use Shifted to Other Fuels</v>
      </c>
      <c r="D867" s="192" t="s">
        <v>2131</v>
      </c>
      <c r="E867" s="192" t="s">
        <v>819</v>
      </c>
      <c r="F867" s="189" t="s">
        <v>2168</v>
      </c>
      <c r="G867" s="192" t="s">
        <v>2142</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
      <c r="A868" s="197" t="str">
        <f t="shared" si="176"/>
        <v>Industry</v>
      </c>
      <c r="B868" s="197" t="str">
        <f t="shared" si="176"/>
        <v>Electrification + Hydrogen</v>
      </c>
      <c r="C868" s="197" t="str">
        <f t="shared" si="176"/>
        <v>Fraction of Industrial Fuel Use Shifted to Other Fuels</v>
      </c>
      <c r="D868" s="192" t="s">
        <v>2131</v>
      </c>
      <c r="E868" s="192" t="s">
        <v>821</v>
      </c>
      <c r="F868" s="189" t="s">
        <v>2168</v>
      </c>
      <c r="G868" s="192" t="s">
        <v>2141</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
      <c r="A869" s="197" t="str">
        <f t="shared" si="176"/>
        <v>Industry</v>
      </c>
      <c r="B869" s="197" t="str">
        <f t="shared" si="176"/>
        <v>Electrification + Hydrogen</v>
      </c>
      <c r="C869" s="197" t="str">
        <f t="shared" si="176"/>
        <v>Fraction of Industrial Fuel Use Shifted to Other Fuels</v>
      </c>
      <c r="D869" s="192" t="s">
        <v>2131</v>
      </c>
      <c r="E869" s="192" t="s">
        <v>823</v>
      </c>
      <c r="F869" s="189" t="s">
        <v>2168</v>
      </c>
      <c r="G869" s="192" t="s">
        <v>2139</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
      <c r="A870" s="197" t="str">
        <f t="shared" si="176"/>
        <v>Industry</v>
      </c>
      <c r="B870" s="197" t="str">
        <f t="shared" si="176"/>
        <v>Electrification + Hydrogen</v>
      </c>
      <c r="C870" s="197" t="str">
        <f t="shared" si="176"/>
        <v>Fraction of Industrial Fuel Use Shifted to Other Fuels</v>
      </c>
      <c r="D870" s="199" t="s">
        <v>2128</v>
      </c>
      <c r="E870" s="192" t="s">
        <v>800</v>
      </c>
      <c r="F870" s="189" t="s">
        <v>1835</v>
      </c>
      <c r="G870" s="192" t="s">
        <v>2149</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
      <c r="A871" s="197" t="str">
        <f t="shared" si="176"/>
        <v>Industry</v>
      </c>
      <c r="B871" s="197" t="str">
        <f t="shared" si="176"/>
        <v>Electrification + Hydrogen</v>
      </c>
      <c r="C871" s="197" t="str">
        <f t="shared" si="176"/>
        <v>Fraction of Industrial Fuel Use Shifted to Other Fuels</v>
      </c>
      <c r="D871" s="199" t="s">
        <v>2128</v>
      </c>
      <c r="E871" s="192" t="s">
        <v>807</v>
      </c>
      <c r="F871" s="189" t="s">
        <v>1835</v>
      </c>
      <c r="G871" s="192" t="s">
        <v>2148</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
      <c r="A872" s="197" t="str">
        <f t="shared" si="176"/>
        <v>Industry</v>
      </c>
      <c r="B872" s="197" t="str">
        <f t="shared" si="176"/>
        <v>Electrification + Hydrogen</v>
      </c>
      <c r="C872" s="197" t="str">
        <f t="shared" si="176"/>
        <v>Fraction of Industrial Fuel Use Shifted to Other Fuels</v>
      </c>
      <c r="D872" s="199" t="s">
        <v>2128</v>
      </c>
      <c r="E872" s="192" t="s">
        <v>809</v>
      </c>
      <c r="F872" s="189" t="s">
        <v>1835</v>
      </c>
      <c r="G872" s="192" t="s">
        <v>2147</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
      <c r="A873" s="197" t="str">
        <f t="shared" si="176"/>
        <v>Industry</v>
      </c>
      <c r="B873" s="197" t="str">
        <f t="shared" si="176"/>
        <v>Electrification + Hydrogen</v>
      </c>
      <c r="C873" s="197" t="str">
        <f t="shared" si="176"/>
        <v>Fraction of Industrial Fuel Use Shifted to Other Fuels</v>
      </c>
      <c r="D873" s="199" t="s">
        <v>2128</v>
      </c>
      <c r="E873" s="192" t="s">
        <v>811</v>
      </c>
      <c r="F873" s="189" t="s">
        <v>1835</v>
      </c>
      <c r="G873" s="192" t="s">
        <v>2146</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
      <c r="A874" s="197" t="str">
        <f t="shared" si="176"/>
        <v>Industry</v>
      </c>
      <c r="B874" s="197" t="str">
        <f t="shared" si="176"/>
        <v>Electrification + Hydrogen</v>
      </c>
      <c r="C874" s="197" t="str">
        <f t="shared" si="176"/>
        <v>Fraction of Industrial Fuel Use Shifted to Other Fuels</v>
      </c>
      <c r="D874" s="199" t="s">
        <v>2128</v>
      </c>
      <c r="E874" s="192" t="s">
        <v>813</v>
      </c>
      <c r="F874" s="189" t="s">
        <v>1835</v>
      </c>
      <c r="G874" s="192" t="s">
        <v>2145</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
      <c r="A875" s="197" t="str">
        <f t="shared" si="176"/>
        <v>Industry</v>
      </c>
      <c r="B875" s="197" t="str">
        <f t="shared" si="176"/>
        <v>Electrification + Hydrogen</v>
      </c>
      <c r="C875" s="197" t="str">
        <f t="shared" si="176"/>
        <v>Fraction of Industrial Fuel Use Shifted to Other Fuels</v>
      </c>
      <c r="D875" s="199" t="s">
        <v>2128</v>
      </c>
      <c r="E875" s="192" t="s">
        <v>815</v>
      </c>
      <c r="F875" s="189" t="s">
        <v>1835</v>
      </c>
      <c r="G875" s="192" t="s">
        <v>2144</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
      <c r="A876" s="197" t="str">
        <f t="shared" si="176"/>
        <v>Industry</v>
      </c>
      <c r="B876" s="197" t="str">
        <f t="shared" si="176"/>
        <v>Electrification + Hydrogen</v>
      </c>
      <c r="C876" s="197" t="str">
        <f t="shared" si="176"/>
        <v>Fraction of Industrial Fuel Use Shifted to Other Fuels</v>
      </c>
      <c r="D876" s="199" t="s">
        <v>2128</v>
      </c>
      <c r="E876" s="192" t="s">
        <v>817</v>
      </c>
      <c r="F876" s="189" t="s">
        <v>1835</v>
      </c>
      <c r="G876" s="192" t="s">
        <v>2143</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
      <c r="A877" s="197" t="str">
        <f t="shared" si="176"/>
        <v>Industry</v>
      </c>
      <c r="B877" s="197" t="str">
        <f t="shared" si="176"/>
        <v>Electrification + Hydrogen</v>
      </c>
      <c r="C877" s="197" t="str">
        <f t="shared" si="176"/>
        <v>Fraction of Industrial Fuel Use Shifted to Other Fuels</v>
      </c>
      <c r="D877" s="199" t="s">
        <v>2128</v>
      </c>
      <c r="E877" s="192" t="s">
        <v>819</v>
      </c>
      <c r="F877" s="189" t="s">
        <v>1835</v>
      </c>
      <c r="G877" s="192" t="s">
        <v>2142</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
      <c r="A878" s="197" t="str">
        <f t="shared" si="176"/>
        <v>Industry</v>
      </c>
      <c r="B878" s="197" t="str">
        <f t="shared" si="176"/>
        <v>Electrification + Hydrogen</v>
      </c>
      <c r="C878" s="197" t="str">
        <f t="shared" si="176"/>
        <v>Fraction of Industrial Fuel Use Shifted to Other Fuels</v>
      </c>
      <c r="D878" s="199" t="s">
        <v>2128</v>
      </c>
      <c r="E878" s="192" t="s">
        <v>821</v>
      </c>
      <c r="F878" s="189" t="s">
        <v>1835</v>
      </c>
      <c r="G878" s="192" t="s">
        <v>2141</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
      <c r="A879" s="197" t="str">
        <f t="shared" si="176"/>
        <v>Industry</v>
      </c>
      <c r="B879" s="197" t="str">
        <f t="shared" si="176"/>
        <v>Electrification + Hydrogen</v>
      </c>
      <c r="C879" s="197" t="str">
        <f t="shared" si="176"/>
        <v>Fraction of Industrial Fuel Use Shifted to Other Fuels</v>
      </c>
      <c r="D879" s="199" t="s">
        <v>2128</v>
      </c>
      <c r="E879" s="192" t="s">
        <v>823</v>
      </c>
      <c r="F879" s="189" t="s">
        <v>1835</v>
      </c>
      <c r="G879" s="192" t="s">
        <v>2139</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
      <c r="A880" s="197" t="str">
        <f t="shared" si="176"/>
        <v>Industry</v>
      </c>
      <c r="B880" s="197" t="str">
        <f t="shared" si="176"/>
        <v>Electrification + Hydrogen</v>
      </c>
      <c r="C880" s="197" t="str">
        <f t="shared" si="176"/>
        <v>Fraction of Industrial Fuel Use Shifted to Other Fuels</v>
      </c>
      <c r="D880" s="199" t="s">
        <v>2126</v>
      </c>
      <c r="E880" s="192" t="s">
        <v>800</v>
      </c>
      <c r="F880" s="189" t="s">
        <v>2136</v>
      </c>
      <c r="G880" s="192" t="s">
        <v>2149</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
      <c r="A881" s="197" t="str">
        <f t="shared" ref="A881:C900" si="180">A$860</f>
        <v>Industry</v>
      </c>
      <c r="B881" s="197" t="str">
        <f t="shared" si="180"/>
        <v>Electrification + Hydrogen</v>
      </c>
      <c r="C881" s="197" t="str">
        <f t="shared" si="180"/>
        <v>Fraction of Industrial Fuel Use Shifted to Other Fuels</v>
      </c>
      <c r="D881" s="199" t="s">
        <v>2126</v>
      </c>
      <c r="E881" s="192" t="s">
        <v>807</v>
      </c>
      <c r="F881" s="189" t="s">
        <v>2136</v>
      </c>
      <c r="G881" s="192" t="s">
        <v>2148</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
      <c r="A882" s="197" t="str">
        <f t="shared" si="180"/>
        <v>Industry</v>
      </c>
      <c r="B882" s="197" t="str">
        <f t="shared" si="180"/>
        <v>Electrification + Hydrogen</v>
      </c>
      <c r="C882" s="197" t="str">
        <f t="shared" si="180"/>
        <v>Fraction of Industrial Fuel Use Shifted to Other Fuels</v>
      </c>
      <c r="D882" s="199" t="s">
        <v>2126</v>
      </c>
      <c r="E882" s="192" t="s">
        <v>809</v>
      </c>
      <c r="F882" s="189" t="s">
        <v>2136</v>
      </c>
      <c r="G882" s="192" t="s">
        <v>2147</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
      <c r="A883" s="197" t="str">
        <f t="shared" si="180"/>
        <v>Industry</v>
      </c>
      <c r="B883" s="197" t="str">
        <f t="shared" si="180"/>
        <v>Electrification + Hydrogen</v>
      </c>
      <c r="C883" s="197" t="str">
        <f t="shared" si="180"/>
        <v>Fraction of Industrial Fuel Use Shifted to Other Fuels</v>
      </c>
      <c r="D883" s="199" t="s">
        <v>2126</v>
      </c>
      <c r="E883" s="192" t="s">
        <v>811</v>
      </c>
      <c r="F883" s="189" t="s">
        <v>2136</v>
      </c>
      <c r="G883" s="192" t="s">
        <v>2146</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
      <c r="A884" s="197" t="str">
        <f t="shared" si="180"/>
        <v>Industry</v>
      </c>
      <c r="B884" s="197" t="str">
        <f t="shared" si="180"/>
        <v>Electrification + Hydrogen</v>
      </c>
      <c r="C884" s="197" t="str">
        <f t="shared" si="180"/>
        <v>Fraction of Industrial Fuel Use Shifted to Other Fuels</v>
      </c>
      <c r="D884" s="199" t="s">
        <v>2126</v>
      </c>
      <c r="E884" s="192" t="s">
        <v>813</v>
      </c>
      <c r="F884" s="189" t="s">
        <v>2136</v>
      </c>
      <c r="G884" s="192" t="s">
        <v>2145</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
      <c r="A885" s="197" t="str">
        <f t="shared" si="180"/>
        <v>Industry</v>
      </c>
      <c r="B885" s="197" t="str">
        <f t="shared" si="180"/>
        <v>Electrification + Hydrogen</v>
      </c>
      <c r="C885" s="197" t="str">
        <f t="shared" si="180"/>
        <v>Fraction of Industrial Fuel Use Shifted to Other Fuels</v>
      </c>
      <c r="D885" s="199" t="s">
        <v>2126</v>
      </c>
      <c r="E885" s="192" t="s">
        <v>815</v>
      </c>
      <c r="F885" s="189" t="s">
        <v>2136</v>
      </c>
      <c r="G885" s="192" t="s">
        <v>2144</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
      <c r="A886" s="197" t="str">
        <f t="shared" si="180"/>
        <v>Industry</v>
      </c>
      <c r="B886" s="197" t="str">
        <f t="shared" si="180"/>
        <v>Electrification + Hydrogen</v>
      </c>
      <c r="C886" s="197" t="str">
        <f t="shared" si="180"/>
        <v>Fraction of Industrial Fuel Use Shifted to Other Fuels</v>
      </c>
      <c r="D886" s="199" t="s">
        <v>2126</v>
      </c>
      <c r="E886" s="192" t="s">
        <v>817</v>
      </c>
      <c r="F886" s="189" t="s">
        <v>2136</v>
      </c>
      <c r="G886" s="192" t="s">
        <v>2143</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
      <c r="A887" s="197" t="str">
        <f t="shared" si="180"/>
        <v>Industry</v>
      </c>
      <c r="B887" s="197" t="str">
        <f t="shared" si="180"/>
        <v>Electrification + Hydrogen</v>
      </c>
      <c r="C887" s="197" t="str">
        <f t="shared" si="180"/>
        <v>Fraction of Industrial Fuel Use Shifted to Other Fuels</v>
      </c>
      <c r="D887" s="199" t="s">
        <v>2126</v>
      </c>
      <c r="E887" s="192" t="s">
        <v>819</v>
      </c>
      <c r="F887" s="189" t="s">
        <v>2136</v>
      </c>
      <c r="G887" s="192" t="s">
        <v>2142</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
      <c r="A888" s="197" t="str">
        <f t="shared" si="180"/>
        <v>Industry</v>
      </c>
      <c r="B888" s="197" t="str">
        <f t="shared" si="180"/>
        <v>Electrification + Hydrogen</v>
      </c>
      <c r="C888" s="197" t="str">
        <f t="shared" si="180"/>
        <v>Fraction of Industrial Fuel Use Shifted to Other Fuels</v>
      </c>
      <c r="D888" s="199" t="s">
        <v>2126</v>
      </c>
      <c r="E888" s="192" t="s">
        <v>821</v>
      </c>
      <c r="F888" s="189" t="s">
        <v>2136</v>
      </c>
      <c r="G888" s="192" t="s">
        <v>2141</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
      <c r="A889" s="197" t="str">
        <f t="shared" si="180"/>
        <v>Industry</v>
      </c>
      <c r="B889" s="197" t="str">
        <f t="shared" si="180"/>
        <v>Electrification + Hydrogen</v>
      </c>
      <c r="C889" s="197" t="str">
        <f t="shared" si="180"/>
        <v>Fraction of Industrial Fuel Use Shifted to Other Fuels</v>
      </c>
      <c r="D889" s="199" t="s">
        <v>2126</v>
      </c>
      <c r="E889" s="192" t="s">
        <v>823</v>
      </c>
      <c r="F889" s="189" t="s">
        <v>2136</v>
      </c>
      <c r="G889" s="192" t="s">
        <v>2139</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
      <c r="A890" s="197" t="str">
        <f t="shared" si="180"/>
        <v>Industry</v>
      </c>
      <c r="B890" s="197" t="str">
        <f t="shared" si="180"/>
        <v>Electrification + Hydrogen</v>
      </c>
      <c r="C890" s="197" t="str">
        <f t="shared" si="180"/>
        <v>Fraction of Industrial Fuel Use Shifted to Other Fuels</v>
      </c>
      <c r="D890" s="199" t="s">
        <v>2124</v>
      </c>
      <c r="E890" s="192" t="s">
        <v>800</v>
      </c>
      <c r="F890" s="189" t="s">
        <v>2167</v>
      </c>
      <c r="G890" s="192" t="s">
        <v>2149</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
      <c r="A891" s="197" t="str">
        <f t="shared" si="180"/>
        <v>Industry</v>
      </c>
      <c r="B891" s="197" t="str">
        <f t="shared" si="180"/>
        <v>Electrification + Hydrogen</v>
      </c>
      <c r="C891" s="197" t="str">
        <f t="shared" si="180"/>
        <v>Fraction of Industrial Fuel Use Shifted to Other Fuels</v>
      </c>
      <c r="D891" s="199" t="s">
        <v>2124</v>
      </c>
      <c r="E891" s="192" t="s">
        <v>807</v>
      </c>
      <c r="F891" s="189" t="s">
        <v>2167</v>
      </c>
      <c r="G891" s="192" t="s">
        <v>2148</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
      <c r="A892" s="197" t="str">
        <f t="shared" si="180"/>
        <v>Industry</v>
      </c>
      <c r="B892" s="197" t="str">
        <f t="shared" si="180"/>
        <v>Electrification + Hydrogen</v>
      </c>
      <c r="C892" s="197" t="str">
        <f t="shared" si="180"/>
        <v>Fraction of Industrial Fuel Use Shifted to Other Fuels</v>
      </c>
      <c r="D892" s="199" t="s">
        <v>2124</v>
      </c>
      <c r="E892" s="192" t="s">
        <v>809</v>
      </c>
      <c r="F892" s="189" t="s">
        <v>2167</v>
      </c>
      <c r="G892" s="192" t="s">
        <v>2147</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
      <c r="A893" s="197" t="str">
        <f t="shared" si="180"/>
        <v>Industry</v>
      </c>
      <c r="B893" s="197" t="str">
        <f t="shared" si="180"/>
        <v>Electrification + Hydrogen</v>
      </c>
      <c r="C893" s="197" t="str">
        <f t="shared" si="180"/>
        <v>Fraction of Industrial Fuel Use Shifted to Other Fuels</v>
      </c>
      <c r="D893" s="199" t="s">
        <v>2124</v>
      </c>
      <c r="E893" s="192" t="s">
        <v>811</v>
      </c>
      <c r="F893" s="189" t="s">
        <v>2167</v>
      </c>
      <c r="G893" s="192" t="s">
        <v>2146</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
      <c r="A894" s="197" t="str">
        <f t="shared" si="180"/>
        <v>Industry</v>
      </c>
      <c r="B894" s="197" t="str">
        <f t="shared" si="180"/>
        <v>Electrification + Hydrogen</v>
      </c>
      <c r="C894" s="197" t="str">
        <f t="shared" si="180"/>
        <v>Fraction of Industrial Fuel Use Shifted to Other Fuels</v>
      </c>
      <c r="D894" s="199" t="s">
        <v>2124</v>
      </c>
      <c r="E894" s="192" t="s">
        <v>813</v>
      </c>
      <c r="F894" s="189" t="s">
        <v>2167</v>
      </c>
      <c r="G894" s="192" t="s">
        <v>2145</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
      <c r="A895" s="197" t="str">
        <f t="shared" si="180"/>
        <v>Industry</v>
      </c>
      <c r="B895" s="197" t="str">
        <f t="shared" si="180"/>
        <v>Electrification + Hydrogen</v>
      </c>
      <c r="C895" s="197" t="str">
        <f t="shared" si="180"/>
        <v>Fraction of Industrial Fuel Use Shifted to Other Fuels</v>
      </c>
      <c r="D895" s="199" t="s">
        <v>2124</v>
      </c>
      <c r="E895" s="192" t="s">
        <v>815</v>
      </c>
      <c r="F895" s="189" t="s">
        <v>2167</v>
      </c>
      <c r="G895" s="192" t="s">
        <v>2144</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
      <c r="A896" s="197" t="str">
        <f t="shared" si="180"/>
        <v>Industry</v>
      </c>
      <c r="B896" s="197" t="str">
        <f t="shared" si="180"/>
        <v>Electrification + Hydrogen</v>
      </c>
      <c r="C896" s="197" t="str">
        <f t="shared" si="180"/>
        <v>Fraction of Industrial Fuel Use Shifted to Other Fuels</v>
      </c>
      <c r="D896" s="199" t="s">
        <v>2124</v>
      </c>
      <c r="E896" s="192" t="s">
        <v>817</v>
      </c>
      <c r="F896" s="189" t="s">
        <v>2167</v>
      </c>
      <c r="G896" s="192" t="s">
        <v>2143</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
      <c r="A897" s="197" t="str">
        <f t="shared" si="180"/>
        <v>Industry</v>
      </c>
      <c r="B897" s="197" t="str">
        <f t="shared" si="180"/>
        <v>Electrification + Hydrogen</v>
      </c>
      <c r="C897" s="197" t="str">
        <f t="shared" si="180"/>
        <v>Fraction of Industrial Fuel Use Shifted to Other Fuels</v>
      </c>
      <c r="D897" s="199" t="s">
        <v>2124</v>
      </c>
      <c r="E897" s="192" t="s">
        <v>819</v>
      </c>
      <c r="F897" s="189" t="s">
        <v>2167</v>
      </c>
      <c r="G897" s="192" t="s">
        <v>2142</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
      <c r="A898" s="197" t="str">
        <f t="shared" si="180"/>
        <v>Industry</v>
      </c>
      <c r="B898" s="197" t="str">
        <f t="shared" si="180"/>
        <v>Electrification + Hydrogen</v>
      </c>
      <c r="C898" s="197" t="str">
        <f t="shared" si="180"/>
        <v>Fraction of Industrial Fuel Use Shifted to Other Fuels</v>
      </c>
      <c r="D898" s="199" t="s">
        <v>2124</v>
      </c>
      <c r="E898" s="192" t="s">
        <v>821</v>
      </c>
      <c r="F898" s="189" t="s">
        <v>2167</v>
      </c>
      <c r="G898" s="192" t="s">
        <v>2141</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
      <c r="A899" s="197" t="str">
        <f t="shared" si="180"/>
        <v>Industry</v>
      </c>
      <c r="B899" s="197" t="str">
        <f t="shared" si="180"/>
        <v>Electrification + Hydrogen</v>
      </c>
      <c r="C899" s="197" t="str">
        <f t="shared" si="180"/>
        <v>Fraction of Industrial Fuel Use Shifted to Other Fuels</v>
      </c>
      <c r="D899" s="199" t="s">
        <v>2124</v>
      </c>
      <c r="E899" s="192" t="s">
        <v>823</v>
      </c>
      <c r="F899" s="189" t="s">
        <v>2167</v>
      </c>
      <c r="G899" s="192" t="s">
        <v>2139</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
      <c r="A900" s="197" t="str">
        <f t="shared" si="180"/>
        <v>Industry</v>
      </c>
      <c r="B900" s="197" t="str">
        <f t="shared" si="180"/>
        <v>Electrification + Hydrogen</v>
      </c>
      <c r="C900" s="197" t="str">
        <f t="shared" si="180"/>
        <v>Fraction of Industrial Fuel Use Shifted to Other Fuels</v>
      </c>
      <c r="D900" s="199" t="s">
        <v>2122</v>
      </c>
      <c r="E900" s="192" t="s">
        <v>800</v>
      </c>
      <c r="F900" s="189" t="s">
        <v>2166</v>
      </c>
      <c r="G900" s="192" t="s">
        <v>2149</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
      <c r="A901" s="197" t="str">
        <f t="shared" ref="A901:C920" si="184">A$860</f>
        <v>Industry</v>
      </c>
      <c r="B901" s="197" t="str">
        <f t="shared" si="184"/>
        <v>Electrification + Hydrogen</v>
      </c>
      <c r="C901" s="197" t="str">
        <f t="shared" si="184"/>
        <v>Fraction of Industrial Fuel Use Shifted to Other Fuels</v>
      </c>
      <c r="D901" s="199" t="s">
        <v>2122</v>
      </c>
      <c r="E901" s="192" t="s">
        <v>807</v>
      </c>
      <c r="F901" s="189" t="s">
        <v>2166</v>
      </c>
      <c r="G901" s="192" t="s">
        <v>2148</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
      <c r="A902" s="197" t="str">
        <f t="shared" si="184"/>
        <v>Industry</v>
      </c>
      <c r="B902" s="197" t="str">
        <f t="shared" si="184"/>
        <v>Electrification + Hydrogen</v>
      </c>
      <c r="C902" s="197" t="str">
        <f t="shared" si="184"/>
        <v>Fraction of Industrial Fuel Use Shifted to Other Fuels</v>
      </c>
      <c r="D902" s="199" t="s">
        <v>2122</v>
      </c>
      <c r="E902" s="192" t="s">
        <v>809</v>
      </c>
      <c r="F902" s="189" t="s">
        <v>2166</v>
      </c>
      <c r="G902" s="192" t="s">
        <v>2147</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
      <c r="A903" s="197" t="str">
        <f t="shared" si="184"/>
        <v>Industry</v>
      </c>
      <c r="B903" s="197" t="str">
        <f t="shared" si="184"/>
        <v>Electrification + Hydrogen</v>
      </c>
      <c r="C903" s="197" t="str">
        <f t="shared" si="184"/>
        <v>Fraction of Industrial Fuel Use Shifted to Other Fuels</v>
      </c>
      <c r="D903" s="199" t="s">
        <v>2122</v>
      </c>
      <c r="E903" s="192" t="s">
        <v>811</v>
      </c>
      <c r="F903" s="189" t="s">
        <v>2166</v>
      </c>
      <c r="G903" s="192" t="s">
        <v>2146</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
      <c r="A904" s="197" t="str">
        <f t="shared" si="184"/>
        <v>Industry</v>
      </c>
      <c r="B904" s="197" t="str">
        <f t="shared" si="184"/>
        <v>Electrification + Hydrogen</v>
      </c>
      <c r="C904" s="197" t="str">
        <f t="shared" si="184"/>
        <v>Fraction of Industrial Fuel Use Shifted to Other Fuels</v>
      </c>
      <c r="D904" s="199" t="s">
        <v>2122</v>
      </c>
      <c r="E904" s="192" t="s">
        <v>813</v>
      </c>
      <c r="F904" s="189" t="s">
        <v>2166</v>
      </c>
      <c r="G904" s="192" t="s">
        <v>2145</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
      <c r="A905" s="197" t="str">
        <f t="shared" si="184"/>
        <v>Industry</v>
      </c>
      <c r="B905" s="197" t="str">
        <f t="shared" si="184"/>
        <v>Electrification + Hydrogen</v>
      </c>
      <c r="C905" s="197" t="str">
        <f t="shared" si="184"/>
        <v>Fraction of Industrial Fuel Use Shifted to Other Fuels</v>
      </c>
      <c r="D905" s="199" t="s">
        <v>2122</v>
      </c>
      <c r="E905" s="192" t="s">
        <v>815</v>
      </c>
      <c r="F905" s="189" t="s">
        <v>2166</v>
      </c>
      <c r="G905" s="192" t="s">
        <v>2144</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
      <c r="A906" s="197" t="str">
        <f t="shared" si="184"/>
        <v>Industry</v>
      </c>
      <c r="B906" s="197" t="str">
        <f t="shared" si="184"/>
        <v>Electrification + Hydrogen</v>
      </c>
      <c r="C906" s="197" t="str">
        <f t="shared" si="184"/>
        <v>Fraction of Industrial Fuel Use Shifted to Other Fuels</v>
      </c>
      <c r="D906" s="199" t="s">
        <v>2122</v>
      </c>
      <c r="E906" s="192" t="s">
        <v>817</v>
      </c>
      <c r="F906" s="189" t="s">
        <v>2166</v>
      </c>
      <c r="G906" s="192" t="s">
        <v>2143</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
      <c r="A907" s="197" t="str">
        <f t="shared" si="184"/>
        <v>Industry</v>
      </c>
      <c r="B907" s="197" t="str">
        <f t="shared" si="184"/>
        <v>Electrification + Hydrogen</v>
      </c>
      <c r="C907" s="197" t="str">
        <f t="shared" si="184"/>
        <v>Fraction of Industrial Fuel Use Shifted to Other Fuels</v>
      </c>
      <c r="D907" s="199" t="s">
        <v>2122</v>
      </c>
      <c r="E907" s="192" t="s">
        <v>819</v>
      </c>
      <c r="F907" s="189" t="s">
        <v>2166</v>
      </c>
      <c r="G907" s="192" t="s">
        <v>2142</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
      <c r="A908" s="197" t="str">
        <f t="shared" si="184"/>
        <v>Industry</v>
      </c>
      <c r="B908" s="197" t="str">
        <f t="shared" si="184"/>
        <v>Electrification + Hydrogen</v>
      </c>
      <c r="C908" s="197" t="str">
        <f t="shared" si="184"/>
        <v>Fraction of Industrial Fuel Use Shifted to Other Fuels</v>
      </c>
      <c r="D908" s="199" t="s">
        <v>2122</v>
      </c>
      <c r="E908" s="192" t="s">
        <v>821</v>
      </c>
      <c r="F908" s="189" t="s">
        <v>2166</v>
      </c>
      <c r="G908" s="192" t="s">
        <v>2141</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
      <c r="A909" s="197" t="str">
        <f t="shared" si="184"/>
        <v>Industry</v>
      </c>
      <c r="B909" s="197" t="str">
        <f t="shared" si="184"/>
        <v>Electrification + Hydrogen</v>
      </c>
      <c r="C909" s="197" t="str">
        <f t="shared" si="184"/>
        <v>Fraction of Industrial Fuel Use Shifted to Other Fuels</v>
      </c>
      <c r="D909" s="199" t="s">
        <v>2122</v>
      </c>
      <c r="E909" s="192" t="s">
        <v>823</v>
      </c>
      <c r="F909" s="189" t="s">
        <v>2166</v>
      </c>
      <c r="G909" s="192" t="s">
        <v>2139</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
      <c r="A910" s="197" t="str">
        <f t="shared" si="184"/>
        <v>Industry</v>
      </c>
      <c r="B910" s="197" t="str">
        <f t="shared" si="184"/>
        <v>Electrification + Hydrogen</v>
      </c>
      <c r="C910" s="197" t="str">
        <f t="shared" si="184"/>
        <v>Fraction of Industrial Fuel Use Shifted to Other Fuels</v>
      </c>
      <c r="D910" s="199" t="s">
        <v>2120</v>
      </c>
      <c r="E910" s="192" t="s">
        <v>800</v>
      </c>
      <c r="F910" s="189" t="s">
        <v>2165</v>
      </c>
      <c r="G910" s="192" t="s">
        <v>2149</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
      <c r="A911" s="197" t="str">
        <f t="shared" si="184"/>
        <v>Industry</v>
      </c>
      <c r="B911" s="197" t="str">
        <f t="shared" si="184"/>
        <v>Electrification + Hydrogen</v>
      </c>
      <c r="C911" s="197" t="str">
        <f t="shared" si="184"/>
        <v>Fraction of Industrial Fuel Use Shifted to Other Fuels</v>
      </c>
      <c r="D911" s="199" t="s">
        <v>2120</v>
      </c>
      <c r="E911" s="192" t="s">
        <v>807</v>
      </c>
      <c r="F911" s="189" t="s">
        <v>2165</v>
      </c>
      <c r="G911" s="192" t="s">
        <v>2148</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
      <c r="A912" s="197" t="str">
        <f t="shared" si="184"/>
        <v>Industry</v>
      </c>
      <c r="B912" s="197" t="str">
        <f t="shared" si="184"/>
        <v>Electrification + Hydrogen</v>
      </c>
      <c r="C912" s="197" t="str">
        <f t="shared" si="184"/>
        <v>Fraction of Industrial Fuel Use Shifted to Other Fuels</v>
      </c>
      <c r="D912" s="199" t="s">
        <v>2120</v>
      </c>
      <c r="E912" s="192" t="s">
        <v>809</v>
      </c>
      <c r="F912" s="189" t="s">
        <v>2165</v>
      </c>
      <c r="G912" s="192" t="s">
        <v>2147</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
      <c r="A913" s="197" t="str">
        <f t="shared" si="184"/>
        <v>Industry</v>
      </c>
      <c r="B913" s="197" t="str">
        <f t="shared" si="184"/>
        <v>Electrification + Hydrogen</v>
      </c>
      <c r="C913" s="197" t="str">
        <f t="shared" si="184"/>
        <v>Fraction of Industrial Fuel Use Shifted to Other Fuels</v>
      </c>
      <c r="D913" s="199" t="s">
        <v>2120</v>
      </c>
      <c r="E913" s="192" t="s">
        <v>811</v>
      </c>
      <c r="F913" s="189" t="s">
        <v>2165</v>
      </c>
      <c r="G913" s="192" t="s">
        <v>2146</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
      <c r="A914" s="197" t="str">
        <f t="shared" si="184"/>
        <v>Industry</v>
      </c>
      <c r="B914" s="197" t="str">
        <f t="shared" si="184"/>
        <v>Electrification + Hydrogen</v>
      </c>
      <c r="C914" s="197" t="str">
        <f t="shared" si="184"/>
        <v>Fraction of Industrial Fuel Use Shifted to Other Fuels</v>
      </c>
      <c r="D914" s="199" t="s">
        <v>2120</v>
      </c>
      <c r="E914" s="192" t="s">
        <v>813</v>
      </c>
      <c r="F914" s="189" t="s">
        <v>2165</v>
      </c>
      <c r="G914" s="192" t="s">
        <v>2145</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
      <c r="A915" s="197" t="str">
        <f t="shared" si="184"/>
        <v>Industry</v>
      </c>
      <c r="B915" s="197" t="str">
        <f t="shared" si="184"/>
        <v>Electrification + Hydrogen</v>
      </c>
      <c r="C915" s="197" t="str">
        <f t="shared" si="184"/>
        <v>Fraction of Industrial Fuel Use Shifted to Other Fuels</v>
      </c>
      <c r="D915" s="199" t="s">
        <v>2120</v>
      </c>
      <c r="E915" s="192" t="s">
        <v>815</v>
      </c>
      <c r="F915" s="189" t="s">
        <v>2165</v>
      </c>
      <c r="G915" s="192" t="s">
        <v>2144</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
      <c r="A916" s="197" t="str">
        <f t="shared" si="184"/>
        <v>Industry</v>
      </c>
      <c r="B916" s="197" t="str">
        <f t="shared" si="184"/>
        <v>Electrification + Hydrogen</v>
      </c>
      <c r="C916" s="197" t="str">
        <f t="shared" si="184"/>
        <v>Fraction of Industrial Fuel Use Shifted to Other Fuels</v>
      </c>
      <c r="D916" s="199" t="s">
        <v>2120</v>
      </c>
      <c r="E916" s="192" t="s">
        <v>817</v>
      </c>
      <c r="F916" s="189" t="s">
        <v>2165</v>
      </c>
      <c r="G916" s="192" t="s">
        <v>2143</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
      <c r="A917" s="197" t="str">
        <f t="shared" si="184"/>
        <v>Industry</v>
      </c>
      <c r="B917" s="197" t="str">
        <f t="shared" si="184"/>
        <v>Electrification + Hydrogen</v>
      </c>
      <c r="C917" s="197" t="str">
        <f t="shared" si="184"/>
        <v>Fraction of Industrial Fuel Use Shifted to Other Fuels</v>
      </c>
      <c r="D917" s="199" t="s">
        <v>2120</v>
      </c>
      <c r="E917" s="192" t="s">
        <v>819</v>
      </c>
      <c r="F917" s="189" t="s">
        <v>2165</v>
      </c>
      <c r="G917" s="192" t="s">
        <v>2142</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
      <c r="A918" s="197" t="str">
        <f t="shared" si="184"/>
        <v>Industry</v>
      </c>
      <c r="B918" s="197" t="str">
        <f t="shared" si="184"/>
        <v>Electrification + Hydrogen</v>
      </c>
      <c r="C918" s="197" t="str">
        <f t="shared" si="184"/>
        <v>Fraction of Industrial Fuel Use Shifted to Other Fuels</v>
      </c>
      <c r="D918" s="199" t="s">
        <v>2120</v>
      </c>
      <c r="E918" s="192" t="s">
        <v>821</v>
      </c>
      <c r="F918" s="189" t="s">
        <v>2165</v>
      </c>
      <c r="G918" s="192" t="s">
        <v>2141</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
      <c r="A919" s="197" t="str">
        <f t="shared" si="184"/>
        <v>Industry</v>
      </c>
      <c r="B919" s="197" t="str">
        <f t="shared" si="184"/>
        <v>Electrification + Hydrogen</v>
      </c>
      <c r="C919" s="197" t="str">
        <f t="shared" si="184"/>
        <v>Fraction of Industrial Fuel Use Shifted to Other Fuels</v>
      </c>
      <c r="D919" s="199" t="s">
        <v>2120</v>
      </c>
      <c r="E919" s="192" t="s">
        <v>823</v>
      </c>
      <c r="F919" s="189" t="s">
        <v>2165</v>
      </c>
      <c r="G919" s="192" t="s">
        <v>2139</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
      <c r="A920" s="197" t="str">
        <f t="shared" si="184"/>
        <v>Industry</v>
      </c>
      <c r="B920" s="197" t="str">
        <f t="shared" si="184"/>
        <v>Electrification + Hydrogen</v>
      </c>
      <c r="C920" s="197" t="str">
        <f t="shared" si="184"/>
        <v>Fraction of Industrial Fuel Use Shifted to Other Fuels</v>
      </c>
      <c r="D920" s="199" t="s">
        <v>2118</v>
      </c>
      <c r="E920" s="192" t="s">
        <v>800</v>
      </c>
      <c r="F920" s="189" t="s">
        <v>2164</v>
      </c>
      <c r="G920" s="192" t="s">
        <v>2149</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
      <c r="A921" s="197" t="str">
        <f t="shared" ref="A921:C940" si="188">A$860</f>
        <v>Industry</v>
      </c>
      <c r="B921" s="197" t="str">
        <f t="shared" si="188"/>
        <v>Electrification + Hydrogen</v>
      </c>
      <c r="C921" s="197" t="str">
        <f t="shared" si="188"/>
        <v>Fraction of Industrial Fuel Use Shifted to Other Fuels</v>
      </c>
      <c r="D921" s="199" t="s">
        <v>2118</v>
      </c>
      <c r="E921" s="192" t="s">
        <v>807</v>
      </c>
      <c r="F921" s="189" t="s">
        <v>2164</v>
      </c>
      <c r="G921" s="192" t="s">
        <v>2148</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
      <c r="A922" s="197" t="str">
        <f t="shared" si="188"/>
        <v>Industry</v>
      </c>
      <c r="B922" s="197" t="str">
        <f t="shared" si="188"/>
        <v>Electrification + Hydrogen</v>
      </c>
      <c r="C922" s="197" t="str">
        <f t="shared" si="188"/>
        <v>Fraction of Industrial Fuel Use Shifted to Other Fuels</v>
      </c>
      <c r="D922" s="199" t="s">
        <v>2118</v>
      </c>
      <c r="E922" s="192" t="s">
        <v>809</v>
      </c>
      <c r="F922" s="189" t="s">
        <v>2164</v>
      </c>
      <c r="G922" s="192" t="s">
        <v>2147</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
      <c r="A923" s="197" t="str">
        <f t="shared" si="188"/>
        <v>Industry</v>
      </c>
      <c r="B923" s="197" t="str">
        <f t="shared" si="188"/>
        <v>Electrification + Hydrogen</v>
      </c>
      <c r="C923" s="197" t="str">
        <f t="shared" si="188"/>
        <v>Fraction of Industrial Fuel Use Shifted to Other Fuels</v>
      </c>
      <c r="D923" s="199" t="s">
        <v>2118</v>
      </c>
      <c r="E923" s="192" t="s">
        <v>811</v>
      </c>
      <c r="F923" s="189" t="s">
        <v>2164</v>
      </c>
      <c r="G923" s="192" t="s">
        <v>2146</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
      <c r="A924" s="197" t="str">
        <f t="shared" si="188"/>
        <v>Industry</v>
      </c>
      <c r="B924" s="197" t="str">
        <f t="shared" si="188"/>
        <v>Electrification + Hydrogen</v>
      </c>
      <c r="C924" s="197" t="str">
        <f t="shared" si="188"/>
        <v>Fraction of Industrial Fuel Use Shifted to Other Fuels</v>
      </c>
      <c r="D924" s="199" t="s">
        <v>2118</v>
      </c>
      <c r="E924" s="192" t="s">
        <v>813</v>
      </c>
      <c r="F924" s="189" t="s">
        <v>2164</v>
      </c>
      <c r="G924" s="192" t="s">
        <v>2145</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
      <c r="A925" s="197" t="str">
        <f t="shared" si="188"/>
        <v>Industry</v>
      </c>
      <c r="B925" s="197" t="str">
        <f t="shared" si="188"/>
        <v>Electrification + Hydrogen</v>
      </c>
      <c r="C925" s="197" t="str">
        <f t="shared" si="188"/>
        <v>Fraction of Industrial Fuel Use Shifted to Other Fuels</v>
      </c>
      <c r="D925" s="199" t="s">
        <v>2118</v>
      </c>
      <c r="E925" s="192" t="s">
        <v>815</v>
      </c>
      <c r="F925" s="189" t="s">
        <v>2164</v>
      </c>
      <c r="G925" s="192" t="s">
        <v>2144</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
      <c r="A926" s="197" t="str">
        <f t="shared" si="188"/>
        <v>Industry</v>
      </c>
      <c r="B926" s="197" t="str">
        <f t="shared" si="188"/>
        <v>Electrification + Hydrogen</v>
      </c>
      <c r="C926" s="197" t="str">
        <f t="shared" si="188"/>
        <v>Fraction of Industrial Fuel Use Shifted to Other Fuels</v>
      </c>
      <c r="D926" s="199" t="s">
        <v>2118</v>
      </c>
      <c r="E926" s="192" t="s">
        <v>817</v>
      </c>
      <c r="F926" s="189" t="s">
        <v>2164</v>
      </c>
      <c r="G926" s="192" t="s">
        <v>2143</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
      <c r="A927" s="197" t="str">
        <f t="shared" si="188"/>
        <v>Industry</v>
      </c>
      <c r="B927" s="197" t="str">
        <f t="shared" si="188"/>
        <v>Electrification + Hydrogen</v>
      </c>
      <c r="C927" s="197" t="str">
        <f t="shared" si="188"/>
        <v>Fraction of Industrial Fuel Use Shifted to Other Fuels</v>
      </c>
      <c r="D927" s="199" t="s">
        <v>2118</v>
      </c>
      <c r="E927" s="192" t="s">
        <v>819</v>
      </c>
      <c r="F927" s="189" t="s">
        <v>2164</v>
      </c>
      <c r="G927" s="192" t="s">
        <v>2142</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
      <c r="A928" s="197" t="str">
        <f t="shared" si="188"/>
        <v>Industry</v>
      </c>
      <c r="B928" s="197" t="str">
        <f t="shared" si="188"/>
        <v>Electrification + Hydrogen</v>
      </c>
      <c r="C928" s="197" t="str">
        <f t="shared" si="188"/>
        <v>Fraction of Industrial Fuel Use Shifted to Other Fuels</v>
      </c>
      <c r="D928" s="199" t="s">
        <v>2118</v>
      </c>
      <c r="E928" s="192" t="s">
        <v>821</v>
      </c>
      <c r="F928" s="189" t="s">
        <v>2164</v>
      </c>
      <c r="G928" s="192" t="s">
        <v>2141</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
      <c r="A929" s="197" t="str">
        <f t="shared" si="188"/>
        <v>Industry</v>
      </c>
      <c r="B929" s="197" t="str">
        <f t="shared" si="188"/>
        <v>Electrification + Hydrogen</v>
      </c>
      <c r="C929" s="197" t="str">
        <f t="shared" si="188"/>
        <v>Fraction of Industrial Fuel Use Shifted to Other Fuels</v>
      </c>
      <c r="D929" s="199" t="s">
        <v>2118</v>
      </c>
      <c r="E929" s="192" t="s">
        <v>823</v>
      </c>
      <c r="F929" s="189" t="s">
        <v>2164</v>
      </c>
      <c r="G929" s="192" t="s">
        <v>2139</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
      <c r="A930" s="197" t="str">
        <f t="shared" si="188"/>
        <v>Industry</v>
      </c>
      <c r="B930" s="197" t="str">
        <f t="shared" si="188"/>
        <v>Electrification + Hydrogen</v>
      </c>
      <c r="C930" s="197" t="str">
        <f t="shared" si="188"/>
        <v>Fraction of Industrial Fuel Use Shifted to Other Fuels</v>
      </c>
      <c r="D930" s="199" t="s">
        <v>2116</v>
      </c>
      <c r="E930" s="192" t="s">
        <v>800</v>
      </c>
      <c r="F930" s="189" t="s">
        <v>2163</v>
      </c>
      <c r="G930" s="192" t="s">
        <v>2149</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
      <c r="A931" s="197" t="str">
        <f t="shared" si="188"/>
        <v>Industry</v>
      </c>
      <c r="B931" s="197" t="str">
        <f t="shared" si="188"/>
        <v>Electrification + Hydrogen</v>
      </c>
      <c r="C931" s="197" t="str">
        <f t="shared" si="188"/>
        <v>Fraction of Industrial Fuel Use Shifted to Other Fuels</v>
      </c>
      <c r="D931" s="199" t="s">
        <v>2116</v>
      </c>
      <c r="E931" s="192" t="s">
        <v>807</v>
      </c>
      <c r="F931" s="189" t="s">
        <v>2163</v>
      </c>
      <c r="G931" s="192" t="s">
        <v>2148</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
      <c r="A932" s="197" t="str">
        <f t="shared" si="188"/>
        <v>Industry</v>
      </c>
      <c r="B932" s="197" t="str">
        <f t="shared" si="188"/>
        <v>Electrification + Hydrogen</v>
      </c>
      <c r="C932" s="197" t="str">
        <f t="shared" si="188"/>
        <v>Fraction of Industrial Fuel Use Shifted to Other Fuels</v>
      </c>
      <c r="D932" s="199" t="s">
        <v>2116</v>
      </c>
      <c r="E932" s="192" t="s">
        <v>809</v>
      </c>
      <c r="F932" s="189" t="s">
        <v>2163</v>
      </c>
      <c r="G932" s="192" t="s">
        <v>2147</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
      <c r="A933" s="197" t="str">
        <f t="shared" si="188"/>
        <v>Industry</v>
      </c>
      <c r="B933" s="197" t="str">
        <f t="shared" si="188"/>
        <v>Electrification + Hydrogen</v>
      </c>
      <c r="C933" s="197" t="str">
        <f t="shared" si="188"/>
        <v>Fraction of Industrial Fuel Use Shifted to Other Fuels</v>
      </c>
      <c r="D933" s="199" t="s">
        <v>2116</v>
      </c>
      <c r="E933" s="192" t="s">
        <v>811</v>
      </c>
      <c r="F933" s="189" t="s">
        <v>2163</v>
      </c>
      <c r="G933" s="192" t="s">
        <v>2146</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
      <c r="A934" s="197" t="str">
        <f t="shared" si="188"/>
        <v>Industry</v>
      </c>
      <c r="B934" s="197" t="str">
        <f t="shared" si="188"/>
        <v>Electrification + Hydrogen</v>
      </c>
      <c r="C934" s="197" t="str">
        <f t="shared" si="188"/>
        <v>Fraction of Industrial Fuel Use Shifted to Other Fuels</v>
      </c>
      <c r="D934" s="199" t="s">
        <v>2116</v>
      </c>
      <c r="E934" s="192" t="s">
        <v>813</v>
      </c>
      <c r="F934" s="189" t="s">
        <v>2163</v>
      </c>
      <c r="G934" s="192" t="s">
        <v>2145</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
      <c r="A935" s="197" t="str">
        <f t="shared" si="188"/>
        <v>Industry</v>
      </c>
      <c r="B935" s="197" t="str">
        <f t="shared" si="188"/>
        <v>Electrification + Hydrogen</v>
      </c>
      <c r="C935" s="197" t="str">
        <f t="shared" si="188"/>
        <v>Fraction of Industrial Fuel Use Shifted to Other Fuels</v>
      </c>
      <c r="D935" s="199" t="s">
        <v>2116</v>
      </c>
      <c r="E935" s="192" t="s">
        <v>815</v>
      </c>
      <c r="F935" s="189" t="s">
        <v>2163</v>
      </c>
      <c r="G935" s="192" t="s">
        <v>2144</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
      <c r="A936" s="197" t="str">
        <f t="shared" si="188"/>
        <v>Industry</v>
      </c>
      <c r="B936" s="197" t="str">
        <f t="shared" si="188"/>
        <v>Electrification + Hydrogen</v>
      </c>
      <c r="C936" s="197" t="str">
        <f t="shared" si="188"/>
        <v>Fraction of Industrial Fuel Use Shifted to Other Fuels</v>
      </c>
      <c r="D936" s="199" t="s">
        <v>2116</v>
      </c>
      <c r="E936" s="192" t="s">
        <v>817</v>
      </c>
      <c r="F936" s="189" t="s">
        <v>2163</v>
      </c>
      <c r="G936" s="192" t="s">
        <v>2143</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
      <c r="A937" s="197" t="str">
        <f t="shared" si="188"/>
        <v>Industry</v>
      </c>
      <c r="B937" s="197" t="str">
        <f t="shared" si="188"/>
        <v>Electrification + Hydrogen</v>
      </c>
      <c r="C937" s="197" t="str">
        <f t="shared" si="188"/>
        <v>Fraction of Industrial Fuel Use Shifted to Other Fuels</v>
      </c>
      <c r="D937" s="199" t="s">
        <v>2116</v>
      </c>
      <c r="E937" s="192" t="s">
        <v>819</v>
      </c>
      <c r="F937" s="189" t="s">
        <v>2163</v>
      </c>
      <c r="G937" s="192" t="s">
        <v>2142</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
      <c r="A938" s="197" t="str">
        <f t="shared" si="188"/>
        <v>Industry</v>
      </c>
      <c r="B938" s="197" t="str">
        <f t="shared" si="188"/>
        <v>Electrification + Hydrogen</v>
      </c>
      <c r="C938" s="197" t="str">
        <f t="shared" si="188"/>
        <v>Fraction of Industrial Fuel Use Shifted to Other Fuels</v>
      </c>
      <c r="D938" s="199" t="s">
        <v>2116</v>
      </c>
      <c r="E938" s="192" t="s">
        <v>821</v>
      </c>
      <c r="F938" s="189" t="s">
        <v>2163</v>
      </c>
      <c r="G938" s="192" t="s">
        <v>2141</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
      <c r="A939" s="197" t="str">
        <f t="shared" si="188"/>
        <v>Industry</v>
      </c>
      <c r="B939" s="197" t="str">
        <f t="shared" si="188"/>
        <v>Electrification + Hydrogen</v>
      </c>
      <c r="C939" s="197" t="str">
        <f t="shared" si="188"/>
        <v>Fraction of Industrial Fuel Use Shifted to Other Fuels</v>
      </c>
      <c r="D939" s="199" t="s">
        <v>2116</v>
      </c>
      <c r="E939" s="192" t="s">
        <v>823</v>
      </c>
      <c r="F939" s="189" t="s">
        <v>2163</v>
      </c>
      <c r="G939" s="192" t="s">
        <v>2139</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
      <c r="A940" s="197" t="str">
        <f t="shared" si="188"/>
        <v>Industry</v>
      </c>
      <c r="B940" s="197" t="str">
        <f t="shared" si="188"/>
        <v>Electrification + Hydrogen</v>
      </c>
      <c r="C940" s="197" t="str">
        <f t="shared" si="188"/>
        <v>Fraction of Industrial Fuel Use Shifted to Other Fuels</v>
      </c>
      <c r="D940" s="199" t="s">
        <v>2114</v>
      </c>
      <c r="E940" s="192" t="s">
        <v>800</v>
      </c>
      <c r="F940" s="189" t="s">
        <v>2162</v>
      </c>
      <c r="G940" s="192" t="s">
        <v>2149</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
      <c r="A941" s="197" t="str">
        <f t="shared" ref="A941:C960" si="192">A$860</f>
        <v>Industry</v>
      </c>
      <c r="B941" s="197" t="str">
        <f t="shared" si="192"/>
        <v>Electrification + Hydrogen</v>
      </c>
      <c r="C941" s="197" t="str">
        <f t="shared" si="192"/>
        <v>Fraction of Industrial Fuel Use Shifted to Other Fuels</v>
      </c>
      <c r="D941" s="199" t="s">
        <v>2114</v>
      </c>
      <c r="E941" s="192" t="s">
        <v>807</v>
      </c>
      <c r="F941" s="189" t="s">
        <v>2162</v>
      </c>
      <c r="G941" s="192" t="s">
        <v>2148</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
      <c r="A942" s="197" t="str">
        <f t="shared" si="192"/>
        <v>Industry</v>
      </c>
      <c r="B942" s="197" t="str">
        <f t="shared" si="192"/>
        <v>Electrification + Hydrogen</v>
      </c>
      <c r="C942" s="197" t="str">
        <f t="shared" si="192"/>
        <v>Fraction of Industrial Fuel Use Shifted to Other Fuels</v>
      </c>
      <c r="D942" s="199" t="s">
        <v>2114</v>
      </c>
      <c r="E942" s="192" t="s">
        <v>809</v>
      </c>
      <c r="F942" s="189" t="s">
        <v>2162</v>
      </c>
      <c r="G942" s="192" t="s">
        <v>2147</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
      <c r="A943" s="197" t="str">
        <f t="shared" si="192"/>
        <v>Industry</v>
      </c>
      <c r="B943" s="197" t="str">
        <f t="shared" si="192"/>
        <v>Electrification + Hydrogen</v>
      </c>
      <c r="C943" s="197" t="str">
        <f t="shared" si="192"/>
        <v>Fraction of Industrial Fuel Use Shifted to Other Fuels</v>
      </c>
      <c r="D943" s="199" t="s">
        <v>2114</v>
      </c>
      <c r="E943" s="192" t="s">
        <v>811</v>
      </c>
      <c r="F943" s="189" t="s">
        <v>2162</v>
      </c>
      <c r="G943" s="192" t="s">
        <v>2146</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
      <c r="A944" s="197" t="str">
        <f t="shared" si="192"/>
        <v>Industry</v>
      </c>
      <c r="B944" s="197" t="str">
        <f t="shared" si="192"/>
        <v>Electrification + Hydrogen</v>
      </c>
      <c r="C944" s="197" t="str">
        <f t="shared" si="192"/>
        <v>Fraction of Industrial Fuel Use Shifted to Other Fuels</v>
      </c>
      <c r="D944" s="199" t="s">
        <v>2114</v>
      </c>
      <c r="E944" s="192" t="s">
        <v>813</v>
      </c>
      <c r="F944" s="189" t="s">
        <v>2162</v>
      </c>
      <c r="G944" s="192" t="s">
        <v>2145</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
      <c r="A945" s="197" t="str">
        <f t="shared" si="192"/>
        <v>Industry</v>
      </c>
      <c r="B945" s="197" t="str">
        <f t="shared" si="192"/>
        <v>Electrification + Hydrogen</v>
      </c>
      <c r="C945" s="197" t="str">
        <f t="shared" si="192"/>
        <v>Fraction of Industrial Fuel Use Shifted to Other Fuels</v>
      </c>
      <c r="D945" s="199" t="s">
        <v>2114</v>
      </c>
      <c r="E945" s="192" t="s">
        <v>815</v>
      </c>
      <c r="F945" s="189" t="s">
        <v>2162</v>
      </c>
      <c r="G945" s="192" t="s">
        <v>2144</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
      <c r="A946" s="197" t="str">
        <f t="shared" si="192"/>
        <v>Industry</v>
      </c>
      <c r="B946" s="197" t="str">
        <f t="shared" si="192"/>
        <v>Electrification + Hydrogen</v>
      </c>
      <c r="C946" s="197" t="str">
        <f t="shared" si="192"/>
        <v>Fraction of Industrial Fuel Use Shifted to Other Fuels</v>
      </c>
      <c r="D946" s="199" t="s">
        <v>2114</v>
      </c>
      <c r="E946" s="192" t="s">
        <v>817</v>
      </c>
      <c r="F946" s="189" t="s">
        <v>2162</v>
      </c>
      <c r="G946" s="192" t="s">
        <v>2143</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
      <c r="A947" s="197" t="str">
        <f t="shared" si="192"/>
        <v>Industry</v>
      </c>
      <c r="B947" s="197" t="str">
        <f t="shared" si="192"/>
        <v>Electrification + Hydrogen</v>
      </c>
      <c r="C947" s="197" t="str">
        <f t="shared" si="192"/>
        <v>Fraction of Industrial Fuel Use Shifted to Other Fuels</v>
      </c>
      <c r="D947" s="199" t="s">
        <v>2114</v>
      </c>
      <c r="E947" s="192" t="s">
        <v>819</v>
      </c>
      <c r="F947" s="189" t="s">
        <v>2162</v>
      </c>
      <c r="G947" s="192" t="s">
        <v>2142</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
      <c r="A948" s="197" t="str">
        <f t="shared" si="192"/>
        <v>Industry</v>
      </c>
      <c r="B948" s="197" t="str">
        <f t="shared" si="192"/>
        <v>Electrification + Hydrogen</v>
      </c>
      <c r="C948" s="197" t="str">
        <f t="shared" si="192"/>
        <v>Fraction of Industrial Fuel Use Shifted to Other Fuels</v>
      </c>
      <c r="D948" s="199" t="s">
        <v>2114</v>
      </c>
      <c r="E948" s="192" t="s">
        <v>821</v>
      </c>
      <c r="F948" s="189" t="s">
        <v>2162</v>
      </c>
      <c r="G948" s="192" t="s">
        <v>2141</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
      <c r="A949" s="197" t="str">
        <f t="shared" si="192"/>
        <v>Industry</v>
      </c>
      <c r="B949" s="197" t="str">
        <f t="shared" si="192"/>
        <v>Electrification + Hydrogen</v>
      </c>
      <c r="C949" s="197" t="str">
        <f t="shared" si="192"/>
        <v>Fraction of Industrial Fuel Use Shifted to Other Fuels</v>
      </c>
      <c r="D949" s="199" t="s">
        <v>2114</v>
      </c>
      <c r="E949" s="192" t="s">
        <v>823</v>
      </c>
      <c r="F949" s="189" t="s">
        <v>2162</v>
      </c>
      <c r="G949" s="192" t="s">
        <v>2139</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
      <c r="A950" s="197" t="str">
        <f t="shared" si="192"/>
        <v>Industry</v>
      </c>
      <c r="B950" s="197" t="str">
        <f t="shared" si="192"/>
        <v>Electrification + Hydrogen</v>
      </c>
      <c r="C950" s="197" t="str">
        <f t="shared" si="192"/>
        <v>Fraction of Industrial Fuel Use Shifted to Other Fuels</v>
      </c>
      <c r="D950" s="199" t="s">
        <v>2112</v>
      </c>
      <c r="E950" s="192" t="s">
        <v>800</v>
      </c>
      <c r="F950" s="189" t="s">
        <v>1836</v>
      </c>
      <c r="G950" s="192" t="s">
        <v>2149</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
      <c r="A951" s="197" t="str">
        <f t="shared" si="192"/>
        <v>Industry</v>
      </c>
      <c r="B951" s="197" t="str">
        <f t="shared" si="192"/>
        <v>Electrification + Hydrogen</v>
      </c>
      <c r="C951" s="197" t="str">
        <f t="shared" si="192"/>
        <v>Fraction of Industrial Fuel Use Shifted to Other Fuels</v>
      </c>
      <c r="D951" s="199" t="s">
        <v>2112</v>
      </c>
      <c r="E951" s="192" t="s">
        <v>807</v>
      </c>
      <c r="F951" s="189" t="s">
        <v>1836</v>
      </c>
      <c r="G951" s="192" t="s">
        <v>2148</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
      <c r="A952" s="197" t="str">
        <f t="shared" si="192"/>
        <v>Industry</v>
      </c>
      <c r="B952" s="197" t="str">
        <f t="shared" si="192"/>
        <v>Electrification + Hydrogen</v>
      </c>
      <c r="C952" s="197" t="str">
        <f t="shared" si="192"/>
        <v>Fraction of Industrial Fuel Use Shifted to Other Fuels</v>
      </c>
      <c r="D952" s="199" t="s">
        <v>2112</v>
      </c>
      <c r="E952" s="192" t="s">
        <v>809</v>
      </c>
      <c r="F952" s="189" t="s">
        <v>1836</v>
      </c>
      <c r="G952" s="192" t="s">
        <v>2147</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
      <c r="A953" s="197" t="str">
        <f t="shared" si="192"/>
        <v>Industry</v>
      </c>
      <c r="B953" s="197" t="str">
        <f t="shared" si="192"/>
        <v>Electrification + Hydrogen</v>
      </c>
      <c r="C953" s="197" t="str">
        <f t="shared" si="192"/>
        <v>Fraction of Industrial Fuel Use Shifted to Other Fuels</v>
      </c>
      <c r="D953" s="199" t="s">
        <v>2112</v>
      </c>
      <c r="E953" s="192" t="s">
        <v>811</v>
      </c>
      <c r="F953" s="189" t="s">
        <v>1836</v>
      </c>
      <c r="G953" s="192" t="s">
        <v>2146</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
      <c r="A954" s="197" t="str">
        <f t="shared" si="192"/>
        <v>Industry</v>
      </c>
      <c r="B954" s="197" t="str">
        <f t="shared" si="192"/>
        <v>Electrification + Hydrogen</v>
      </c>
      <c r="C954" s="197" t="str">
        <f t="shared" si="192"/>
        <v>Fraction of Industrial Fuel Use Shifted to Other Fuels</v>
      </c>
      <c r="D954" s="199" t="s">
        <v>2112</v>
      </c>
      <c r="E954" s="192" t="s">
        <v>813</v>
      </c>
      <c r="F954" s="189" t="s">
        <v>1836</v>
      </c>
      <c r="G954" s="192" t="s">
        <v>2145</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
      <c r="A955" s="197" t="str">
        <f t="shared" si="192"/>
        <v>Industry</v>
      </c>
      <c r="B955" s="197" t="str">
        <f t="shared" si="192"/>
        <v>Electrification + Hydrogen</v>
      </c>
      <c r="C955" s="197" t="str">
        <f t="shared" si="192"/>
        <v>Fraction of Industrial Fuel Use Shifted to Other Fuels</v>
      </c>
      <c r="D955" s="199" t="s">
        <v>2112</v>
      </c>
      <c r="E955" s="192" t="s">
        <v>815</v>
      </c>
      <c r="F955" s="189" t="s">
        <v>1836</v>
      </c>
      <c r="G955" s="192" t="s">
        <v>2144</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
      <c r="A956" s="197" t="str">
        <f t="shared" si="192"/>
        <v>Industry</v>
      </c>
      <c r="B956" s="197" t="str">
        <f t="shared" si="192"/>
        <v>Electrification + Hydrogen</v>
      </c>
      <c r="C956" s="197" t="str">
        <f t="shared" si="192"/>
        <v>Fraction of Industrial Fuel Use Shifted to Other Fuels</v>
      </c>
      <c r="D956" s="199" t="s">
        <v>2112</v>
      </c>
      <c r="E956" s="192" t="s">
        <v>817</v>
      </c>
      <c r="F956" s="189" t="s">
        <v>1836</v>
      </c>
      <c r="G956" s="192" t="s">
        <v>2143</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
      <c r="A957" s="197" t="str">
        <f t="shared" si="192"/>
        <v>Industry</v>
      </c>
      <c r="B957" s="197" t="str">
        <f t="shared" si="192"/>
        <v>Electrification + Hydrogen</v>
      </c>
      <c r="C957" s="197" t="str">
        <f t="shared" si="192"/>
        <v>Fraction of Industrial Fuel Use Shifted to Other Fuels</v>
      </c>
      <c r="D957" s="199" t="s">
        <v>2112</v>
      </c>
      <c r="E957" s="192" t="s">
        <v>819</v>
      </c>
      <c r="F957" s="189" t="s">
        <v>1836</v>
      </c>
      <c r="G957" s="192" t="s">
        <v>2142</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
      <c r="A958" s="197" t="str">
        <f t="shared" si="192"/>
        <v>Industry</v>
      </c>
      <c r="B958" s="197" t="str">
        <f t="shared" si="192"/>
        <v>Electrification + Hydrogen</v>
      </c>
      <c r="C958" s="197" t="str">
        <f t="shared" si="192"/>
        <v>Fraction of Industrial Fuel Use Shifted to Other Fuels</v>
      </c>
      <c r="D958" s="199" t="s">
        <v>2112</v>
      </c>
      <c r="E958" s="192" t="s">
        <v>821</v>
      </c>
      <c r="F958" s="189" t="s">
        <v>1836</v>
      </c>
      <c r="G958" s="192" t="s">
        <v>2141</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
      <c r="A959" s="197" t="str">
        <f t="shared" si="192"/>
        <v>Industry</v>
      </c>
      <c r="B959" s="197" t="str">
        <f t="shared" si="192"/>
        <v>Electrification + Hydrogen</v>
      </c>
      <c r="C959" s="197" t="str">
        <f t="shared" si="192"/>
        <v>Fraction of Industrial Fuel Use Shifted to Other Fuels</v>
      </c>
      <c r="D959" s="199" t="s">
        <v>2112</v>
      </c>
      <c r="E959" s="192" t="s">
        <v>823</v>
      </c>
      <c r="F959" s="189" t="s">
        <v>1836</v>
      </c>
      <c r="G959" s="192" t="s">
        <v>2139</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
      <c r="A960" s="197" t="str">
        <f t="shared" si="192"/>
        <v>Industry</v>
      </c>
      <c r="B960" s="197" t="str">
        <f t="shared" si="192"/>
        <v>Electrification + Hydrogen</v>
      </c>
      <c r="C960" s="197" t="str">
        <f t="shared" si="192"/>
        <v>Fraction of Industrial Fuel Use Shifted to Other Fuels</v>
      </c>
      <c r="D960" s="199" t="s">
        <v>2111</v>
      </c>
      <c r="E960" s="192" t="s">
        <v>800</v>
      </c>
      <c r="F960" s="189" t="s">
        <v>2161</v>
      </c>
      <c r="G960" s="192" t="s">
        <v>2149</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
      <c r="A961" s="197" t="str">
        <f t="shared" ref="A961:C980" si="196">A$860</f>
        <v>Industry</v>
      </c>
      <c r="B961" s="197" t="str">
        <f t="shared" si="196"/>
        <v>Electrification + Hydrogen</v>
      </c>
      <c r="C961" s="197" t="str">
        <f t="shared" si="196"/>
        <v>Fraction of Industrial Fuel Use Shifted to Other Fuels</v>
      </c>
      <c r="D961" s="199" t="s">
        <v>2111</v>
      </c>
      <c r="E961" s="192" t="s">
        <v>807</v>
      </c>
      <c r="F961" s="189" t="s">
        <v>2161</v>
      </c>
      <c r="G961" s="192" t="s">
        <v>2148</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
      <c r="A962" s="197" t="str">
        <f t="shared" si="196"/>
        <v>Industry</v>
      </c>
      <c r="B962" s="197" t="str">
        <f t="shared" si="196"/>
        <v>Electrification + Hydrogen</v>
      </c>
      <c r="C962" s="197" t="str">
        <f t="shared" si="196"/>
        <v>Fraction of Industrial Fuel Use Shifted to Other Fuels</v>
      </c>
      <c r="D962" s="199" t="s">
        <v>2111</v>
      </c>
      <c r="E962" s="192" t="s">
        <v>809</v>
      </c>
      <c r="F962" s="189" t="s">
        <v>2161</v>
      </c>
      <c r="G962" s="192" t="s">
        <v>2147</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
      <c r="A963" s="197" t="str">
        <f t="shared" si="196"/>
        <v>Industry</v>
      </c>
      <c r="B963" s="197" t="str">
        <f t="shared" si="196"/>
        <v>Electrification + Hydrogen</v>
      </c>
      <c r="C963" s="197" t="str">
        <f t="shared" si="196"/>
        <v>Fraction of Industrial Fuel Use Shifted to Other Fuels</v>
      </c>
      <c r="D963" s="199" t="s">
        <v>2111</v>
      </c>
      <c r="E963" s="192" t="s">
        <v>811</v>
      </c>
      <c r="F963" s="189" t="s">
        <v>2161</v>
      </c>
      <c r="G963" s="192" t="s">
        <v>2146</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
      <c r="A964" s="197" t="str">
        <f t="shared" si="196"/>
        <v>Industry</v>
      </c>
      <c r="B964" s="197" t="str">
        <f t="shared" si="196"/>
        <v>Electrification + Hydrogen</v>
      </c>
      <c r="C964" s="197" t="str">
        <f t="shared" si="196"/>
        <v>Fraction of Industrial Fuel Use Shifted to Other Fuels</v>
      </c>
      <c r="D964" s="199" t="s">
        <v>2111</v>
      </c>
      <c r="E964" s="192" t="s">
        <v>813</v>
      </c>
      <c r="F964" s="189" t="s">
        <v>2161</v>
      </c>
      <c r="G964" s="192" t="s">
        <v>2145</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
      <c r="A965" s="197" t="str">
        <f t="shared" si="196"/>
        <v>Industry</v>
      </c>
      <c r="B965" s="197" t="str">
        <f t="shared" si="196"/>
        <v>Electrification + Hydrogen</v>
      </c>
      <c r="C965" s="197" t="str">
        <f t="shared" si="196"/>
        <v>Fraction of Industrial Fuel Use Shifted to Other Fuels</v>
      </c>
      <c r="D965" s="199" t="s">
        <v>2111</v>
      </c>
      <c r="E965" s="192" t="s">
        <v>815</v>
      </c>
      <c r="F965" s="189" t="s">
        <v>2161</v>
      </c>
      <c r="G965" s="192" t="s">
        <v>2144</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
      <c r="A966" s="197" t="str">
        <f t="shared" si="196"/>
        <v>Industry</v>
      </c>
      <c r="B966" s="197" t="str">
        <f t="shared" si="196"/>
        <v>Electrification + Hydrogen</v>
      </c>
      <c r="C966" s="197" t="str">
        <f t="shared" si="196"/>
        <v>Fraction of Industrial Fuel Use Shifted to Other Fuels</v>
      </c>
      <c r="D966" s="199" t="s">
        <v>2111</v>
      </c>
      <c r="E966" s="192" t="s">
        <v>817</v>
      </c>
      <c r="F966" s="189" t="s">
        <v>2161</v>
      </c>
      <c r="G966" s="192" t="s">
        <v>2143</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
      <c r="A967" s="197" t="str">
        <f t="shared" si="196"/>
        <v>Industry</v>
      </c>
      <c r="B967" s="197" t="str">
        <f t="shared" si="196"/>
        <v>Electrification + Hydrogen</v>
      </c>
      <c r="C967" s="197" t="str">
        <f t="shared" si="196"/>
        <v>Fraction of Industrial Fuel Use Shifted to Other Fuels</v>
      </c>
      <c r="D967" s="199" t="s">
        <v>2111</v>
      </c>
      <c r="E967" s="192" t="s">
        <v>819</v>
      </c>
      <c r="F967" s="189" t="s">
        <v>2161</v>
      </c>
      <c r="G967" s="192" t="s">
        <v>2142</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
      <c r="A968" s="197" t="str">
        <f t="shared" si="196"/>
        <v>Industry</v>
      </c>
      <c r="B968" s="197" t="str">
        <f t="shared" si="196"/>
        <v>Electrification + Hydrogen</v>
      </c>
      <c r="C968" s="197" t="str">
        <f t="shared" si="196"/>
        <v>Fraction of Industrial Fuel Use Shifted to Other Fuels</v>
      </c>
      <c r="D968" s="199" t="s">
        <v>2111</v>
      </c>
      <c r="E968" s="192" t="s">
        <v>821</v>
      </c>
      <c r="F968" s="189" t="s">
        <v>2161</v>
      </c>
      <c r="G968" s="192" t="s">
        <v>2141</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
      <c r="A969" s="197" t="str">
        <f t="shared" si="196"/>
        <v>Industry</v>
      </c>
      <c r="B969" s="197" t="str">
        <f t="shared" si="196"/>
        <v>Electrification + Hydrogen</v>
      </c>
      <c r="C969" s="197" t="str">
        <f t="shared" si="196"/>
        <v>Fraction of Industrial Fuel Use Shifted to Other Fuels</v>
      </c>
      <c r="D969" s="199" t="s">
        <v>2111</v>
      </c>
      <c r="E969" s="192" t="s">
        <v>823</v>
      </c>
      <c r="F969" s="189" t="s">
        <v>2161</v>
      </c>
      <c r="G969" s="192" t="s">
        <v>2139</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
      <c r="A970" s="197" t="str">
        <f t="shared" si="196"/>
        <v>Industry</v>
      </c>
      <c r="B970" s="197" t="str">
        <f t="shared" si="196"/>
        <v>Electrification + Hydrogen</v>
      </c>
      <c r="C970" s="197" t="str">
        <f t="shared" si="196"/>
        <v>Fraction of Industrial Fuel Use Shifted to Other Fuels</v>
      </c>
      <c r="D970" s="199" t="s">
        <v>2109</v>
      </c>
      <c r="E970" s="192" t="s">
        <v>800</v>
      </c>
      <c r="F970" s="189" t="s">
        <v>2160</v>
      </c>
      <c r="G970" s="192" t="s">
        <v>2149</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
      <c r="A971" s="197" t="str">
        <f t="shared" si="196"/>
        <v>Industry</v>
      </c>
      <c r="B971" s="197" t="str">
        <f t="shared" si="196"/>
        <v>Electrification + Hydrogen</v>
      </c>
      <c r="C971" s="197" t="str">
        <f t="shared" si="196"/>
        <v>Fraction of Industrial Fuel Use Shifted to Other Fuels</v>
      </c>
      <c r="D971" s="199" t="s">
        <v>2109</v>
      </c>
      <c r="E971" s="192" t="s">
        <v>807</v>
      </c>
      <c r="F971" s="189" t="s">
        <v>2160</v>
      </c>
      <c r="G971" s="192" t="s">
        <v>2148</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
      <c r="A972" s="197" t="str">
        <f t="shared" si="196"/>
        <v>Industry</v>
      </c>
      <c r="B972" s="197" t="str">
        <f t="shared" si="196"/>
        <v>Electrification + Hydrogen</v>
      </c>
      <c r="C972" s="197" t="str">
        <f t="shared" si="196"/>
        <v>Fraction of Industrial Fuel Use Shifted to Other Fuels</v>
      </c>
      <c r="D972" s="199" t="s">
        <v>2109</v>
      </c>
      <c r="E972" s="192" t="s">
        <v>809</v>
      </c>
      <c r="F972" s="189" t="s">
        <v>2160</v>
      </c>
      <c r="G972" s="192" t="s">
        <v>2147</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
      <c r="A973" s="197" t="str">
        <f t="shared" si="196"/>
        <v>Industry</v>
      </c>
      <c r="B973" s="197" t="str">
        <f t="shared" si="196"/>
        <v>Electrification + Hydrogen</v>
      </c>
      <c r="C973" s="197" t="str">
        <f t="shared" si="196"/>
        <v>Fraction of Industrial Fuel Use Shifted to Other Fuels</v>
      </c>
      <c r="D973" s="199" t="s">
        <v>2109</v>
      </c>
      <c r="E973" s="192" t="s">
        <v>811</v>
      </c>
      <c r="F973" s="189" t="s">
        <v>2160</v>
      </c>
      <c r="G973" s="192" t="s">
        <v>2146</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
      <c r="A974" s="197" t="str">
        <f t="shared" si="196"/>
        <v>Industry</v>
      </c>
      <c r="B974" s="197" t="str">
        <f t="shared" si="196"/>
        <v>Electrification + Hydrogen</v>
      </c>
      <c r="C974" s="197" t="str">
        <f t="shared" si="196"/>
        <v>Fraction of Industrial Fuel Use Shifted to Other Fuels</v>
      </c>
      <c r="D974" s="199" t="s">
        <v>2109</v>
      </c>
      <c r="E974" s="192" t="s">
        <v>813</v>
      </c>
      <c r="F974" s="189" t="s">
        <v>2160</v>
      </c>
      <c r="G974" s="192" t="s">
        <v>2145</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
      <c r="A975" s="197" t="str">
        <f t="shared" si="196"/>
        <v>Industry</v>
      </c>
      <c r="B975" s="197" t="str">
        <f t="shared" si="196"/>
        <v>Electrification + Hydrogen</v>
      </c>
      <c r="C975" s="197" t="str">
        <f t="shared" si="196"/>
        <v>Fraction of Industrial Fuel Use Shifted to Other Fuels</v>
      </c>
      <c r="D975" s="199" t="s">
        <v>2109</v>
      </c>
      <c r="E975" s="192" t="s">
        <v>815</v>
      </c>
      <c r="F975" s="189" t="s">
        <v>2160</v>
      </c>
      <c r="G975" s="192" t="s">
        <v>2144</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
      <c r="A976" s="197" t="str">
        <f t="shared" si="196"/>
        <v>Industry</v>
      </c>
      <c r="B976" s="197" t="str">
        <f t="shared" si="196"/>
        <v>Electrification + Hydrogen</v>
      </c>
      <c r="C976" s="197" t="str">
        <f t="shared" si="196"/>
        <v>Fraction of Industrial Fuel Use Shifted to Other Fuels</v>
      </c>
      <c r="D976" s="199" t="s">
        <v>2109</v>
      </c>
      <c r="E976" s="192" t="s">
        <v>817</v>
      </c>
      <c r="F976" s="189" t="s">
        <v>2160</v>
      </c>
      <c r="G976" s="192" t="s">
        <v>2143</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
      <c r="A977" s="197" t="str">
        <f t="shared" si="196"/>
        <v>Industry</v>
      </c>
      <c r="B977" s="197" t="str">
        <f t="shared" si="196"/>
        <v>Electrification + Hydrogen</v>
      </c>
      <c r="C977" s="197" t="str">
        <f t="shared" si="196"/>
        <v>Fraction of Industrial Fuel Use Shifted to Other Fuels</v>
      </c>
      <c r="D977" s="199" t="s">
        <v>2109</v>
      </c>
      <c r="E977" s="192" t="s">
        <v>819</v>
      </c>
      <c r="F977" s="189" t="s">
        <v>2160</v>
      </c>
      <c r="G977" s="192" t="s">
        <v>2142</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
      <c r="A978" s="197" t="str">
        <f t="shared" si="196"/>
        <v>Industry</v>
      </c>
      <c r="B978" s="197" t="str">
        <f t="shared" si="196"/>
        <v>Electrification + Hydrogen</v>
      </c>
      <c r="C978" s="197" t="str">
        <f t="shared" si="196"/>
        <v>Fraction of Industrial Fuel Use Shifted to Other Fuels</v>
      </c>
      <c r="D978" s="199" t="s">
        <v>2109</v>
      </c>
      <c r="E978" s="192" t="s">
        <v>821</v>
      </c>
      <c r="F978" s="189" t="s">
        <v>2160</v>
      </c>
      <c r="G978" s="192" t="s">
        <v>2141</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
      <c r="A979" s="197" t="str">
        <f t="shared" si="196"/>
        <v>Industry</v>
      </c>
      <c r="B979" s="197" t="str">
        <f t="shared" si="196"/>
        <v>Electrification + Hydrogen</v>
      </c>
      <c r="C979" s="197" t="str">
        <f t="shared" si="196"/>
        <v>Fraction of Industrial Fuel Use Shifted to Other Fuels</v>
      </c>
      <c r="D979" s="199" t="s">
        <v>2109</v>
      </c>
      <c r="E979" s="192" t="s">
        <v>823</v>
      </c>
      <c r="F979" s="189" t="s">
        <v>2160</v>
      </c>
      <c r="G979" s="192" t="s">
        <v>2139</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
      <c r="A980" s="197" t="str">
        <f t="shared" si="196"/>
        <v>Industry</v>
      </c>
      <c r="B980" s="197" t="str">
        <f t="shared" si="196"/>
        <v>Electrification + Hydrogen</v>
      </c>
      <c r="C980" s="197" t="str">
        <f t="shared" si="196"/>
        <v>Fraction of Industrial Fuel Use Shifted to Other Fuels</v>
      </c>
      <c r="D980" s="199" t="s">
        <v>2107</v>
      </c>
      <c r="E980" s="192" t="s">
        <v>800</v>
      </c>
      <c r="F980" s="189" t="s">
        <v>2159</v>
      </c>
      <c r="G980" s="192" t="s">
        <v>2149</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
      <c r="A981" s="197" t="str">
        <f t="shared" ref="A981:C1000" si="200">A$860</f>
        <v>Industry</v>
      </c>
      <c r="B981" s="197" t="str">
        <f t="shared" si="200"/>
        <v>Electrification + Hydrogen</v>
      </c>
      <c r="C981" s="197" t="str">
        <f t="shared" si="200"/>
        <v>Fraction of Industrial Fuel Use Shifted to Other Fuels</v>
      </c>
      <c r="D981" s="199" t="s">
        <v>2107</v>
      </c>
      <c r="E981" s="192" t="s">
        <v>807</v>
      </c>
      <c r="F981" s="189" t="s">
        <v>2159</v>
      </c>
      <c r="G981" s="192" t="s">
        <v>2148</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
      <c r="A982" s="197" t="str">
        <f t="shared" si="200"/>
        <v>Industry</v>
      </c>
      <c r="B982" s="197" t="str">
        <f t="shared" si="200"/>
        <v>Electrification + Hydrogen</v>
      </c>
      <c r="C982" s="197" t="str">
        <f t="shared" si="200"/>
        <v>Fraction of Industrial Fuel Use Shifted to Other Fuels</v>
      </c>
      <c r="D982" s="199" t="s">
        <v>2107</v>
      </c>
      <c r="E982" s="192" t="s">
        <v>809</v>
      </c>
      <c r="F982" s="189" t="s">
        <v>2159</v>
      </c>
      <c r="G982" s="192" t="s">
        <v>2147</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
      <c r="A983" s="197" t="str">
        <f t="shared" si="200"/>
        <v>Industry</v>
      </c>
      <c r="B983" s="197" t="str">
        <f t="shared" si="200"/>
        <v>Electrification + Hydrogen</v>
      </c>
      <c r="C983" s="197" t="str">
        <f t="shared" si="200"/>
        <v>Fraction of Industrial Fuel Use Shifted to Other Fuels</v>
      </c>
      <c r="D983" s="199" t="s">
        <v>2107</v>
      </c>
      <c r="E983" s="192" t="s">
        <v>811</v>
      </c>
      <c r="F983" s="189" t="s">
        <v>2159</v>
      </c>
      <c r="G983" s="192" t="s">
        <v>2146</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
      <c r="A984" s="197" t="str">
        <f t="shared" si="200"/>
        <v>Industry</v>
      </c>
      <c r="B984" s="197" t="str">
        <f t="shared" si="200"/>
        <v>Electrification + Hydrogen</v>
      </c>
      <c r="C984" s="197" t="str">
        <f t="shared" si="200"/>
        <v>Fraction of Industrial Fuel Use Shifted to Other Fuels</v>
      </c>
      <c r="D984" s="199" t="s">
        <v>2107</v>
      </c>
      <c r="E984" s="192" t="s">
        <v>813</v>
      </c>
      <c r="F984" s="189" t="s">
        <v>2159</v>
      </c>
      <c r="G984" s="192" t="s">
        <v>2145</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
      <c r="A985" s="197" t="str">
        <f t="shared" si="200"/>
        <v>Industry</v>
      </c>
      <c r="B985" s="197" t="str">
        <f t="shared" si="200"/>
        <v>Electrification + Hydrogen</v>
      </c>
      <c r="C985" s="197" t="str">
        <f t="shared" si="200"/>
        <v>Fraction of Industrial Fuel Use Shifted to Other Fuels</v>
      </c>
      <c r="D985" s="199" t="s">
        <v>2107</v>
      </c>
      <c r="E985" s="192" t="s">
        <v>815</v>
      </c>
      <c r="F985" s="189" t="s">
        <v>2159</v>
      </c>
      <c r="G985" s="192" t="s">
        <v>2144</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
      <c r="A986" s="197" t="str">
        <f t="shared" si="200"/>
        <v>Industry</v>
      </c>
      <c r="B986" s="197" t="str">
        <f t="shared" si="200"/>
        <v>Electrification + Hydrogen</v>
      </c>
      <c r="C986" s="197" t="str">
        <f t="shared" si="200"/>
        <v>Fraction of Industrial Fuel Use Shifted to Other Fuels</v>
      </c>
      <c r="D986" s="199" t="s">
        <v>2107</v>
      </c>
      <c r="E986" s="192" t="s">
        <v>817</v>
      </c>
      <c r="F986" s="189" t="s">
        <v>2159</v>
      </c>
      <c r="G986" s="192" t="s">
        <v>2143</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
      <c r="A987" s="197" t="str">
        <f t="shared" si="200"/>
        <v>Industry</v>
      </c>
      <c r="B987" s="197" t="str">
        <f t="shared" si="200"/>
        <v>Electrification + Hydrogen</v>
      </c>
      <c r="C987" s="197" t="str">
        <f t="shared" si="200"/>
        <v>Fraction of Industrial Fuel Use Shifted to Other Fuels</v>
      </c>
      <c r="D987" s="199" t="s">
        <v>2107</v>
      </c>
      <c r="E987" s="192" t="s">
        <v>819</v>
      </c>
      <c r="F987" s="189" t="s">
        <v>2159</v>
      </c>
      <c r="G987" s="192" t="s">
        <v>2142</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
      <c r="A988" s="197" t="str">
        <f t="shared" si="200"/>
        <v>Industry</v>
      </c>
      <c r="B988" s="197" t="str">
        <f t="shared" si="200"/>
        <v>Electrification + Hydrogen</v>
      </c>
      <c r="C988" s="197" t="str">
        <f t="shared" si="200"/>
        <v>Fraction of Industrial Fuel Use Shifted to Other Fuels</v>
      </c>
      <c r="D988" s="199" t="s">
        <v>2107</v>
      </c>
      <c r="E988" s="192" t="s">
        <v>821</v>
      </c>
      <c r="F988" s="189" t="s">
        <v>2159</v>
      </c>
      <c r="G988" s="192" t="s">
        <v>2141</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
      <c r="A989" s="197" t="str">
        <f t="shared" si="200"/>
        <v>Industry</v>
      </c>
      <c r="B989" s="197" t="str">
        <f t="shared" si="200"/>
        <v>Electrification + Hydrogen</v>
      </c>
      <c r="C989" s="197" t="str">
        <f t="shared" si="200"/>
        <v>Fraction of Industrial Fuel Use Shifted to Other Fuels</v>
      </c>
      <c r="D989" s="199" t="s">
        <v>2107</v>
      </c>
      <c r="E989" s="192" t="s">
        <v>823</v>
      </c>
      <c r="F989" s="189" t="s">
        <v>2159</v>
      </c>
      <c r="G989" s="192" t="s">
        <v>2139</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
      <c r="A990" s="197" t="str">
        <f t="shared" si="200"/>
        <v>Industry</v>
      </c>
      <c r="B990" s="197" t="str">
        <f t="shared" si="200"/>
        <v>Electrification + Hydrogen</v>
      </c>
      <c r="C990" s="197" t="str">
        <f t="shared" si="200"/>
        <v>Fraction of Industrial Fuel Use Shifted to Other Fuels</v>
      </c>
      <c r="D990" s="199" t="s">
        <v>2105</v>
      </c>
      <c r="E990" s="192" t="s">
        <v>800</v>
      </c>
      <c r="F990" s="189" t="s">
        <v>1837</v>
      </c>
      <c r="G990" s="192" t="s">
        <v>2149</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
      <c r="A991" s="197" t="str">
        <f t="shared" si="200"/>
        <v>Industry</v>
      </c>
      <c r="B991" s="197" t="str">
        <f t="shared" si="200"/>
        <v>Electrification + Hydrogen</v>
      </c>
      <c r="C991" s="197" t="str">
        <f t="shared" si="200"/>
        <v>Fraction of Industrial Fuel Use Shifted to Other Fuels</v>
      </c>
      <c r="D991" s="199" t="s">
        <v>2105</v>
      </c>
      <c r="E991" s="192" t="s">
        <v>807</v>
      </c>
      <c r="F991" s="189" t="s">
        <v>1837</v>
      </c>
      <c r="G991" s="192" t="s">
        <v>2148</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
      <c r="A992" s="197" t="str">
        <f t="shared" si="200"/>
        <v>Industry</v>
      </c>
      <c r="B992" s="197" t="str">
        <f t="shared" si="200"/>
        <v>Electrification + Hydrogen</v>
      </c>
      <c r="C992" s="197" t="str">
        <f t="shared" si="200"/>
        <v>Fraction of Industrial Fuel Use Shifted to Other Fuels</v>
      </c>
      <c r="D992" s="199" t="s">
        <v>2105</v>
      </c>
      <c r="E992" s="192" t="s">
        <v>809</v>
      </c>
      <c r="F992" s="189" t="s">
        <v>1837</v>
      </c>
      <c r="G992" s="192" t="s">
        <v>2147</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
      <c r="A993" s="197" t="str">
        <f t="shared" si="200"/>
        <v>Industry</v>
      </c>
      <c r="B993" s="197" t="str">
        <f t="shared" si="200"/>
        <v>Electrification + Hydrogen</v>
      </c>
      <c r="C993" s="197" t="str">
        <f t="shared" si="200"/>
        <v>Fraction of Industrial Fuel Use Shifted to Other Fuels</v>
      </c>
      <c r="D993" s="199" t="s">
        <v>2105</v>
      </c>
      <c r="E993" s="192" t="s">
        <v>811</v>
      </c>
      <c r="F993" s="189" t="s">
        <v>1837</v>
      </c>
      <c r="G993" s="192" t="s">
        <v>2146</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
      <c r="A994" s="197" t="str">
        <f t="shared" si="200"/>
        <v>Industry</v>
      </c>
      <c r="B994" s="197" t="str">
        <f t="shared" si="200"/>
        <v>Electrification + Hydrogen</v>
      </c>
      <c r="C994" s="197" t="str">
        <f t="shared" si="200"/>
        <v>Fraction of Industrial Fuel Use Shifted to Other Fuels</v>
      </c>
      <c r="D994" s="199" t="s">
        <v>2105</v>
      </c>
      <c r="E994" s="192" t="s">
        <v>813</v>
      </c>
      <c r="F994" s="189" t="s">
        <v>1837</v>
      </c>
      <c r="G994" s="192" t="s">
        <v>2145</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
      <c r="A995" s="197" t="str">
        <f t="shared" si="200"/>
        <v>Industry</v>
      </c>
      <c r="B995" s="197" t="str">
        <f t="shared" si="200"/>
        <v>Electrification + Hydrogen</v>
      </c>
      <c r="C995" s="197" t="str">
        <f t="shared" si="200"/>
        <v>Fraction of Industrial Fuel Use Shifted to Other Fuels</v>
      </c>
      <c r="D995" s="199" t="s">
        <v>2105</v>
      </c>
      <c r="E995" s="192" t="s">
        <v>815</v>
      </c>
      <c r="F995" s="189" t="s">
        <v>1837</v>
      </c>
      <c r="G995" s="192" t="s">
        <v>2144</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
      <c r="A996" s="197" t="str">
        <f t="shared" si="200"/>
        <v>Industry</v>
      </c>
      <c r="B996" s="197" t="str">
        <f t="shared" si="200"/>
        <v>Electrification + Hydrogen</v>
      </c>
      <c r="C996" s="197" t="str">
        <f t="shared" si="200"/>
        <v>Fraction of Industrial Fuel Use Shifted to Other Fuels</v>
      </c>
      <c r="D996" s="199" t="s">
        <v>2105</v>
      </c>
      <c r="E996" s="192" t="s">
        <v>817</v>
      </c>
      <c r="F996" s="189" t="s">
        <v>1837</v>
      </c>
      <c r="G996" s="192" t="s">
        <v>2143</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
      <c r="A997" s="197" t="str">
        <f t="shared" si="200"/>
        <v>Industry</v>
      </c>
      <c r="B997" s="197" t="str">
        <f t="shared" si="200"/>
        <v>Electrification + Hydrogen</v>
      </c>
      <c r="C997" s="197" t="str">
        <f t="shared" si="200"/>
        <v>Fraction of Industrial Fuel Use Shifted to Other Fuels</v>
      </c>
      <c r="D997" s="199" t="s">
        <v>2105</v>
      </c>
      <c r="E997" s="192" t="s">
        <v>819</v>
      </c>
      <c r="F997" s="189" t="s">
        <v>1837</v>
      </c>
      <c r="G997" s="192" t="s">
        <v>2142</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
      <c r="A998" s="197" t="str">
        <f t="shared" si="200"/>
        <v>Industry</v>
      </c>
      <c r="B998" s="197" t="str">
        <f t="shared" si="200"/>
        <v>Electrification + Hydrogen</v>
      </c>
      <c r="C998" s="197" t="str">
        <f t="shared" si="200"/>
        <v>Fraction of Industrial Fuel Use Shifted to Other Fuels</v>
      </c>
      <c r="D998" s="199" t="s">
        <v>2105</v>
      </c>
      <c r="E998" s="192" t="s">
        <v>821</v>
      </c>
      <c r="F998" s="189" t="s">
        <v>1837</v>
      </c>
      <c r="G998" s="192" t="s">
        <v>2141</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
      <c r="A999" s="197" t="str">
        <f t="shared" si="200"/>
        <v>Industry</v>
      </c>
      <c r="B999" s="197" t="str">
        <f t="shared" si="200"/>
        <v>Electrification + Hydrogen</v>
      </c>
      <c r="C999" s="197" t="str">
        <f t="shared" si="200"/>
        <v>Fraction of Industrial Fuel Use Shifted to Other Fuels</v>
      </c>
      <c r="D999" s="199" t="s">
        <v>2105</v>
      </c>
      <c r="E999" s="192" t="s">
        <v>823</v>
      </c>
      <c r="F999" s="189" t="s">
        <v>1837</v>
      </c>
      <c r="G999" s="192" t="s">
        <v>2139</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
      <c r="A1000" s="197" t="str">
        <f t="shared" si="200"/>
        <v>Industry</v>
      </c>
      <c r="B1000" s="197" t="str">
        <f t="shared" si="200"/>
        <v>Electrification + Hydrogen</v>
      </c>
      <c r="C1000" s="197" t="str">
        <f t="shared" si="200"/>
        <v>Fraction of Industrial Fuel Use Shifted to Other Fuels</v>
      </c>
      <c r="D1000" s="199" t="s">
        <v>2104</v>
      </c>
      <c r="E1000" s="192" t="s">
        <v>800</v>
      </c>
      <c r="F1000" s="189" t="s">
        <v>2158</v>
      </c>
      <c r="G1000" s="192" t="s">
        <v>2149</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
      <c r="A1001" s="197" t="str">
        <f t="shared" ref="A1001:C1020" si="204">A$860</f>
        <v>Industry</v>
      </c>
      <c r="B1001" s="197" t="str">
        <f t="shared" si="204"/>
        <v>Electrification + Hydrogen</v>
      </c>
      <c r="C1001" s="197" t="str">
        <f t="shared" si="204"/>
        <v>Fraction of Industrial Fuel Use Shifted to Other Fuels</v>
      </c>
      <c r="D1001" s="199" t="s">
        <v>2104</v>
      </c>
      <c r="E1001" s="192" t="s">
        <v>807</v>
      </c>
      <c r="F1001" s="189" t="s">
        <v>2158</v>
      </c>
      <c r="G1001" s="192" t="s">
        <v>2148</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
      <c r="A1002" s="197" t="str">
        <f t="shared" si="204"/>
        <v>Industry</v>
      </c>
      <c r="B1002" s="197" t="str">
        <f t="shared" si="204"/>
        <v>Electrification + Hydrogen</v>
      </c>
      <c r="C1002" s="197" t="str">
        <f t="shared" si="204"/>
        <v>Fraction of Industrial Fuel Use Shifted to Other Fuels</v>
      </c>
      <c r="D1002" s="199" t="s">
        <v>2104</v>
      </c>
      <c r="E1002" s="192" t="s">
        <v>809</v>
      </c>
      <c r="F1002" s="189" t="s">
        <v>2158</v>
      </c>
      <c r="G1002" s="192" t="s">
        <v>2147</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
      <c r="A1003" s="197" t="str">
        <f t="shared" si="204"/>
        <v>Industry</v>
      </c>
      <c r="B1003" s="197" t="str">
        <f t="shared" si="204"/>
        <v>Electrification + Hydrogen</v>
      </c>
      <c r="C1003" s="197" t="str">
        <f t="shared" si="204"/>
        <v>Fraction of Industrial Fuel Use Shifted to Other Fuels</v>
      </c>
      <c r="D1003" s="199" t="s">
        <v>2104</v>
      </c>
      <c r="E1003" s="192" t="s">
        <v>811</v>
      </c>
      <c r="F1003" s="189" t="s">
        <v>2158</v>
      </c>
      <c r="G1003" s="192" t="s">
        <v>2146</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
      <c r="A1004" s="197" t="str">
        <f t="shared" si="204"/>
        <v>Industry</v>
      </c>
      <c r="B1004" s="197" t="str">
        <f t="shared" si="204"/>
        <v>Electrification + Hydrogen</v>
      </c>
      <c r="C1004" s="197" t="str">
        <f t="shared" si="204"/>
        <v>Fraction of Industrial Fuel Use Shifted to Other Fuels</v>
      </c>
      <c r="D1004" s="199" t="s">
        <v>2104</v>
      </c>
      <c r="E1004" s="192" t="s">
        <v>813</v>
      </c>
      <c r="F1004" s="189" t="s">
        <v>2158</v>
      </c>
      <c r="G1004" s="192" t="s">
        <v>2145</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
      <c r="A1005" s="197" t="str">
        <f t="shared" si="204"/>
        <v>Industry</v>
      </c>
      <c r="B1005" s="197" t="str">
        <f t="shared" si="204"/>
        <v>Electrification + Hydrogen</v>
      </c>
      <c r="C1005" s="197" t="str">
        <f t="shared" si="204"/>
        <v>Fraction of Industrial Fuel Use Shifted to Other Fuels</v>
      </c>
      <c r="D1005" s="199" t="s">
        <v>2104</v>
      </c>
      <c r="E1005" s="192" t="s">
        <v>815</v>
      </c>
      <c r="F1005" s="189" t="s">
        <v>2158</v>
      </c>
      <c r="G1005" s="192" t="s">
        <v>2144</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
      <c r="A1006" s="197" t="str">
        <f t="shared" si="204"/>
        <v>Industry</v>
      </c>
      <c r="B1006" s="197" t="str">
        <f t="shared" si="204"/>
        <v>Electrification + Hydrogen</v>
      </c>
      <c r="C1006" s="197" t="str">
        <f t="shared" si="204"/>
        <v>Fraction of Industrial Fuel Use Shifted to Other Fuels</v>
      </c>
      <c r="D1006" s="199" t="s">
        <v>2104</v>
      </c>
      <c r="E1006" s="192" t="s">
        <v>817</v>
      </c>
      <c r="F1006" s="189" t="s">
        <v>2158</v>
      </c>
      <c r="G1006" s="192" t="s">
        <v>2143</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
      <c r="A1007" s="197" t="str">
        <f t="shared" si="204"/>
        <v>Industry</v>
      </c>
      <c r="B1007" s="197" t="str">
        <f t="shared" si="204"/>
        <v>Electrification + Hydrogen</v>
      </c>
      <c r="C1007" s="197" t="str">
        <f t="shared" si="204"/>
        <v>Fraction of Industrial Fuel Use Shifted to Other Fuels</v>
      </c>
      <c r="D1007" s="199" t="s">
        <v>2104</v>
      </c>
      <c r="E1007" s="192" t="s">
        <v>819</v>
      </c>
      <c r="F1007" s="189" t="s">
        <v>2158</v>
      </c>
      <c r="G1007" s="192" t="s">
        <v>2142</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
      <c r="A1008" s="197" t="str">
        <f t="shared" si="204"/>
        <v>Industry</v>
      </c>
      <c r="B1008" s="197" t="str">
        <f t="shared" si="204"/>
        <v>Electrification + Hydrogen</v>
      </c>
      <c r="C1008" s="197" t="str">
        <f t="shared" si="204"/>
        <v>Fraction of Industrial Fuel Use Shifted to Other Fuels</v>
      </c>
      <c r="D1008" s="199" t="s">
        <v>2104</v>
      </c>
      <c r="E1008" s="192" t="s">
        <v>821</v>
      </c>
      <c r="F1008" s="189" t="s">
        <v>2158</v>
      </c>
      <c r="G1008" s="192" t="s">
        <v>2141</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
      <c r="A1009" s="197" t="str">
        <f t="shared" si="204"/>
        <v>Industry</v>
      </c>
      <c r="B1009" s="197" t="str">
        <f t="shared" si="204"/>
        <v>Electrification + Hydrogen</v>
      </c>
      <c r="C1009" s="197" t="str">
        <f t="shared" si="204"/>
        <v>Fraction of Industrial Fuel Use Shifted to Other Fuels</v>
      </c>
      <c r="D1009" s="199" t="s">
        <v>2104</v>
      </c>
      <c r="E1009" s="192" t="s">
        <v>823</v>
      </c>
      <c r="F1009" s="189" t="s">
        <v>2158</v>
      </c>
      <c r="G1009" s="192" t="s">
        <v>2139</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
      <c r="A1010" s="197" t="str">
        <f t="shared" si="204"/>
        <v>Industry</v>
      </c>
      <c r="B1010" s="197" t="str">
        <f t="shared" si="204"/>
        <v>Electrification + Hydrogen</v>
      </c>
      <c r="C1010" s="197" t="str">
        <f t="shared" si="204"/>
        <v>Fraction of Industrial Fuel Use Shifted to Other Fuels</v>
      </c>
      <c r="D1010" s="199" t="s">
        <v>2102</v>
      </c>
      <c r="E1010" s="192" t="s">
        <v>800</v>
      </c>
      <c r="F1010" s="189" t="s">
        <v>2157</v>
      </c>
      <c r="G1010" s="192" t="s">
        <v>2149</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
      <c r="A1011" s="197" t="str">
        <f t="shared" si="204"/>
        <v>Industry</v>
      </c>
      <c r="B1011" s="197" t="str">
        <f t="shared" si="204"/>
        <v>Electrification + Hydrogen</v>
      </c>
      <c r="C1011" s="197" t="str">
        <f t="shared" si="204"/>
        <v>Fraction of Industrial Fuel Use Shifted to Other Fuels</v>
      </c>
      <c r="D1011" s="199" t="s">
        <v>2102</v>
      </c>
      <c r="E1011" s="192" t="s">
        <v>807</v>
      </c>
      <c r="F1011" s="189" t="s">
        <v>2157</v>
      </c>
      <c r="G1011" s="192" t="s">
        <v>2148</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
      <c r="A1012" s="197" t="str">
        <f t="shared" si="204"/>
        <v>Industry</v>
      </c>
      <c r="B1012" s="197" t="str">
        <f t="shared" si="204"/>
        <v>Electrification + Hydrogen</v>
      </c>
      <c r="C1012" s="197" t="str">
        <f t="shared" si="204"/>
        <v>Fraction of Industrial Fuel Use Shifted to Other Fuels</v>
      </c>
      <c r="D1012" s="199" t="s">
        <v>2102</v>
      </c>
      <c r="E1012" s="192" t="s">
        <v>809</v>
      </c>
      <c r="F1012" s="189" t="s">
        <v>2157</v>
      </c>
      <c r="G1012" s="192" t="s">
        <v>2147</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
      <c r="A1013" s="197" t="str">
        <f t="shared" si="204"/>
        <v>Industry</v>
      </c>
      <c r="B1013" s="197" t="str">
        <f t="shared" si="204"/>
        <v>Electrification + Hydrogen</v>
      </c>
      <c r="C1013" s="197" t="str">
        <f t="shared" si="204"/>
        <v>Fraction of Industrial Fuel Use Shifted to Other Fuels</v>
      </c>
      <c r="D1013" s="199" t="s">
        <v>2102</v>
      </c>
      <c r="E1013" s="192" t="s">
        <v>811</v>
      </c>
      <c r="F1013" s="189" t="s">
        <v>2157</v>
      </c>
      <c r="G1013" s="192" t="s">
        <v>2146</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
      <c r="A1014" s="197" t="str">
        <f t="shared" si="204"/>
        <v>Industry</v>
      </c>
      <c r="B1014" s="197" t="str">
        <f t="shared" si="204"/>
        <v>Electrification + Hydrogen</v>
      </c>
      <c r="C1014" s="197" t="str">
        <f t="shared" si="204"/>
        <v>Fraction of Industrial Fuel Use Shifted to Other Fuels</v>
      </c>
      <c r="D1014" s="199" t="s">
        <v>2102</v>
      </c>
      <c r="E1014" s="192" t="s">
        <v>813</v>
      </c>
      <c r="F1014" s="189" t="s">
        <v>2157</v>
      </c>
      <c r="G1014" s="192" t="s">
        <v>2145</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
      <c r="A1015" s="197" t="str">
        <f t="shared" si="204"/>
        <v>Industry</v>
      </c>
      <c r="B1015" s="197" t="str">
        <f t="shared" si="204"/>
        <v>Electrification + Hydrogen</v>
      </c>
      <c r="C1015" s="197" t="str">
        <f t="shared" si="204"/>
        <v>Fraction of Industrial Fuel Use Shifted to Other Fuels</v>
      </c>
      <c r="D1015" s="199" t="s">
        <v>2102</v>
      </c>
      <c r="E1015" s="192" t="s">
        <v>815</v>
      </c>
      <c r="F1015" s="189" t="s">
        <v>2157</v>
      </c>
      <c r="G1015" s="192" t="s">
        <v>2144</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
      <c r="A1016" s="197" t="str">
        <f t="shared" si="204"/>
        <v>Industry</v>
      </c>
      <c r="B1016" s="197" t="str">
        <f t="shared" si="204"/>
        <v>Electrification + Hydrogen</v>
      </c>
      <c r="C1016" s="197" t="str">
        <f t="shared" si="204"/>
        <v>Fraction of Industrial Fuel Use Shifted to Other Fuels</v>
      </c>
      <c r="D1016" s="199" t="s">
        <v>2102</v>
      </c>
      <c r="E1016" s="192" t="s">
        <v>817</v>
      </c>
      <c r="F1016" s="189" t="s">
        <v>2157</v>
      </c>
      <c r="G1016" s="192" t="s">
        <v>2143</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
      <c r="A1017" s="197" t="str">
        <f t="shared" si="204"/>
        <v>Industry</v>
      </c>
      <c r="B1017" s="197" t="str">
        <f t="shared" si="204"/>
        <v>Electrification + Hydrogen</v>
      </c>
      <c r="C1017" s="197" t="str">
        <f t="shared" si="204"/>
        <v>Fraction of Industrial Fuel Use Shifted to Other Fuels</v>
      </c>
      <c r="D1017" s="199" t="s">
        <v>2102</v>
      </c>
      <c r="E1017" s="192" t="s">
        <v>819</v>
      </c>
      <c r="F1017" s="189" t="s">
        <v>2157</v>
      </c>
      <c r="G1017" s="192" t="s">
        <v>2142</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
      <c r="A1018" s="197" t="str">
        <f t="shared" si="204"/>
        <v>Industry</v>
      </c>
      <c r="B1018" s="197" t="str">
        <f t="shared" si="204"/>
        <v>Electrification + Hydrogen</v>
      </c>
      <c r="C1018" s="197" t="str">
        <f t="shared" si="204"/>
        <v>Fraction of Industrial Fuel Use Shifted to Other Fuels</v>
      </c>
      <c r="D1018" s="199" t="s">
        <v>2102</v>
      </c>
      <c r="E1018" s="192" t="s">
        <v>821</v>
      </c>
      <c r="F1018" s="189" t="s">
        <v>2157</v>
      </c>
      <c r="G1018" s="192" t="s">
        <v>2141</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
      <c r="A1019" s="197" t="str">
        <f t="shared" si="204"/>
        <v>Industry</v>
      </c>
      <c r="B1019" s="197" t="str">
        <f t="shared" si="204"/>
        <v>Electrification + Hydrogen</v>
      </c>
      <c r="C1019" s="197" t="str">
        <f t="shared" si="204"/>
        <v>Fraction of Industrial Fuel Use Shifted to Other Fuels</v>
      </c>
      <c r="D1019" s="199" t="s">
        <v>2102</v>
      </c>
      <c r="E1019" s="192" t="s">
        <v>823</v>
      </c>
      <c r="F1019" s="189" t="s">
        <v>2157</v>
      </c>
      <c r="G1019" s="192" t="s">
        <v>2139</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
      <c r="A1020" s="197" t="str">
        <f t="shared" si="204"/>
        <v>Industry</v>
      </c>
      <c r="B1020" s="197" t="str">
        <f t="shared" si="204"/>
        <v>Electrification + Hydrogen</v>
      </c>
      <c r="C1020" s="197" t="str">
        <f t="shared" si="204"/>
        <v>Fraction of Industrial Fuel Use Shifted to Other Fuels</v>
      </c>
      <c r="D1020" s="199" t="s">
        <v>2100</v>
      </c>
      <c r="E1020" s="192" t="s">
        <v>800</v>
      </c>
      <c r="F1020" s="189" t="s">
        <v>2156</v>
      </c>
      <c r="G1020" s="192" t="s">
        <v>2149</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
      <c r="A1021" s="197" t="str">
        <f t="shared" ref="A1021:C1040" si="208">A$860</f>
        <v>Industry</v>
      </c>
      <c r="B1021" s="197" t="str">
        <f t="shared" si="208"/>
        <v>Electrification + Hydrogen</v>
      </c>
      <c r="C1021" s="197" t="str">
        <f t="shared" si="208"/>
        <v>Fraction of Industrial Fuel Use Shifted to Other Fuels</v>
      </c>
      <c r="D1021" s="199" t="s">
        <v>2100</v>
      </c>
      <c r="E1021" s="192" t="s">
        <v>807</v>
      </c>
      <c r="F1021" s="189" t="s">
        <v>2156</v>
      </c>
      <c r="G1021" s="192" t="s">
        <v>2148</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
      <c r="A1022" s="197" t="str">
        <f t="shared" si="208"/>
        <v>Industry</v>
      </c>
      <c r="B1022" s="197" t="str">
        <f t="shared" si="208"/>
        <v>Electrification + Hydrogen</v>
      </c>
      <c r="C1022" s="197" t="str">
        <f t="shared" si="208"/>
        <v>Fraction of Industrial Fuel Use Shifted to Other Fuels</v>
      </c>
      <c r="D1022" s="199" t="s">
        <v>2100</v>
      </c>
      <c r="E1022" s="192" t="s">
        <v>809</v>
      </c>
      <c r="F1022" s="189" t="s">
        <v>2156</v>
      </c>
      <c r="G1022" s="192" t="s">
        <v>2147</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
      <c r="A1023" s="197" t="str">
        <f t="shared" si="208"/>
        <v>Industry</v>
      </c>
      <c r="B1023" s="197" t="str">
        <f t="shared" si="208"/>
        <v>Electrification + Hydrogen</v>
      </c>
      <c r="C1023" s="197" t="str">
        <f t="shared" si="208"/>
        <v>Fraction of Industrial Fuel Use Shifted to Other Fuels</v>
      </c>
      <c r="D1023" s="199" t="s">
        <v>2100</v>
      </c>
      <c r="E1023" s="192" t="s">
        <v>811</v>
      </c>
      <c r="F1023" s="189" t="s">
        <v>2156</v>
      </c>
      <c r="G1023" s="192" t="s">
        <v>2146</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
      <c r="A1024" s="197" t="str">
        <f t="shared" si="208"/>
        <v>Industry</v>
      </c>
      <c r="B1024" s="197" t="str">
        <f t="shared" si="208"/>
        <v>Electrification + Hydrogen</v>
      </c>
      <c r="C1024" s="197" t="str">
        <f t="shared" si="208"/>
        <v>Fraction of Industrial Fuel Use Shifted to Other Fuels</v>
      </c>
      <c r="D1024" s="199" t="s">
        <v>2100</v>
      </c>
      <c r="E1024" s="192" t="s">
        <v>813</v>
      </c>
      <c r="F1024" s="189" t="s">
        <v>2156</v>
      </c>
      <c r="G1024" s="192" t="s">
        <v>2145</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
      <c r="A1025" s="197" t="str">
        <f t="shared" si="208"/>
        <v>Industry</v>
      </c>
      <c r="B1025" s="197" t="str">
        <f t="shared" si="208"/>
        <v>Electrification + Hydrogen</v>
      </c>
      <c r="C1025" s="197" t="str">
        <f t="shared" si="208"/>
        <v>Fraction of Industrial Fuel Use Shifted to Other Fuels</v>
      </c>
      <c r="D1025" s="199" t="s">
        <v>2100</v>
      </c>
      <c r="E1025" s="192" t="s">
        <v>815</v>
      </c>
      <c r="F1025" s="189" t="s">
        <v>2156</v>
      </c>
      <c r="G1025" s="192" t="s">
        <v>2144</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
      <c r="A1026" s="197" t="str">
        <f t="shared" si="208"/>
        <v>Industry</v>
      </c>
      <c r="B1026" s="197" t="str">
        <f t="shared" si="208"/>
        <v>Electrification + Hydrogen</v>
      </c>
      <c r="C1026" s="197" t="str">
        <f t="shared" si="208"/>
        <v>Fraction of Industrial Fuel Use Shifted to Other Fuels</v>
      </c>
      <c r="D1026" s="199" t="s">
        <v>2100</v>
      </c>
      <c r="E1026" s="192" t="s">
        <v>817</v>
      </c>
      <c r="F1026" s="189" t="s">
        <v>2156</v>
      </c>
      <c r="G1026" s="192" t="s">
        <v>2143</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
      <c r="A1027" s="197" t="str">
        <f t="shared" si="208"/>
        <v>Industry</v>
      </c>
      <c r="B1027" s="197" t="str">
        <f t="shared" si="208"/>
        <v>Electrification + Hydrogen</v>
      </c>
      <c r="C1027" s="197" t="str">
        <f t="shared" si="208"/>
        <v>Fraction of Industrial Fuel Use Shifted to Other Fuels</v>
      </c>
      <c r="D1027" s="199" t="s">
        <v>2100</v>
      </c>
      <c r="E1027" s="192" t="s">
        <v>819</v>
      </c>
      <c r="F1027" s="189" t="s">
        <v>2156</v>
      </c>
      <c r="G1027" s="192" t="s">
        <v>2142</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
      <c r="A1028" s="197" t="str">
        <f t="shared" si="208"/>
        <v>Industry</v>
      </c>
      <c r="B1028" s="197" t="str">
        <f t="shared" si="208"/>
        <v>Electrification + Hydrogen</v>
      </c>
      <c r="C1028" s="197" t="str">
        <f t="shared" si="208"/>
        <v>Fraction of Industrial Fuel Use Shifted to Other Fuels</v>
      </c>
      <c r="D1028" s="199" t="s">
        <v>2100</v>
      </c>
      <c r="E1028" s="192" t="s">
        <v>821</v>
      </c>
      <c r="F1028" s="189" t="s">
        <v>2156</v>
      </c>
      <c r="G1028" s="192" t="s">
        <v>2141</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
      <c r="A1029" s="197" t="str">
        <f t="shared" si="208"/>
        <v>Industry</v>
      </c>
      <c r="B1029" s="197" t="str">
        <f t="shared" si="208"/>
        <v>Electrification + Hydrogen</v>
      </c>
      <c r="C1029" s="197" t="str">
        <f t="shared" si="208"/>
        <v>Fraction of Industrial Fuel Use Shifted to Other Fuels</v>
      </c>
      <c r="D1029" s="199" t="s">
        <v>2100</v>
      </c>
      <c r="E1029" s="192" t="s">
        <v>823</v>
      </c>
      <c r="F1029" s="189" t="s">
        <v>2156</v>
      </c>
      <c r="G1029" s="192" t="s">
        <v>2139</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
      <c r="A1030" s="197" t="str">
        <f t="shared" si="208"/>
        <v>Industry</v>
      </c>
      <c r="B1030" s="197" t="str">
        <f t="shared" si="208"/>
        <v>Electrification + Hydrogen</v>
      </c>
      <c r="C1030" s="197" t="str">
        <f t="shared" si="208"/>
        <v>Fraction of Industrial Fuel Use Shifted to Other Fuels</v>
      </c>
      <c r="D1030" s="199" t="s">
        <v>2098</v>
      </c>
      <c r="E1030" s="192" t="s">
        <v>800</v>
      </c>
      <c r="F1030" s="189" t="s">
        <v>2155</v>
      </c>
      <c r="G1030" s="192" t="s">
        <v>2149</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
      <c r="A1031" s="197" t="str">
        <f t="shared" si="208"/>
        <v>Industry</v>
      </c>
      <c r="B1031" s="197" t="str">
        <f t="shared" si="208"/>
        <v>Electrification + Hydrogen</v>
      </c>
      <c r="C1031" s="197" t="str">
        <f t="shared" si="208"/>
        <v>Fraction of Industrial Fuel Use Shifted to Other Fuels</v>
      </c>
      <c r="D1031" s="199" t="s">
        <v>2098</v>
      </c>
      <c r="E1031" s="192" t="s">
        <v>807</v>
      </c>
      <c r="F1031" s="189" t="s">
        <v>2155</v>
      </c>
      <c r="G1031" s="192" t="s">
        <v>2148</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
      <c r="A1032" s="197" t="str">
        <f t="shared" si="208"/>
        <v>Industry</v>
      </c>
      <c r="B1032" s="197" t="str">
        <f t="shared" si="208"/>
        <v>Electrification + Hydrogen</v>
      </c>
      <c r="C1032" s="197" t="str">
        <f t="shared" si="208"/>
        <v>Fraction of Industrial Fuel Use Shifted to Other Fuels</v>
      </c>
      <c r="D1032" s="199" t="s">
        <v>2098</v>
      </c>
      <c r="E1032" s="192" t="s">
        <v>809</v>
      </c>
      <c r="F1032" s="189" t="s">
        <v>2155</v>
      </c>
      <c r="G1032" s="192" t="s">
        <v>2147</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
      <c r="A1033" s="197" t="str">
        <f t="shared" si="208"/>
        <v>Industry</v>
      </c>
      <c r="B1033" s="197" t="str">
        <f t="shared" si="208"/>
        <v>Electrification + Hydrogen</v>
      </c>
      <c r="C1033" s="197" t="str">
        <f t="shared" si="208"/>
        <v>Fraction of Industrial Fuel Use Shifted to Other Fuels</v>
      </c>
      <c r="D1033" s="199" t="s">
        <v>2098</v>
      </c>
      <c r="E1033" s="192" t="s">
        <v>811</v>
      </c>
      <c r="F1033" s="189" t="s">
        <v>2155</v>
      </c>
      <c r="G1033" s="192" t="s">
        <v>2146</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
      <c r="A1034" s="197" t="str">
        <f t="shared" si="208"/>
        <v>Industry</v>
      </c>
      <c r="B1034" s="197" t="str">
        <f t="shared" si="208"/>
        <v>Electrification + Hydrogen</v>
      </c>
      <c r="C1034" s="197" t="str">
        <f t="shared" si="208"/>
        <v>Fraction of Industrial Fuel Use Shifted to Other Fuels</v>
      </c>
      <c r="D1034" s="199" t="s">
        <v>2098</v>
      </c>
      <c r="E1034" s="192" t="s">
        <v>813</v>
      </c>
      <c r="F1034" s="189" t="s">
        <v>2155</v>
      </c>
      <c r="G1034" s="192" t="s">
        <v>2145</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
      <c r="A1035" s="197" t="str">
        <f t="shared" si="208"/>
        <v>Industry</v>
      </c>
      <c r="B1035" s="197" t="str">
        <f t="shared" si="208"/>
        <v>Electrification + Hydrogen</v>
      </c>
      <c r="C1035" s="197" t="str">
        <f t="shared" si="208"/>
        <v>Fraction of Industrial Fuel Use Shifted to Other Fuels</v>
      </c>
      <c r="D1035" s="199" t="s">
        <v>2098</v>
      </c>
      <c r="E1035" s="192" t="s">
        <v>815</v>
      </c>
      <c r="F1035" s="189" t="s">
        <v>2155</v>
      </c>
      <c r="G1035" s="192" t="s">
        <v>2144</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
      <c r="A1036" s="197" t="str">
        <f t="shared" si="208"/>
        <v>Industry</v>
      </c>
      <c r="B1036" s="197" t="str">
        <f t="shared" si="208"/>
        <v>Electrification + Hydrogen</v>
      </c>
      <c r="C1036" s="197" t="str">
        <f t="shared" si="208"/>
        <v>Fraction of Industrial Fuel Use Shifted to Other Fuels</v>
      </c>
      <c r="D1036" s="199" t="s">
        <v>2098</v>
      </c>
      <c r="E1036" s="192" t="s">
        <v>817</v>
      </c>
      <c r="F1036" s="189" t="s">
        <v>2155</v>
      </c>
      <c r="G1036" s="192" t="s">
        <v>2143</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
      <c r="A1037" s="197" t="str">
        <f t="shared" si="208"/>
        <v>Industry</v>
      </c>
      <c r="B1037" s="197" t="str">
        <f t="shared" si="208"/>
        <v>Electrification + Hydrogen</v>
      </c>
      <c r="C1037" s="197" t="str">
        <f t="shared" si="208"/>
        <v>Fraction of Industrial Fuel Use Shifted to Other Fuels</v>
      </c>
      <c r="D1037" s="199" t="s">
        <v>2098</v>
      </c>
      <c r="E1037" s="192" t="s">
        <v>819</v>
      </c>
      <c r="F1037" s="189" t="s">
        <v>2155</v>
      </c>
      <c r="G1037" s="192" t="s">
        <v>2142</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
      <c r="A1038" s="197" t="str">
        <f t="shared" si="208"/>
        <v>Industry</v>
      </c>
      <c r="B1038" s="197" t="str">
        <f t="shared" si="208"/>
        <v>Electrification + Hydrogen</v>
      </c>
      <c r="C1038" s="197" t="str">
        <f t="shared" si="208"/>
        <v>Fraction of Industrial Fuel Use Shifted to Other Fuels</v>
      </c>
      <c r="D1038" s="199" t="s">
        <v>2098</v>
      </c>
      <c r="E1038" s="192" t="s">
        <v>821</v>
      </c>
      <c r="F1038" s="189" t="s">
        <v>2155</v>
      </c>
      <c r="G1038" s="192" t="s">
        <v>2141</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
      <c r="A1039" s="197" t="str">
        <f t="shared" si="208"/>
        <v>Industry</v>
      </c>
      <c r="B1039" s="197" t="str">
        <f t="shared" si="208"/>
        <v>Electrification + Hydrogen</v>
      </c>
      <c r="C1039" s="197" t="str">
        <f t="shared" si="208"/>
        <v>Fraction of Industrial Fuel Use Shifted to Other Fuels</v>
      </c>
      <c r="D1039" s="199" t="s">
        <v>2098</v>
      </c>
      <c r="E1039" s="192" t="s">
        <v>823</v>
      </c>
      <c r="F1039" s="189" t="s">
        <v>2155</v>
      </c>
      <c r="G1039" s="192" t="s">
        <v>2139</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
      <c r="A1040" s="197" t="str">
        <f t="shared" si="208"/>
        <v>Industry</v>
      </c>
      <c r="B1040" s="197" t="str">
        <f t="shared" si="208"/>
        <v>Electrification + Hydrogen</v>
      </c>
      <c r="C1040" s="197" t="str">
        <f t="shared" si="208"/>
        <v>Fraction of Industrial Fuel Use Shifted to Other Fuels</v>
      </c>
      <c r="D1040" s="199" t="s">
        <v>2096</v>
      </c>
      <c r="E1040" s="192" t="s">
        <v>800</v>
      </c>
      <c r="F1040" s="189" t="s">
        <v>2154</v>
      </c>
      <c r="G1040" s="192" t="s">
        <v>2149</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
      <c r="A1041" s="197" t="str">
        <f t="shared" ref="A1041:C1060" si="212">A$860</f>
        <v>Industry</v>
      </c>
      <c r="B1041" s="197" t="str">
        <f t="shared" si="212"/>
        <v>Electrification + Hydrogen</v>
      </c>
      <c r="C1041" s="197" t="str">
        <f t="shared" si="212"/>
        <v>Fraction of Industrial Fuel Use Shifted to Other Fuels</v>
      </c>
      <c r="D1041" s="199" t="s">
        <v>2096</v>
      </c>
      <c r="E1041" s="192" t="s">
        <v>807</v>
      </c>
      <c r="F1041" s="189" t="s">
        <v>2154</v>
      </c>
      <c r="G1041" s="192" t="s">
        <v>2148</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
      <c r="A1042" s="197" t="str">
        <f t="shared" si="212"/>
        <v>Industry</v>
      </c>
      <c r="B1042" s="197" t="str">
        <f t="shared" si="212"/>
        <v>Electrification + Hydrogen</v>
      </c>
      <c r="C1042" s="197" t="str">
        <f t="shared" si="212"/>
        <v>Fraction of Industrial Fuel Use Shifted to Other Fuels</v>
      </c>
      <c r="D1042" s="199" t="s">
        <v>2096</v>
      </c>
      <c r="E1042" s="192" t="s">
        <v>809</v>
      </c>
      <c r="F1042" s="189" t="s">
        <v>2154</v>
      </c>
      <c r="G1042" s="192" t="s">
        <v>2147</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
      <c r="A1043" s="197" t="str">
        <f t="shared" si="212"/>
        <v>Industry</v>
      </c>
      <c r="B1043" s="197" t="str">
        <f t="shared" si="212"/>
        <v>Electrification + Hydrogen</v>
      </c>
      <c r="C1043" s="197" t="str">
        <f t="shared" si="212"/>
        <v>Fraction of Industrial Fuel Use Shifted to Other Fuels</v>
      </c>
      <c r="D1043" s="199" t="s">
        <v>2096</v>
      </c>
      <c r="E1043" s="192" t="s">
        <v>811</v>
      </c>
      <c r="F1043" s="189" t="s">
        <v>2154</v>
      </c>
      <c r="G1043" s="192" t="s">
        <v>2146</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
      <c r="A1044" s="197" t="str">
        <f t="shared" si="212"/>
        <v>Industry</v>
      </c>
      <c r="B1044" s="197" t="str">
        <f t="shared" si="212"/>
        <v>Electrification + Hydrogen</v>
      </c>
      <c r="C1044" s="197" t="str">
        <f t="shared" si="212"/>
        <v>Fraction of Industrial Fuel Use Shifted to Other Fuels</v>
      </c>
      <c r="D1044" s="199" t="s">
        <v>2096</v>
      </c>
      <c r="E1044" s="192" t="s">
        <v>813</v>
      </c>
      <c r="F1044" s="189" t="s">
        <v>2154</v>
      </c>
      <c r="G1044" s="192" t="s">
        <v>2145</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
      <c r="A1045" s="197" t="str">
        <f t="shared" si="212"/>
        <v>Industry</v>
      </c>
      <c r="B1045" s="197" t="str">
        <f t="shared" si="212"/>
        <v>Electrification + Hydrogen</v>
      </c>
      <c r="C1045" s="197" t="str">
        <f t="shared" si="212"/>
        <v>Fraction of Industrial Fuel Use Shifted to Other Fuels</v>
      </c>
      <c r="D1045" s="199" t="s">
        <v>2096</v>
      </c>
      <c r="E1045" s="192" t="s">
        <v>815</v>
      </c>
      <c r="F1045" s="189" t="s">
        <v>2154</v>
      </c>
      <c r="G1045" s="192" t="s">
        <v>2144</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
      <c r="A1046" s="197" t="str">
        <f t="shared" si="212"/>
        <v>Industry</v>
      </c>
      <c r="B1046" s="197" t="str">
        <f t="shared" si="212"/>
        <v>Electrification + Hydrogen</v>
      </c>
      <c r="C1046" s="197" t="str">
        <f t="shared" si="212"/>
        <v>Fraction of Industrial Fuel Use Shifted to Other Fuels</v>
      </c>
      <c r="D1046" s="199" t="s">
        <v>2096</v>
      </c>
      <c r="E1046" s="192" t="s">
        <v>817</v>
      </c>
      <c r="F1046" s="189" t="s">
        <v>2154</v>
      </c>
      <c r="G1046" s="192" t="s">
        <v>2143</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
      <c r="A1047" s="197" t="str">
        <f t="shared" si="212"/>
        <v>Industry</v>
      </c>
      <c r="B1047" s="197" t="str">
        <f t="shared" si="212"/>
        <v>Electrification + Hydrogen</v>
      </c>
      <c r="C1047" s="197" t="str">
        <f t="shared" si="212"/>
        <v>Fraction of Industrial Fuel Use Shifted to Other Fuels</v>
      </c>
      <c r="D1047" s="199" t="s">
        <v>2096</v>
      </c>
      <c r="E1047" s="192" t="s">
        <v>819</v>
      </c>
      <c r="F1047" s="189" t="s">
        <v>2154</v>
      </c>
      <c r="G1047" s="192" t="s">
        <v>2142</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
      <c r="A1048" s="197" t="str">
        <f t="shared" si="212"/>
        <v>Industry</v>
      </c>
      <c r="B1048" s="197" t="str">
        <f t="shared" si="212"/>
        <v>Electrification + Hydrogen</v>
      </c>
      <c r="C1048" s="197" t="str">
        <f t="shared" si="212"/>
        <v>Fraction of Industrial Fuel Use Shifted to Other Fuels</v>
      </c>
      <c r="D1048" s="199" t="s">
        <v>2096</v>
      </c>
      <c r="E1048" s="192" t="s">
        <v>821</v>
      </c>
      <c r="F1048" s="189" t="s">
        <v>2154</v>
      </c>
      <c r="G1048" s="192" t="s">
        <v>2141</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
      <c r="A1049" s="197" t="str">
        <f t="shared" si="212"/>
        <v>Industry</v>
      </c>
      <c r="B1049" s="197" t="str">
        <f t="shared" si="212"/>
        <v>Electrification + Hydrogen</v>
      </c>
      <c r="C1049" s="197" t="str">
        <f t="shared" si="212"/>
        <v>Fraction of Industrial Fuel Use Shifted to Other Fuels</v>
      </c>
      <c r="D1049" s="199" t="s">
        <v>2096</v>
      </c>
      <c r="E1049" s="192" t="s">
        <v>823</v>
      </c>
      <c r="F1049" s="189" t="s">
        <v>2154</v>
      </c>
      <c r="G1049" s="192" t="s">
        <v>2139</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
      <c r="A1050" s="197" t="str">
        <f t="shared" si="212"/>
        <v>Industry</v>
      </c>
      <c r="B1050" s="197" t="str">
        <f t="shared" si="212"/>
        <v>Electrification + Hydrogen</v>
      </c>
      <c r="C1050" s="197" t="str">
        <f t="shared" si="212"/>
        <v>Fraction of Industrial Fuel Use Shifted to Other Fuels</v>
      </c>
      <c r="D1050" s="199" t="s">
        <v>2094</v>
      </c>
      <c r="E1050" s="192" t="s">
        <v>800</v>
      </c>
      <c r="F1050" s="189" t="s">
        <v>2153</v>
      </c>
      <c r="G1050" s="192" t="s">
        <v>2149</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
      <c r="A1051" s="197" t="str">
        <f t="shared" si="212"/>
        <v>Industry</v>
      </c>
      <c r="B1051" s="197" t="str">
        <f t="shared" si="212"/>
        <v>Electrification + Hydrogen</v>
      </c>
      <c r="C1051" s="197" t="str">
        <f t="shared" si="212"/>
        <v>Fraction of Industrial Fuel Use Shifted to Other Fuels</v>
      </c>
      <c r="D1051" s="199" t="s">
        <v>2094</v>
      </c>
      <c r="E1051" s="192" t="s">
        <v>807</v>
      </c>
      <c r="F1051" s="189" t="s">
        <v>2153</v>
      </c>
      <c r="G1051" s="192" t="s">
        <v>2148</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
      <c r="A1052" s="197" t="str">
        <f t="shared" si="212"/>
        <v>Industry</v>
      </c>
      <c r="B1052" s="197" t="str">
        <f t="shared" si="212"/>
        <v>Electrification + Hydrogen</v>
      </c>
      <c r="C1052" s="197" t="str">
        <f t="shared" si="212"/>
        <v>Fraction of Industrial Fuel Use Shifted to Other Fuels</v>
      </c>
      <c r="D1052" s="199" t="s">
        <v>2094</v>
      </c>
      <c r="E1052" s="192" t="s">
        <v>809</v>
      </c>
      <c r="F1052" s="189" t="s">
        <v>2153</v>
      </c>
      <c r="G1052" s="192" t="s">
        <v>2147</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
      <c r="A1053" s="197" t="str">
        <f t="shared" si="212"/>
        <v>Industry</v>
      </c>
      <c r="B1053" s="197" t="str">
        <f t="shared" si="212"/>
        <v>Electrification + Hydrogen</v>
      </c>
      <c r="C1053" s="197" t="str">
        <f t="shared" si="212"/>
        <v>Fraction of Industrial Fuel Use Shifted to Other Fuels</v>
      </c>
      <c r="D1053" s="199" t="s">
        <v>2094</v>
      </c>
      <c r="E1053" s="192" t="s">
        <v>811</v>
      </c>
      <c r="F1053" s="189" t="s">
        <v>2153</v>
      </c>
      <c r="G1053" s="192" t="s">
        <v>2146</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
      <c r="A1054" s="197" t="str">
        <f t="shared" si="212"/>
        <v>Industry</v>
      </c>
      <c r="B1054" s="197" t="str">
        <f t="shared" si="212"/>
        <v>Electrification + Hydrogen</v>
      </c>
      <c r="C1054" s="197" t="str">
        <f t="shared" si="212"/>
        <v>Fraction of Industrial Fuel Use Shifted to Other Fuels</v>
      </c>
      <c r="D1054" s="199" t="s">
        <v>2094</v>
      </c>
      <c r="E1054" s="192" t="s">
        <v>813</v>
      </c>
      <c r="F1054" s="189" t="s">
        <v>2153</v>
      </c>
      <c r="G1054" s="192" t="s">
        <v>2145</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
      <c r="A1055" s="197" t="str">
        <f t="shared" si="212"/>
        <v>Industry</v>
      </c>
      <c r="B1055" s="197" t="str">
        <f t="shared" si="212"/>
        <v>Electrification + Hydrogen</v>
      </c>
      <c r="C1055" s="197" t="str">
        <f t="shared" si="212"/>
        <v>Fraction of Industrial Fuel Use Shifted to Other Fuels</v>
      </c>
      <c r="D1055" s="199" t="s">
        <v>2094</v>
      </c>
      <c r="E1055" s="192" t="s">
        <v>815</v>
      </c>
      <c r="F1055" s="189" t="s">
        <v>2153</v>
      </c>
      <c r="G1055" s="192" t="s">
        <v>2144</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
      <c r="A1056" s="197" t="str">
        <f t="shared" si="212"/>
        <v>Industry</v>
      </c>
      <c r="B1056" s="197" t="str">
        <f t="shared" si="212"/>
        <v>Electrification + Hydrogen</v>
      </c>
      <c r="C1056" s="197" t="str">
        <f t="shared" si="212"/>
        <v>Fraction of Industrial Fuel Use Shifted to Other Fuels</v>
      </c>
      <c r="D1056" s="199" t="s">
        <v>2094</v>
      </c>
      <c r="E1056" s="192" t="s">
        <v>817</v>
      </c>
      <c r="F1056" s="189" t="s">
        <v>2153</v>
      </c>
      <c r="G1056" s="192" t="s">
        <v>2143</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
      <c r="A1057" s="197" t="str">
        <f t="shared" si="212"/>
        <v>Industry</v>
      </c>
      <c r="B1057" s="197" t="str">
        <f t="shared" si="212"/>
        <v>Electrification + Hydrogen</v>
      </c>
      <c r="C1057" s="197" t="str">
        <f t="shared" si="212"/>
        <v>Fraction of Industrial Fuel Use Shifted to Other Fuels</v>
      </c>
      <c r="D1057" s="199" t="s">
        <v>2094</v>
      </c>
      <c r="E1057" s="192" t="s">
        <v>819</v>
      </c>
      <c r="F1057" s="189" t="s">
        <v>2153</v>
      </c>
      <c r="G1057" s="192" t="s">
        <v>2142</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
      <c r="A1058" s="197" t="str">
        <f t="shared" si="212"/>
        <v>Industry</v>
      </c>
      <c r="B1058" s="197" t="str">
        <f t="shared" si="212"/>
        <v>Electrification + Hydrogen</v>
      </c>
      <c r="C1058" s="197" t="str">
        <f t="shared" si="212"/>
        <v>Fraction of Industrial Fuel Use Shifted to Other Fuels</v>
      </c>
      <c r="D1058" s="199" t="s">
        <v>2094</v>
      </c>
      <c r="E1058" s="192" t="s">
        <v>821</v>
      </c>
      <c r="F1058" s="189" t="s">
        <v>2153</v>
      </c>
      <c r="G1058" s="192" t="s">
        <v>2141</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
      <c r="A1059" s="197" t="str">
        <f t="shared" si="212"/>
        <v>Industry</v>
      </c>
      <c r="B1059" s="197" t="str">
        <f t="shared" si="212"/>
        <v>Electrification + Hydrogen</v>
      </c>
      <c r="C1059" s="197" t="str">
        <f t="shared" si="212"/>
        <v>Fraction of Industrial Fuel Use Shifted to Other Fuels</v>
      </c>
      <c r="D1059" s="199" t="s">
        <v>2094</v>
      </c>
      <c r="E1059" s="192" t="s">
        <v>823</v>
      </c>
      <c r="F1059" s="189" t="s">
        <v>2153</v>
      </c>
      <c r="G1059" s="192" t="s">
        <v>2139</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
      <c r="A1060" s="197" t="str">
        <f t="shared" si="212"/>
        <v>Industry</v>
      </c>
      <c r="B1060" s="197" t="str">
        <f t="shared" si="212"/>
        <v>Electrification + Hydrogen</v>
      </c>
      <c r="C1060" s="197" t="str">
        <f t="shared" si="212"/>
        <v>Fraction of Industrial Fuel Use Shifted to Other Fuels</v>
      </c>
      <c r="D1060" s="199" t="s">
        <v>2092</v>
      </c>
      <c r="E1060" s="192" t="s">
        <v>800</v>
      </c>
      <c r="F1060" s="189" t="s">
        <v>2152</v>
      </c>
      <c r="G1060" s="192" t="s">
        <v>2149</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
      <c r="A1061" s="197" t="str">
        <f t="shared" ref="A1061:C1080" si="216">A$860</f>
        <v>Industry</v>
      </c>
      <c r="B1061" s="197" t="str">
        <f t="shared" si="216"/>
        <v>Electrification + Hydrogen</v>
      </c>
      <c r="C1061" s="197" t="str">
        <f t="shared" si="216"/>
        <v>Fraction of Industrial Fuel Use Shifted to Other Fuels</v>
      </c>
      <c r="D1061" s="199" t="s">
        <v>2092</v>
      </c>
      <c r="E1061" s="192" t="s">
        <v>807</v>
      </c>
      <c r="F1061" s="189" t="s">
        <v>2152</v>
      </c>
      <c r="G1061" s="192" t="s">
        <v>2148</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
      <c r="A1062" s="197" t="str">
        <f t="shared" si="216"/>
        <v>Industry</v>
      </c>
      <c r="B1062" s="197" t="str">
        <f t="shared" si="216"/>
        <v>Electrification + Hydrogen</v>
      </c>
      <c r="C1062" s="197" t="str">
        <f t="shared" si="216"/>
        <v>Fraction of Industrial Fuel Use Shifted to Other Fuels</v>
      </c>
      <c r="D1062" s="199" t="s">
        <v>2092</v>
      </c>
      <c r="E1062" s="192" t="s">
        <v>809</v>
      </c>
      <c r="F1062" s="189" t="s">
        <v>2152</v>
      </c>
      <c r="G1062" s="192" t="s">
        <v>2147</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
      <c r="A1063" s="197" t="str">
        <f t="shared" si="216"/>
        <v>Industry</v>
      </c>
      <c r="B1063" s="197" t="str">
        <f t="shared" si="216"/>
        <v>Electrification + Hydrogen</v>
      </c>
      <c r="C1063" s="197" t="str">
        <f t="shared" si="216"/>
        <v>Fraction of Industrial Fuel Use Shifted to Other Fuels</v>
      </c>
      <c r="D1063" s="199" t="s">
        <v>2092</v>
      </c>
      <c r="E1063" s="192" t="s">
        <v>811</v>
      </c>
      <c r="F1063" s="189" t="s">
        <v>2152</v>
      </c>
      <c r="G1063" s="192" t="s">
        <v>2146</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
      <c r="A1064" s="197" t="str">
        <f t="shared" si="216"/>
        <v>Industry</v>
      </c>
      <c r="B1064" s="197" t="str">
        <f t="shared" si="216"/>
        <v>Electrification + Hydrogen</v>
      </c>
      <c r="C1064" s="197" t="str">
        <f t="shared" si="216"/>
        <v>Fraction of Industrial Fuel Use Shifted to Other Fuels</v>
      </c>
      <c r="D1064" s="199" t="s">
        <v>2092</v>
      </c>
      <c r="E1064" s="192" t="s">
        <v>813</v>
      </c>
      <c r="F1064" s="189" t="s">
        <v>2152</v>
      </c>
      <c r="G1064" s="192" t="s">
        <v>2145</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
      <c r="A1065" s="197" t="str">
        <f t="shared" si="216"/>
        <v>Industry</v>
      </c>
      <c r="B1065" s="197" t="str">
        <f t="shared" si="216"/>
        <v>Electrification + Hydrogen</v>
      </c>
      <c r="C1065" s="197" t="str">
        <f t="shared" si="216"/>
        <v>Fraction of Industrial Fuel Use Shifted to Other Fuels</v>
      </c>
      <c r="D1065" s="199" t="s">
        <v>2092</v>
      </c>
      <c r="E1065" s="192" t="s">
        <v>815</v>
      </c>
      <c r="F1065" s="189" t="s">
        <v>2152</v>
      </c>
      <c r="G1065" s="192" t="s">
        <v>2144</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
      <c r="A1066" s="197" t="str">
        <f t="shared" si="216"/>
        <v>Industry</v>
      </c>
      <c r="B1066" s="197" t="str">
        <f t="shared" si="216"/>
        <v>Electrification + Hydrogen</v>
      </c>
      <c r="C1066" s="197" t="str">
        <f t="shared" si="216"/>
        <v>Fraction of Industrial Fuel Use Shifted to Other Fuels</v>
      </c>
      <c r="D1066" s="199" t="s">
        <v>2092</v>
      </c>
      <c r="E1066" s="192" t="s">
        <v>817</v>
      </c>
      <c r="F1066" s="189" t="s">
        <v>2152</v>
      </c>
      <c r="G1066" s="192" t="s">
        <v>2143</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
      <c r="A1067" s="197" t="str">
        <f t="shared" si="216"/>
        <v>Industry</v>
      </c>
      <c r="B1067" s="197" t="str">
        <f t="shared" si="216"/>
        <v>Electrification + Hydrogen</v>
      </c>
      <c r="C1067" s="197" t="str">
        <f t="shared" si="216"/>
        <v>Fraction of Industrial Fuel Use Shifted to Other Fuels</v>
      </c>
      <c r="D1067" s="199" t="s">
        <v>2092</v>
      </c>
      <c r="E1067" s="192" t="s">
        <v>819</v>
      </c>
      <c r="F1067" s="189" t="s">
        <v>2152</v>
      </c>
      <c r="G1067" s="192" t="s">
        <v>2142</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
      <c r="A1068" s="197" t="str">
        <f t="shared" si="216"/>
        <v>Industry</v>
      </c>
      <c r="B1068" s="197" t="str">
        <f t="shared" si="216"/>
        <v>Electrification + Hydrogen</v>
      </c>
      <c r="C1068" s="197" t="str">
        <f t="shared" si="216"/>
        <v>Fraction of Industrial Fuel Use Shifted to Other Fuels</v>
      </c>
      <c r="D1068" s="199" t="s">
        <v>2092</v>
      </c>
      <c r="E1068" s="192" t="s">
        <v>821</v>
      </c>
      <c r="F1068" s="189" t="s">
        <v>2152</v>
      </c>
      <c r="G1068" s="192" t="s">
        <v>2141</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
      <c r="A1069" s="197" t="str">
        <f t="shared" si="216"/>
        <v>Industry</v>
      </c>
      <c r="B1069" s="197" t="str">
        <f t="shared" si="216"/>
        <v>Electrification + Hydrogen</v>
      </c>
      <c r="C1069" s="197" t="str">
        <f t="shared" si="216"/>
        <v>Fraction of Industrial Fuel Use Shifted to Other Fuels</v>
      </c>
      <c r="D1069" s="199" t="s">
        <v>2092</v>
      </c>
      <c r="E1069" s="192" t="s">
        <v>823</v>
      </c>
      <c r="F1069" s="189" t="s">
        <v>2152</v>
      </c>
      <c r="G1069" s="192" t="s">
        <v>2139</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
      <c r="A1070" s="197" t="str">
        <f t="shared" si="216"/>
        <v>Industry</v>
      </c>
      <c r="B1070" s="197" t="str">
        <f t="shared" si="216"/>
        <v>Electrification + Hydrogen</v>
      </c>
      <c r="C1070" s="197" t="str">
        <f t="shared" si="216"/>
        <v>Fraction of Industrial Fuel Use Shifted to Other Fuels</v>
      </c>
      <c r="D1070" s="199" t="s">
        <v>2090</v>
      </c>
      <c r="E1070" s="192" t="s">
        <v>800</v>
      </c>
      <c r="F1070" s="189" t="s">
        <v>2151</v>
      </c>
      <c r="G1070" s="192" t="s">
        <v>2149</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
      <c r="A1071" s="197" t="str">
        <f t="shared" si="216"/>
        <v>Industry</v>
      </c>
      <c r="B1071" s="197" t="str">
        <f t="shared" si="216"/>
        <v>Electrification + Hydrogen</v>
      </c>
      <c r="C1071" s="197" t="str">
        <f t="shared" si="216"/>
        <v>Fraction of Industrial Fuel Use Shifted to Other Fuels</v>
      </c>
      <c r="D1071" s="199" t="s">
        <v>2090</v>
      </c>
      <c r="E1071" s="192" t="s">
        <v>807</v>
      </c>
      <c r="F1071" s="189" t="s">
        <v>2151</v>
      </c>
      <c r="G1071" s="192" t="s">
        <v>2148</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
      <c r="A1072" s="197" t="str">
        <f t="shared" si="216"/>
        <v>Industry</v>
      </c>
      <c r="B1072" s="197" t="str">
        <f t="shared" si="216"/>
        <v>Electrification + Hydrogen</v>
      </c>
      <c r="C1072" s="197" t="str">
        <f t="shared" si="216"/>
        <v>Fraction of Industrial Fuel Use Shifted to Other Fuels</v>
      </c>
      <c r="D1072" s="199" t="s">
        <v>2090</v>
      </c>
      <c r="E1072" s="192" t="s">
        <v>809</v>
      </c>
      <c r="F1072" s="189" t="s">
        <v>2151</v>
      </c>
      <c r="G1072" s="192" t="s">
        <v>2147</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
      <c r="A1073" s="197" t="str">
        <f t="shared" si="216"/>
        <v>Industry</v>
      </c>
      <c r="B1073" s="197" t="str">
        <f t="shared" si="216"/>
        <v>Electrification + Hydrogen</v>
      </c>
      <c r="C1073" s="197" t="str">
        <f t="shared" si="216"/>
        <v>Fraction of Industrial Fuel Use Shifted to Other Fuels</v>
      </c>
      <c r="D1073" s="199" t="s">
        <v>2090</v>
      </c>
      <c r="E1073" s="192" t="s">
        <v>811</v>
      </c>
      <c r="F1073" s="189" t="s">
        <v>2151</v>
      </c>
      <c r="G1073" s="192" t="s">
        <v>2146</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
      <c r="A1074" s="197" t="str">
        <f t="shared" si="216"/>
        <v>Industry</v>
      </c>
      <c r="B1074" s="197" t="str">
        <f t="shared" si="216"/>
        <v>Electrification + Hydrogen</v>
      </c>
      <c r="C1074" s="197" t="str">
        <f t="shared" si="216"/>
        <v>Fraction of Industrial Fuel Use Shifted to Other Fuels</v>
      </c>
      <c r="D1074" s="199" t="s">
        <v>2090</v>
      </c>
      <c r="E1074" s="192" t="s">
        <v>813</v>
      </c>
      <c r="F1074" s="189" t="s">
        <v>2151</v>
      </c>
      <c r="G1074" s="192" t="s">
        <v>2145</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
      <c r="A1075" s="197" t="str">
        <f t="shared" si="216"/>
        <v>Industry</v>
      </c>
      <c r="B1075" s="197" t="str">
        <f t="shared" si="216"/>
        <v>Electrification + Hydrogen</v>
      </c>
      <c r="C1075" s="197" t="str">
        <f t="shared" si="216"/>
        <v>Fraction of Industrial Fuel Use Shifted to Other Fuels</v>
      </c>
      <c r="D1075" s="199" t="s">
        <v>2090</v>
      </c>
      <c r="E1075" s="192" t="s">
        <v>815</v>
      </c>
      <c r="F1075" s="189" t="s">
        <v>2151</v>
      </c>
      <c r="G1075" s="192" t="s">
        <v>2144</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
      <c r="A1076" s="197" t="str">
        <f t="shared" si="216"/>
        <v>Industry</v>
      </c>
      <c r="B1076" s="197" t="str">
        <f t="shared" si="216"/>
        <v>Electrification + Hydrogen</v>
      </c>
      <c r="C1076" s="197" t="str">
        <f t="shared" si="216"/>
        <v>Fraction of Industrial Fuel Use Shifted to Other Fuels</v>
      </c>
      <c r="D1076" s="199" t="s">
        <v>2090</v>
      </c>
      <c r="E1076" s="192" t="s">
        <v>817</v>
      </c>
      <c r="F1076" s="189" t="s">
        <v>2151</v>
      </c>
      <c r="G1076" s="192" t="s">
        <v>2143</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
      <c r="A1077" s="197" t="str">
        <f t="shared" si="216"/>
        <v>Industry</v>
      </c>
      <c r="B1077" s="197" t="str">
        <f t="shared" si="216"/>
        <v>Electrification + Hydrogen</v>
      </c>
      <c r="C1077" s="197" t="str">
        <f t="shared" si="216"/>
        <v>Fraction of Industrial Fuel Use Shifted to Other Fuels</v>
      </c>
      <c r="D1077" s="199" t="s">
        <v>2090</v>
      </c>
      <c r="E1077" s="192" t="s">
        <v>819</v>
      </c>
      <c r="F1077" s="189" t="s">
        <v>2151</v>
      </c>
      <c r="G1077" s="192" t="s">
        <v>2142</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
      <c r="A1078" s="197" t="str">
        <f t="shared" si="216"/>
        <v>Industry</v>
      </c>
      <c r="B1078" s="197" t="str">
        <f t="shared" si="216"/>
        <v>Electrification + Hydrogen</v>
      </c>
      <c r="C1078" s="197" t="str">
        <f t="shared" si="216"/>
        <v>Fraction of Industrial Fuel Use Shifted to Other Fuels</v>
      </c>
      <c r="D1078" s="199" t="s">
        <v>2090</v>
      </c>
      <c r="E1078" s="192" t="s">
        <v>821</v>
      </c>
      <c r="F1078" s="189" t="s">
        <v>2151</v>
      </c>
      <c r="G1078" s="192" t="s">
        <v>2141</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
      <c r="A1079" s="197" t="str">
        <f t="shared" si="216"/>
        <v>Industry</v>
      </c>
      <c r="B1079" s="197" t="str">
        <f t="shared" si="216"/>
        <v>Electrification + Hydrogen</v>
      </c>
      <c r="C1079" s="197" t="str">
        <f t="shared" si="216"/>
        <v>Fraction of Industrial Fuel Use Shifted to Other Fuels</v>
      </c>
      <c r="D1079" s="199" t="s">
        <v>2090</v>
      </c>
      <c r="E1079" s="192" t="s">
        <v>823</v>
      </c>
      <c r="F1079" s="189" t="s">
        <v>2151</v>
      </c>
      <c r="G1079" s="192" t="s">
        <v>2139</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
      <c r="A1080" s="197" t="str">
        <f t="shared" si="216"/>
        <v>Industry</v>
      </c>
      <c r="B1080" s="197" t="str">
        <f t="shared" si="216"/>
        <v>Electrification + Hydrogen</v>
      </c>
      <c r="C1080" s="197" t="str">
        <f t="shared" si="216"/>
        <v>Fraction of Industrial Fuel Use Shifted to Other Fuels</v>
      </c>
      <c r="D1080" s="199" t="s">
        <v>2088</v>
      </c>
      <c r="E1080" s="192" t="s">
        <v>800</v>
      </c>
      <c r="F1080" s="189" t="s">
        <v>2134</v>
      </c>
      <c r="G1080" s="192" t="s">
        <v>2149</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
      <c r="A1081" s="197" t="str">
        <f t="shared" ref="A1081:C1100" si="220">A$860</f>
        <v>Industry</v>
      </c>
      <c r="B1081" s="197" t="str">
        <f t="shared" si="220"/>
        <v>Electrification + Hydrogen</v>
      </c>
      <c r="C1081" s="197" t="str">
        <f t="shared" si="220"/>
        <v>Fraction of Industrial Fuel Use Shifted to Other Fuels</v>
      </c>
      <c r="D1081" s="199" t="s">
        <v>2088</v>
      </c>
      <c r="E1081" s="192" t="s">
        <v>807</v>
      </c>
      <c r="F1081" s="189" t="s">
        <v>2134</v>
      </c>
      <c r="G1081" s="192" t="s">
        <v>2148</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
      <c r="A1082" s="197" t="str">
        <f t="shared" si="220"/>
        <v>Industry</v>
      </c>
      <c r="B1082" s="197" t="str">
        <f t="shared" si="220"/>
        <v>Electrification + Hydrogen</v>
      </c>
      <c r="C1082" s="197" t="str">
        <f t="shared" si="220"/>
        <v>Fraction of Industrial Fuel Use Shifted to Other Fuels</v>
      </c>
      <c r="D1082" s="199" t="s">
        <v>2088</v>
      </c>
      <c r="E1082" s="192" t="s">
        <v>809</v>
      </c>
      <c r="F1082" s="189" t="s">
        <v>2134</v>
      </c>
      <c r="G1082" s="192" t="s">
        <v>2147</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
      <c r="A1083" s="197" t="str">
        <f t="shared" si="220"/>
        <v>Industry</v>
      </c>
      <c r="B1083" s="197" t="str">
        <f t="shared" si="220"/>
        <v>Electrification + Hydrogen</v>
      </c>
      <c r="C1083" s="197" t="str">
        <f t="shared" si="220"/>
        <v>Fraction of Industrial Fuel Use Shifted to Other Fuels</v>
      </c>
      <c r="D1083" s="199" t="s">
        <v>2088</v>
      </c>
      <c r="E1083" s="192" t="s">
        <v>811</v>
      </c>
      <c r="F1083" s="189" t="s">
        <v>2134</v>
      </c>
      <c r="G1083" s="192" t="s">
        <v>2146</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
      <c r="A1084" s="197" t="str">
        <f t="shared" si="220"/>
        <v>Industry</v>
      </c>
      <c r="B1084" s="197" t="str">
        <f t="shared" si="220"/>
        <v>Electrification + Hydrogen</v>
      </c>
      <c r="C1084" s="197" t="str">
        <f t="shared" si="220"/>
        <v>Fraction of Industrial Fuel Use Shifted to Other Fuels</v>
      </c>
      <c r="D1084" s="199" t="s">
        <v>2088</v>
      </c>
      <c r="E1084" s="192" t="s">
        <v>813</v>
      </c>
      <c r="F1084" s="189" t="s">
        <v>2134</v>
      </c>
      <c r="G1084" s="192" t="s">
        <v>2145</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
      <c r="A1085" s="197" t="str">
        <f t="shared" si="220"/>
        <v>Industry</v>
      </c>
      <c r="B1085" s="197" t="str">
        <f t="shared" si="220"/>
        <v>Electrification + Hydrogen</v>
      </c>
      <c r="C1085" s="197" t="str">
        <f t="shared" si="220"/>
        <v>Fraction of Industrial Fuel Use Shifted to Other Fuels</v>
      </c>
      <c r="D1085" s="199" t="s">
        <v>2088</v>
      </c>
      <c r="E1085" s="192" t="s">
        <v>815</v>
      </c>
      <c r="F1085" s="189" t="s">
        <v>2134</v>
      </c>
      <c r="G1085" s="192" t="s">
        <v>2144</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
      <c r="A1086" s="197" t="str">
        <f t="shared" si="220"/>
        <v>Industry</v>
      </c>
      <c r="B1086" s="197" t="str">
        <f t="shared" si="220"/>
        <v>Electrification + Hydrogen</v>
      </c>
      <c r="C1086" s="197" t="str">
        <f t="shared" si="220"/>
        <v>Fraction of Industrial Fuel Use Shifted to Other Fuels</v>
      </c>
      <c r="D1086" s="199" t="s">
        <v>2088</v>
      </c>
      <c r="E1086" s="192" t="s">
        <v>817</v>
      </c>
      <c r="F1086" s="189" t="s">
        <v>2134</v>
      </c>
      <c r="G1086" s="192" t="s">
        <v>2143</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
      <c r="A1087" s="197" t="str">
        <f t="shared" si="220"/>
        <v>Industry</v>
      </c>
      <c r="B1087" s="197" t="str">
        <f t="shared" si="220"/>
        <v>Electrification + Hydrogen</v>
      </c>
      <c r="C1087" s="197" t="str">
        <f t="shared" si="220"/>
        <v>Fraction of Industrial Fuel Use Shifted to Other Fuels</v>
      </c>
      <c r="D1087" s="199" t="s">
        <v>2088</v>
      </c>
      <c r="E1087" s="192" t="s">
        <v>819</v>
      </c>
      <c r="F1087" s="189" t="s">
        <v>2134</v>
      </c>
      <c r="G1087" s="192" t="s">
        <v>2142</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
      <c r="A1088" s="197" t="str">
        <f t="shared" si="220"/>
        <v>Industry</v>
      </c>
      <c r="B1088" s="197" t="str">
        <f t="shared" si="220"/>
        <v>Electrification + Hydrogen</v>
      </c>
      <c r="C1088" s="197" t="str">
        <f t="shared" si="220"/>
        <v>Fraction of Industrial Fuel Use Shifted to Other Fuels</v>
      </c>
      <c r="D1088" s="199" t="s">
        <v>2088</v>
      </c>
      <c r="E1088" s="192" t="s">
        <v>821</v>
      </c>
      <c r="F1088" s="189" t="s">
        <v>2134</v>
      </c>
      <c r="G1088" s="192" t="s">
        <v>2141</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
      <c r="A1089" s="197" t="str">
        <f t="shared" si="220"/>
        <v>Industry</v>
      </c>
      <c r="B1089" s="197" t="str">
        <f t="shared" si="220"/>
        <v>Electrification + Hydrogen</v>
      </c>
      <c r="C1089" s="197" t="str">
        <f t="shared" si="220"/>
        <v>Fraction of Industrial Fuel Use Shifted to Other Fuels</v>
      </c>
      <c r="D1089" s="199" t="s">
        <v>2088</v>
      </c>
      <c r="E1089" s="192" t="s">
        <v>823</v>
      </c>
      <c r="F1089" s="189" t="s">
        <v>2134</v>
      </c>
      <c r="G1089" s="192" t="s">
        <v>2139</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
      <c r="A1090" s="197" t="str">
        <f t="shared" si="220"/>
        <v>Industry</v>
      </c>
      <c r="B1090" s="197" t="str">
        <f t="shared" si="220"/>
        <v>Electrification + Hydrogen</v>
      </c>
      <c r="C1090" s="197" t="str">
        <f t="shared" si="220"/>
        <v>Fraction of Industrial Fuel Use Shifted to Other Fuels</v>
      </c>
      <c r="D1090" s="199" t="s">
        <v>2086</v>
      </c>
      <c r="E1090" s="192" t="s">
        <v>800</v>
      </c>
      <c r="F1090" s="189" t="s">
        <v>2150</v>
      </c>
      <c r="G1090" s="192" t="s">
        <v>2149</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
      <c r="A1091" s="197" t="str">
        <f t="shared" si="220"/>
        <v>Industry</v>
      </c>
      <c r="B1091" s="197" t="str">
        <f t="shared" si="220"/>
        <v>Electrification + Hydrogen</v>
      </c>
      <c r="C1091" s="197" t="str">
        <f t="shared" si="220"/>
        <v>Fraction of Industrial Fuel Use Shifted to Other Fuels</v>
      </c>
      <c r="D1091" s="199" t="s">
        <v>2086</v>
      </c>
      <c r="E1091" s="192" t="s">
        <v>807</v>
      </c>
      <c r="F1091" s="189" t="s">
        <v>2150</v>
      </c>
      <c r="G1091" s="192" t="s">
        <v>2148</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
      <c r="A1092" s="197" t="str">
        <f t="shared" si="220"/>
        <v>Industry</v>
      </c>
      <c r="B1092" s="197" t="str">
        <f t="shared" si="220"/>
        <v>Electrification + Hydrogen</v>
      </c>
      <c r="C1092" s="197" t="str">
        <f t="shared" si="220"/>
        <v>Fraction of Industrial Fuel Use Shifted to Other Fuels</v>
      </c>
      <c r="D1092" s="199" t="s">
        <v>2086</v>
      </c>
      <c r="E1092" s="192" t="s">
        <v>809</v>
      </c>
      <c r="F1092" s="189" t="s">
        <v>2150</v>
      </c>
      <c r="G1092" s="192" t="s">
        <v>2147</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
      <c r="A1093" s="197" t="str">
        <f t="shared" si="220"/>
        <v>Industry</v>
      </c>
      <c r="B1093" s="197" t="str">
        <f t="shared" si="220"/>
        <v>Electrification + Hydrogen</v>
      </c>
      <c r="C1093" s="197" t="str">
        <f t="shared" si="220"/>
        <v>Fraction of Industrial Fuel Use Shifted to Other Fuels</v>
      </c>
      <c r="D1093" s="199" t="s">
        <v>2086</v>
      </c>
      <c r="E1093" s="192" t="s">
        <v>811</v>
      </c>
      <c r="F1093" s="189" t="s">
        <v>2150</v>
      </c>
      <c r="G1093" s="192" t="s">
        <v>2146</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
      <c r="A1094" s="197" t="str">
        <f t="shared" si="220"/>
        <v>Industry</v>
      </c>
      <c r="B1094" s="197" t="str">
        <f t="shared" si="220"/>
        <v>Electrification + Hydrogen</v>
      </c>
      <c r="C1094" s="197" t="str">
        <f t="shared" si="220"/>
        <v>Fraction of Industrial Fuel Use Shifted to Other Fuels</v>
      </c>
      <c r="D1094" s="199" t="s">
        <v>2086</v>
      </c>
      <c r="E1094" s="192" t="s">
        <v>813</v>
      </c>
      <c r="F1094" s="189" t="s">
        <v>2150</v>
      </c>
      <c r="G1094" s="192" t="s">
        <v>2145</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
      <c r="A1095" s="197" t="str">
        <f t="shared" si="220"/>
        <v>Industry</v>
      </c>
      <c r="B1095" s="197" t="str">
        <f t="shared" si="220"/>
        <v>Electrification + Hydrogen</v>
      </c>
      <c r="C1095" s="197" t="str">
        <f t="shared" si="220"/>
        <v>Fraction of Industrial Fuel Use Shifted to Other Fuels</v>
      </c>
      <c r="D1095" s="199" t="s">
        <v>2086</v>
      </c>
      <c r="E1095" s="192" t="s">
        <v>815</v>
      </c>
      <c r="F1095" s="189" t="s">
        <v>2150</v>
      </c>
      <c r="G1095" s="192" t="s">
        <v>2144</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
      <c r="A1096" s="197" t="str">
        <f t="shared" si="220"/>
        <v>Industry</v>
      </c>
      <c r="B1096" s="197" t="str">
        <f t="shared" si="220"/>
        <v>Electrification + Hydrogen</v>
      </c>
      <c r="C1096" s="197" t="str">
        <f t="shared" si="220"/>
        <v>Fraction of Industrial Fuel Use Shifted to Other Fuels</v>
      </c>
      <c r="D1096" s="199" t="s">
        <v>2086</v>
      </c>
      <c r="E1096" s="192" t="s">
        <v>817</v>
      </c>
      <c r="F1096" s="189" t="s">
        <v>2150</v>
      </c>
      <c r="G1096" s="192" t="s">
        <v>2143</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
      <c r="A1097" s="197" t="str">
        <f t="shared" si="220"/>
        <v>Industry</v>
      </c>
      <c r="B1097" s="197" t="str">
        <f t="shared" si="220"/>
        <v>Electrification + Hydrogen</v>
      </c>
      <c r="C1097" s="197" t="str">
        <f t="shared" si="220"/>
        <v>Fraction of Industrial Fuel Use Shifted to Other Fuels</v>
      </c>
      <c r="D1097" s="199" t="s">
        <v>2086</v>
      </c>
      <c r="E1097" s="192" t="s">
        <v>819</v>
      </c>
      <c r="F1097" s="189" t="s">
        <v>2150</v>
      </c>
      <c r="G1097" s="192" t="s">
        <v>2142</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
      <c r="A1098" s="197" t="str">
        <f t="shared" si="220"/>
        <v>Industry</v>
      </c>
      <c r="B1098" s="197" t="str">
        <f t="shared" si="220"/>
        <v>Electrification + Hydrogen</v>
      </c>
      <c r="C1098" s="197" t="str">
        <f t="shared" si="220"/>
        <v>Fraction of Industrial Fuel Use Shifted to Other Fuels</v>
      </c>
      <c r="D1098" s="199" t="s">
        <v>2086</v>
      </c>
      <c r="E1098" s="192" t="s">
        <v>821</v>
      </c>
      <c r="F1098" s="189" t="s">
        <v>2150</v>
      </c>
      <c r="G1098" s="192" t="s">
        <v>2141</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
      <c r="A1099" s="197" t="str">
        <f t="shared" si="220"/>
        <v>Industry</v>
      </c>
      <c r="B1099" s="197" t="str">
        <f t="shared" si="220"/>
        <v>Electrification + Hydrogen</v>
      </c>
      <c r="C1099" s="197" t="str">
        <f t="shared" si="220"/>
        <v>Fraction of Industrial Fuel Use Shifted to Other Fuels</v>
      </c>
      <c r="D1099" s="199" t="s">
        <v>2086</v>
      </c>
      <c r="E1099" s="192" t="s">
        <v>823</v>
      </c>
      <c r="F1099" s="189" t="s">
        <v>2150</v>
      </c>
      <c r="G1099" s="192" t="s">
        <v>2139</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
      <c r="A1100" s="197" t="str">
        <f t="shared" si="220"/>
        <v>Industry</v>
      </c>
      <c r="B1100" s="197" t="str">
        <f t="shared" si="220"/>
        <v>Electrification + Hydrogen</v>
      </c>
      <c r="C1100" s="197" t="str">
        <f t="shared" si="220"/>
        <v>Fraction of Industrial Fuel Use Shifted to Other Fuels</v>
      </c>
      <c r="D1100" s="199" t="s">
        <v>2084</v>
      </c>
      <c r="E1100" s="192" t="s">
        <v>800</v>
      </c>
      <c r="F1100" s="189" t="s">
        <v>2140</v>
      </c>
      <c r="G1100" s="192" t="s">
        <v>2149</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
      <c r="A1101" s="197" t="str">
        <f t="shared" ref="A1101:C1109" si="224">A$860</f>
        <v>Industry</v>
      </c>
      <c r="B1101" s="197" t="str">
        <f t="shared" si="224"/>
        <v>Electrification + Hydrogen</v>
      </c>
      <c r="C1101" s="197" t="str">
        <f t="shared" si="224"/>
        <v>Fraction of Industrial Fuel Use Shifted to Other Fuels</v>
      </c>
      <c r="D1101" s="199" t="s">
        <v>2084</v>
      </c>
      <c r="E1101" s="192" t="s">
        <v>807</v>
      </c>
      <c r="F1101" s="189" t="s">
        <v>2140</v>
      </c>
      <c r="G1101" s="192" t="s">
        <v>2148</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
      <c r="A1102" s="197" t="str">
        <f t="shared" si="224"/>
        <v>Industry</v>
      </c>
      <c r="B1102" s="197" t="str">
        <f t="shared" si="224"/>
        <v>Electrification + Hydrogen</v>
      </c>
      <c r="C1102" s="197" t="str">
        <f t="shared" si="224"/>
        <v>Fraction of Industrial Fuel Use Shifted to Other Fuels</v>
      </c>
      <c r="D1102" s="199" t="s">
        <v>2084</v>
      </c>
      <c r="E1102" s="192" t="s">
        <v>809</v>
      </c>
      <c r="F1102" s="189" t="s">
        <v>2140</v>
      </c>
      <c r="G1102" s="192" t="s">
        <v>2147</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
      <c r="A1103" s="197" t="str">
        <f t="shared" si="224"/>
        <v>Industry</v>
      </c>
      <c r="B1103" s="197" t="str">
        <f t="shared" si="224"/>
        <v>Electrification + Hydrogen</v>
      </c>
      <c r="C1103" s="197" t="str">
        <f t="shared" si="224"/>
        <v>Fraction of Industrial Fuel Use Shifted to Other Fuels</v>
      </c>
      <c r="D1103" s="199" t="s">
        <v>2084</v>
      </c>
      <c r="E1103" s="192" t="s">
        <v>811</v>
      </c>
      <c r="F1103" s="189" t="s">
        <v>2140</v>
      </c>
      <c r="G1103" s="192" t="s">
        <v>2146</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
      <c r="A1104" s="197" t="str">
        <f t="shared" si="224"/>
        <v>Industry</v>
      </c>
      <c r="B1104" s="197" t="str">
        <f t="shared" si="224"/>
        <v>Electrification + Hydrogen</v>
      </c>
      <c r="C1104" s="197" t="str">
        <f t="shared" si="224"/>
        <v>Fraction of Industrial Fuel Use Shifted to Other Fuels</v>
      </c>
      <c r="D1104" s="199" t="s">
        <v>2084</v>
      </c>
      <c r="E1104" s="192" t="s">
        <v>813</v>
      </c>
      <c r="F1104" s="189" t="s">
        <v>2140</v>
      </c>
      <c r="G1104" s="192" t="s">
        <v>2145</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
      <c r="A1105" s="197" t="str">
        <f t="shared" si="224"/>
        <v>Industry</v>
      </c>
      <c r="B1105" s="197" t="str">
        <f t="shared" si="224"/>
        <v>Electrification + Hydrogen</v>
      </c>
      <c r="C1105" s="197" t="str">
        <f t="shared" si="224"/>
        <v>Fraction of Industrial Fuel Use Shifted to Other Fuels</v>
      </c>
      <c r="D1105" s="199" t="s">
        <v>2084</v>
      </c>
      <c r="E1105" s="192" t="s">
        <v>815</v>
      </c>
      <c r="F1105" s="189" t="s">
        <v>2140</v>
      </c>
      <c r="G1105" s="192" t="s">
        <v>2144</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
      <c r="A1106" s="197" t="str">
        <f t="shared" si="224"/>
        <v>Industry</v>
      </c>
      <c r="B1106" s="197" t="str">
        <f t="shared" si="224"/>
        <v>Electrification + Hydrogen</v>
      </c>
      <c r="C1106" s="197" t="str">
        <f t="shared" si="224"/>
        <v>Fraction of Industrial Fuel Use Shifted to Other Fuels</v>
      </c>
      <c r="D1106" s="199" t="s">
        <v>2084</v>
      </c>
      <c r="E1106" s="192" t="s">
        <v>817</v>
      </c>
      <c r="F1106" s="189" t="s">
        <v>2140</v>
      </c>
      <c r="G1106" s="192" t="s">
        <v>2143</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
      <c r="A1107" s="197" t="str">
        <f t="shared" si="224"/>
        <v>Industry</v>
      </c>
      <c r="B1107" s="197" t="str">
        <f t="shared" si="224"/>
        <v>Electrification + Hydrogen</v>
      </c>
      <c r="C1107" s="197" t="str">
        <f t="shared" si="224"/>
        <v>Fraction of Industrial Fuel Use Shifted to Other Fuels</v>
      </c>
      <c r="D1107" s="199" t="s">
        <v>2084</v>
      </c>
      <c r="E1107" s="192" t="s">
        <v>819</v>
      </c>
      <c r="F1107" s="189" t="s">
        <v>2140</v>
      </c>
      <c r="G1107" s="192" t="s">
        <v>2142</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
      <c r="A1108" s="197" t="str">
        <f t="shared" si="224"/>
        <v>Industry</v>
      </c>
      <c r="B1108" s="197" t="str">
        <f t="shared" si="224"/>
        <v>Electrification + Hydrogen</v>
      </c>
      <c r="C1108" s="197" t="str">
        <f t="shared" si="224"/>
        <v>Fraction of Industrial Fuel Use Shifted to Other Fuels</v>
      </c>
      <c r="D1108" s="199" t="s">
        <v>2084</v>
      </c>
      <c r="E1108" s="192" t="s">
        <v>821</v>
      </c>
      <c r="F1108" s="189" t="s">
        <v>2140</v>
      </c>
      <c r="G1108" s="192" t="s">
        <v>2141</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
      <c r="A1109" s="197" t="str">
        <f t="shared" si="224"/>
        <v>Industry</v>
      </c>
      <c r="B1109" s="197" t="str">
        <f t="shared" si="224"/>
        <v>Electrification + Hydrogen</v>
      </c>
      <c r="C1109" s="197" t="str">
        <f t="shared" si="224"/>
        <v>Fraction of Industrial Fuel Use Shifted to Other Fuels</v>
      </c>
      <c r="D1109" s="199" t="s">
        <v>2084</v>
      </c>
      <c r="E1109" s="192" t="s">
        <v>823</v>
      </c>
      <c r="F1109" s="189" t="s">
        <v>2140</v>
      </c>
      <c r="G1109" s="192" t="s">
        <v>2139</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
      <c r="A1110" s="189" t="s">
        <v>754</v>
      </c>
      <c r="B1110" s="189" t="s">
        <v>901</v>
      </c>
      <c r="C1110" s="189" t="s">
        <v>902</v>
      </c>
      <c r="D1110" s="192" t="s">
        <v>2126</v>
      </c>
      <c r="E1110" s="192"/>
      <c r="F1110" s="189" t="s">
        <v>2136</v>
      </c>
      <c r="G1110" s="192"/>
      <c r="H1110" s="43">
        <v>1458</v>
      </c>
      <c r="I1110" s="192" t="s">
        <v>311</v>
      </c>
      <c r="J1110" s="43" t="s">
        <v>903</v>
      </c>
      <c r="K1110" s="189" t="s">
        <v>904</v>
      </c>
      <c r="L1110" s="211">
        <v>0</v>
      </c>
      <c r="M1110" s="212">
        <v>1</v>
      </c>
      <c r="N1110" s="212">
        <v>0.01</v>
      </c>
      <c r="O1110" s="192" t="s">
        <v>654</v>
      </c>
      <c r="P1110" s="192" t="s">
        <v>2138</v>
      </c>
      <c r="Q1110" s="192" t="s">
        <v>906</v>
      </c>
      <c r="R1110" s="199" t="s">
        <v>907</v>
      </c>
      <c r="S1110" s="213" t="s">
        <v>446</v>
      </c>
      <c r="T1110" s="192"/>
    </row>
    <row r="1111" spans="1:20" x14ac:dyDescent="0.2">
      <c r="A1111" s="197" t="str">
        <f>A$1110</f>
        <v>Industry</v>
      </c>
      <c r="B1111" s="197" t="str">
        <f>B$1110</f>
        <v>Methane Capture</v>
      </c>
      <c r="C1111" s="197" t="str">
        <f>C$1110</f>
        <v>Fraction of Methane Capture Opportunities Achieved</v>
      </c>
      <c r="D1111" s="192" t="s">
        <v>2088</v>
      </c>
      <c r="E1111" s="192"/>
      <c r="F1111" s="189" t="s">
        <v>2134</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2137</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
      <c r="A1112" s="189" t="s">
        <v>754</v>
      </c>
      <c r="B1112" s="189" t="s">
        <v>910</v>
      </c>
      <c r="C1112" s="189" t="s">
        <v>911</v>
      </c>
      <c r="D1112" s="192" t="s">
        <v>2126</v>
      </c>
      <c r="E1112" s="192"/>
      <c r="F1112" s="189" t="s">
        <v>2136</v>
      </c>
      <c r="G1112" s="192"/>
      <c r="H1112" s="43">
        <v>1460</v>
      </c>
      <c r="I1112" s="192" t="s">
        <v>311</v>
      </c>
      <c r="J1112" s="43" t="s">
        <v>903</v>
      </c>
      <c r="K1112" s="189" t="s">
        <v>912</v>
      </c>
      <c r="L1112" s="211">
        <v>0</v>
      </c>
      <c r="M1112" s="212">
        <v>1</v>
      </c>
      <c r="N1112" s="212">
        <v>0.01</v>
      </c>
      <c r="O1112" s="192" t="s">
        <v>654</v>
      </c>
      <c r="P1112" s="192" t="s">
        <v>2135</v>
      </c>
      <c r="Q1112" s="192" t="s">
        <v>914</v>
      </c>
      <c r="R1112" s="199" t="s">
        <v>915</v>
      </c>
      <c r="S1112" s="213" t="s">
        <v>446</v>
      </c>
      <c r="T1112" s="192"/>
    </row>
    <row r="1113" spans="1:20" x14ac:dyDescent="0.2">
      <c r="A1113" s="197" t="str">
        <f>A$1112</f>
        <v>Industry</v>
      </c>
      <c r="B1113" s="197" t="str">
        <f>B$1112</f>
        <v>Methane Destruction</v>
      </c>
      <c r="C1113" s="197" t="str">
        <f>C$1112</f>
        <v>Fraction of Methane Destruction Opportunities Achieved</v>
      </c>
      <c r="D1113" s="192" t="s">
        <v>2088</v>
      </c>
      <c r="E1113" s="192"/>
      <c r="F1113" s="189" t="s">
        <v>2134</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2133</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
      <c r="A1114" s="254" t="s">
        <v>1087</v>
      </c>
      <c r="B1114" s="251" t="s">
        <v>1088</v>
      </c>
      <c r="C1114" s="254" t="s">
        <v>1134</v>
      </c>
      <c r="D1114" s="254" t="s">
        <v>2131</v>
      </c>
      <c r="E1114" s="250"/>
      <c r="F1114" s="252" t="s">
        <v>2130</v>
      </c>
      <c r="G1114" s="250"/>
      <c r="H1114" s="43">
        <v>1462</v>
      </c>
      <c r="I1114" s="250" t="s">
        <v>311</v>
      </c>
      <c r="J1114" s="251" t="s">
        <v>1091</v>
      </c>
      <c r="K1114" s="254" t="s">
        <v>1136</v>
      </c>
      <c r="L1114" s="106">
        <v>0</v>
      </c>
      <c r="M1114" s="106">
        <v>0.4</v>
      </c>
      <c r="N1114" s="5">
        <v>0.01</v>
      </c>
      <c r="O1114" s="250" t="s">
        <v>1093</v>
      </c>
      <c r="P1114" s="252" t="s">
        <v>2132</v>
      </c>
      <c r="Q1114" s="250" t="s">
        <v>1095</v>
      </c>
      <c r="R1114" s="258" t="s">
        <v>1096</v>
      </c>
      <c r="S1114" s="250" t="s">
        <v>533</v>
      </c>
      <c r="T1114" s="250"/>
    </row>
    <row r="1115" spans="1:20" s="255" customFormat="1" x14ac:dyDescent="0.2">
      <c r="A1115" s="251" t="s">
        <v>1087</v>
      </c>
      <c r="B1115" s="251" t="s">
        <v>1088</v>
      </c>
      <c r="C1115" s="251" t="s">
        <v>1134</v>
      </c>
      <c r="D1115" s="254" t="s">
        <v>2128</v>
      </c>
      <c r="E1115" s="250"/>
      <c r="F1115" s="252" t="s">
        <v>2127</v>
      </c>
      <c r="G1115" s="250"/>
      <c r="H1115" s="43">
        <v>1463</v>
      </c>
      <c r="I1115" s="250" t="s">
        <v>311</v>
      </c>
      <c r="J1115" s="251" t="s">
        <v>1091</v>
      </c>
      <c r="K1115" s="259" t="s">
        <v>1136</v>
      </c>
      <c r="L1115" s="259">
        <v>0</v>
      </c>
      <c r="M1115" s="259">
        <v>0.4</v>
      </c>
      <c r="N1115" s="259">
        <v>0.01</v>
      </c>
      <c r="O1115" s="260" t="s">
        <v>1093</v>
      </c>
      <c r="P1115" s="260" t="s">
        <v>2132</v>
      </c>
      <c r="Q1115" s="260" t="s">
        <v>1095</v>
      </c>
      <c r="R1115" s="261" t="s">
        <v>1096</v>
      </c>
      <c r="S1115" s="260" t="s">
        <v>533</v>
      </c>
      <c r="T1115" s="250"/>
    </row>
    <row r="1116" spans="1:20" s="255" customFormat="1" x14ac:dyDescent="0.2">
      <c r="A1116" s="251" t="s">
        <v>1087</v>
      </c>
      <c r="B1116" s="251" t="s">
        <v>1088</v>
      </c>
      <c r="C1116" s="251" t="s">
        <v>1134</v>
      </c>
      <c r="D1116" s="254" t="s">
        <v>2126</v>
      </c>
      <c r="E1116" s="250"/>
      <c r="F1116" s="252" t="s">
        <v>2125</v>
      </c>
      <c r="G1116" s="250"/>
      <c r="H1116" s="43">
        <v>1464</v>
      </c>
      <c r="I1116" s="250" t="s">
        <v>311</v>
      </c>
      <c r="J1116" s="251" t="s">
        <v>1091</v>
      </c>
      <c r="K1116" s="259" t="s">
        <v>1136</v>
      </c>
      <c r="L1116" s="259">
        <v>0</v>
      </c>
      <c r="M1116" s="259">
        <v>0.4</v>
      </c>
      <c r="N1116" s="259">
        <v>0.01</v>
      </c>
      <c r="O1116" s="260" t="s">
        <v>1093</v>
      </c>
      <c r="P1116" s="260" t="s">
        <v>2132</v>
      </c>
      <c r="Q1116" s="260" t="s">
        <v>1095</v>
      </c>
      <c r="R1116" s="261" t="s">
        <v>1096</v>
      </c>
      <c r="S1116" s="260" t="s">
        <v>533</v>
      </c>
      <c r="T1116" s="250"/>
    </row>
    <row r="1117" spans="1:20" s="255" customFormat="1" x14ac:dyDescent="0.2">
      <c r="A1117" s="251" t="s">
        <v>1087</v>
      </c>
      <c r="B1117" s="251" t="s">
        <v>1088</v>
      </c>
      <c r="C1117" s="251" t="s">
        <v>1134</v>
      </c>
      <c r="D1117" s="254" t="s">
        <v>2124</v>
      </c>
      <c r="E1117" s="250"/>
      <c r="F1117" s="252" t="s">
        <v>2123</v>
      </c>
      <c r="G1117" s="250"/>
      <c r="H1117" s="43">
        <v>1465</v>
      </c>
      <c r="I1117" s="250" t="s">
        <v>311</v>
      </c>
      <c r="J1117" s="251" t="s">
        <v>1091</v>
      </c>
      <c r="K1117" s="259" t="s">
        <v>1136</v>
      </c>
      <c r="L1117" s="259">
        <v>0</v>
      </c>
      <c r="M1117" s="259">
        <v>0.4</v>
      </c>
      <c r="N1117" s="259">
        <v>0.01</v>
      </c>
      <c r="O1117" s="260" t="s">
        <v>1093</v>
      </c>
      <c r="P1117" s="260" t="s">
        <v>2132</v>
      </c>
      <c r="Q1117" s="260" t="s">
        <v>1095</v>
      </c>
      <c r="R1117" s="261" t="s">
        <v>1096</v>
      </c>
      <c r="S1117" s="260" t="s">
        <v>533</v>
      </c>
      <c r="T1117" s="250"/>
    </row>
    <row r="1118" spans="1:20" s="255" customFormat="1" x14ac:dyDescent="0.2">
      <c r="A1118" s="251" t="s">
        <v>1087</v>
      </c>
      <c r="B1118" s="251" t="s">
        <v>1088</v>
      </c>
      <c r="C1118" s="251" t="s">
        <v>1134</v>
      </c>
      <c r="D1118" s="254" t="s">
        <v>2122</v>
      </c>
      <c r="E1118" s="250"/>
      <c r="F1118" s="252" t="s">
        <v>2121</v>
      </c>
      <c r="G1118" s="250"/>
      <c r="H1118" s="43">
        <v>1466</v>
      </c>
      <c r="I1118" s="250" t="s">
        <v>311</v>
      </c>
      <c r="J1118" s="251" t="s">
        <v>1091</v>
      </c>
      <c r="K1118" s="259" t="s">
        <v>1136</v>
      </c>
      <c r="L1118" s="259">
        <v>0</v>
      </c>
      <c r="M1118" s="259">
        <v>0.4</v>
      </c>
      <c r="N1118" s="259">
        <v>0.01</v>
      </c>
      <c r="O1118" s="260" t="s">
        <v>1093</v>
      </c>
      <c r="P1118" s="260" t="s">
        <v>2132</v>
      </c>
      <c r="Q1118" s="260" t="s">
        <v>1095</v>
      </c>
      <c r="R1118" s="261" t="s">
        <v>1096</v>
      </c>
      <c r="S1118" s="260" t="s">
        <v>533</v>
      </c>
      <c r="T1118" s="250"/>
    </row>
    <row r="1119" spans="1:20" s="255" customFormat="1" x14ac:dyDescent="0.2">
      <c r="A1119" s="251" t="s">
        <v>1087</v>
      </c>
      <c r="B1119" s="251" t="s">
        <v>1088</v>
      </c>
      <c r="C1119" s="251" t="s">
        <v>1134</v>
      </c>
      <c r="D1119" s="254" t="s">
        <v>2120</v>
      </c>
      <c r="E1119" s="250"/>
      <c r="F1119" s="252" t="s">
        <v>2119</v>
      </c>
      <c r="G1119" s="250"/>
      <c r="H1119" s="43">
        <v>1467</v>
      </c>
      <c r="I1119" s="250" t="s">
        <v>311</v>
      </c>
      <c r="J1119" s="251" t="s">
        <v>1091</v>
      </c>
      <c r="K1119" s="259" t="s">
        <v>1136</v>
      </c>
      <c r="L1119" s="259">
        <v>0</v>
      </c>
      <c r="M1119" s="259">
        <v>0.4</v>
      </c>
      <c r="N1119" s="259">
        <v>0.01</v>
      </c>
      <c r="O1119" s="260" t="s">
        <v>1093</v>
      </c>
      <c r="P1119" s="260" t="s">
        <v>2132</v>
      </c>
      <c r="Q1119" s="260" t="s">
        <v>1095</v>
      </c>
      <c r="R1119" s="261" t="s">
        <v>1096</v>
      </c>
      <c r="S1119" s="260" t="s">
        <v>533</v>
      </c>
      <c r="T1119" s="250"/>
    </row>
    <row r="1120" spans="1:20" s="255" customFormat="1" x14ac:dyDescent="0.2">
      <c r="A1120" s="251" t="s">
        <v>1087</v>
      </c>
      <c r="B1120" s="251" t="s">
        <v>1088</v>
      </c>
      <c r="C1120" s="251" t="s">
        <v>1134</v>
      </c>
      <c r="D1120" s="254" t="s">
        <v>2118</v>
      </c>
      <c r="E1120" s="250"/>
      <c r="F1120" s="252" t="s">
        <v>2117</v>
      </c>
      <c r="G1120" s="250"/>
      <c r="H1120" s="43">
        <v>1468</v>
      </c>
      <c r="I1120" s="250" t="s">
        <v>311</v>
      </c>
      <c r="J1120" s="251" t="s">
        <v>1091</v>
      </c>
      <c r="K1120" s="259" t="s">
        <v>1136</v>
      </c>
      <c r="L1120" s="259">
        <v>0</v>
      </c>
      <c r="M1120" s="259">
        <v>0.4</v>
      </c>
      <c r="N1120" s="259">
        <v>0.01</v>
      </c>
      <c r="O1120" s="260" t="s">
        <v>1093</v>
      </c>
      <c r="P1120" s="260" t="s">
        <v>2132</v>
      </c>
      <c r="Q1120" s="260" t="s">
        <v>1095</v>
      </c>
      <c r="R1120" s="261" t="s">
        <v>1096</v>
      </c>
      <c r="S1120" s="260" t="s">
        <v>533</v>
      </c>
      <c r="T1120" s="250"/>
    </row>
    <row r="1121" spans="1:20" s="255" customFormat="1" x14ac:dyDescent="0.2">
      <c r="A1121" s="251" t="s">
        <v>1087</v>
      </c>
      <c r="B1121" s="251" t="s">
        <v>1088</v>
      </c>
      <c r="C1121" s="251" t="s">
        <v>1134</v>
      </c>
      <c r="D1121" s="254" t="s">
        <v>2116</v>
      </c>
      <c r="E1121" s="250"/>
      <c r="F1121" s="252" t="s">
        <v>2115</v>
      </c>
      <c r="G1121" s="250"/>
      <c r="H1121" s="43">
        <v>1469</v>
      </c>
      <c r="I1121" s="250" t="s">
        <v>311</v>
      </c>
      <c r="J1121" s="251" t="s">
        <v>1091</v>
      </c>
      <c r="K1121" s="259" t="s">
        <v>1136</v>
      </c>
      <c r="L1121" s="259">
        <v>0</v>
      </c>
      <c r="M1121" s="259">
        <v>0.4</v>
      </c>
      <c r="N1121" s="259">
        <v>0.01</v>
      </c>
      <c r="O1121" s="260" t="s">
        <v>1093</v>
      </c>
      <c r="P1121" s="260" t="s">
        <v>2132</v>
      </c>
      <c r="Q1121" s="260" t="s">
        <v>1095</v>
      </c>
      <c r="R1121" s="261" t="s">
        <v>1096</v>
      </c>
      <c r="S1121" s="260" t="s">
        <v>533</v>
      </c>
      <c r="T1121" s="250"/>
    </row>
    <row r="1122" spans="1:20" s="255" customFormat="1" x14ac:dyDescent="0.2">
      <c r="A1122" s="251" t="s">
        <v>1087</v>
      </c>
      <c r="B1122" s="251" t="s">
        <v>1088</v>
      </c>
      <c r="C1122" s="251" t="s">
        <v>1134</v>
      </c>
      <c r="D1122" s="254" t="s">
        <v>2114</v>
      </c>
      <c r="E1122" s="250"/>
      <c r="F1122" s="252" t="s">
        <v>2113</v>
      </c>
      <c r="G1122" s="250"/>
      <c r="H1122" s="43">
        <v>1470</v>
      </c>
      <c r="I1122" s="250" t="s">
        <v>311</v>
      </c>
      <c r="J1122" s="251" t="s">
        <v>1091</v>
      </c>
      <c r="K1122" s="259" t="s">
        <v>1136</v>
      </c>
      <c r="L1122" s="259">
        <v>0</v>
      </c>
      <c r="M1122" s="259">
        <v>0.4</v>
      </c>
      <c r="N1122" s="259">
        <v>0.01</v>
      </c>
      <c r="O1122" s="260" t="s">
        <v>1093</v>
      </c>
      <c r="P1122" s="260" t="s">
        <v>2132</v>
      </c>
      <c r="Q1122" s="260" t="s">
        <v>1095</v>
      </c>
      <c r="R1122" s="261" t="s">
        <v>1096</v>
      </c>
      <c r="S1122" s="260" t="s">
        <v>533</v>
      </c>
      <c r="T1122" s="250"/>
    </row>
    <row r="1123" spans="1:20" s="255" customFormat="1" x14ac:dyDescent="0.2">
      <c r="A1123" s="251" t="s">
        <v>1087</v>
      </c>
      <c r="B1123" s="251" t="s">
        <v>1088</v>
      </c>
      <c r="C1123" s="251" t="s">
        <v>1134</v>
      </c>
      <c r="D1123" s="254" t="s">
        <v>2112</v>
      </c>
      <c r="E1123" s="250"/>
      <c r="F1123" s="252" t="s">
        <v>1142</v>
      </c>
      <c r="G1123" s="250"/>
      <c r="H1123" s="43">
        <v>1471</v>
      </c>
      <c r="I1123" s="250" t="s">
        <v>311</v>
      </c>
      <c r="J1123" s="251" t="s">
        <v>1091</v>
      </c>
      <c r="K1123" s="259" t="s">
        <v>1136</v>
      </c>
      <c r="L1123" s="259">
        <v>0</v>
      </c>
      <c r="M1123" s="259">
        <v>0.4</v>
      </c>
      <c r="N1123" s="259">
        <v>0.01</v>
      </c>
      <c r="O1123" s="260" t="s">
        <v>1093</v>
      </c>
      <c r="P1123" s="260" t="s">
        <v>2132</v>
      </c>
      <c r="Q1123" s="260" t="s">
        <v>1095</v>
      </c>
      <c r="R1123" s="261" t="s">
        <v>1096</v>
      </c>
      <c r="S1123" s="260" t="s">
        <v>533</v>
      </c>
      <c r="T1123" s="250"/>
    </row>
    <row r="1124" spans="1:20" s="255" customFormat="1" x14ac:dyDescent="0.2">
      <c r="A1124" s="251" t="s">
        <v>1087</v>
      </c>
      <c r="B1124" s="251" t="s">
        <v>1088</v>
      </c>
      <c r="C1124" s="251" t="s">
        <v>1134</v>
      </c>
      <c r="D1124" s="254" t="s">
        <v>2111</v>
      </c>
      <c r="E1124" s="250"/>
      <c r="F1124" s="252" t="s">
        <v>2110</v>
      </c>
      <c r="G1124" s="250"/>
      <c r="H1124" s="43">
        <v>1472</v>
      </c>
      <c r="I1124" s="250" t="s">
        <v>311</v>
      </c>
      <c r="J1124" s="251" t="s">
        <v>1091</v>
      </c>
      <c r="K1124" s="259" t="s">
        <v>1136</v>
      </c>
      <c r="L1124" s="259">
        <v>0</v>
      </c>
      <c r="M1124" s="259">
        <v>0.4</v>
      </c>
      <c r="N1124" s="259">
        <v>0.01</v>
      </c>
      <c r="O1124" s="260" t="s">
        <v>1093</v>
      </c>
      <c r="P1124" s="260" t="s">
        <v>2132</v>
      </c>
      <c r="Q1124" s="260" t="s">
        <v>1095</v>
      </c>
      <c r="R1124" s="261" t="s">
        <v>1096</v>
      </c>
      <c r="S1124" s="260" t="s">
        <v>533</v>
      </c>
      <c r="T1124" s="250"/>
    </row>
    <row r="1125" spans="1:20" s="255" customFormat="1" x14ac:dyDescent="0.2">
      <c r="A1125" s="251" t="s">
        <v>1087</v>
      </c>
      <c r="B1125" s="251" t="s">
        <v>1088</v>
      </c>
      <c r="C1125" s="251" t="s">
        <v>1134</v>
      </c>
      <c r="D1125" s="254" t="s">
        <v>2109</v>
      </c>
      <c r="E1125" s="250"/>
      <c r="F1125" s="252" t="s">
        <v>2108</v>
      </c>
      <c r="G1125" s="250"/>
      <c r="H1125" s="43">
        <v>1473</v>
      </c>
      <c r="I1125" s="250" t="s">
        <v>311</v>
      </c>
      <c r="J1125" s="251" t="s">
        <v>1091</v>
      </c>
      <c r="K1125" s="259" t="s">
        <v>1136</v>
      </c>
      <c r="L1125" s="259">
        <v>0</v>
      </c>
      <c r="M1125" s="259">
        <v>0.4</v>
      </c>
      <c r="N1125" s="259">
        <v>0.01</v>
      </c>
      <c r="O1125" s="260" t="s">
        <v>1093</v>
      </c>
      <c r="P1125" s="260" t="s">
        <v>2132</v>
      </c>
      <c r="Q1125" s="260" t="s">
        <v>1095</v>
      </c>
      <c r="R1125" s="261" t="s">
        <v>1096</v>
      </c>
      <c r="S1125" s="260" t="s">
        <v>533</v>
      </c>
      <c r="T1125" s="250"/>
    </row>
    <row r="1126" spans="1:20" s="255" customFormat="1" x14ac:dyDescent="0.2">
      <c r="A1126" s="251" t="s">
        <v>1087</v>
      </c>
      <c r="B1126" s="251" t="s">
        <v>1088</v>
      </c>
      <c r="C1126" s="251" t="s">
        <v>1134</v>
      </c>
      <c r="D1126" s="254" t="s">
        <v>2107</v>
      </c>
      <c r="E1126" s="250"/>
      <c r="F1126" s="252" t="s">
        <v>2106</v>
      </c>
      <c r="G1126" s="250"/>
      <c r="H1126" s="43">
        <v>1474</v>
      </c>
      <c r="I1126" s="250" t="s">
        <v>311</v>
      </c>
      <c r="J1126" s="251" t="s">
        <v>1091</v>
      </c>
      <c r="K1126" s="259" t="s">
        <v>1136</v>
      </c>
      <c r="L1126" s="259">
        <v>0</v>
      </c>
      <c r="M1126" s="259">
        <v>0.4</v>
      </c>
      <c r="N1126" s="259">
        <v>0.01</v>
      </c>
      <c r="O1126" s="260" t="s">
        <v>1093</v>
      </c>
      <c r="P1126" s="260" t="s">
        <v>2132</v>
      </c>
      <c r="Q1126" s="260" t="s">
        <v>1095</v>
      </c>
      <c r="R1126" s="261" t="s">
        <v>1096</v>
      </c>
      <c r="S1126" s="260" t="s">
        <v>533</v>
      </c>
      <c r="T1126" s="250"/>
    </row>
    <row r="1127" spans="1:20" s="255" customFormat="1" x14ac:dyDescent="0.2">
      <c r="A1127" s="251" t="s">
        <v>1087</v>
      </c>
      <c r="B1127" s="251" t="s">
        <v>1088</v>
      </c>
      <c r="C1127" s="251" t="s">
        <v>1134</v>
      </c>
      <c r="D1127" s="254" t="s">
        <v>2105</v>
      </c>
      <c r="E1127" s="250"/>
      <c r="F1127" s="252" t="s">
        <v>1140</v>
      </c>
      <c r="G1127" s="250"/>
      <c r="H1127" s="43">
        <v>1475</v>
      </c>
      <c r="I1127" s="250" t="s">
        <v>311</v>
      </c>
      <c r="J1127" s="251" t="s">
        <v>1091</v>
      </c>
      <c r="K1127" s="259" t="s">
        <v>1136</v>
      </c>
      <c r="L1127" s="259">
        <v>0</v>
      </c>
      <c r="M1127" s="259">
        <v>0.4</v>
      </c>
      <c r="N1127" s="259">
        <v>0.01</v>
      </c>
      <c r="O1127" s="260" t="s">
        <v>1093</v>
      </c>
      <c r="P1127" s="260" t="s">
        <v>2132</v>
      </c>
      <c r="Q1127" s="260" t="s">
        <v>1095</v>
      </c>
      <c r="R1127" s="261" t="s">
        <v>1096</v>
      </c>
      <c r="S1127" s="260" t="s">
        <v>533</v>
      </c>
      <c r="T1127" s="250"/>
    </row>
    <row r="1128" spans="1:20" s="255" customFormat="1" x14ac:dyDescent="0.2">
      <c r="A1128" s="251" t="s">
        <v>1087</v>
      </c>
      <c r="B1128" s="251" t="s">
        <v>1088</v>
      </c>
      <c r="C1128" s="251" t="s">
        <v>1134</v>
      </c>
      <c r="D1128" s="254" t="s">
        <v>2104</v>
      </c>
      <c r="E1128" s="250"/>
      <c r="F1128" s="252" t="s">
        <v>2103</v>
      </c>
      <c r="G1128" s="250"/>
      <c r="H1128" s="43">
        <v>1476</v>
      </c>
      <c r="I1128" s="250" t="s">
        <v>311</v>
      </c>
      <c r="J1128" s="251" t="s">
        <v>1091</v>
      </c>
      <c r="K1128" s="259" t="s">
        <v>1136</v>
      </c>
      <c r="L1128" s="259">
        <v>0</v>
      </c>
      <c r="M1128" s="259">
        <v>0.4</v>
      </c>
      <c r="N1128" s="259">
        <v>0.01</v>
      </c>
      <c r="O1128" s="260" t="s">
        <v>1093</v>
      </c>
      <c r="P1128" s="260" t="s">
        <v>2132</v>
      </c>
      <c r="Q1128" s="260" t="s">
        <v>1095</v>
      </c>
      <c r="R1128" s="261" t="s">
        <v>1096</v>
      </c>
      <c r="S1128" s="260" t="s">
        <v>533</v>
      </c>
      <c r="T1128" s="250"/>
    </row>
    <row r="1129" spans="1:20" s="255" customFormat="1" x14ac:dyDescent="0.2">
      <c r="A1129" s="251" t="s">
        <v>1087</v>
      </c>
      <c r="B1129" s="251" t="s">
        <v>1088</v>
      </c>
      <c r="C1129" s="251" t="s">
        <v>1134</v>
      </c>
      <c r="D1129" s="254" t="s">
        <v>2102</v>
      </c>
      <c r="E1129" s="250"/>
      <c r="F1129" s="252" t="s">
        <v>2101</v>
      </c>
      <c r="G1129" s="250"/>
      <c r="H1129" s="43">
        <v>1477</v>
      </c>
      <c r="I1129" s="250" t="s">
        <v>311</v>
      </c>
      <c r="J1129" s="251" t="s">
        <v>1091</v>
      </c>
      <c r="K1129" s="259" t="s">
        <v>1136</v>
      </c>
      <c r="L1129" s="259">
        <v>0</v>
      </c>
      <c r="M1129" s="259">
        <v>0.4</v>
      </c>
      <c r="N1129" s="259">
        <v>0.01</v>
      </c>
      <c r="O1129" s="260" t="s">
        <v>1093</v>
      </c>
      <c r="P1129" s="260" t="s">
        <v>2132</v>
      </c>
      <c r="Q1129" s="260" t="s">
        <v>1095</v>
      </c>
      <c r="R1129" s="261" t="s">
        <v>1096</v>
      </c>
      <c r="S1129" s="260" t="s">
        <v>533</v>
      </c>
      <c r="T1129" s="250"/>
    </row>
    <row r="1130" spans="1:20" s="255" customFormat="1" x14ac:dyDescent="0.2">
      <c r="A1130" s="251" t="s">
        <v>1087</v>
      </c>
      <c r="B1130" s="251" t="s">
        <v>1088</v>
      </c>
      <c r="C1130" s="251" t="s">
        <v>1134</v>
      </c>
      <c r="D1130" s="254" t="s">
        <v>2100</v>
      </c>
      <c r="E1130" s="250"/>
      <c r="F1130" s="252" t="s">
        <v>2099</v>
      </c>
      <c r="G1130" s="250"/>
      <c r="H1130" s="43">
        <v>1478</v>
      </c>
      <c r="I1130" s="250" t="s">
        <v>311</v>
      </c>
      <c r="J1130" s="251" t="s">
        <v>1091</v>
      </c>
      <c r="K1130" s="259" t="s">
        <v>1136</v>
      </c>
      <c r="L1130" s="259">
        <v>0</v>
      </c>
      <c r="M1130" s="259">
        <v>0.4</v>
      </c>
      <c r="N1130" s="259">
        <v>0.01</v>
      </c>
      <c r="O1130" s="260" t="s">
        <v>1093</v>
      </c>
      <c r="P1130" s="260" t="s">
        <v>2132</v>
      </c>
      <c r="Q1130" s="260" t="s">
        <v>1095</v>
      </c>
      <c r="R1130" s="261" t="s">
        <v>1096</v>
      </c>
      <c r="S1130" s="260" t="s">
        <v>533</v>
      </c>
      <c r="T1130" s="250"/>
    </row>
    <row r="1131" spans="1:20" s="255" customFormat="1" x14ac:dyDescent="0.2">
      <c r="A1131" s="251" t="s">
        <v>1087</v>
      </c>
      <c r="B1131" s="251" t="s">
        <v>1088</v>
      </c>
      <c r="C1131" s="251" t="s">
        <v>1134</v>
      </c>
      <c r="D1131" s="254" t="s">
        <v>2098</v>
      </c>
      <c r="E1131" s="250"/>
      <c r="F1131" s="252" t="s">
        <v>2097</v>
      </c>
      <c r="G1131" s="250"/>
      <c r="H1131" s="43">
        <v>1479</v>
      </c>
      <c r="I1131" s="250" t="s">
        <v>311</v>
      </c>
      <c r="J1131" s="251" t="s">
        <v>1091</v>
      </c>
      <c r="K1131" s="259" t="s">
        <v>1136</v>
      </c>
      <c r="L1131" s="259">
        <v>0</v>
      </c>
      <c r="M1131" s="259">
        <v>0.4</v>
      </c>
      <c r="N1131" s="259">
        <v>0.01</v>
      </c>
      <c r="O1131" s="260" t="s">
        <v>1093</v>
      </c>
      <c r="P1131" s="260" t="s">
        <v>2132</v>
      </c>
      <c r="Q1131" s="260" t="s">
        <v>1095</v>
      </c>
      <c r="R1131" s="261" t="s">
        <v>1096</v>
      </c>
      <c r="S1131" s="260" t="s">
        <v>533</v>
      </c>
      <c r="T1131" s="250"/>
    </row>
    <row r="1132" spans="1:20" s="255" customFormat="1" x14ac:dyDescent="0.2">
      <c r="A1132" s="251" t="s">
        <v>1087</v>
      </c>
      <c r="B1132" s="251" t="s">
        <v>1088</v>
      </c>
      <c r="C1132" s="251" t="s">
        <v>1134</v>
      </c>
      <c r="D1132" s="254" t="s">
        <v>2096</v>
      </c>
      <c r="E1132" s="250"/>
      <c r="F1132" s="252" t="s">
        <v>2095</v>
      </c>
      <c r="G1132" s="250"/>
      <c r="H1132" s="43">
        <v>1480</v>
      </c>
      <c r="I1132" s="250" t="s">
        <v>311</v>
      </c>
      <c r="J1132" s="251" t="s">
        <v>1091</v>
      </c>
      <c r="K1132" s="259" t="s">
        <v>1136</v>
      </c>
      <c r="L1132" s="259">
        <v>0</v>
      </c>
      <c r="M1132" s="259">
        <v>0.4</v>
      </c>
      <c r="N1132" s="259">
        <v>0.01</v>
      </c>
      <c r="O1132" s="260" t="s">
        <v>1093</v>
      </c>
      <c r="P1132" s="260" t="s">
        <v>2132</v>
      </c>
      <c r="Q1132" s="260" t="s">
        <v>1095</v>
      </c>
      <c r="R1132" s="261" t="s">
        <v>1096</v>
      </c>
      <c r="S1132" s="260" t="s">
        <v>533</v>
      </c>
      <c r="T1132" s="250"/>
    </row>
    <row r="1133" spans="1:20" s="255" customFormat="1" x14ac:dyDescent="0.2">
      <c r="A1133" s="251" t="s">
        <v>1087</v>
      </c>
      <c r="B1133" s="251" t="s">
        <v>1088</v>
      </c>
      <c r="C1133" s="251" t="s">
        <v>1134</v>
      </c>
      <c r="D1133" s="254" t="s">
        <v>2094</v>
      </c>
      <c r="E1133" s="250"/>
      <c r="F1133" s="252" t="s">
        <v>2093</v>
      </c>
      <c r="G1133" s="250"/>
      <c r="H1133" s="43">
        <v>1481</v>
      </c>
      <c r="I1133" s="250" t="s">
        <v>311</v>
      </c>
      <c r="J1133" s="251" t="s">
        <v>1091</v>
      </c>
      <c r="K1133" s="259" t="s">
        <v>1136</v>
      </c>
      <c r="L1133" s="259">
        <v>0</v>
      </c>
      <c r="M1133" s="259">
        <v>0.4</v>
      </c>
      <c r="N1133" s="259">
        <v>0.01</v>
      </c>
      <c r="O1133" s="260" t="s">
        <v>1093</v>
      </c>
      <c r="P1133" s="260" t="s">
        <v>2132</v>
      </c>
      <c r="Q1133" s="260" t="s">
        <v>1095</v>
      </c>
      <c r="R1133" s="261" t="s">
        <v>1096</v>
      </c>
      <c r="S1133" s="260" t="s">
        <v>533</v>
      </c>
      <c r="T1133" s="250"/>
    </row>
    <row r="1134" spans="1:20" s="255" customFormat="1" x14ac:dyDescent="0.2">
      <c r="A1134" s="251" t="s">
        <v>1087</v>
      </c>
      <c r="B1134" s="251" t="s">
        <v>1088</v>
      </c>
      <c r="C1134" s="251" t="s">
        <v>1134</v>
      </c>
      <c r="D1134" s="254" t="s">
        <v>2092</v>
      </c>
      <c r="E1134" s="250"/>
      <c r="F1134" s="252" t="s">
        <v>2091</v>
      </c>
      <c r="G1134" s="250"/>
      <c r="H1134" s="43">
        <v>1482</v>
      </c>
      <c r="I1134" s="250" t="s">
        <v>311</v>
      </c>
      <c r="J1134" s="251" t="s">
        <v>1091</v>
      </c>
      <c r="K1134" s="259" t="s">
        <v>1136</v>
      </c>
      <c r="L1134" s="259">
        <v>0</v>
      </c>
      <c r="M1134" s="259">
        <v>0.4</v>
      </c>
      <c r="N1134" s="259">
        <v>0.01</v>
      </c>
      <c r="O1134" s="260" t="s">
        <v>1093</v>
      </c>
      <c r="P1134" s="260" t="s">
        <v>2132</v>
      </c>
      <c r="Q1134" s="260" t="s">
        <v>1095</v>
      </c>
      <c r="R1134" s="261" t="s">
        <v>1096</v>
      </c>
      <c r="S1134" s="260" t="s">
        <v>533</v>
      </c>
      <c r="T1134" s="250"/>
    </row>
    <row r="1135" spans="1:20" s="255" customFormat="1" x14ac:dyDescent="0.2">
      <c r="A1135" s="251" t="s">
        <v>1087</v>
      </c>
      <c r="B1135" s="251" t="s">
        <v>1088</v>
      </c>
      <c r="C1135" s="251" t="s">
        <v>1134</v>
      </c>
      <c r="D1135" s="254" t="s">
        <v>2090</v>
      </c>
      <c r="E1135" s="250"/>
      <c r="F1135" s="252" t="s">
        <v>2089</v>
      </c>
      <c r="G1135" s="250"/>
      <c r="H1135" s="43">
        <v>1483</v>
      </c>
      <c r="I1135" s="250" t="s">
        <v>311</v>
      </c>
      <c r="J1135" s="251" t="s">
        <v>1091</v>
      </c>
      <c r="K1135" s="259" t="s">
        <v>1136</v>
      </c>
      <c r="L1135" s="259">
        <v>0</v>
      </c>
      <c r="M1135" s="259">
        <v>0.4</v>
      </c>
      <c r="N1135" s="259">
        <v>0.01</v>
      </c>
      <c r="O1135" s="260" t="s">
        <v>1093</v>
      </c>
      <c r="P1135" s="260" t="s">
        <v>2132</v>
      </c>
      <c r="Q1135" s="260" t="s">
        <v>1095</v>
      </c>
      <c r="R1135" s="261" t="s">
        <v>1096</v>
      </c>
      <c r="S1135" s="260" t="s">
        <v>533</v>
      </c>
      <c r="T1135" s="250"/>
    </row>
    <row r="1136" spans="1:20" s="255" customFormat="1" x14ac:dyDescent="0.2">
      <c r="A1136" s="251" t="s">
        <v>1087</v>
      </c>
      <c r="B1136" s="251" t="s">
        <v>1088</v>
      </c>
      <c r="C1136" s="251" t="s">
        <v>1134</v>
      </c>
      <c r="D1136" s="254" t="s">
        <v>2088</v>
      </c>
      <c r="E1136" s="250"/>
      <c r="F1136" s="252" t="s">
        <v>2087</v>
      </c>
      <c r="G1136" s="250"/>
      <c r="H1136" s="43">
        <v>1484</v>
      </c>
      <c r="I1136" s="250" t="s">
        <v>311</v>
      </c>
      <c r="J1136" s="251" t="s">
        <v>1091</v>
      </c>
      <c r="K1136" s="259" t="s">
        <v>1136</v>
      </c>
      <c r="L1136" s="259">
        <v>0</v>
      </c>
      <c r="M1136" s="259">
        <v>0.4</v>
      </c>
      <c r="N1136" s="259">
        <v>0.01</v>
      </c>
      <c r="O1136" s="260" t="s">
        <v>1093</v>
      </c>
      <c r="P1136" s="260" t="s">
        <v>2132</v>
      </c>
      <c r="Q1136" s="260" t="s">
        <v>1095</v>
      </c>
      <c r="R1136" s="261" t="s">
        <v>1096</v>
      </c>
      <c r="S1136" s="260" t="s">
        <v>533</v>
      </c>
      <c r="T1136" s="250"/>
    </row>
    <row r="1137" spans="1:20" s="255" customFormat="1" x14ac:dyDescent="0.2">
      <c r="A1137" s="251" t="s">
        <v>1087</v>
      </c>
      <c r="B1137" s="251" t="s">
        <v>1088</v>
      </c>
      <c r="C1137" s="251" t="s">
        <v>1134</v>
      </c>
      <c r="D1137" s="254" t="s">
        <v>2086</v>
      </c>
      <c r="E1137" s="250"/>
      <c r="F1137" s="252" t="s">
        <v>2085</v>
      </c>
      <c r="G1137" s="250"/>
      <c r="H1137" s="43">
        <v>1485</v>
      </c>
      <c r="I1137" s="250" t="s">
        <v>311</v>
      </c>
      <c r="J1137" s="251" t="s">
        <v>1091</v>
      </c>
      <c r="K1137" s="259" t="s">
        <v>1136</v>
      </c>
      <c r="L1137" s="259">
        <v>0</v>
      </c>
      <c r="M1137" s="259">
        <v>0.4</v>
      </c>
      <c r="N1137" s="259">
        <v>0.01</v>
      </c>
      <c r="O1137" s="260" t="s">
        <v>1093</v>
      </c>
      <c r="P1137" s="260" t="s">
        <v>2132</v>
      </c>
      <c r="Q1137" s="260" t="s">
        <v>1095</v>
      </c>
      <c r="R1137" s="261" t="s">
        <v>1096</v>
      </c>
      <c r="S1137" s="260" t="s">
        <v>533</v>
      </c>
      <c r="T1137" s="250"/>
    </row>
    <row r="1138" spans="1:20" s="255" customFormat="1" x14ac:dyDescent="0.2">
      <c r="A1138" s="251" t="s">
        <v>1087</v>
      </c>
      <c r="B1138" s="251" t="s">
        <v>1088</v>
      </c>
      <c r="C1138" s="251" t="s">
        <v>1134</v>
      </c>
      <c r="D1138" s="254" t="s">
        <v>2084</v>
      </c>
      <c r="E1138" s="250"/>
      <c r="F1138" s="252" t="s">
        <v>2083</v>
      </c>
      <c r="G1138" s="250"/>
      <c r="H1138" s="43">
        <v>1486</v>
      </c>
      <c r="I1138" s="250" t="s">
        <v>311</v>
      </c>
      <c r="J1138" s="251" t="s">
        <v>1091</v>
      </c>
      <c r="K1138" s="259" t="s">
        <v>1136</v>
      </c>
      <c r="L1138" s="259">
        <v>0</v>
      </c>
      <c r="M1138" s="259">
        <v>0.4</v>
      </c>
      <c r="N1138" s="259">
        <v>0.01</v>
      </c>
      <c r="O1138" s="260" t="s">
        <v>1093</v>
      </c>
      <c r="P1138" s="260" t="s">
        <v>2132</v>
      </c>
      <c r="Q1138" s="260" t="s">
        <v>1095</v>
      </c>
      <c r="R1138" s="261" t="s">
        <v>1096</v>
      </c>
      <c r="S1138" s="260" t="s">
        <v>533</v>
      </c>
      <c r="T1138" s="250"/>
    </row>
    <row r="1139" spans="1:20" s="255" customFormat="1" x14ac:dyDescent="0.2">
      <c r="A1139" s="254" t="s">
        <v>1087</v>
      </c>
      <c r="B1139" s="251" t="s">
        <v>1182</v>
      </c>
      <c r="C1139" s="254" t="s">
        <v>1203</v>
      </c>
      <c r="D1139" s="254" t="s">
        <v>2131</v>
      </c>
      <c r="E1139" s="250"/>
      <c r="F1139" s="252" t="s">
        <v>2130</v>
      </c>
      <c r="G1139" s="250"/>
      <c r="H1139" s="43">
        <v>1487</v>
      </c>
      <c r="I1139" s="250" t="s">
        <v>311</v>
      </c>
      <c r="J1139" s="251" t="s">
        <v>1184</v>
      </c>
      <c r="K1139" s="254" t="s">
        <v>1204</v>
      </c>
      <c r="L1139" s="106">
        <v>0</v>
      </c>
      <c r="M1139" s="106">
        <v>0.4</v>
      </c>
      <c r="N1139" s="5">
        <v>0.01</v>
      </c>
      <c r="O1139" s="250" t="s">
        <v>1186</v>
      </c>
      <c r="P1139" s="250" t="s">
        <v>2129</v>
      </c>
      <c r="Q1139" s="250" t="s">
        <v>1095</v>
      </c>
      <c r="R1139" s="252" t="s">
        <v>1096</v>
      </c>
      <c r="S1139" s="253" t="s">
        <v>533</v>
      </c>
      <c r="T1139" s="250"/>
    </row>
    <row r="1140" spans="1:20" s="255" customFormat="1" x14ac:dyDescent="0.2">
      <c r="A1140" s="251" t="s">
        <v>1087</v>
      </c>
      <c r="B1140" s="251" t="s">
        <v>1182</v>
      </c>
      <c r="C1140" s="251" t="s">
        <v>1203</v>
      </c>
      <c r="D1140" s="254" t="s">
        <v>2128</v>
      </c>
      <c r="E1140" s="250"/>
      <c r="F1140" s="252" t="s">
        <v>2127</v>
      </c>
      <c r="G1140" s="250"/>
      <c r="H1140" s="43">
        <v>1488</v>
      </c>
      <c r="I1140" s="250" t="s">
        <v>311</v>
      </c>
      <c r="J1140" s="251" t="s">
        <v>1184</v>
      </c>
      <c r="K1140" s="259" t="s">
        <v>1204</v>
      </c>
      <c r="L1140" s="259">
        <v>0</v>
      </c>
      <c r="M1140" s="259">
        <v>0.4</v>
      </c>
      <c r="N1140" s="259">
        <v>0.01</v>
      </c>
      <c r="O1140" s="260" t="s">
        <v>1186</v>
      </c>
      <c r="P1140" s="260" t="s">
        <v>2129</v>
      </c>
      <c r="Q1140" s="260" t="s">
        <v>1095</v>
      </c>
      <c r="R1140" s="261" t="s">
        <v>1096</v>
      </c>
      <c r="S1140" s="260" t="s">
        <v>533</v>
      </c>
      <c r="T1140" s="250"/>
    </row>
    <row r="1141" spans="1:20" s="255" customFormat="1" x14ac:dyDescent="0.2">
      <c r="A1141" s="251" t="s">
        <v>1087</v>
      </c>
      <c r="B1141" s="251" t="s">
        <v>1182</v>
      </c>
      <c r="C1141" s="251" t="s">
        <v>1203</v>
      </c>
      <c r="D1141" s="254" t="s">
        <v>2126</v>
      </c>
      <c r="E1141" s="250"/>
      <c r="F1141" s="252" t="s">
        <v>2125</v>
      </c>
      <c r="G1141" s="250"/>
      <c r="H1141" s="43">
        <v>1489</v>
      </c>
      <c r="I1141" s="250" t="s">
        <v>311</v>
      </c>
      <c r="J1141" s="251" t="s">
        <v>1184</v>
      </c>
      <c r="K1141" s="259" t="s">
        <v>1204</v>
      </c>
      <c r="L1141" s="259">
        <v>0</v>
      </c>
      <c r="M1141" s="259">
        <v>0.4</v>
      </c>
      <c r="N1141" s="259">
        <v>0.01</v>
      </c>
      <c r="O1141" s="260" t="s">
        <v>1186</v>
      </c>
      <c r="P1141" s="260" t="s">
        <v>2129</v>
      </c>
      <c r="Q1141" s="260" t="s">
        <v>1095</v>
      </c>
      <c r="R1141" s="261" t="s">
        <v>1096</v>
      </c>
      <c r="S1141" s="260" t="s">
        <v>533</v>
      </c>
      <c r="T1141" s="250"/>
    </row>
    <row r="1142" spans="1:20" s="255" customFormat="1" x14ac:dyDescent="0.2">
      <c r="A1142" s="251" t="s">
        <v>1087</v>
      </c>
      <c r="B1142" s="251" t="s">
        <v>1182</v>
      </c>
      <c r="C1142" s="251" t="s">
        <v>1203</v>
      </c>
      <c r="D1142" s="254" t="s">
        <v>2124</v>
      </c>
      <c r="E1142" s="250"/>
      <c r="F1142" s="252" t="s">
        <v>2123</v>
      </c>
      <c r="G1142" s="250"/>
      <c r="H1142" s="43">
        <v>1490</v>
      </c>
      <c r="I1142" s="250" t="s">
        <v>311</v>
      </c>
      <c r="J1142" s="251" t="s">
        <v>1184</v>
      </c>
      <c r="K1142" s="259" t="s">
        <v>1204</v>
      </c>
      <c r="L1142" s="259">
        <v>0</v>
      </c>
      <c r="M1142" s="259">
        <v>0.4</v>
      </c>
      <c r="N1142" s="259">
        <v>0.01</v>
      </c>
      <c r="O1142" s="260" t="s">
        <v>1186</v>
      </c>
      <c r="P1142" s="260" t="s">
        <v>2129</v>
      </c>
      <c r="Q1142" s="260" t="s">
        <v>1095</v>
      </c>
      <c r="R1142" s="261" t="s">
        <v>1096</v>
      </c>
      <c r="S1142" s="260" t="s">
        <v>533</v>
      </c>
      <c r="T1142" s="250"/>
    </row>
    <row r="1143" spans="1:20" s="255" customFormat="1" x14ac:dyDescent="0.2">
      <c r="A1143" s="251" t="s">
        <v>1087</v>
      </c>
      <c r="B1143" s="251" t="s">
        <v>1182</v>
      </c>
      <c r="C1143" s="251" t="s">
        <v>1203</v>
      </c>
      <c r="D1143" s="254" t="s">
        <v>2122</v>
      </c>
      <c r="E1143" s="250"/>
      <c r="F1143" s="252" t="s">
        <v>2121</v>
      </c>
      <c r="G1143" s="250"/>
      <c r="H1143" s="43">
        <v>1491</v>
      </c>
      <c r="I1143" s="250" t="s">
        <v>311</v>
      </c>
      <c r="J1143" s="251" t="s">
        <v>1184</v>
      </c>
      <c r="K1143" s="259" t="s">
        <v>1204</v>
      </c>
      <c r="L1143" s="259">
        <v>0</v>
      </c>
      <c r="M1143" s="259">
        <v>0.4</v>
      </c>
      <c r="N1143" s="259">
        <v>0.01</v>
      </c>
      <c r="O1143" s="260" t="s">
        <v>1186</v>
      </c>
      <c r="P1143" s="260" t="s">
        <v>2129</v>
      </c>
      <c r="Q1143" s="260" t="s">
        <v>1095</v>
      </c>
      <c r="R1143" s="261" t="s">
        <v>1096</v>
      </c>
      <c r="S1143" s="260" t="s">
        <v>533</v>
      </c>
      <c r="T1143" s="250"/>
    </row>
    <row r="1144" spans="1:20" s="255" customFormat="1" x14ac:dyDescent="0.2">
      <c r="A1144" s="251" t="s">
        <v>1087</v>
      </c>
      <c r="B1144" s="251" t="s">
        <v>1182</v>
      </c>
      <c r="C1144" s="251" t="s">
        <v>1203</v>
      </c>
      <c r="D1144" s="254" t="s">
        <v>2120</v>
      </c>
      <c r="E1144" s="250"/>
      <c r="F1144" s="252" t="s">
        <v>2119</v>
      </c>
      <c r="G1144" s="250"/>
      <c r="H1144" s="43">
        <v>1492</v>
      </c>
      <c r="I1144" s="250" t="s">
        <v>311</v>
      </c>
      <c r="J1144" s="251" t="s">
        <v>1184</v>
      </c>
      <c r="K1144" s="259" t="s">
        <v>1204</v>
      </c>
      <c r="L1144" s="259">
        <v>0</v>
      </c>
      <c r="M1144" s="259">
        <v>0.4</v>
      </c>
      <c r="N1144" s="259">
        <v>0.01</v>
      </c>
      <c r="O1144" s="260" t="s">
        <v>1186</v>
      </c>
      <c r="P1144" s="260" t="s">
        <v>2129</v>
      </c>
      <c r="Q1144" s="260" t="s">
        <v>1095</v>
      </c>
      <c r="R1144" s="261" t="s">
        <v>1096</v>
      </c>
      <c r="S1144" s="260" t="s">
        <v>533</v>
      </c>
      <c r="T1144" s="250"/>
    </row>
    <row r="1145" spans="1:20" s="255" customFormat="1" x14ac:dyDescent="0.2">
      <c r="A1145" s="251" t="s">
        <v>1087</v>
      </c>
      <c r="B1145" s="251" t="s">
        <v>1182</v>
      </c>
      <c r="C1145" s="251" t="s">
        <v>1203</v>
      </c>
      <c r="D1145" s="254" t="s">
        <v>2118</v>
      </c>
      <c r="E1145" s="250"/>
      <c r="F1145" s="252" t="s">
        <v>2117</v>
      </c>
      <c r="G1145" s="250"/>
      <c r="H1145" s="43">
        <v>1493</v>
      </c>
      <c r="I1145" s="250" t="s">
        <v>311</v>
      </c>
      <c r="J1145" s="251" t="s">
        <v>1184</v>
      </c>
      <c r="K1145" s="259" t="s">
        <v>1204</v>
      </c>
      <c r="L1145" s="259">
        <v>0</v>
      </c>
      <c r="M1145" s="259">
        <v>0.4</v>
      </c>
      <c r="N1145" s="259">
        <v>0.01</v>
      </c>
      <c r="O1145" s="260" t="s">
        <v>1186</v>
      </c>
      <c r="P1145" s="260" t="s">
        <v>2129</v>
      </c>
      <c r="Q1145" s="260" t="s">
        <v>1095</v>
      </c>
      <c r="R1145" s="261" t="s">
        <v>1096</v>
      </c>
      <c r="S1145" s="260" t="s">
        <v>533</v>
      </c>
      <c r="T1145" s="250"/>
    </row>
    <row r="1146" spans="1:20" s="255" customFormat="1" x14ac:dyDescent="0.2">
      <c r="A1146" s="251" t="s">
        <v>1087</v>
      </c>
      <c r="B1146" s="251" t="s">
        <v>1182</v>
      </c>
      <c r="C1146" s="251" t="s">
        <v>1203</v>
      </c>
      <c r="D1146" s="254" t="s">
        <v>2116</v>
      </c>
      <c r="E1146" s="250"/>
      <c r="F1146" s="252" t="s">
        <v>2115</v>
      </c>
      <c r="G1146" s="250"/>
      <c r="H1146" s="43">
        <v>1494</v>
      </c>
      <c r="I1146" s="250" t="s">
        <v>311</v>
      </c>
      <c r="J1146" s="251" t="s">
        <v>1184</v>
      </c>
      <c r="K1146" s="259" t="s">
        <v>1204</v>
      </c>
      <c r="L1146" s="259">
        <v>0</v>
      </c>
      <c r="M1146" s="259">
        <v>0.4</v>
      </c>
      <c r="N1146" s="259">
        <v>0.01</v>
      </c>
      <c r="O1146" s="260" t="s">
        <v>1186</v>
      </c>
      <c r="P1146" s="260" t="s">
        <v>2129</v>
      </c>
      <c r="Q1146" s="260" t="s">
        <v>1095</v>
      </c>
      <c r="R1146" s="261" t="s">
        <v>1096</v>
      </c>
      <c r="S1146" s="260" t="s">
        <v>533</v>
      </c>
      <c r="T1146" s="250"/>
    </row>
    <row r="1147" spans="1:20" s="255" customFormat="1" x14ac:dyDescent="0.2">
      <c r="A1147" s="251" t="s">
        <v>1087</v>
      </c>
      <c r="B1147" s="251" t="s">
        <v>1182</v>
      </c>
      <c r="C1147" s="251" t="s">
        <v>1203</v>
      </c>
      <c r="D1147" s="254" t="s">
        <v>2114</v>
      </c>
      <c r="E1147" s="250"/>
      <c r="F1147" s="252" t="s">
        <v>2113</v>
      </c>
      <c r="G1147" s="250"/>
      <c r="H1147" s="43">
        <v>1495</v>
      </c>
      <c r="I1147" s="250" t="s">
        <v>311</v>
      </c>
      <c r="J1147" s="251" t="s">
        <v>1184</v>
      </c>
      <c r="K1147" s="259" t="s">
        <v>1204</v>
      </c>
      <c r="L1147" s="259">
        <v>0</v>
      </c>
      <c r="M1147" s="259">
        <v>0.4</v>
      </c>
      <c r="N1147" s="259">
        <v>0.01</v>
      </c>
      <c r="O1147" s="260" t="s">
        <v>1186</v>
      </c>
      <c r="P1147" s="260" t="s">
        <v>2129</v>
      </c>
      <c r="Q1147" s="260" t="s">
        <v>1095</v>
      </c>
      <c r="R1147" s="261" t="s">
        <v>1096</v>
      </c>
      <c r="S1147" s="260" t="s">
        <v>533</v>
      </c>
      <c r="T1147" s="250"/>
    </row>
    <row r="1148" spans="1:20" s="255" customFormat="1" x14ac:dyDescent="0.2">
      <c r="A1148" s="251" t="s">
        <v>1087</v>
      </c>
      <c r="B1148" s="251" t="s">
        <v>1182</v>
      </c>
      <c r="C1148" s="251" t="s">
        <v>1203</v>
      </c>
      <c r="D1148" s="254" t="s">
        <v>2112</v>
      </c>
      <c r="E1148" s="250"/>
      <c r="F1148" s="252" t="s">
        <v>1142</v>
      </c>
      <c r="G1148" s="250"/>
      <c r="H1148" s="43">
        <v>1496</v>
      </c>
      <c r="I1148" s="250" t="s">
        <v>311</v>
      </c>
      <c r="J1148" s="251" t="s">
        <v>1184</v>
      </c>
      <c r="K1148" s="259" t="s">
        <v>1204</v>
      </c>
      <c r="L1148" s="259">
        <v>0</v>
      </c>
      <c r="M1148" s="259">
        <v>0.4</v>
      </c>
      <c r="N1148" s="259">
        <v>0.01</v>
      </c>
      <c r="O1148" s="260" t="s">
        <v>1186</v>
      </c>
      <c r="P1148" s="260" t="s">
        <v>2129</v>
      </c>
      <c r="Q1148" s="260" t="s">
        <v>1095</v>
      </c>
      <c r="R1148" s="261" t="s">
        <v>1096</v>
      </c>
      <c r="S1148" s="260" t="s">
        <v>533</v>
      </c>
      <c r="T1148" s="250"/>
    </row>
    <row r="1149" spans="1:20" s="255" customFormat="1" x14ac:dyDescent="0.2">
      <c r="A1149" s="251" t="s">
        <v>1087</v>
      </c>
      <c r="B1149" s="251" t="s">
        <v>1182</v>
      </c>
      <c r="C1149" s="251" t="s">
        <v>1203</v>
      </c>
      <c r="D1149" s="254" t="s">
        <v>2111</v>
      </c>
      <c r="E1149" s="250"/>
      <c r="F1149" s="252" t="s">
        <v>2110</v>
      </c>
      <c r="G1149" s="250"/>
      <c r="H1149" s="43">
        <v>1497</v>
      </c>
      <c r="I1149" s="250" t="s">
        <v>311</v>
      </c>
      <c r="J1149" s="251" t="s">
        <v>1184</v>
      </c>
      <c r="K1149" s="259" t="s">
        <v>1204</v>
      </c>
      <c r="L1149" s="259">
        <v>0</v>
      </c>
      <c r="M1149" s="259">
        <v>0.4</v>
      </c>
      <c r="N1149" s="259">
        <v>0.01</v>
      </c>
      <c r="O1149" s="260" t="s">
        <v>1186</v>
      </c>
      <c r="P1149" s="260" t="s">
        <v>2129</v>
      </c>
      <c r="Q1149" s="260" t="s">
        <v>1095</v>
      </c>
      <c r="R1149" s="261" t="s">
        <v>1096</v>
      </c>
      <c r="S1149" s="260" t="s">
        <v>533</v>
      </c>
      <c r="T1149" s="250"/>
    </row>
    <row r="1150" spans="1:20" s="255" customFormat="1" x14ac:dyDescent="0.2">
      <c r="A1150" s="251" t="s">
        <v>1087</v>
      </c>
      <c r="B1150" s="251" t="s">
        <v>1182</v>
      </c>
      <c r="C1150" s="251" t="s">
        <v>1203</v>
      </c>
      <c r="D1150" s="254" t="s">
        <v>2109</v>
      </c>
      <c r="E1150" s="250"/>
      <c r="F1150" s="252" t="s">
        <v>2108</v>
      </c>
      <c r="G1150" s="250"/>
      <c r="H1150" s="43">
        <v>1498</v>
      </c>
      <c r="I1150" s="250" t="s">
        <v>311</v>
      </c>
      <c r="J1150" s="251" t="s">
        <v>1184</v>
      </c>
      <c r="K1150" s="259" t="s">
        <v>1204</v>
      </c>
      <c r="L1150" s="259">
        <v>0</v>
      </c>
      <c r="M1150" s="259">
        <v>0.4</v>
      </c>
      <c r="N1150" s="259">
        <v>0.01</v>
      </c>
      <c r="O1150" s="260" t="s">
        <v>1186</v>
      </c>
      <c r="P1150" s="260" t="s">
        <v>2129</v>
      </c>
      <c r="Q1150" s="260" t="s">
        <v>1095</v>
      </c>
      <c r="R1150" s="261" t="s">
        <v>1096</v>
      </c>
      <c r="S1150" s="260" t="s">
        <v>533</v>
      </c>
      <c r="T1150" s="250"/>
    </row>
    <row r="1151" spans="1:20" s="255" customFormat="1" x14ac:dyDescent="0.2">
      <c r="A1151" s="251" t="s">
        <v>1087</v>
      </c>
      <c r="B1151" s="251" t="s">
        <v>1182</v>
      </c>
      <c r="C1151" s="251" t="s">
        <v>1203</v>
      </c>
      <c r="D1151" s="254" t="s">
        <v>2107</v>
      </c>
      <c r="E1151" s="250"/>
      <c r="F1151" s="252" t="s">
        <v>2106</v>
      </c>
      <c r="G1151" s="250"/>
      <c r="H1151" s="43">
        <v>1499</v>
      </c>
      <c r="I1151" s="250" t="s">
        <v>311</v>
      </c>
      <c r="J1151" s="251" t="s">
        <v>1184</v>
      </c>
      <c r="K1151" s="259" t="s">
        <v>1204</v>
      </c>
      <c r="L1151" s="259">
        <v>0</v>
      </c>
      <c r="M1151" s="259">
        <v>0.4</v>
      </c>
      <c r="N1151" s="259">
        <v>0.01</v>
      </c>
      <c r="O1151" s="260" t="s">
        <v>1186</v>
      </c>
      <c r="P1151" s="260" t="s">
        <v>2129</v>
      </c>
      <c r="Q1151" s="260" t="s">
        <v>1095</v>
      </c>
      <c r="R1151" s="261" t="s">
        <v>1096</v>
      </c>
      <c r="S1151" s="260" t="s">
        <v>533</v>
      </c>
      <c r="T1151" s="250"/>
    </row>
    <row r="1152" spans="1:20" s="255" customFormat="1" x14ac:dyDescent="0.2">
      <c r="A1152" s="251" t="s">
        <v>1087</v>
      </c>
      <c r="B1152" s="251" t="s">
        <v>1182</v>
      </c>
      <c r="C1152" s="251" t="s">
        <v>1203</v>
      </c>
      <c r="D1152" s="254" t="s">
        <v>2105</v>
      </c>
      <c r="E1152" s="250"/>
      <c r="F1152" s="252" t="s">
        <v>1140</v>
      </c>
      <c r="G1152" s="250"/>
      <c r="H1152" s="43">
        <v>1500</v>
      </c>
      <c r="I1152" s="250" t="s">
        <v>311</v>
      </c>
      <c r="J1152" s="251" t="s">
        <v>1184</v>
      </c>
      <c r="K1152" s="259" t="s">
        <v>1204</v>
      </c>
      <c r="L1152" s="259">
        <v>0</v>
      </c>
      <c r="M1152" s="259">
        <v>0.4</v>
      </c>
      <c r="N1152" s="259">
        <v>0.01</v>
      </c>
      <c r="O1152" s="260" t="s">
        <v>1186</v>
      </c>
      <c r="P1152" s="260" t="s">
        <v>2129</v>
      </c>
      <c r="Q1152" s="260" t="s">
        <v>1095</v>
      </c>
      <c r="R1152" s="261" t="s">
        <v>1096</v>
      </c>
      <c r="S1152" s="260" t="s">
        <v>533</v>
      </c>
      <c r="T1152" s="250"/>
    </row>
    <row r="1153" spans="1:20" s="255" customFormat="1" x14ac:dyDescent="0.2">
      <c r="A1153" s="251" t="s">
        <v>1087</v>
      </c>
      <c r="B1153" s="251" t="s">
        <v>1182</v>
      </c>
      <c r="C1153" s="251" t="s">
        <v>1203</v>
      </c>
      <c r="D1153" s="254" t="s">
        <v>2104</v>
      </c>
      <c r="E1153" s="250"/>
      <c r="F1153" s="252" t="s">
        <v>2103</v>
      </c>
      <c r="G1153" s="250"/>
      <c r="H1153" s="43">
        <v>1501</v>
      </c>
      <c r="I1153" s="250" t="s">
        <v>311</v>
      </c>
      <c r="J1153" s="251" t="s">
        <v>1184</v>
      </c>
      <c r="K1153" s="259" t="s">
        <v>1204</v>
      </c>
      <c r="L1153" s="259">
        <v>0</v>
      </c>
      <c r="M1153" s="259">
        <v>0.4</v>
      </c>
      <c r="N1153" s="259">
        <v>0.01</v>
      </c>
      <c r="O1153" s="260" t="s">
        <v>1186</v>
      </c>
      <c r="P1153" s="260" t="s">
        <v>2129</v>
      </c>
      <c r="Q1153" s="260" t="s">
        <v>1095</v>
      </c>
      <c r="R1153" s="261" t="s">
        <v>1096</v>
      </c>
      <c r="S1153" s="260" t="s">
        <v>533</v>
      </c>
      <c r="T1153" s="250"/>
    </row>
    <row r="1154" spans="1:20" s="255" customFormat="1" x14ac:dyDescent="0.2">
      <c r="A1154" s="251" t="s">
        <v>1087</v>
      </c>
      <c r="B1154" s="251" t="s">
        <v>1182</v>
      </c>
      <c r="C1154" s="251" t="s">
        <v>1203</v>
      </c>
      <c r="D1154" s="254" t="s">
        <v>2102</v>
      </c>
      <c r="E1154" s="250"/>
      <c r="F1154" s="252" t="s">
        <v>2101</v>
      </c>
      <c r="G1154" s="250"/>
      <c r="H1154" s="43">
        <v>1502</v>
      </c>
      <c r="I1154" s="250" t="s">
        <v>311</v>
      </c>
      <c r="J1154" s="251" t="s">
        <v>1184</v>
      </c>
      <c r="K1154" s="259" t="s">
        <v>1204</v>
      </c>
      <c r="L1154" s="259">
        <v>0</v>
      </c>
      <c r="M1154" s="259">
        <v>0.4</v>
      </c>
      <c r="N1154" s="259">
        <v>0.01</v>
      </c>
      <c r="O1154" s="260" t="s">
        <v>1186</v>
      </c>
      <c r="P1154" s="260" t="s">
        <v>2129</v>
      </c>
      <c r="Q1154" s="260" t="s">
        <v>1095</v>
      </c>
      <c r="R1154" s="261" t="s">
        <v>1096</v>
      </c>
      <c r="S1154" s="260" t="s">
        <v>533</v>
      </c>
      <c r="T1154" s="250"/>
    </row>
    <row r="1155" spans="1:20" s="255" customFormat="1" x14ac:dyDescent="0.2">
      <c r="A1155" s="251" t="s">
        <v>1087</v>
      </c>
      <c r="B1155" s="251" t="s">
        <v>1182</v>
      </c>
      <c r="C1155" s="251" t="s">
        <v>1203</v>
      </c>
      <c r="D1155" s="254" t="s">
        <v>2100</v>
      </c>
      <c r="E1155" s="250"/>
      <c r="F1155" s="252" t="s">
        <v>2099</v>
      </c>
      <c r="G1155" s="250"/>
      <c r="H1155" s="43">
        <v>1503</v>
      </c>
      <c r="I1155" s="250" t="s">
        <v>311</v>
      </c>
      <c r="J1155" s="251" t="s">
        <v>1184</v>
      </c>
      <c r="K1155" s="259" t="s">
        <v>1204</v>
      </c>
      <c r="L1155" s="259">
        <v>0</v>
      </c>
      <c r="M1155" s="259">
        <v>0.4</v>
      </c>
      <c r="N1155" s="259">
        <v>0.01</v>
      </c>
      <c r="O1155" s="260" t="s">
        <v>1186</v>
      </c>
      <c r="P1155" s="260" t="s">
        <v>2129</v>
      </c>
      <c r="Q1155" s="260" t="s">
        <v>1095</v>
      </c>
      <c r="R1155" s="261" t="s">
        <v>1096</v>
      </c>
      <c r="S1155" s="260" t="s">
        <v>533</v>
      </c>
      <c r="T1155" s="250"/>
    </row>
    <row r="1156" spans="1:20" s="255" customFormat="1" x14ac:dyDescent="0.2">
      <c r="A1156" s="251" t="s">
        <v>1087</v>
      </c>
      <c r="B1156" s="251" t="s">
        <v>1182</v>
      </c>
      <c r="C1156" s="251" t="s">
        <v>1203</v>
      </c>
      <c r="D1156" s="254" t="s">
        <v>2098</v>
      </c>
      <c r="E1156" s="250"/>
      <c r="F1156" s="252" t="s">
        <v>2097</v>
      </c>
      <c r="G1156" s="250"/>
      <c r="H1156" s="43">
        <v>1504</v>
      </c>
      <c r="I1156" s="250" t="s">
        <v>311</v>
      </c>
      <c r="J1156" s="251" t="s">
        <v>1184</v>
      </c>
      <c r="K1156" s="259" t="s">
        <v>1204</v>
      </c>
      <c r="L1156" s="259">
        <v>0</v>
      </c>
      <c r="M1156" s="259">
        <v>0.4</v>
      </c>
      <c r="N1156" s="259">
        <v>0.01</v>
      </c>
      <c r="O1156" s="260" t="s">
        <v>1186</v>
      </c>
      <c r="P1156" s="260" t="s">
        <v>2129</v>
      </c>
      <c r="Q1156" s="260" t="s">
        <v>1095</v>
      </c>
      <c r="R1156" s="261" t="s">
        <v>1096</v>
      </c>
      <c r="S1156" s="260" t="s">
        <v>533</v>
      </c>
      <c r="T1156" s="250"/>
    </row>
    <row r="1157" spans="1:20" s="255" customFormat="1" x14ac:dyDescent="0.2">
      <c r="A1157" s="251" t="s">
        <v>1087</v>
      </c>
      <c r="B1157" s="251" t="s">
        <v>1182</v>
      </c>
      <c r="C1157" s="251" t="s">
        <v>1203</v>
      </c>
      <c r="D1157" s="254" t="s">
        <v>2096</v>
      </c>
      <c r="E1157" s="250"/>
      <c r="F1157" s="252" t="s">
        <v>2095</v>
      </c>
      <c r="G1157" s="250"/>
      <c r="H1157" s="43">
        <v>1505</v>
      </c>
      <c r="I1157" s="250" t="s">
        <v>311</v>
      </c>
      <c r="J1157" s="251" t="s">
        <v>1184</v>
      </c>
      <c r="K1157" s="259" t="s">
        <v>1204</v>
      </c>
      <c r="L1157" s="259">
        <v>0</v>
      </c>
      <c r="M1157" s="259">
        <v>0.4</v>
      </c>
      <c r="N1157" s="259">
        <v>0.01</v>
      </c>
      <c r="O1157" s="260" t="s">
        <v>1186</v>
      </c>
      <c r="P1157" s="260" t="s">
        <v>2129</v>
      </c>
      <c r="Q1157" s="260" t="s">
        <v>1095</v>
      </c>
      <c r="R1157" s="261" t="s">
        <v>1096</v>
      </c>
      <c r="S1157" s="260" t="s">
        <v>533</v>
      </c>
      <c r="T1157" s="250"/>
    </row>
    <row r="1158" spans="1:20" s="255" customFormat="1" x14ac:dyDescent="0.2">
      <c r="A1158" s="251" t="s">
        <v>1087</v>
      </c>
      <c r="B1158" s="251" t="s">
        <v>1182</v>
      </c>
      <c r="C1158" s="251" t="s">
        <v>1203</v>
      </c>
      <c r="D1158" s="254" t="s">
        <v>2094</v>
      </c>
      <c r="E1158" s="250"/>
      <c r="F1158" s="252" t="s">
        <v>2093</v>
      </c>
      <c r="G1158" s="250"/>
      <c r="H1158" s="43">
        <v>1506</v>
      </c>
      <c r="I1158" s="250" t="s">
        <v>311</v>
      </c>
      <c r="J1158" s="251" t="s">
        <v>1184</v>
      </c>
      <c r="K1158" s="259" t="s">
        <v>1204</v>
      </c>
      <c r="L1158" s="259">
        <v>0</v>
      </c>
      <c r="M1158" s="259">
        <v>0.4</v>
      </c>
      <c r="N1158" s="259">
        <v>0.01</v>
      </c>
      <c r="O1158" s="260" t="s">
        <v>1186</v>
      </c>
      <c r="P1158" s="260" t="s">
        <v>2129</v>
      </c>
      <c r="Q1158" s="260" t="s">
        <v>1095</v>
      </c>
      <c r="R1158" s="261" t="s">
        <v>1096</v>
      </c>
      <c r="S1158" s="260" t="s">
        <v>533</v>
      </c>
      <c r="T1158" s="250"/>
    </row>
    <row r="1159" spans="1:20" s="255" customFormat="1" x14ac:dyDescent="0.2">
      <c r="A1159" s="251" t="s">
        <v>1087</v>
      </c>
      <c r="B1159" s="251" t="s">
        <v>1182</v>
      </c>
      <c r="C1159" s="251" t="s">
        <v>1203</v>
      </c>
      <c r="D1159" s="254" t="s">
        <v>2092</v>
      </c>
      <c r="E1159" s="250"/>
      <c r="F1159" s="252" t="s">
        <v>2091</v>
      </c>
      <c r="G1159" s="250"/>
      <c r="H1159" s="43">
        <v>1507</v>
      </c>
      <c r="I1159" s="250" t="s">
        <v>311</v>
      </c>
      <c r="J1159" s="251" t="s">
        <v>1184</v>
      </c>
      <c r="K1159" s="259" t="s">
        <v>1204</v>
      </c>
      <c r="L1159" s="259">
        <v>0</v>
      </c>
      <c r="M1159" s="259">
        <v>0.4</v>
      </c>
      <c r="N1159" s="259">
        <v>0.01</v>
      </c>
      <c r="O1159" s="260" t="s">
        <v>1186</v>
      </c>
      <c r="P1159" s="260" t="s">
        <v>2129</v>
      </c>
      <c r="Q1159" s="260" t="s">
        <v>1095</v>
      </c>
      <c r="R1159" s="261" t="s">
        <v>1096</v>
      </c>
      <c r="S1159" s="260" t="s">
        <v>533</v>
      </c>
      <c r="T1159" s="250"/>
    </row>
    <row r="1160" spans="1:20" s="255" customFormat="1" x14ac:dyDescent="0.2">
      <c r="A1160" s="251" t="s">
        <v>1087</v>
      </c>
      <c r="B1160" s="251" t="s">
        <v>1182</v>
      </c>
      <c r="C1160" s="251" t="s">
        <v>1203</v>
      </c>
      <c r="D1160" s="254" t="s">
        <v>2090</v>
      </c>
      <c r="E1160" s="250"/>
      <c r="F1160" s="252" t="s">
        <v>2089</v>
      </c>
      <c r="G1160" s="250"/>
      <c r="H1160" s="43">
        <v>1508</v>
      </c>
      <c r="I1160" s="250" t="s">
        <v>311</v>
      </c>
      <c r="J1160" s="251" t="s">
        <v>1184</v>
      </c>
      <c r="K1160" s="259" t="s">
        <v>1204</v>
      </c>
      <c r="L1160" s="259">
        <v>0</v>
      </c>
      <c r="M1160" s="259">
        <v>0.4</v>
      </c>
      <c r="N1160" s="259">
        <v>0.01</v>
      </c>
      <c r="O1160" s="260" t="s">
        <v>1186</v>
      </c>
      <c r="P1160" s="260" t="s">
        <v>2129</v>
      </c>
      <c r="Q1160" s="260" t="s">
        <v>1095</v>
      </c>
      <c r="R1160" s="261" t="s">
        <v>1096</v>
      </c>
      <c r="S1160" s="260" t="s">
        <v>533</v>
      </c>
      <c r="T1160" s="250"/>
    </row>
    <row r="1161" spans="1:20" s="255" customFormat="1" x14ac:dyDescent="0.2">
      <c r="A1161" s="251" t="s">
        <v>1087</v>
      </c>
      <c r="B1161" s="251" t="s">
        <v>1182</v>
      </c>
      <c r="C1161" s="251" t="s">
        <v>1203</v>
      </c>
      <c r="D1161" s="254" t="s">
        <v>2088</v>
      </c>
      <c r="E1161" s="250"/>
      <c r="F1161" s="252" t="s">
        <v>2087</v>
      </c>
      <c r="G1161" s="250"/>
      <c r="H1161" s="43">
        <v>1509</v>
      </c>
      <c r="I1161" s="250" t="s">
        <v>311</v>
      </c>
      <c r="J1161" s="251" t="s">
        <v>1184</v>
      </c>
      <c r="K1161" s="259" t="s">
        <v>1204</v>
      </c>
      <c r="L1161" s="259">
        <v>0</v>
      </c>
      <c r="M1161" s="259">
        <v>0.4</v>
      </c>
      <c r="N1161" s="259">
        <v>0.01</v>
      </c>
      <c r="O1161" s="260" t="s">
        <v>1186</v>
      </c>
      <c r="P1161" s="260" t="s">
        <v>2129</v>
      </c>
      <c r="Q1161" s="260" t="s">
        <v>1095</v>
      </c>
      <c r="R1161" s="261" t="s">
        <v>1096</v>
      </c>
      <c r="S1161" s="260" t="s">
        <v>533</v>
      </c>
      <c r="T1161" s="250"/>
    </row>
    <row r="1162" spans="1:20" s="255" customFormat="1" x14ac:dyDescent="0.2">
      <c r="A1162" s="251" t="s">
        <v>1087</v>
      </c>
      <c r="B1162" s="251" t="s">
        <v>1182</v>
      </c>
      <c r="C1162" s="251" t="s">
        <v>1203</v>
      </c>
      <c r="D1162" s="254" t="s">
        <v>2086</v>
      </c>
      <c r="E1162" s="250"/>
      <c r="F1162" s="252" t="s">
        <v>2085</v>
      </c>
      <c r="G1162" s="250"/>
      <c r="H1162" s="43">
        <v>1510</v>
      </c>
      <c r="I1162" s="250" t="s">
        <v>311</v>
      </c>
      <c r="J1162" s="251" t="s">
        <v>1184</v>
      </c>
      <c r="K1162" s="259" t="s">
        <v>1204</v>
      </c>
      <c r="L1162" s="259">
        <v>0</v>
      </c>
      <c r="M1162" s="259">
        <v>0.4</v>
      </c>
      <c r="N1162" s="259">
        <v>0.01</v>
      </c>
      <c r="O1162" s="260" t="s">
        <v>1186</v>
      </c>
      <c r="P1162" s="260" t="s">
        <v>2129</v>
      </c>
      <c r="Q1162" s="260" t="s">
        <v>1095</v>
      </c>
      <c r="R1162" s="261" t="s">
        <v>1096</v>
      </c>
      <c r="S1162" s="260" t="s">
        <v>533</v>
      </c>
      <c r="T1162" s="250"/>
    </row>
    <row r="1163" spans="1:20" s="255" customFormat="1" x14ac:dyDescent="0.2">
      <c r="A1163" s="251" t="s">
        <v>1087</v>
      </c>
      <c r="B1163" s="251" t="s">
        <v>1182</v>
      </c>
      <c r="C1163" s="251" t="s">
        <v>1203</v>
      </c>
      <c r="D1163" s="254" t="s">
        <v>2084</v>
      </c>
      <c r="E1163" s="250"/>
      <c r="F1163" s="252" t="s">
        <v>2083</v>
      </c>
      <c r="G1163" s="250"/>
      <c r="H1163" s="43">
        <v>1511</v>
      </c>
      <c r="I1163" s="250" t="s">
        <v>311</v>
      </c>
      <c r="J1163" s="251" t="s">
        <v>1184</v>
      </c>
      <c r="K1163" s="259" t="s">
        <v>1204</v>
      </c>
      <c r="L1163" s="259">
        <v>0</v>
      </c>
      <c r="M1163" s="259">
        <v>0.4</v>
      </c>
      <c r="N1163" s="259">
        <v>0.01</v>
      </c>
      <c r="O1163" s="260" t="s">
        <v>1186</v>
      </c>
      <c r="P1163" s="260" t="s">
        <v>2129</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baseColWidth="10" defaultColWidth="9.1640625" defaultRowHeight="15" x14ac:dyDescent="0.2"/>
  <cols>
    <col min="1" max="1" width="18" style="189" customWidth="1"/>
    <col min="2" max="3" width="28.33203125" style="189" customWidth="1"/>
    <col min="4" max="5" width="18.83203125" style="189" customWidth="1"/>
    <col min="6" max="7" width="23.1640625" style="189" customWidth="1"/>
    <col min="8" max="8" width="19.33203125" style="43" customWidth="1"/>
    <col min="9" max="9" width="21.33203125" style="189" customWidth="1"/>
    <col min="10" max="10" width="21.33203125" style="43" customWidth="1"/>
    <col min="11" max="11" width="16.83203125" style="189" customWidth="1"/>
    <col min="12" max="12" width="19" style="189" customWidth="1"/>
    <col min="13" max="14" width="19.1640625" style="189" customWidth="1"/>
    <col min="15" max="15" width="28.33203125" style="189" customWidth="1"/>
    <col min="16" max="16" width="68.5" style="189" customWidth="1"/>
    <col min="17" max="17" width="52.33203125" style="189" customWidth="1"/>
    <col min="18" max="18" width="43.33203125" style="190" customWidth="1"/>
    <col min="19" max="19" width="34.1640625" style="206" customWidth="1"/>
    <col min="20" max="20" width="37.33203125" style="189" customWidth="1"/>
    <col min="21" max="21" width="27" style="189" customWidth="1"/>
    <col min="22" max="23" width="9.1640625" style="189" customWidth="1"/>
    <col min="24" max="24" width="46.6640625" style="189" customWidth="1"/>
    <col min="25" max="25" width="9.1640625" style="189" customWidth="1"/>
    <col min="26" max="26" width="32.33203125" style="189" customWidth="1"/>
    <col min="27" max="27" width="9.1640625" style="189" customWidth="1"/>
    <col min="28" max="28" width="42.33203125" style="189" customWidth="1"/>
    <col min="29" max="31" width="9.1640625" style="189" customWidth="1"/>
    <col min="32" max="32" width="20.5" style="189" customWidth="1"/>
    <col min="33" max="36" width="9.1640625" style="189" customWidth="1"/>
    <col min="37" max="16384" width="9.1640625" style="189"/>
  </cols>
  <sheetData>
    <row r="1" spans="1:23" x14ac:dyDescent="0.2">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2082</v>
      </c>
    </row>
    <row r="2" spans="1:23" s="190" customFormat="1" hidden="1" x14ac:dyDescent="0.2">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c r="W70" s="190" t="str" cm="1">
        <f t="array" ref="W70">IFERROR(INDEX(A$761:A$954,MATCH(H70,A$761:A$954,0),0),"Save")</f>
        <v>Save</v>
      </c>
    </row>
    <row r="71" spans="1:23" s="190" customFormat="1" hidden="1" x14ac:dyDescent="0.2">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c r="W71" s="190" t="str" cm="1">
        <f t="array" ref="W71">IFERROR(INDEX(A$761:A$954,MATCH(H71,A$761:A$954,0),0),"Save")</f>
        <v>Save</v>
      </c>
    </row>
    <row r="72" spans="1:23" s="190" customFormat="1" hidden="1" x14ac:dyDescent="0.2">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2044</v>
      </c>
      <c r="W76" s="190" t="str" cm="1">
        <f t="array" ref="W76">IFERROR(INDEX(A$761:A$954,MATCH(H76,A$761:A$954,0),0),"Save")</f>
        <v>Save</v>
      </c>
    </row>
    <row r="77" spans="1:23" hidden="1" x14ac:dyDescent="0.2">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x14ac:dyDescent="0.2">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x14ac:dyDescent="0.2">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x14ac:dyDescent="0.2">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x14ac:dyDescent="0.2">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x14ac:dyDescent="0.2">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x14ac:dyDescent="0.2">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x14ac:dyDescent="0.2">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x14ac:dyDescent="0.2">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x14ac:dyDescent="0.2">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x14ac:dyDescent="0.2">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x14ac:dyDescent="0.2">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2042</v>
      </c>
      <c r="W240" s="190" t="str" cm="1">
        <f t="array" ref="W240">IFERROR(INDEX(A$761:A$954,MATCH(H240,A$761:A$954,0),0),"Save")</f>
        <v>Save</v>
      </c>
    </row>
    <row r="241" spans="1:23" hidden="1" x14ac:dyDescent="0.2">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
      <c r="A516" s="197" t="str">
        <f t="shared" si="109"/>
        <v>Industry</v>
      </c>
      <c r="B516" s="197" t="s">
        <v>2171</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x14ac:dyDescent="0.2">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
      <c r="H754" s="189"/>
      <c r="J754" s="189"/>
      <c r="P754" s="166"/>
      <c r="R754" s="189"/>
    </row>
    <row r="755" spans="1:23" x14ac:dyDescent="0.2">
      <c r="H755" s="189"/>
      <c r="J755" s="189"/>
      <c r="P755" s="166"/>
      <c r="R755" s="189"/>
    </row>
    <row r="756" spans="1:23" x14ac:dyDescent="0.2">
      <c r="H756" s="189"/>
      <c r="J756" s="189"/>
      <c r="P756" s="166"/>
      <c r="R756" s="189"/>
    </row>
    <row r="757" spans="1:23" x14ac:dyDescent="0.2">
      <c r="H757" s="189"/>
      <c r="J757" s="189"/>
      <c r="P757" s="166"/>
      <c r="R757" s="189"/>
    </row>
    <row r="758" spans="1:23" x14ac:dyDescent="0.2">
      <c r="H758" s="189"/>
      <c r="J758" s="189"/>
      <c r="P758" s="166"/>
      <c r="R758" s="189"/>
    </row>
    <row r="759" spans="1:23" x14ac:dyDescent="0.2">
      <c r="P759" s="166"/>
    </row>
    <row r="760" spans="1:23" x14ac:dyDescent="0.2">
      <c r="P760" s="166"/>
    </row>
    <row r="761" spans="1:23" x14ac:dyDescent="0.2">
      <c r="A761" s="249">
        <v>56</v>
      </c>
      <c r="P761" s="166"/>
    </row>
    <row r="762" spans="1:23" x14ac:dyDescent="0.2">
      <c r="A762" s="249">
        <v>57</v>
      </c>
      <c r="P762" s="166"/>
    </row>
    <row r="763" spans="1:23" x14ac:dyDescent="0.2">
      <c r="A763" s="249">
        <v>100</v>
      </c>
      <c r="P763" s="166"/>
    </row>
    <row r="764" spans="1:23" x14ac:dyDescent="0.2">
      <c r="A764" s="249">
        <v>101</v>
      </c>
      <c r="P764" s="166"/>
    </row>
    <row r="765" spans="1:23" x14ac:dyDescent="0.2">
      <c r="A765" s="249">
        <v>102</v>
      </c>
      <c r="P765" s="166"/>
    </row>
    <row r="766" spans="1:23" x14ac:dyDescent="0.2">
      <c r="A766" s="249">
        <v>103</v>
      </c>
      <c r="P766" s="166"/>
    </row>
    <row r="767" spans="1:23" x14ac:dyDescent="0.2">
      <c r="A767" s="249">
        <v>104</v>
      </c>
      <c r="P767" s="166"/>
    </row>
    <row r="768" spans="1:23" x14ac:dyDescent="0.2">
      <c r="A768" s="249">
        <v>105</v>
      </c>
      <c r="P768" s="166"/>
    </row>
    <row r="769" spans="1:16" x14ac:dyDescent="0.2">
      <c r="A769" s="249">
        <v>106</v>
      </c>
      <c r="P769" s="166"/>
    </row>
    <row r="770" spans="1:16" x14ac:dyDescent="0.2">
      <c r="A770" s="249">
        <v>107</v>
      </c>
      <c r="P770" s="166"/>
    </row>
    <row r="771" spans="1:16" x14ac:dyDescent="0.2">
      <c r="A771" s="249">
        <v>125</v>
      </c>
      <c r="P771" s="166"/>
    </row>
    <row r="772" spans="1:16" x14ac:dyDescent="0.2">
      <c r="A772" s="249">
        <v>126</v>
      </c>
      <c r="P772" s="166"/>
    </row>
    <row r="773" spans="1:16" x14ac:dyDescent="0.2">
      <c r="A773" s="249">
        <v>127</v>
      </c>
      <c r="P773" s="166"/>
    </row>
    <row r="774" spans="1:16" x14ac:dyDescent="0.2">
      <c r="A774" s="249">
        <v>128</v>
      </c>
      <c r="P774" s="166"/>
    </row>
    <row r="775" spans="1:16" x14ac:dyDescent="0.2">
      <c r="A775" s="249">
        <v>129</v>
      </c>
      <c r="P775" s="166"/>
    </row>
    <row r="776" spans="1:16" x14ac:dyDescent="0.2">
      <c r="A776" s="249">
        <v>130</v>
      </c>
      <c r="P776" s="166"/>
    </row>
    <row r="777" spans="1:16" x14ac:dyDescent="0.2">
      <c r="A777" s="249">
        <v>131</v>
      </c>
      <c r="P777" s="166"/>
    </row>
    <row r="778" spans="1:16" x14ac:dyDescent="0.2">
      <c r="A778" s="249">
        <v>132</v>
      </c>
      <c r="P778" s="166"/>
    </row>
    <row r="779" spans="1:16" x14ac:dyDescent="0.2">
      <c r="A779" s="249">
        <v>381</v>
      </c>
      <c r="P779" s="166"/>
    </row>
    <row r="780" spans="1:16" x14ac:dyDescent="0.2">
      <c r="A780" s="249">
        <v>382</v>
      </c>
      <c r="P780" s="166"/>
    </row>
    <row r="781" spans="1:16" x14ac:dyDescent="0.2">
      <c r="A781" s="249">
        <v>383</v>
      </c>
      <c r="P781" s="166"/>
    </row>
    <row r="782" spans="1:16" x14ac:dyDescent="0.2">
      <c r="A782" s="249">
        <v>384</v>
      </c>
      <c r="P782" s="166"/>
    </row>
    <row r="783" spans="1:16" x14ac:dyDescent="0.2">
      <c r="A783" s="249">
        <v>385</v>
      </c>
      <c r="P783" s="166"/>
    </row>
    <row r="784" spans="1:16" x14ac:dyDescent="0.2">
      <c r="A784" s="249">
        <v>386</v>
      </c>
      <c r="P784" s="166"/>
    </row>
    <row r="785" spans="1:16" x14ac:dyDescent="0.2">
      <c r="A785" s="249">
        <v>387</v>
      </c>
      <c r="P785" s="166"/>
    </row>
    <row r="786" spans="1:16" x14ac:dyDescent="0.2">
      <c r="A786" s="249">
        <v>388</v>
      </c>
      <c r="P786" s="166"/>
    </row>
    <row r="787" spans="1:16" x14ac:dyDescent="0.2">
      <c r="A787" s="249">
        <v>389</v>
      </c>
      <c r="P787" s="166"/>
    </row>
    <row r="788" spans="1:16" x14ac:dyDescent="0.2">
      <c r="A788" s="249">
        <v>390</v>
      </c>
      <c r="P788" s="166"/>
    </row>
    <row r="789" spans="1:16" x14ac:dyDescent="0.2">
      <c r="A789" s="249">
        <v>391</v>
      </c>
      <c r="P789" s="166"/>
    </row>
    <row r="790" spans="1:16" x14ac:dyDescent="0.2">
      <c r="A790" s="249">
        <v>392</v>
      </c>
      <c r="P790" s="166"/>
    </row>
    <row r="791" spans="1:16" x14ac:dyDescent="0.2">
      <c r="A791" s="249">
        <v>393</v>
      </c>
      <c r="P791" s="166"/>
    </row>
    <row r="792" spans="1:16" x14ac:dyDescent="0.2">
      <c r="A792" s="249">
        <v>394</v>
      </c>
      <c r="P792" s="166"/>
    </row>
    <row r="793" spans="1:16" x14ac:dyDescent="0.2">
      <c r="A793" s="249">
        <v>395</v>
      </c>
      <c r="P793" s="166"/>
    </row>
    <row r="794" spans="1:16" x14ac:dyDescent="0.2">
      <c r="A794" s="249">
        <v>396</v>
      </c>
      <c r="P794" s="166"/>
    </row>
    <row r="795" spans="1:16" x14ac:dyDescent="0.2">
      <c r="A795" s="249">
        <v>397</v>
      </c>
      <c r="P795" s="166"/>
    </row>
    <row r="796" spans="1:16" x14ac:dyDescent="0.2">
      <c r="A796" s="249">
        <v>398</v>
      </c>
      <c r="P796" s="166"/>
    </row>
    <row r="797" spans="1:16" x14ac:dyDescent="0.2">
      <c r="A797" s="249">
        <v>399</v>
      </c>
      <c r="P797" s="166"/>
    </row>
    <row r="798" spans="1:16" x14ac:dyDescent="0.2">
      <c r="A798" s="249">
        <v>400</v>
      </c>
      <c r="P798" s="166"/>
    </row>
    <row r="799" spans="1:16" x14ac:dyDescent="0.2">
      <c r="A799" s="249">
        <v>401</v>
      </c>
      <c r="P799" s="166"/>
    </row>
    <row r="800" spans="1:16" x14ac:dyDescent="0.2">
      <c r="A800" s="249">
        <v>402</v>
      </c>
      <c r="P800" s="166"/>
    </row>
    <row r="801" spans="1:16" x14ac:dyDescent="0.2">
      <c r="A801" s="249">
        <v>403</v>
      </c>
      <c r="P801" s="166"/>
    </row>
    <row r="802" spans="1:16" x14ac:dyDescent="0.2">
      <c r="A802" s="249">
        <v>404</v>
      </c>
      <c r="P802" s="166"/>
    </row>
    <row r="803" spans="1:16" x14ac:dyDescent="0.2">
      <c r="A803" s="249">
        <v>405</v>
      </c>
      <c r="P803" s="166"/>
    </row>
    <row r="804" spans="1:16" x14ac:dyDescent="0.2">
      <c r="A804" s="249">
        <v>406</v>
      </c>
      <c r="P804" s="166"/>
    </row>
    <row r="805" spans="1:16" x14ac:dyDescent="0.2">
      <c r="A805" s="249">
        <v>407</v>
      </c>
      <c r="P805" s="166"/>
    </row>
    <row r="806" spans="1:16" x14ac:dyDescent="0.2">
      <c r="A806" s="249">
        <v>408</v>
      </c>
      <c r="P806" s="166"/>
    </row>
    <row r="807" spans="1:16" x14ac:dyDescent="0.2">
      <c r="A807" s="249">
        <v>409</v>
      </c>
      <c r="P807" s="166"/>
    </row>
    <row r="808" spans="1:16" x14ac:dyDescent="0.2">
      <c r="A808" s="249">
        <v>410</v>
      </c>
      <c r="P808" s="166"/>
    </row>
    <row r="809" spans="1:16" x14ac:dyDescent="0.2">
      <c r="A809" s="249">
        <v>411</v>
      </c>
      <c r="P809" s="166"/>
    </row>
    <row r="810" spans="1:16" x14ac:dyDescent="0.2">
      <c r="A810" s="249">
        <v>412</v>
      </c>
      <c r="P810" s="166"/>
    </row>
    <row r="811" spans="1:16" x14ac:dyDescent="0.2">
      <c r="A811" s="249">
        <v>413</v>
      </c>
      <c r="P811" s="166"/>
    </row>
    <row r="812" spans="1:16" x14ac:dyDescent="0.2">
      <c r="A812" s="249">
        <v>414</v>
      </c>
      <c r="P812" s="166"/>
    </row>
    <row r="813" spans="1:16" x14ac:dyDescent="0.2">
      <c r="A813" s="249">
        <v>415</v>
      </c>
      <c r="P813" s="166"/>
    </row>
    <row r="814" spans="1:16" x14ac:dyDescent="0.2">
      <c r="A814" s="249">
        <v>416</v>
      </c>
      <c r="P814" s="166"/>
    </row>
    <row r="815" spans="1:16" x14ac:dyDescent="0.2">
      <c r="A815" s="249">
        <v>417</v>
      </c>
      <c r="P815" s="166"/>
    </row>
    <row r="816" spans="1:16" x14ac:dyDescent="0.2">
      <c r="A816" s="249">
        <v>418</v>
      </c>
      <c r="P816" s="166"/>
    </row>
    <row r="817" spans="1:16" x14ac:dyDescent="0.2">
      <c r="A817" s="249">
        <v>419</v>
      </c>
      <c r="P817" s="166"/>
    </row>
    <row r="818" spans="1:16" x14ac:dyDescent="0.2">
      <c r="A818" s="249">
        <v>420</v>
      </c>
      <c r="P818" s="166"/>
    </row>
    <row r="819" spans="1:16" x14ac:dyDescent="0.2">
      <c r="A819" s="249">
        <v>421</v>
      </c>
      <c r="P819" s="166"/>
    </row>
    <row r="820" spans="1:16" x14ac:dyDescent="0.2">
      <c r="A820" s="249">
        <v>422</v>
      </c>
      <c r="P820" s="166"/>
    </row>
    <row r="821" spans="1:16" x14ac:dyDescent="0.2">
      <c r="A821" s="249">
        <v>423</v>
      </c>
      <c r="P821" s="166"/>
    </row>
    <row r="822" spans="1:16" x14ac:dyDescent="0.2">
      <c r="A822" s="249">
        <v>424</v>
      </c>
      <c r="P822" s="166"/>
    </row>
    <row r="823" spans="1:16" x14ac:dyDescent="0.2">
      <c r="A823" s="249">
        <v>425</v>
      </c>
      <c r="P823" s="166"/>
    </row>
    <row r="824" spans="1:16" x14ac:dyDescent="0.2">
      <c r="A824" s="249">
        <v>426</v>
      </c>
      <c r="P824" s="166"/>
    </row>
    <row r="825" spans="1:16" x14ac:dyDescent="0.2">
      <c r="A825" s="249">
        <v>427</v>
      </c>
      <c r="P825" s="166"/>
    </row>
    <row r="826" spans="1:16" x14ac:dyDescent="0.2">
      <c r="A826" s="249">
        <v>428</v>
      </c>
      <c r="P826" s="166"/>
    </row>
    <row r="827" spans="1:16" x14ac:dyDescent="0.2">
      <c r="A827" s="249">
        <v>464</v>
      </c>
      <c r="P827" s="166"/>
    </row>
    <row r="828" spans="1:16" x14ac:dyDescent="0.2">
      <c r="A828" s="249">
        <v>465</v>
      </c>
      <c r="P828" s="166"/>
    </row>
    <row r="829" spans="1:16" x14ac:dyDescent="0.2">
      <c r="A829" s="249">
        <v>466</v>
      </c>
      <c r="P829" s="166"/>
    </row>
    <row r="830" spans="1:16" x14ac:dyDescent="0.2">
      <c r="A830" s="249">
        <v>467</v>
      </c>
      <c r="P830" s="166"/>
    </row>
    <row r="831" spans="1:16" x14ac:dyDescent="0.2">
      <c r="A831" s="249">
        <v>468</v>
      </c>
      <c r="P831" s="166"/>
    </row>
    <row r="832" spans="1:16" x14ac:dyDescent="0.2">
      <c r="A832" s="249">
        <v>469</v>
      </c>
      <c r="P832" s="166"/>
    </row>
    <row r="833" spans="1:16" x14ac:dyDescent="0.2">
      <c r="A833" s="249">
        <v>470</v>
      </c>
      <c r="P833" s="166"/>
    </row>
    <row r="834" spans="1:16" x14ac:dyDescent="0.2">
      <c r="A834" s="249">
        <v>471</v>
      </c>
      <c r="P834" s="166"/>
    </row>
    <row r="835" spans="1:16" x14ac:dyDescent="0.2">
      <c r="A835" s="249">
        <v>472</v>
      </c>
      <c r="P835" s="166"/>
    </row>
    <row r="836" spans="1:16" x14ac:dyDescent="0.2">
      <c r="A836" s="249">
        <v>473</v>
      </c>
      <c r="P836" s="166"/>
    </row>
    <row r="837" spans="1:16" x14ac:dyDescent="0.2">
      <c r="A837" s="249">
        <v>474</v>
      </c>
      <c r="P837" s="166"/>
    </row>
    <row r="838" spans="1:16" x14ac:dyDescent="0.2">
      <c r="A838" s="249">
        <v>475</v>
      </c>
      <c r="P838" s="166"/>
    </row>
    <row r="839" spans="1:16" x14ac:dyDescent="0.2">
      <c r="A839" s="249">
        <v>476</v>
      </c>
      <c r="P839" s="166"/>
    </row>
    <row r="840" spans="1:16" x14ac:dyDescent="0.2">
      <c r="A840" s="249">
        <v>477</v>
      </c>
      <c r="P840" s="166"/>
    </row>
    <row r="841" spans="1:16" x14ac:dyDescent="0.2">
      <c r="A841" s="249">
        <v>478</v>
      </c>
      <c r="P841" s="166"/>
    </row>
    <row r="842" spans="1:16" x14ac:dyDescent="0.2">
      <c r="A842" s="249">
        <v>479</v>
      </c>
      <c r="P842" s="166"/>
    </row>
    <row r="843" spans="1:16" x14ac:dyDescent="0.2">
      <c r="A843" s="249">
        <v>480</v>
      </c>
      <c r="P843" s="166"/>
    </row>
    <row r="844" spans="1:16" x14ac:dyDescent="0.2">
      <c r="A844" s="249">
        <v>481</v>
      </c>
      <c r="P844" s="166"/>
    </row>
    <row r="845" spans="1:16" x14ac:dyDescent="0.2">
      <c r="A845" s="249">
        <v>482</v>
      </c>
      <c r="P845" s="166"/>
    </row>
    <row r="846" spans="1:16" x14ac:dyDescent="0.2">
      <c r="A846" s="249">
        <v>483</v>
      </c>
      <c r="P846" s="166"/>
    </row>
    <row r="847" spans="1:16" x14ac:dyDescent="0.2">
      <c r="A847" s="249">
        <v>484</v>
      </c>
      <c r="P847" s="166"/>
    </row>
    <row r="848" spans="1:16" x14ac:dyDescent="0.2">
      <c r="A848" s="249">
        <v>485</v>
      </c>
      <c r="P848" s="166"/>
    </row>
    <row r="849" spans="1:16" x14ac:dyDescent="0.2">
      <c r="A849" s="249">
        <v>486</v>
      </c>
      <c r="P849" s="166"/>
    </row>
    <row r="850" spans="1:16" x14ac:dyDescent="0.2">
      <c r="A850" s="249">
        <v>487</v>
      </c>
      <c r="P850" s="166"/>
    </row>
    <row r="851" spans="1:16" x14ac:dyDescent="0.2">
      <c r="A851" s="249">
        <v>488</v>
      </c>
      <c r="P851" s="166"/>
    </row>
    <row r="852" spans="1:16" x14ac:dyDescent="0.2">
      <c r="A852" s="249">
        <v>489</v>
      </c>
      <c r="P852" s="166"/>
    </row>
    <row r="853" spans="1:16" x14ac:dyDescent="0.2">
      <c r="A853" s="249">
        <v>490</v>
      </c>
      <c r="P853" s="166"/>
    </row>
    <row r="854" spans="1:16" x14ac:dyDescent="0.2">
      <c r="A854" s="249">
        <v>491</v>
      </c>
      <c r="P854" s="166"/>
    </row>
    <row r="855" spans="1:16" x14ac:dyDescent="0.2">
      <c r="A855" s="249">
        <v>492</v>
      </c>
      <c r="P855" s="166"/>
    </row>
    <row r="856" spans="1:16" x14ac:dyDescent="0.2">
      <c r="A856" s="249">
        <v>493</v>
      </c>
      <c r="P856" s="166"/>
    </row>
    <row r="857" spans="1:16" x14ac:dyDescent="0.2">
      <c r="A857" s="249">
        <v>494</v>
      </c>
      <c r="P857" s="166"/>
    </row>
    <row r="858" spans="1:16" x14ac:dyDescent="0.2">
      <c r="A858" s="249">
        <v>495</v>
      </c>
      <c r="P858" s="166"/>
    </row>
    <row r="859" spans="1:16" x14ac:dyDescent="0.2">
      <c r="A859" s="249">
        <v>756</v>
      </c>
      <c r="P859" s="166"/>
    </row>
    <row r="860" spans="1:16" x14ac:dyDescent="0.2">
      <c r="A860" s="249">
        <v>757</v>
      </c>
      <c r="P860" s="166"/>
    </row>
    <row r="861" spans="1:16" x14ac:dyDescent="0.2">
      <c r="A861" s="249">
        <v>758</v>
      </c>
      <c r="P861" s="166"/>
    </row>
    <row r="862" spans="1:16" x14ac:dyDescent="0.2">
      <c r="A862" s="249">
        <v>759</v>
      </c>
      <c r="P862" s="166"/>
    </row>
    <row r="863" spans="1:16" x14ac:dyDescent="0.2">
      <c r="A863" s="249">
        <v>760</v>
      </c>
      <c r="P863" s="166"/>
    </row>
    <row r="864" spans="1:16" x14ac:dyDescent="0.2">
      <c r="A864" s="249">
        <v>761</v>
      </c>
      <c r="P864" s="166"/>
    </row>
    <row r="865" spans="1:16" x14ac:dyDescent="0.2">
      <c r="A865" s="249">
        <v>762</v>
      </c>
      <c r="P865" s="166"/>
    </row>
    <row r="866" spans="1:16" x14ac:dyDescent="0.2">
      <c r="A866" s="249">
        <v>763</v>
      </c>
      <c r="P866" s="166"/>
    </row>
    <row r="867" spans="1:16" x14ac:dyDescent="0.2">
      <c r="A867" s="249">
        <v>764</v>
      </c>
      <c r="P867" s="166"/>
    </row>
    <row r="868" spans="1:16" x14ac:dyDescent="0.2">
      <c r="A868" s="249">
        <v>765</v>
      </c>
      <c r="P868" s="166"/>
    </row>
    <row r="869" spans="1:16" x14ac:dyDescent="0.2">
      <c r="A869" s="249">
        <v>766</v>
      </c>
      <c r="P869" s="166"/>
    </row>
    <row r="870" spans="1:16" x14ac:dyDescent="0.2">
      <c r="A870" s="249">
        <v>767</v>
      </c>
      <c r="P870" s="166"/>
    </row>
    <row r="871" spans="1:16" x14ac:dyDescent="0.2">
      <c r="A871" s="249">
        <v>768</v>
      </c>
      <c r="P871" s="166"/>
    </row>
    <row r="872" spans="1:16" x14ac:dyDescent="0.2">
      <c r="A872" s="249">
        <v>769</v>
      </c>
      <c r="P872" s="166"/>
    </row>
    <row r="873" spans="1:16" x14ac:dyDescent="0.2">
      <c r="A873" s="249">
        <v>770</v>
      </c>
      <c r="P873" s="166"/>
    </row>
    <row r="874" spans="1:16" x14ac:dyDescent="0.2">
      <c r="A874" s="249">
        <v>771</v>
      </c>
      <c r="P874" s="166"/>
    </row>
    <row r="875" spans="1:16" x14ac:dyDescent="0.2">
      <c r="A875" s="249">
        <v>772</v>
      </c>
      <c r="P875" s="166"/>
    </row>
    <row r="876" spans="1:16" x14ac:dyDescent="0.2">
      <c r="A876" s="249">
        <v>773</v>
      </c>
      <c r="P876" s="166"/>
    </row>
    <row r="877" spans="1:16" x14ac:dyDescent="0.2">
      <c r="A877" s="249">
        <v>774</v>
      </c>
      <c r="P877" s="166"/>
    </row>
    <row r="878" spans="1:16" x14ac:dyDescent="0.2">
      <c r="A878" s="249">
        <v>775</v>
      </c>
      <c r="P878" s="166"/>
    </row>
    <row r="879" spans="1:16" x14ac:dyDescent="0.2">
      <c r="A879" s="249">
        <v>776</v>
      </c>
      <c r="P879" s="166"/>
    </row>
    <row r="880" spans="1:16" x14ac:dyDescent="0.2">
      <c r="A880" s="249">
        <v>777</v>
      </c>
      <c r="P880" s="166"/>
    </row>
    <row r="881" spans="1:16" x14ac:dyDescent="0.2">
      <c r="A881" s="249">
        <v>778</v>
      </c>
      <c r="P881" s="166"/>
    </row>
    <row r="882" spans="1:16" x14ac:dyDescent="0.2">
      <c r="A882" s="249">
        <v>779</v>
      </c>
      <c r="P882" s="166"/>
    </row>
    <row r="883" spans="1:16" x14ac:dyDescent="0.2">
      <c r="A883" s="249">
        <v>780</v>
      </c>
      <c r="P883" s="166"/>
    </row>
    <row r="884" spans="1:16" x14ac:dyDescent="0.2">
      <c r="A884" s="249">
        <v>781</v>
      </c>
      <c r="P884" s="166"/>
    </row>
    <row r="885" spans="1:16" x14ac:dyDescent="0.2">
      <c r="A885" s="249">
        <v>782</v>
      </c>
      <c r="P885" s="166"/>
    </row>
    <row r="886" spans="1:16" x14ac:dyDescent="0.2">
      <c r="A886" s="249">
        <v>783</v>
      </c>
      <c r="P886" s="166"/>
    </row>
    <row r="887" spans="1:16" x14ac:dyDescent="0.2">
      <c r="A887" s="249">
        <v>784</v>
      </c>
      <c r="P887" s="166"/>
    </row>
    <row r="888" spans="1:16" x14ac:dyDescent="0.2">
      <c r="A888" s="249">
        <v>785</v>
      </c>
      <c r="P888" s="166"/>
    </row>
    <row r="889" spans="1:16" x14ac:dyDescent="0.2">
      <c r="A889" s="249">
        <v>786</v>
      </c>
      <c r="P889" s="166"/>
    </row>
    <row r="890" spans="1:16" x14ac:dyDescent="0.2">
      <c r="A890" s="249">
        <v>787</v>
      </c>
      <c r="P890" s="166"/>
    </row>
    <row r="891" spans="1:16" x14ac:dyDescent="0.2">
      <c r="A891" s="249">
        <v>788</v>
      </c>
      <c r="P891" s="166"/>
    </row>
    <row r="892" spans="1:16" x14ac:dyDescent="0.2">
      <c r="A892" s="249">
        <v>789</v>
      </c>
      <c r="P892" s="166"/>
    </row>
    <row r="893" spans="1:16" x14ac:dyDescent="0.2">
      <c r="A893" s="249">
        <v>790</v>
      </c>
      <c r="P893" s="166"/>
    </row>
    <row r="894" spans="1:16" x14ac:dyDescent="0.2">
      <c r="A894" s="249">
        <v>791</v>
      </c>
      <c r="P894" s="166"/>
    </row>
    <row r="895" spans="1:16" x14ac:dyDescent="0.2">
      <c r="A895" s="249">
        <v>792</v>
      </c>
      <c r="P895" s="166"/>
    </row>
    <row r="896" spans="1:16" x14ac:dyDescent="0.2">
      <c r="A896" s="249">
        <v>793</v>
      </c>
      <c r="P896" s="166"/>
    </row>
    <row r="897" spans="1:16" x14ac:dyDescent="0.2">
      <c r="A897" s="249">
        <v>794</v>
      </c>
      <c r="P897" s="166"/>
    </row>
    <row r="898" spans="1:16" x14ac:dyDescent="0.2">
      <c r="A898" s="249">
        <v>795</v>
      </c>
      <c r="P898" s="166"/>
    </row>
    <row r="899" spans="1:16" x14ac:dyDescent="0.2">
      <c r="A899" s="249">
        <v>796</v>
      </c>
      <c r="P899" s="166"/>
    </row>
    <row r="900" spans="1:16" x14ac:dyDescent="0.2">
      <c r="A900" s="249">
        <v>797</v>
      </c>
      <c r="P900" s="166"/>
    </row>
    <row r="901" spans="1:16" x14ac:dyDescent="0.2">
      <c r="A901" s="249">
        <v>798</v>
      </c>
      <c r="P901" s="166"/>
    </row>
    <row r="902" spans="1:16" x14ac:dyDescent="0.2">
      <c r="A902" s="249">
        <v>799</v>
      </c>
      <c r="P902" s="166"/>
    </row>
    <row r="903" spans="1:16" x14ac:dyDescent="0.2">
      <c r="A903" s="249">
        <v>800</v>
      </c>
      <c r="P903" s="166"/>
    </row>
    <row r="904" spans="1:16" x14ac:dyDescent="0.2">
      <c r="A904" s="249">
        <v>801</v>
      </c>
      <c r="P904" s="166"/>
    </row>
    <row r="905" spans="1:16" x14ac:dyDescent="0.2">
      <c r="A905" s="249">
        <v>802</v>
      </c>
      <c r="P905" s="166"/>
    </row>
    <row r="906" spans="1:16" x14ac:dyDescent="0.2">
      <c r="A906" s="249">
        <v>803</v>
      </c>
      <c r="P906" s="166"/>
    </row>
    <row r="907" spans="1:16" x14ac:dyDescent="0.2">
      <c r="A907" s="249">
        <v>804</v>
      </c>
      <c r="P907" s="166"/>
    </row>
    <row r="908" spans="1:16" x14ac:dyDescent="0.2">
      <c r="A908" s="249">
        <v>805</v>
      </c>
      <c r="P908" s="166"/>
    </row>
    <row r="909" spans="1:16" x14ac:dyDescent="0.2">
      <c r="A909" s="249">
        <v>806</v>
      </c>
      <c r="P909" s="166"/>
    </row>
    <row r="910" spans="1:16" x14ac:dyDescent="0.2">
      <c r="A910" s="249">
        <v>807</v>
      </c>
      <c r="P910" s="166"/>
    </row>
    <row r="911" spans="1:16" x14ac:dyDescent="0.2">
      <c r="A911" s="249">
        <v>808</v>
      </c>
      <c r="P911" s="166"/>
    </row>
    <row r="912" spans="1:16" x14ac:dyDescent="0.2">
      <c r="A912" s="249">
        <v>809</v>
      </c>
      <c r="P912" s="166"/>
    </row>
    <row r="913" spans="1:16" x14ac:dyDescent="0.2">
      <c r="A913" s="249">
        <v>810</v>
      </c>
      <c r="P913" s="166"/>
    </row>
    <row r="914" spans="1:16" x14ac:dyDescent="0.2">
      <c r="A914" s="249">
        <v>811</v>
      </c>
      <c r="P914" s="166"/>
    </row>
    <row r="915" spans="1:16" x14ac:dyDescent="0.2">
      <c r="A915" s="249">
        <v>812</v>
      </c>
      <c r="P915" s="166"/>
    </row>
    <row r="916" spans="1:16" x14ac:dyDescent="0.2">
      <c r="A916" s="249">
        <v>813</v>
      </c>
      <c r="P916" s="166"/>
    </row>
    <row r="917" spans="1:16" x14ac:dyDescent="0.2">
      <c r="A917" s="249">
        <v>814</v>
      </c>
      <c r="P917" s="166"/>
    </row>
    <row r="918" spans="1:16" x14ac:dyDescent="0.2">
      <c r="A918" s="249">
        <v>815</v>
      </c>
      <c r="P918" s="166"/>
    </row>
    <row r="919" spans="1:16" x14ac:dyDescent="0.2">
      <c r="A919" s="249">
        <v>816</v>
      </c>
      <c r="P919" s="166"/>
    </row>
    <row r="920" spans="1:16" x14ac:dyDescent="0.2">
      <c r="A920" s="249">
        <v>817</v>
      </c>
      <c r="P920" s="166"/>
    </row>
    <row r="921" spans="1:16" x14ac:dyDescent="0.2">
      <c r="A921" s="249">
        <v>818</v>
      </c>
      <c r="P921" s="166"/>
    </row>
    <row r="922" spans="1:16" x14ac:dyDescent="0.2">
      <c r="A922" s="249">
        <v>819</v>
      </c>
      <c r="P922" s="166"/>
    </row>
    <row r="923" spans="1:16" x14ac:dyDescent="0.2">
      <c r="A923" s="249">
        <v>820</v>
      </c>
      <c r="P923" s="166"/>
    </row>
    <row r="924" spans="1:16" x14ac:dyDescent="0.2">
      <c r="A924" s="249">
        <v>821</v>
      </c>
      <c r="P924" s="166"/>
    </row>
    <row r="925" spans="1:16" x14ac:dyDescent="0.2">
      <c r="A925" s="249">
        <v>822</v>
      </c>
      <c r="P925" s="166"/>
    </row>
    <row r="926" spans="1:16" x14ac:dyDescent="0.2">
      <c r="A926" s="249">
        <v>823</v>
      </c>
      <c r="P926" s="166"/>
    </row>
    <row r="927" spans="1:16" x14ac:dyDescent="0.2">
      <c r="A927" s="249">
        <v>824</v>
      </c>
      <c r="P927" s="166"/>
    </row>
    <row r="928" spans="1:16" x14ac:dyDescent="0.2">
      <c r="A928" s="249">
        <v>825</v>
      </c>
      <c r="P928" s="166"/>
    </row>
    <row r="929" spans="1:16" x14ac:dyDescent="0.2">
      <c r="A929" s="249">
        <v>826</v>
      </c>
      <c r="P929" s="166"/>
    </row>
    <row r="930" spans="1:16" x14ac:dyDescent="0.2">
      <c r="A930" s="249">
        <v>827</v>
      </c>
      <c r="P930" s="166"/>
    </row>
    <row r="931" spans="1:16" x14ac:dyDescent="0.2">
      <c r="A931" s="249">
        <v>828</v>
      </c>
      <c r="P931" s="166"/>
    </row>
    <row r="932" spans="1:16" x14ac:dyDescent="0.2">
      <c r="A932" s="249">
        <v>829</v>
      </c>
      <c r="P932" s="166"/>
    </row>
    <row r="933" spans="1:16" x14ac:dyDescent="0.2">
      <c r="A933" s="249">
        <v>830</v>
      </c>
      <c r="P933" s="166"/>
    </row>
    <row r="934" spans="1:16" x14ac:dyDescent="0.2">
      <c r="A934" s="249">
        <v>831</v>
      </c>
      <c r="P934" s="166"/>
    </row>
    <row r="935" spans="1:16" x14ac:dyDescent="0.2">
      <c r="A935" s="249">
        <v>832</v>
      </c>
      <c r="P935" s="166"/>
    </row>
    <row r="936" spans="1:16" x14ac:dyDescent="0.2">
      <c r="A936" s="249">
        <v>833</v>
      </c>
      <c r="P936" s="166"/>
    </row>
    <row r="937" spans="1:16" x14ac:dyDescent="0.2">
      <c r="A937" s="249">
        <v>834</v>
      </c>
      <c r="P937" s="166"/>
    </row>
    <row r="938" spans="1:16" x14ac:dyDescent="0.2">
      <c r="A938" s="249">
        <v>835</v>
      </c>
      <c r="P938" s="166"/>
    </row>
    <row r="939" spans="1:16" x14ac:dyDescent="0.2">
      <c r="A939" s="249">
        <v>892</v>
      </c>
      <c r="P939" s="166"/>
    </row>
    <row r="940" spans="1:16" x14ac:dyDescent="0.2">
      <c r="A940" s="249">
        <v>893</v>
      </c>
      <c r="P940" s="166"/>
    </row>
    <row r="941" spans="1:16" x14ac:dyDescent="0.2">
      <c r="A941" s="249">
        <v>894</v>
      </c>
      <c r="P941" s="166"/>
    </row>
    <row r="942" spans="1:16" x14ac:dyDescent="0.2">
      <c r="A942" s="249">
        <v>895</v>
      </c>
      <c r="P942" s="166"/>
    </row>
    <row r="943" spans="1:16" x14ac:dyDescent="0.2">
      <c r="A943" s="249">
        <v>896</v>
      </c>
      <c r="P943" s="166"/>
    </row>
    <row r="944" spans="1:16" x14ac:dyDescent="0.2">
      <c r="A944" s="249">
        <v>897</v>
      </c>
      <c r="P944" s="166"/>
    </row>
    <row r="945" spans="1:16" x14ac:dyDescent="0.2">
      <c r="A945" s="249">
        <v>898</v>
      </c>
      <c r="P945" s="166"/>
    </row>
    <row r="946" spans="1:16" x14ac:dyDescent="0.2">
      <c r="A946" s="249">
        <v>899</v>
      </c>
      <c r="P946" s="166"/>
    </row>
    <row r="947" spans="1:16" x14ac:dyDescent="0.2">
      <c r="A947" s="249">
        <v>900</v>
      </c>
      <c r="P947" s="166"/>
    </row>
    <row r="948" spans="1:16" x14ac:dyDescent="0.2">
      <c r="A948" s="249">
        <v>901</v>
      </c>
      <c r="P948" s="166"/>
    </row>
    <row r="949" spans="1:16" x14ac:dyDescent="0.2">
      <c r="A949" s="249">
        <v>902</v>
      </c>
      <c r="P949" s="166"/>
    </row>
    <row r="950" spans="1:16" x14ac:dyDescent="0.2">
      <c r="A950" s="249">
        <v>903</v>
      </c>
      <c r="P950" s="166"/>
    </row>
    <row r="951" spans="1:16" x14ac:dyDescent="0.2">
      <c r="A951" s="249">
        <v>904</v>
      </c>
      <c r="P951" s="166"/>
    </row>
    <row r="952" spans="1:16" x14ac:dyDescent="0.2">
      <c r="A952" s="249">
        <v>905</v>
      </c>
      <c r="P952" s="166"/>
    </row>
    <row r="953" spans="1:16" x14ac:dyDescent="0.2">
      <c r="A953" s="249">
        <v>906</v>
      </c>
      <c r="P953" s="166"/>
    </row>
    <row r="954" spans="1:16" x14ac:dyDescent="0.2">
      <c r="A954" s="249">
        <v>907</v>
      </c>
      <c r="P954" s="166"/>
    </row>
    <row r="955" spans="1:16" x14ac:dyDescent="0.2">
      <c r="P955" s="166"/>
    </row>
    <row r="956" spans="1:16" x14ac:dyDescent="0.2">
      <c r="P956" s="166"/>
    </row>
    <row r="957" spans="1:16" x14ac:dyDescent="0.2">
      <c r="P957" s="166"/>
    </row>
    <row r="958" spans="1:16" x14ac:dyDescent="0.2">
      <c r="P958" s="166"/>
    </row>
    <row r="959" spans="1:16" x14ac:dyDescent="0.2">
      <c r="P959" s="166"/>
    </row>
    <row r="960" spans="1:16" x14ac:dyDescent="0.2">
      <c r="P960" s="166"/>
    </row>
    <row r="961" spans="16:16" x14ac:dyDescent="0.2">
      <c r="P961" s="166"/>
    </row>
    <row r="962" spans="16:16" x14ac:dyDescent="0.2">
      <c r="P962" s="166"/>
    </row>
    <row r="963" spans="16:16" x14ac:dyDescent="0.2">
      <c r="P963" s="166"/>
    </row>
    <row r="964" spans="16:16" x14ac:dyDescent="0.2">
      <c r="P964" s="166"/>
    </row>
    <row r="965" spans="16:16" x14ac:dyDescent="0.2">
      <c r="P965" s="166"/>
    </row>
    <row r="966" spans="16:16" x14ac:dyDescent="0.2">
      <c r="P966" s="166"/>
    </row>
    <row r="967" spans="16:16" x14ac:dyDescent="0.2">
      <c r="P967" s="166"/>
    </row>
    <row r="968" spans="16:16" x14ac:dyDescent="0.2">
      <c r="P968" s="166"/>
    </row>
    <row r="969" spans="16:16" x14ac:dyDescent="0.2">
      <c r="P969" s="166"/>
    </row>
    <row r="970" spans="16:16" x14ac:dyDescent="0.2">
      <c r="P970" s="166"/>
    </row>
    <row r="971" spans="16:16" x14ac:dyDescent="0.2">
      <c r="P971" s="166"/>
    </row>
    <row r="972" spans="16:16" x14ac:dyDescent="0.2">
      <c r="P972" s="166"/>
    </row>
    <row r="973" spans="16:16" x14ac:dyDescent="0.2">
      <c r="P973" s="166"/>
    </row>
    <row r="974" spans="16:16" x14ac:dyDescent="0.2">
      <c r="P974" s="166"/>
    </row>
    <row r="975" spans="16:16" x14ac:dyDescent="0.2">
      <c r="P975" s="166"/>
    </row>
    <row r="976" spans="16:16" x14ac:dyDescent="0.2">
      <c r="P976" s="166"/>
    </row>
    <row r="977" spans="16:16" x14ac:dyDescent="0.2">
      <c r="P977" s="166"/>
    </row>
    <row r="978" spans="16:16" x14ac:dyDescent="0.2">
      <c r="P978" s="166"/>
    </row>
    <row r="979" spans="16:16" x14ac:dyDescent="0.2">
      <c r="P979" s="166"/>
    </row>
    <row r="980" spans="16:16" x14ac:dyDescent="0.2">
      <c r="P980" s="166"/>
    </row>
    <row r="981" spans="16:16" x14ac:dyDescent="0.2">
      <c r="P981" s="166"/>
    </row>
    <row r="982" spans="16:16" x14ac:dyDescent="0.2">
      <c r="P982" s="166"/>
    </row>
    <row r="983" spans="16:16" x14ac:dyDescent="0.2">
      <c r="P983" s="166"/>
    </row>
    <row r="984" spans="16:16" x14ac:dyDescent="0.2">
      <c r="P984" s="166"/>
    </row>
    <row r="985" spans="16:16" x14ac:dyDescent="0.2">
      <c r="P985" s="166"/>
    </row>
    <row r="986" spans="16:16" x14ac:dyDescent="0.2">
      <c r="P986" s="166"/>
    </row>
    <row r="987" spans="16:16" x14ac:dyDescent="0.2">
      <c r="P987" s="166"/>
    </row>
    <row r="988" spans="16:16" x14ac:dyDescent="0.2">
      <c r="P988" s="166"/>
    </row>
    <row r="989" spans="16:16" x14ac:dyDescent="0.2">
      <c r="P989" s="166"/>
    </row>
    <row r="990" spans="16:16" x14ac:dyDescent="0.2">
      <c r="P990" s="166"/>
    </row>
    <row r="991" spans="16:16" x14ac:dyDescent="0.2">
      <c r="P991" s="166"/>
    </row>
    <row r="992" spans="16:16" x14ac:dyDescent="0.2">
      <c r="P992" s="166"/>
    </row>
    <row r="993" spans="16:16" x14ac:dyDescent="0.2">
      <c r="P993" s="166"/>
    </row>
    <row r="994" spans="16:16" x14ac:dyDescent="0.2">
      <c r="P994" s="166"/>
    </row>
    <row r="995" spans="16:16" x14ac:dyDescent="0.2">
      <c r="P995" s="166"/>
    </row>
    <row r="996" spans="16:16" x14ac:dyDescent="0.2">
      <c r="P996" s="166"/>
    </row>
    <row r="997" spans="16:16" x14ac:dyDescent="0.2">
      <c r="P997" s="166"/>
    </row>
    <row r="998" spans="16:16" x14ac:dyDescent="0.2">
      <c r="P998" s="166"/>
    </row>
    <row r="999" spans="16:16" x14ac:dyDescent="0.2">
      <c r="P999" s="166"/>
    </row>
    <row r="1000" spans="16:16" x14ac:dyDescent="0.2">
      <c r="P1000" s="166"/>
    </row>
    <row r="1001" spans="16:16" x14ac:dyDescent="0.2">
      <c r="P1001" s="166"/>
    </row>
    <row r="1002" spans="16:16" x14ac:dyDescent="0.2">
      <c r="P1002" s="166"/>
    </row>
    <row r="1003" spans="16:16" x14ac:dyDescent="0.2">
      <c r="P1003" s="166"/>
    </row>
    <row r="1004" spans="16:16" x14ac:dyDescent="0.2">
      <c r="P1004" s="166"/>
    </row>
    <row r="1005" spans="16:16" x14ac:dyDescent="0.2">
      <c r="P1005" s="166"/>
    </row>
    <row r="1006" spans="16:16" x14ac:dyDescent="0.2">
      <c r="P1006" s="166"/>
    </row>
    <row r="1007" spans="16:16" x14ac:dyDescent="0.2">
      <c r="P1007" s="166"/>
    </row>
    <row r="1008" spans="16:16" x14ac:dyDescent="0.2">
      <c r="P1008" s="166"/>
    </row>
    <row r="1009" spans="16:16" x14ac:dyDescent="0.2">
      <c r="P1009" s="166"/>
    </row>
    <row r="1010" spans="16:16" x14ac:dyDescent="0.2">
      <c r="P1010" s="166"/>
    </row>
    <row r="1011" spans="16:16" x14ac:dyDescent="0.2">
      <c r="P1011" s="166"/>
    </row>
    <row r="1012" spans="16:16" x14ac:dyDescent="0.2">
      <c r="P1012" s="166"/>
    </row>
    <row r="1013" spans="16:16" x14ac:dyDescent="0.2">
      <c r="P1013" s="166"/>
    </row>
    <row r="1014" spans="16:16" x14ac:dyDescent="0.2">
      <c r="P1014" s="166"/>
    </row>
    <row r="1015" spans="16:16" x14ac:dyDescent="0.2">
      <c r="P1015" s="166"/>
    </row>
    <row r="1016" spans="16:16" x14ac:dyDescent="0.2">
      <c r="P1016" s="166"/>
    </row>
    <row r="1017" spans="16:16" x14ac:dyDescent="0.2">
      <c r="P1017" s="166"/>
    </row>
    <row r="1018" spans="16:16" x14ac:dyDescent="0.2">
      <c r="P1018" s="166"/>
    </row>
    <row r="1019" spans="16:16" x14ac:dyDescent="0.2">
      <c r="P1019" s="166"/>
    </row>
    <row r="1020" spans="16:16" x14ac:dyDescent="0.2">
      <c r="P1020" s="166"/>
    </row>
    <row r="1021" spans="16:16" x14ac:dyDescent="0.2">
      <c r="P1021" s="166"/>
    </row>
    <row r="1022" spans="16:16" x14ac:dyDescent="0.2">
      <c r="P1022" s="166"/>
    </row>
    <row r="1023" spans="16:16" x14ac:dyDescent="0.2">
      <c r="P1023" s="166"/>
    </row>
    <row r="1024" spans="16:16" x14ac:dyDescent="0.2">
      <c r="P1024" s="166"/>
    </row>
    <row r="1025" spans="16:16" x14ac:dyDescent="0.2">
      <c r="P1025" s="166"/>
    </row>
    <row r="1026" spans="16:16" x14ac:dyDescent="0.2">
      <c r="P1026" s="166"/>
    </row>
    <row r="1027" spans="16:16" x14ac:dyDescent="0.2">
      <c r="P1027" s="166"/>
    </row>
    <row r="1028" spans="16:16" x14ac:dyDescent="0.2">
      <c r="P1028" s="166"/>
    </row>
    <row r="1029" spans="16:16" x14ac:dyDescent="0.2">
      <c r="P1029" s="166"/>
    </row>
    <row r="1030" spans="16:16" x14ac:dyDescent="0.2">
      <c r="P1030" s="166"/>
    </row>
    <row r="1031" spans="16:16" x14ac:dyDescent="0.2">
      <c r="P1031" s="166"/>
    </row>
    <row r="1032" spans="16:16" x14ac:dyDescent="0.2">
      <c r="P1032" s="166"/>
    </row>
    <row r="1033" spans="16:16" x14ac:dyDescent="0.2">
      <c r="P1033" s="166"/>
    </row>
    <row r="1034" spans="16:16" x14ac:dyDescent="0.2">
      <c r="P1034" s="166"/>
    </row>
    <row r="1035" spans="16:16" x14ac:dyDescent="0.2">
      <c r="P1035" s="166"/>
    </row>
    <row r="1036" spans="16:16" x14ac:dyDescent="0.2">
      <c r="P1036" s="166"/>
    </row>
    <row r="1037" spans="16:16" x14ac:dyDescent="0.2">
      <c r="P1037" s="166"/>
    </row>
    <row r="1038" spans="16:16" x14ac:dyDescent="0.2">
      <c r="P1038" s="166"/>
    </row>
    <row r="1039" spans="16:16" x14ac:dyDescent="0.2">
      <c r="P1039" s="166"/>
    </row>
    <row r="1040" spans="16:16" x14ac:dyDescent="0.2">
      <c r="P1040" s="166"/>
    </row>
    <row r="1041" spans="16:16" x14ac:dyDescent="0.2">
      <c r="P1041" s="166"/>
    </row>
    <row r="1042" spans="16:16" x14ac:dyDescent="0.2">
      <c r="P1042" s="166"/>
    </row>
    <row r="1043" spans="16:16" x14ac:dyDescent="0.2">
      <c r="P1043" s="166"/>
    </row>
    <row r="1044" spans="16:16" x14ac:dyDescent="0.2">
      <c r="P1044" s="166"/>
    </row>
    <row r="1045" spans="16:16" x14ac:dyDescent="0.2">
      <c r="P1045" s="166"/>
    </row>
    <row r="1046" spans="16:16" x14ac:dyDescent="0.2">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baseColWidth="10" defaultRowHeight="15" x14ac:dyDescent="0.2"/>
  <cols>
    <col min="1" max="1" width="17.83203125" style="180" bestFit="1" customWidth="1"/>
    <col min="2" max="2" width="10.83203125" style="180"/>
  </cols>
  <sheetData>
    <row r="1" spans="1:2" x14ac:dyDescent="0.2">
      <c r="A1" s="29" t="s">
        <v>2081</v>
      </c>
      <c r="B1" s="29" t="s">
        <v>2082</v>
      </c>
    </row>
    <row r="2" spans="1:2" x14ac:dyDescent="0.2">
      <c r="A2" s="182">
        <v>908</v>
      </c>
      <c r="B2" s="182">
        <v>56</v>
      </c>
    </row>
    <row r="3" spans="1:2" x14ac:dyDescent="0.2">
      <c r="A3" s="182">
        <v>909</v>
      </c>
      <c r="B3" s="182">
        <v>57</v>
      </c>
    </row>
    <row r="4" spans="1:2" x14ac:dyDescent="0.2">
      <c r="A4" s="182">
        <v>910</v>
      </c>
      <c r="B4" s="182">
        <v>100</v>
      </c>
    </row>
    <row r="5" spans="1:2" x14ac:dyDescent="0.2">
      <c r="A5" s="182">
        <v>911</v>
      </c>
      <c r="B5" s="182">
        <v>101</v>
      </c>
    </row>
    <row r="6" spans="1:2" x14ac:dyDescent="0.2">
      <c r="A6" s="182">
        <v>912</v>
      </c>
      <c r="B6" s="182">
        <v>102</v>
      </c>
    </row>
    <row r="7" spans="1:2" x14ac:dyDescent="0.2">
      <c r="A7" s="182">
        <v>913</v>
      </c>
      <c r="B7" s="182">
        <v>103</v>
      </c>
    </row>
    <row r="8" spans="1:2" x14ac:dyDescent="0.2">
      <c r="A8" s="182">
        <v>914</v>
      </c>
      <c r="B8" s="182">
        <v>104</v>
      </c>
    </row>
    <row r="9" spans="1:2" x14ac:dyDescent="0.2">
      <c r="A9" s="182">
        <v>915</v>
      </c>
      <c r="B9" s="182">
        <v>105</v>
      </c>
    </row>
    <row r="10" spans="1:2" x14ac:dyDescent="0.2">
      <c r="A10" s="182">
        <v>916</v>
      </c>
      <c r="B10" s="182">
        <v>106</v>
      </c>
    </row>
    <row r="11" spans="1:2" x14ac:dyDescent="0.2">
      <c r="A11" s="182">
        <v>917</v>
      </c>
      <c r="B11" s="182">
        <v>107</v>
      </c>
    </row>
    <row r="12" spans="1:2" x14ac:dyDescent="0.2">
      <c r="A12" s="182">
        <v>918</v>
      </c>
      <c r="B12" s="182">
        <v>125</v>
      </c>
    </row>
    <row r="13" spans="1:2" x14ac:dyDescent="0.2">
      <c r="A13" s="182">
        <v>919</v>
      </c>
      <c r="B13" s="182">
        <v>126</v>
      </c>
    </row>
    <row r="14" spans="1:2" x14ac:dyDescent="0.2">
      <c r="A14" s="182">
        <v>920</v>
      </c>
      <c r="B14" s="182">
        <v>127</v>
      </c>
    </row>
    <row r="15" spans="1:2" x14ac:dyDescent="0.2">
      <c r="A15" s="182">
        <v>921</v>
      </c>
      <c r="B15" s="182">
        <v>128</v>
      </c>
    </row>
    <row r="16" spans="1:2" x14ac:dyDescent="0.2">
      <c r="A16" s="182">
        <v>922</v>
      </c>
      <c r="B16" s="182">
        <v>129</v>
      </c>
    </row>
    <row r="17" spans="1:2" x14ac:dyDescent="0.2">
      <c r="A17" s="182">
        <v>923</v>
      </c>
      <c r="B17" s="182">
        <v>130</v>
      </c>
    </row>
    <row r="18" spans="1:2" x14ac:dyDescent="0.2">
      <c r="A18" s="182">
        <v>924</v>
      </c>
      <c r="B18" s="182">
        <v>131</v>
      </c>
    </row>
    <row r="19" spans="1:2" x14ac:dyDescent="0.2">
      <c r="A19" s="182">
        <v>925</v>
      </c>
      <c r="B19" s="182">
        <v>132</v>
      </c>
    </row>
    <row r="20" spans="1:2" x14ac:dyDescent="0.2">
      <c r="A20" s="182">
        <v>926</v>
      </c>
      <c r="B20" s="182">
        <v>381</v>
      </c>
    </row>
    <row r="21" spans="1:2" x14ac:dyDescent="0.2">
      <c r="A21" s="182">
        <v>927</v>
      </c>
      <c r="B21" s="182">
        <v>382</v>
      </c>
    </row>
    <row r="22" spans="1:2" x14ac:dyDescent="0.2">
      <c r="A22" s="182">
        <v>928</v>
      </c>
      <c r="B22" s="182">
        <v>383</v>
      </c>
    </row>
    <row r="23" spans="1:2" x14ac:dyDescent="0.2">
      <c r="A23" s="182">
        <v>929</v>
      </c>
      <c r="B23" s="182">
        <v>384</v>
      </c>
    </row>
    <row r="24" spans="1:2" x14ac:dyDescent="0.2">
      <c r="A24" s="182">
        <v>930</v>
      </c>
      <c r="B24" s="182">
        <v>385</v>
      </c>
    </row>
    <row r="25" spans="1:2" x14ac:dyDescent="0.2">
      <c r="A25" s="182">
        <v>931</v>
      </c>
      <c r="B25" s="182">
        <v>386</v>
      </c>
    </row>
    <row r="26" spans="1:2" x14ac:dyDescent="0.2">
      <c r="A26" s="182">
        <v>932</v>
      </c>
      <c r="B26" s="182">
        <v>387</v>
      </c>
    </row>
    <row r="27" spans="1:2" x14ac:dyDescent="0.2">
      <c r="A27" s="182">
        <v>933</v>
      </c>
      <c r="B27" s="182">
        <v>388</v>
      </c>
    </row>
    <row r="28" spans="1:2" x14ac:dyDescent="0.2">
      <c r="A28" s="182">
        <v>934</v>
      </c>
      <c r="B28" s="182">
        <v>389</v>
      </c>
    </row>
    <row r="29" spans="1:2" x14ac:dyDescent="0.2">
      <c r="A29" s="182">
        <v>935</v>
      </c>
      <c r="B29" s="182">
        <v>390</v>
      </c>
    </row>
    <row r="30" spans="1:2" x14ac:dyDescent="0.2">
      <c r="A30" s="182">
        <v>936</v>
      </c>
      <c r="B30" s="182">
        <v>391</v>
      </c>
    </row>
    <row r="31" spans="1:2" x14ac:dyDescent="0.2">
      <c r="A31" s="182">
        <v>937</v>
      </c>
      <c r="B31" s="182">
        <v>392</v>
      </c>
    </row>
    <row r="32" spans="1:2" x14ac:dyDescent="0.2">
      <c r="A32" s="182">
        <v>938</v>
      </c>
      <c r="B32" s="182">
        <v>393</v>
      </c>
    </row>
    <row r="33" spans="1:2" x14ac:dyDescent="0.2">
      <c r="A33" s="182">
        <v>939</v>
      </c>
      <c r="B33" s="182">
        <v>394</v>
      </c>
    </row>
    <row r="34" spans="1:2" x14ac:dyDescent="0.2">
      <c r="A34" s="182">
        <v>940</v>
      </c>
      <c r="B34" s="182">
        <v>395</v>
      </c>
    </row>
    <row r="35" spans="1:2" x14ac:dyDescent="0.2">
      <c r="A35" s="182">
        <v>941</v>
      </c>
      <c r="B35" s="182">
        <v>396</v>
      </c>
    </row>
    <row r="36" spans="1:2" x14ac:dyDescent="0.2">
      <c r="A36" s="182">
        <v>942</v>
      </c>
      <c r="B36" s="182">
        <v>397</v>
      </c>
    </row>
    <row r="37" spans="1:2" x14ac:dyDescent="0.2">
      <c r="A37" s="182">
        <v>943</v>
      </c>
      <c r="B37" s="182">
        <v>398</v>
      </c>
    </row>
    <row r="38" spans="1:2" x14ac:dyDescent="0.2">
      <c r="A38" s="182">
        <v>944</v>
      </c>
      <c r="B38" s="182">
        <v>399</v>
      </c>
    </row>
    <row r="39" spans="1:2" x14ac:dyDescent="0.2">
      <c r="A39" s="182">
        <v>945</v>
      </c>
      <c r="B39" s="182">
        <v>400</v>
      </c>
    </row>
    <row r="40" spans="1:2" x14ac:dyDescent="0.2">
      <c r="A40" s="182">
        <v>946</v>
      </c>
      <c r="B40" s="182">
        <v>401</v>
      </c>
    </row>
    <row r="41" spans="1:2" x14ac:dyDescent="0.2">
      <c r="A41" s="182">
        <v>947</v>
      </c>
      <c r="B41" s="182">
        <v>402</v>
      </c>
    </row>
    <row r="42" spans="1:2" x14ac:dyDescent="0.2">
      <c r="A42" s="182">
        <v>948</v>
      </c>
      <c r="B42" s="182">
        <v>403</v>
      </c>
    </row>
    <row r="43" spans="1:2" x14ac:dyDescent="0.2">
      <c r="A43" s="182">
        <v>949</v>
      </c>
      <c r="B43" s="182">
        <v>404</v>
      </c>
    </row>
    <row r="44" spans="1:2" x14ac:dyDescent="0.2">
      <c r="A44" s="182">
        <v>950</v>
      </c>
      <c r="B44" s="182">
        <v>405</v>
      </c>
    </row>
    <row r="45" spans="1:2" x14ac:dyDescent="0.2">
      <c r="A45" s="182">
        <v>951</v>
      </c>
      <c r="B45" s="182">
        <v>406</v>
      </c>
    </row>
    <row r="46" spans="1:2" x14ac:dyDescent="0.2">
      <c r="A46" s="182">
        <v>952</v>
      </c>
      <c r="B46" s="182">
        <v>407</v>
      </c>
    </row>
    <row r="47" spans="1:2" x14ac:dyDescent="0.2">
      <c r="A47" s="182">
        <v>953</v>
      </c>
      <c r="B47" s="182">
        <v>408</v>
      </c>
    </row>
    <row r="48" spans="1:2" x14ac:dyDescent="0.2">
      <c r="A48" s="182">
        <v>954</v>
      </c>
      <c r="B48" s="182">
        <v>409</v>
      </c>
    </row>
    <row r="49" spans="1:2" x14ac:dyDescent="0.2">
      <c r="A49" s="182">
        <v>955</v>
      </c>
      <c r="B49" s="182">
        <v>410</v>
      </c>
    </row>
    <row r="50" spans="1:2" x14ac:dyDescent="0.2">
      <c r="A50" s="182">
        <v>956</v>
      </c>
      <c r="B50" s="182">
        <v>411</v>
      </c>
    </row>
    <row r="51" spans="1:2" x14ac:dyDescent="0.2">
      <c r="A51" s="182">
        <v>957</v>
      </c>
      <c r="B51" s="182">
        <v>412</v>
      </c>
    </row>
    <row r="52" spans="1:2" x14ac:dyDescent="0.2">
      <c r="A52" s="182">
        <v>958</v>
      </c>
      <c r="B52" s="182">
        <v>413</v>
      </c>
    </row>
    <row r="53" spans="1:2" x14ac:dyDescent="0.2">
      <c r="A53" s="182">
        <v>959</v>
      </c>
      <c r="B53" s="182">
        <v>414</v>
      </c>
    </row>
    <row r="54" spans="1:2" x14ac:dyDescent="0.2">
      <c r="A54" s="182">
        <v>960</v>
      </c>
      <c r="B54" s="182">
        <v>415</v>
      </c>
    </row>
    <row r="55" spans="1:2" x14ac:dyDescent="0.2">
      <c r="A55" s="182">
        <v>961</v>
      </c>
      <c r="B55" s="182">
        <v>416</v>
      </c>
    </row>
    <row r="56" spans="1:2" x14ac:dyDescent="0.2">
      <c r="A56" s="182">
        <v>962</v>
      </c>
      <c r="B56" s="182">
        <v>417</v>
      </c>
    </row>
    <row r="57" spans="1:2" x14ac:dyDescent="0.2">
      <c r="A57" s="182">
        <v>963</v>
      </c>
      <c r="B57" s="182">
        <v>418</v>
      </c>
    </row>
    <row r="58" spans="1:2" x14ac:dyDescent="0.2">
      <c r="A58" s="182">
        <v>964</v>
      </c>
      <c r="B58" s="182">
        <v>419</v>
      </c>
    </row>
    <row r="59" spans="1:2" x14ac:dyDescent="0.2">
      <c r="A59" s="182">
        <v>965</v>
      </c>
      <c r="B59" s="182">
        <v>420</v>
      </c>
    </row>
    <row r="60" spans="1:2" x14ac:dyDescent="0.2">
      <c r="A60" s="182">
        <v>966</v>
      </c>
      <c r="B60" s="182">
        <v>421</v>
      </c>
    </row>
    <row r="61" spans="1:2" x14ac:dyDescent="0.2">
      <c r="A61" s="182">
        <v>967</v>
      </c>
      <c r="B61" s="182">
        <v>422</v>
      </c>
    </row>
    <row r="62" spans="1:2" x14ac:dyDescent="0.2">
      <c r="A62" s="182">
        <v>968</v>
      </c>
      <c r="B62" s="182">
        <v>423</v>
      </c>
    </row>
    <row r="63" spans="1:2" x14ac:dyDescent="0.2">
      <c r="A63" s="182">
        <v>969</v>
      </c>
      <c r="B63" s="182">
        <v>424</v>
      </c>
    </row>
    <row r="64" spans="1:2" x14ac:dyDescent="0.2">
      <c r="A64" s="182">
        <v>970</v>
      </c>
      <c r="B64" s="182">
        <v>425</v>
      </c>
    </row>
    <row r="65" spans="1:2" x14ac:dyDescent="0.2">
      <c r="A65" s="182">
        <v>971</v>
      </c>
      <c r="B65" s="182">
        <v>426</v>
      </c>
    </row>
    <row r="66" spans="1:2" x14ac:dyDescent="0.2">
      <c r="A66" s="182">
        <v>972</v>
      </c>
      <c r="B66" s="182">
        <v>427</v>
      </c>
    </row>
    <row r="67" spans="1:2" x14ac:dyDescent="0.2">
      <c r="A67" s="182">
        <v>973</v>
      </c>
      <c r="B67" s="182">
        <v>428</v>
      </c>
    </row>
    <row r="68" spans="1:2" x14ac:dyDescent="0.2">
      <c r="A68" s="182">
        <v>974</v>
      </c>
      <c r="B68" s="182">
        <v>464</v>
      </c>
    </row>
    <row r="69" spans="1:2" x14ac:dyDescent="0.2">
      <c r="A69" s="182">
        <v>975</v>
      </c>
      <c r="B69" s="182">
        <v>465</v>
      </c>
    </row>
    <row r="70" spans="1:2" x14ac:dyDescent="0.2">
      <c r="A70" s="182">
        <v>976</v>
      </c>
      <c r="B70" s="182">
        <v>466</v>
      </c>
    </row>
    <row r="71" spans="1:2" x14ac:dyDescent="0.2">
      <c r="A71" s="182">
        <v>977</v>
      </c>
      <c r="B71" s="182">
        <v>467</v>
      </c>
    </row>
    <row r="72" spans="1:2" x14ac:dyDescent="0.2">
      <c r="A72" s="182">
        <v>978</v>
      </c>
      <c r="B72" s="182">
        <v>468</v>
      </c>
    </row>
    <row r="73" spans="1:2" x14ac:dyDescent="0.2">
      <c r="A73" s="182">
        <v>979</v>
      </c>
      <c r="B73" s="182">
        <v>469</v>
      </c>
    </row>
    <row r="74" spans="1:2" x14ac:dyDescent="0.2">
      <c r="A74" s="182">
        <v>980</v>
      </c>
      <c r="B74" s="182">
        <v>470</v>
      </c>
    </row>
    <row r="75" spans="1:2" x14ac:dyDescent="0.2">
      <c r="A75" s="182">
        <v>981</v>
      </c>
      <c r="B75" s="182">
        <v>471</v>
      </c>
    </row>
    <row r="76" spans="1:2" x14ac:dyDescent="0.2">
      <c r="A76" s="182">
        <v>982</v>
      </c>
      <c r="B76" s="182">
        <v>472</v>
      </c>
    </row>
    <row r="77" spans="1:2" x14ac:dyDescent="0.2">
      <c r="A77" s="182">
        <v>983</v>
      </c>
      <c r="B77" s="182">
        <v>473</v>
      </c>
    </row>
    <row r="78" spans="1:2" x14ac:dyDescent="0.2">
      <c r="A78" s="182">
        <v>984</v>
      </c>
      <c r="B78" s="182">
        <v>474</v>
      </c>
    </row>
    <row r="79" spans="1:2" x14ac:dyDescent="0.2">
      <c r="A79" s="182">
        <v>985</v>
      </c>
      <c r="B79" s="182">
        <v>475</v>
      </c>
    </row>
    <row r="80" spans="1:2" x14ac:dyDescent="0.2">
      <c r="A80" s="182">
        <v>986</v>
      </c>
      <c r="B80" s="182">
        <v>476</v>
      </c>
    </row>
    <row r="81" spans="1:2" x14ac:dyDescent="0.2">
      <c r="A81" s="182">
        <v>987</v>
      </c>
      <c r="B81" s="182">
        <v>477</v>
      </c>
    </row>
    <row r="82" spans="1:2" x14ac:dyDescent="0.2">
      <c r="A82" s="182">
        <v>988</v>
      </c>
      <c r="B82" s="182">
        <v>478</v>
      </c>
    </row>
    <row r="83" spans="1:2" x14ac:dyDescent="0.2">
      <c r="A83" s="182">
        <v>989</v>
      </c>
      <c r="B83" s="182">
        <v>479</v>
      </c>
    </row>
    <row r="84" spans="1:2" x14ac:dyDescent="0.2">
      <c r="A84" s="182">
        <v>990</v>
      </c>
      <c r="B84" s="182">
        <v>480</v>
      </c>
    </row>
    <row r="85" spans="1:2" x14ac:dyDescent="0.2">
      <c r="A85" s="182">
        <v>991</v>
      </c>
      <c r="B85" s="182">
        <v>481</v>
      </c>
    </row>
    <row r="86" spans="1:2" x14ac:dyDescent="0.2">
      <c r="A86" s="182">
        <v>992</v>
      </c>
      <c r="B86" s="182">
        <v>482</v>
      </c>
    </row>
    <row r="87" spans="1:2" x14ac:dyDescent="0.2">
      <c r="A87" s="182">
        <v>993</v>
      </c>
      <c r="B87" s="182">
        <v>483</v>
      </c>
    </row>
    <row r="88" spans="1:2" x14ac:dyDescent="0.2">
      <c r="A88" s="182">
        <v>994</v>
      </c>
      <c r="B88" s="182">
        <v>484</v>
      </c>
    </row>
    <row r="89" spans="1:2" x14ac:dyDescent="0.2">
      <c r="A89" s="182">
        <v>995</v>
      </c>
      <c r="B89" s="182">
        <v>485</v>
      </c>
    </row>
    <row r="90" spans="1:2" x14ac:dyDescent="0.2">
      <c r="A90" s="182">
        <v>996</v>
      </c>
      <c r="B90" s="182">
        <v>486</v>
      </c>
    </row>
    <row r="91" spans="1:2" x14ac:dyDescent="0.2">
      <c r="A91" s="182">
        <v>997</v>
      </c>
      <c r="B91" s="182">
        <v>487</v>
      </c>
    </row>
    <row r="92" spans="1:2" x14ac:dyDescent="0.2">
      <c r="A92" s="182">
        <v>998</v>
      </c>
      <c r="B92" s="182">
        <v>488</v>
      </c>
    </row>
    <row r="93" spans="1:2" x14ac:dyDescent="0.2">
      <c r="A93" s="182">
        <v>999</v>
      </c>
      <c r="B93" s="182">
        <v>489</v>
      </c>
    </row>
    <row r="94" spans="1:2" x14ac:dyDescent="0.2">
      <c r="A94" s="182">
        <v>1000</v>
      </c>
      <c r="B94" s="182">
        <v>490</v>
      </c>
    </row>
    <row r="95" spans="1:2" x14ac:dyDescent="0.2">
      <c r="A95" s="182">
        <v>1001</v>
      </c>
      <c r="B95" s="182">
        <v>491</v>
      </c>
    </row>
    <row r="96" spans="1:2" x14ac:dyDescent="0.2">
      <c r="A96" s="182">
        <v>1002</v>
      </c>
      <c r="B96" s="182">
        <v>492</v>
      </c>
    </row>
    <row r="97" spans="1:2" x14ac:dyDescent="0.2">
      <c r="A97" s="182">
        <v>1003</v>
      </c>
      <c r="B97" s="182">
        <v>493</v>
      </c>
    </row>
    <row r="98" spans="1:2" x14ac:dyDescent="0.2">
      <c r="A98" s="182">
        <v>1004</v>
      </c>
      <c r="B98" s="182">
        <v>494</v>
      </c>
    </row>
    <row r="99" spans="1:2" x14ac:dyDescent="0.2">
      <c r="A99" s="182">
        <v>1005</v>
      </c>
      <c r="B99" s="182">
        <v>495</v>
      </c>
    </row>
    <row r="100" spans="1:2" x14ac:dyDescent="0.2">
      <c r="A100" s="182">
        <v>1006</v>
      </c>
      <c r="B100" s="182">
        <v>756</v>
      </c>
    </row>
    <row r="101" spans="1:2" x14ac:dyDescent="0.2">
      <c r="A101" s="182">
        <v>1007</v>
      </c>
      <c r="B101" s="182">
        <v>757</v>
      </c>
    </row>
    <row r="102" spans="1:2" x14ac:dyDescent="0.2">
      <c r="A102" s="182">
        <v>1008</v>
      </c>
      <c r="B102" s="182">
        <v>758</v>
      </c>
    </row>
    <row r="103" spans="1:2" x14ac:dyDescent="0.2">
      <c r="A103" s="182">
        <v>1009</v>
      </c>
      <c r="B103" s="182">
        <v>759</v>
      </c>
    </row>
    <row r="104" spans="1:2" x14ac:dyDescent="0.2">
      <c r="A104" s="182">
        <v>1010</v>
      </c>
      <c r="B104" s="182">
        <v>760</v>
      </c>
    </row>
    <row r="105" spans="1:2" x14ac:dyDescent="0.2">
      <c r="A105" s="182">
        <v>1011</v>
      </c>
      <c r="B105" s="182">
        <v>761</v>
      </c>
    </row>
    <row r="106" spans="1:2" x14ac:dyDescent="0.2">
      <c r="A106" s="182">
        <v>1012</v>
      </c>
      <c r="B106" s="182">
        <v>762</v>
      </c>
    </row>
    <row r="107" spans="1:2" x14ac:dyDescent="0.2">
      <c r="A107" s="182">
        <v>1013</v>
      </c>
      <c r="B107" s="182">
        <v>763</v>
      </c>
    </row>
    <row r="108" spans="1:2" x14ac:dyDescent="0.2">
      <c r="A108" s="182">
        <v>1014</v>
      </c>
      <c r="B108" s="182">
        <v>764</v>
      </c>
    </row>
    <row r="109" spans="1:2" x14ac:dyDescent="0.2">
      <c r="A109" s="182">
        <v>1015</v>
      </c>
      <c r="B109" s="182">
        <v>765</v>
      </c>
    </row>
    <row r="110" spans="1:2" x14ac:dyDescent="0.2">
      <c r="A110" s="182">
        <v>1016</v>
      </c>
      <c r="B110" s="182">
        <v>766</v>
      </c>
    </row>
    <row r="111" spans="1:2" x14ac:dyDescent="0.2">
      <c r="A111" s="182">
        <v>1017</v>
      </c>
      <c r="B111" s="182">
        <v>767</v>
      </c>
    </row>
    <row r="112" spans="1:2" x14ac:dyDescent="0.2">
      <c r="A112" s="182">
        <v>1018</v>
      </c>
      <c r="B112" s="182">
        <v>768</v>
      </c>
    </row>
    <row r="113" spans="1:2" x14ac:dyDescent="0.2">
      <c r="A113" s="182">
        <v>1019</v>
      </c>
      <c r="B113" s="182">
        <v>769</v>
      </c>
    </row>
    <row r="114" spans="1:2" x14ac:dyDescent="0.2">
      <c r="A114" s="182">
        <v>1020</v>
      </c>
      <c r="B114" s="182">
        <v>770</v>
      </c>
    </row>
    <row r="115" spans="1:2" x14ac:dyDescent="0.2">
      <c r="A115" s="182">
        <v>1021</v>
      </c>
      <c r="B115" s="182">
        <v>771</v>
      </c>
    </row>
    <row r="116" spans="1:2" x14ac:dyDescent="0.2">
      <c r="A116" s="182">
        <v>1022</v>
      </c>
      <c r="B116" s="182">
        <v>772</v>
      </c>
    </row>
    <row r="117" spans="1:2" x14ac:dyDescent="0.2">
      <c r="A117" s="182">
        <v>1023</v>
      </c>
      <c r="B117" s="182">
        <v>773</v>
      </c>
    </row>
    <row r="118" spans="1:2" x14ac:dyDescent="0.2">
      <c r="A118" s="182">
        <v>1024</v>
      </c>
      <c r="B118" s="182">
        <v>774</v>
      </c>
    </row>
    <row r="119" spans="1:2" x14ac:dyDescent="0.2">
      <c r="A119" s="182">
        <v>1025</v>
      </c>
      <c r="B119" s="182">
        <v>775</v>
      </c>
    </row>
    <row r="120" spans="1:2" x14ac:dyDescent="0.2">
      <c r="A120" s="182">
        <v>1026</v>
      </c>
      <c r="B120" s="182">
        <v>776</v>
      </c>
    </row>
    <row r="121" spans="1:2" x14ac:dyDescent="0.2">
      <c r="A121" s="182">
        <v>1027</v>
      </c>
      <c r="B121" s="182">
        <v>777</v>
      </c>
    </row>
    <row r="122" spans="1:2" x14ac:dyDescent="0.2">
      <c r="A122" s="182">
        <v>1028</v>
      </c>
      <c r="B122" s="182">
        <v>778</v>
      </c>
    </row>
    <row r="123" spans="1:2" x14ac:dyDescent="0.2">
      <c r="A123" s="182">
        <v>1029</v>
      </c>
      <c r="B123" s="182">
        <v>779</v>
      </c>
    </row>
    <row r="124" spans="1:2" x14ac:dyDescent="0.2">
      <c r="A124" s="182">
        <v>1030</v>
      </c>
      <c r="B124" s="182">
        <v>780</v>
      </c>
    </row>
    <row r="125" spans="1:2" x14ac:dyDescent="0.2">
      <c r="A125" s="182">
        <v>1031</v>
      </c>
      <c r="B125" s="182">
        <v>781</v>
      </c>
    </row>
    <row r="126" spans="1:2" x14ac:dyDescent="0.2">
      <c r="A126" s="182">
        <v>1032</v>
      </c>
      <c r="B126" s="182">
        <v>782</v>
      </c>
    </row>
    <row r="127" spans="1:2" x14ac:dyDescent="0.2">
      <c r="A127" s="182">
        <v>1033</v>
      </c>
      <c r="B127" s="182">
        <v>783</v>
      </c>
    </row>
    <row r="128" spans="1:2" x14ac:dyDescent="0.2">
      <c r="A128" s="182">
        <v>1034</v>
      </c>
      <c r="B128" s="182">
        <v>784</v>
      </c>
    </row>
    <row r="129" spans="1:2" x14ac:dyDescent="0.2">
      <c r="A129" s="182">
        <v>1035</v>
      </c>
      <c r="B129" s="182">
        <v>785</v>
      </c>
    </row>
    <row r="130" spans="1:2" x14ac:dyDescent="0.2">
      <c r="A130" s="182">
        <v>1036</v>
      </c>
      <c r="B130" s="182">
        <v>786</v>
      </c>
    </row>
    <row r="131" spans="1:2" x14ac:dyDescent="0.2">
      <c r="A131" s="182">
        <v>1037</v>
      </c>
      <c r="B131" s="182">
        <v>787</v>
      </c>
    </row>
    <row r="132" spans="1:2" x14ac:dyDescent="0.2">
      <c r="A132" s="182">
        <v>1038</v>
      </c>
      <c r="B132" s="182">
        <v>788</v>
      </c>
    </row>
    <row r="133" spans="1:2" x14ac:dyDescent="0.2">
      <c r="A133" s="182">
        <v>1039</v>
      </c>
      <c r="B133" s="182">
        <v>789</v>
      </c>
    </row>
    <row r="134" spans="1:2" x14ac:dyDescent="0.2">
      <c r="A134" s="182">
        <v>1040</v>
      </c>
      <c r="B134" s="182">
        <v>790</v>
      </c>
    </row>
    <row r="135" spans="1:2" x14ac:dyDescent="0.2">
      <c r="A135" s="182">
        <v>1041</v>
      </c>
      <c r="B135" s="182">
        <v>791</v>
      </c>
    </row>
    <row r="136" spans="1:2" x14ac:dyDescent="0.2">
      <c r="A136" s="182">
        <v>1042</v>
      </c>
      <c r="B136" s="182">
        <v>792</v>
      </c>
    </row>
    <row r="137" spans="1:2" x14ac:dyDescent="0.2">
      <c r="A137" s="182">
        <v>1043</v>
      </c>
      <c r="B137" s="182">
        <v>793</v>
      </c>
    </row>
    <row r="138" spans="1:2" x14ac:dyDescent="0.2">
      <c r="A138" s="182">
        <v>1044</v>
      </c>
      <c r="B138" s="182">
        <v>794</v>
      </c>
    </row>
    <row r="139" spans="1:2" x14ac:dyDescent="0.2">
      <c r="A139" s="182">
        <v>1045</v>
      </c>
      <c r="B139" s="182">
        <v>795</v>
      </c>
    </row>
    <row r="140" spans="1:2" x14ac:dyDescent="0.2">
      <c r="A140" s="182">
        <v>1046</v>
      </c>
      <c r="B140" s="182">
        <v>796</v>
      </c>
    </row>
    <row r="141" spans="1:2" x14ac:dyDescent="0.2">
      <c r="A141" s="182">
        <v>1047</v>
      </c>
      <c r="B141" s="182">
        <v>797</v>
      </c>
    </row>
    <row r="142" spans="1:2" x14ac:dyDescent="0.2">
      <c r="A142" s="182">
        <v>1048</v>
      </c>
      <c r="B142" s="182">
        <v>798</v>
      </c>
    </row>
    <row r="143" spans="1:2" x14ac:dyDescent="0.2">
      <c r="A143" s="182">
        <v>1049</v>
      </c>
      <c r="B143" s="182">
        <v>799</v>
      </c>
    </row>
    <row r="144" spans="1:2" x14ac:dyDescent="0.2">
      <c r="A144" s="182">
        <v>1050</v>
      </c>
      <c r="B144" s="182">
        <v>800</v>
      </c>
    </row>
    <row r="145" spans="1:2" x14ac:dyDescent="0.2">
      <c r="A145" s="182">
        <v>1051</v>
      </c>
      <c r="B145" s="182">
        <v>801</v>
      </c>
    </row>
    <row r="146" spans="1:2" x14ac:dyDescent="0.2">
      <c r="A146" s="182">
        <v>1052</v>
      </c>
      <c r="B146" s="182">
        <v>802</v>
      </c>
    </row>
    <row r="147" spans="1:2" x14ac:dyDescent="0.2">
      <c r="A147" s="182">
        <v>1053</v>
      </c>
      <c r="B147" s="182">
        <v>803</v>
      </c>
    </row>
    <row r="148" spans="1:2" x14ac:dyDescent="0.2">
      <c r="A148" s="182">
        <v>1054</v>
      </c>
      <c r="B148" s="182">
        <v>804</v>
      </c>
    </row>
    <row r="149" spans="1:2" x14ac:dyDescent="0.2">
      <c r="A149" s="182">
        <v>1055</v>
      </c>
      <c r="B149" s="182">
        <v>805</v>
      </c>
    </row>
    <row r="150" spans="1:2" x14ac:dyDescent="0.2">
      <c r="A150" s="182">
        <v>1056</v>
      </c>
      <c r="B150" s="182">
        <v>806</v>
      </c>
    </row>
    <row r="151" spans="1:2" x14ac:dyDescent="0.2">
      <c r="A151" s="182">
        <v>1057</v>
      </c>
      <c r="B151" s="182">
        <v>807</v>
      </c>
    </row>
    <row r="152" spans="1:2" x14ac:dyDescent="0.2">
      <c r="A152" s="182">
        <v>1058</v>
      </c>
      <c r="B152" s="182">
        <v>808</v>
      </c>
    </row>
    <row r="153" spans="1:2" x14ac:dyDescent="0.2">
      <c r="A153" s="182">
        <v>1059</v>
      </c>
      <c r="B153" s="182">
        <v>809</v>
      </c>
    </row>
    <row r="154" spans="1:2" x14ac:dyDescent="0.2">
      <c r="A154" s="182">
        <v>1060</v>
      </c>
      <c r="B154" s="182">
        <v>810</v>
      </c>
    </row>
    <row r="155" spans="1:2" x14ac:dyDescent="0.2">
      <c r="A155" s="182">
        <v>1061</v>
      </c>
      <c r="B155" s="182">
        <v>811</v>
      </c>
    </row>
    <row r="156" spans="1:2" x14ac:dyDescent="0.2">
      <c r="A156" s="182">
        <v>1062</v>
      </c>
      <c r="B156" s="182">
        <v>812</v>
      </c>
    </row>
    <row r="157" spans="1:2" x14ac:dyDescent="0.2">
      <c r="A157" s="182">
        <v>1063</v>
      </c>
      <c r="B157" s="182">
        <v>813</v>
      </c>
    </row>
    <row r="158" spans="1:2" x14ac:dyDescent="0.2">
      <c r="A158" s="182">
        <v>1064</v>
      </c>
      <c r="B158" s="182">
        <v>814</v>
      </c>
    </row>
    <row r="159" spans="1:2" x14ac:dyDescent="0.2">
      <c r="A159" s="182">
        <v>1065</v>
      </c>
      <c r="B159" s="182">
        <v>815</v>
      </c>
    </row>
    <row r="160" spans="1:2" x14ac:dyDescent="0.2">
      <c r="A160" s="182">
        <v>1066</v>
      </c>
      <c r="B160" s="182">
        <v>816</v>
      </c>
    </row>
    <row r="161" spans="1:2" x14ac:dyDescent="0.2">
      <c r="A161" s="182">
        <v>1067</v>
      </c>
      <c r="B161" s="182">
        <v>817</v>
      </c>
    </row>
    <row r="162" spans="1:2" x14ac:dyDescent="0.2">
      <c r="A162" s="182">
        <v>1068</v>
      </c>
      <c r="B162" s="182">
        <v>818</v>
      </c>
    </row>
    <row r="163" spans="1:2" x14ac:dyDescent="0.2">
      <c r="A163" s="182">
        <v>1069</v>
      </c>
      <c r="B163" s="182">
        <v>819</v>
      </c>
    </row>
    <row r="164" spans="1:2" x14ac:dyDescent="0.2">
      <c r="A164" s="182">
        <v>1070</v>
      </c>
      <c r="B164" s="182">
        <v>820</v>
      </c>
    </row>
    <row r="165" spans="1:2" x14ac:dyDescent="0.2">
      <c r="A165" s="182">
        <v>1071</v>
      </c>
      <c r="B165" s="182">
        <v>821</v>
      </c>
    </row>
    <row r="166" spans="1:2" x14ac:dyDescent="0.2">
      <c r="A166" s="182">
        <v>1072</v>
      </c>
      <c r="B166" s="182">
        <v>822</v>
      </c>
    </row>
    <row r="167" spans="1:2" x14ac:dyDescent="0.2">
      <c r="A167" s="182">
        <v>1073</v>
      </c>
      <c r="B167" s="182">
        <v>823</v>
      </c>
    </row>
    <row r="168" spans="1:2" x14ac:dyDescent="0.2">
      <c r="A168" s="182">
        <v>1074</v>
      </c>
      <c r="B168" s="182">
        <v>824</v>
      </c>
    </row>
    <row r="169" spans="1:2" x14ac:dyDescent="0.2">
      <c r="A169" s="182">
        <v>1075</v>
      </c>
      <c r="B169" s="182">
        <v>825</v>
      </c>
    </row>
    <row r="170" spans="1:2" x14ac:dyDescent="0.2">
      <c r="A170" s="182">
        <v>1076</v>
      </c>
      <c r="B170" s="182">
        <v>826</v>
      </c>
    </row>
    <row r="171" spans="1:2" x14ac:dyDescent="0.2">
      <c r="A171" s="182">
        <v>1077</v>
      </c>
      <c r="B171" s="182">
        <v>827</v>
      </c>
    </row>
    <row r="172" spans="1:2" x14ac:dyDescent="0.2">
      <c r="A172" s="182">
        <v>1078</v>
      </c>
      <c r="B172" s="182">
        <v>828</v>
      </c>
    </row>
    <row r="173" spans="1:2" x14ac:dyDescent="0.2">
      <c r="A173" s="182">
        <v>1079</v>
      </c>
      <c r="B173" s="182">
        <v>829</v>
      </c>
    </row>
    <row r="174" spans="1:2" x14ac:dyDescent="0.2">
      <c r="A174" s="182">
        <v>1080</v>
      </c>
      <c r="B174" s="182">
        <v>830</v>
      </c>
    </row>
    <row r="175" spans="1:2" x14ac:dyDescent="0.2">
      <c r="A175" s="182">
        <v>1081</v>
      </c>
      <c r="B175" s="182">
        <v>831</v>
      </c>
    </row>
    <row r="176" spans="1:2" x14ac:dyDescent="0.2">
      <c r="A176" s="182">
        <v>1082</v>
      </c>
      <c r="B176" s="182">
        <v>832</v>
      </c>
    </row>
    <row r="177" spans="1:2" x14ac:dyDescent="0.2">
      <c r="A177" s="182">
        <v>1083</v>
      </c>
      <c r="B177" s="182">
        <v>833</v>
      </c>
    </row>
    <row r="178" spans="1:2" x14ac:dyDescent="0.2">
      <c r="A178" s="182">
        <v>1084</v>
      </c>
      <c r="B178" s="182">
        <v>834</v>
      </c>
    </row>
    <row r="179" spans="1:2" x14ac:dyDescent="0.2">
      <c r="A179" s="182">
        <v>1085</v>
      </c>
      <c r="B179" s="182">
        <v>835</v>
      </c>
    </row>
    <row r="180" spans="1:2" x14ac:dyDescent="0.2">
      <c r="A180" s="182">
        <v>1086</v>
      </c>
      <c r="B180" s="182">
        <v>892</v>
      </c>
    </row>
    <row r="181" spans="1:2" x14ac:dyDescent="0.2">
      <c r="A181" s="182">
        <v>1087</v>
      </c>
      <c r="B181" s="182">
        <v>893</v>
      </c>
    </row>
    <row r="182" spans="1:2" x14ac:dyDescent="0.2">
      <c r="A182" s="182">
        <v>1088</v>
      </c>
      <c r="B182" s="182">
        <v>894</v>
      </c>
    </row>
    <row r="183" spans="1:2" x14ac:dyDescent="0.2">
      <c r="A183" s="182">
        <v>1089</v>
      </c>
      <c r="B183" s="182">
        <v>895</v>
      </c>
    </row>
    <row r="184" spans="1:2" x14ac:dyDescent="0.2">
      <c r="A184" s="182">
        <v>1090</v>
      </c>
      <c r="B184" s="182">
        <v>896</v>
      </c>
    </row>
    <row r="185" spans="1:2" x14ac:dyDescent="0.2">
      <c r="A185" s="182">
        <v>1091</v>
      </c>
      <c r="B185" s="182">
        <v>897</v>
      </c>
    </row>
    <row r="186" spans="1:2" x14ac:dyDescent="0.2">
      <c r="A186" s="182">
        <v>1092</v>
      </c>
      <c r="B186" s="182">
        <v>898</v>
      </c>
    </row>
    <row r="187" spans="1:2" x14ac:dyDescent="0.2">
      <c r="A187" s="182">
        <v>1093</v>
      </c>
      <c r="B187" s="182">
        <v>899</v>
      </c>
    </row>
    <row r="188" spans="1:2" x14ac:dyDescent="0.2">
      <c r="A188" s="182">
        <v>1094</v>
      </c>
      <c r="B188" s="182">
        <v>900</v>
      </c>
    </row>
    <row r="189" spans="1:2" x14ac:dyDescent="0.2">
      <c r="A189" s="182">
        <v>1095</v>
      </c>
      <c r="B189" s="182">
        <v>901</v>
      </c>
    </row>
    <row r="190" spans="1:2" x14ac:dyDescent="0.2">
      <c r="A190" s="182">
        <v>1096</v>
      </c>
      <c r="B190" s="182">
        <v>902</v>
      </c>
    </row>
    <row r="191" spans="1:2" x14ac:dyDescent="0.2">
      <c r="A191" s="182">
        <v>1097</v>
      </c>
      <c r="B191" s="182">
        <v>903</v>
      </c>
    </row>
    <row r="192" spans="1:2" x14ac:dyDescent="0.2">
      <c r="A192" s="182">
        <v>1098</v>
      </c>
      <c r="B192" s="182">
        <v>904</v>
      </c>
    </row>
    <row r="193" spans="1:2" x14ac:dyDescent="0.2">
      <c r="A193" s="182">
        <v>1099</v>
      </c>
      <c r="B193" s="182">
        <v>905</v>
      </c>
    </row>
    <row r="194" spans="1:2" x14ac:dyDescent="0.2">
      <c r="A194" s="182">
        <v>1100</v>
      </c>
      <c r="B194" s="182">
        <v>906</v>
      </c>
    </row>
    <row r="195" spans="1:2" x14ac:dyDescent="0.2">
      <c r="A195" s="182">
        <v>1101</v>
      </c>
      <c r="B195" s="182">
        <v>907</v>
      </c>
    </row>
    <row r="196" spans="1:2" x14ac:dyDescent="0.2">
      <c r="A196" s="182">
        <v>1102</v>
      </c>
    </row>
    <row r="197" spans="1:2" x14ac:dyDescent="0.2">
      <c r="A197" s="182">
        <v>1103</v>
      </c>
    </row>
    <row r="198" spans="1:2" x14ac:dyDescent="0.2">
      <c r="A198" s="182">
        <v>1104</v>
      </c>
    </row>
    <row r="199" spans="1:2" x14ac:dyDescent="0.2">
      <c r="A199" s="182">
        <v>1105</v>
      </c>
    </row>
    <row r="200" spans="1:2" x14ac:dyDescent="0.2">
      <c r="A200" s="182">
        <v>1106</v>
      </c>
    </row>
    <row r="201" spans="1:2" x14ac:dyDescent="0.2">
      <c r="A201" s="182">
        <v>1107</v>
      </c>
    </row>
    <row r="202" spans="1:2" x14ac:dyDescent="0.2">
      <c r="A202" s="182">
        <v>1108</v>
      </c>
    </row>
    <row r="203" spans="1:2" x14ac:dyDescent="0.2">
      <c r="A203" s="182">
        <v>1109</v>
      </c>
    </row>
    <row r="204" spans="1:2" x14ac:dyDescent="0.2">
      <c r="A204" s="182">
        <v>1110</v>
      </c>
    </row>
    <row r="205" spans="1:2" x14ac:dyDescent="0.2">
      <c r="A205" s="182">
        <v>1111</v>
      </c>
    </row>
    <row r="206" spans="1:2" x14ac:dyDescent="0.2">
      <c r="A206" s="182">
        <v>1112</v>
      </c>
    </row>
    <row r="207" spans="1:2" x14ac:dyDescent="0.2">
      <c r="A207" s="182">
        <v>1113</v>
      </c>
    </row>
    <row r="208" spans="1:2" x14ac:dyDescent="0.2">
      <c r="A208" s="182">
        <v>1114</v>
      </c>
    </row>
    <row r="209" spans="1:1" x14ac:dyDescent="0.2">
      <c r="A209" s="182">
        <v>1115</v>
      </c>
    </row>
    <row r="210" spans="1:1" x14ac:dyDescent="0.2">
      <c r="A210" s="182">
        <v>1116</v>
      </c>
    </row>
    <row r="211" spans="1:1" x14ac:dyDescent="0.2">
      <c r="A211" s="182">
        <v>1117</v>
      </c>
    </row>
    <row r="212" spans="1:1" x14ac:dyDescent="0.2">
      <c r="A212" s="182">
        <v>1118</v>
      </c>
    </row>
    <row r="213" spans="1:1" x14ac:dyDescent="0.2">
      <c r="A213" s="182">
        <v>1119</v>
      </c>
    </row>
    <row r="214" spans="1:1" x14ac:dyDescent="0.2">
      <c r="A214" s="182">
        <v>1120</v>
      </c>
    </row>
    <row r="215" spans="1:1" x14ac:dyDescent="0.2">
      <c r="A215" s="182">
        <v>1121</v>
      </c>
    </row>
    <row r="216" spans="1:1" x14ac:dyDescent="0.2">
      <c r="A216" s="182">
        <v>1122</v>
      </c>
    </row>
    <row r="217" spans="1:1" x14ac:dyDescent="0.2">
      <c r="A217" s="182">
        <v>1123</v>
      </c>
    </row>
    <row r="218" spans="1:1" x14ac:dyDescent="0.2">
      <c r="A218" s="182">
        <v>1124</v>
      </c>
    </row>
    <row r="219" spans="1:1" x14ac:dyDescent="0.2">
      <c r="A219" s="182">
        <v>1125</v>
      </c>
    </row>
    <row r="220" spans="1:1" x14ac:dyDescent="0.2">
      <c r="A220" s="182">
        <v>1126</v>
      </c>
    </row>
    <row r="221" spans="1:1" x14ac:dyDescent="0.2">
      <c r="A221" s="182">
        <v>1127</v>
      </c>
    </row>
    <row r="222" spans="1:1" x14ac:dyDescent="0.2">
      <c r="A222" s="182">
        <v>1128</v>
      </c>
    </row>
    <row r="223" spans="1:1" x14ac:dyDescent="0.2">
      <c r="A223" s="182">
        <v>1129</v>
      </c>
    </row>
    <row r="224" spans="1:1" x14ac:dyDescent="0.2">
      <c r="A224" s="182">
        <v>1130</v>
      </c>
    </row>
    <row r="225" spans="1:1" x14ac:dyDescent="0.2">
      <c r="A225" s="182">
        <v>1131</v>
      </c>
    </row>
    <row r="226" spans="1:1" x14ac:dyDescent="0.2">
      <c r="A226" s="182">
        <v>1132</v>
      </c>
    </row>
    <row r="227" spans="1:1" x14ac:dyDescent="0.2">
      <c r="A227" s="182">
        <v>1133</v>
      </c>
    </row>
    <row r="228" spans="1:1" x14ac:dyDescent="0.2">
      <c r="A228" s="182">
        <v>1134</v>
      </c>
    </row>
    <row r="229" spans="1:1" x14ac:dyDescent="0.2">
      <c r="A229" s="182">
        <v>1135</v>
      </c>
    </row>
    <row r="230" spans="1:1" x14ac:dyDescent="0.2">
      <c r="A230" s="182">
        <v>1136</v>
      </c>
    </row>
    <row r="231" spans="1:1" x14ac:dyDescent="0.2">
      <c r="A231" s="182">
        <v>1137</v>
      </c>
    </row>
    <row r="232" spans="1:1" x14ac:dyDescent="0.2">
      <c r="A232" s="182">
        <v>1138</v>
      </c>
    </row>
    <row r="233" spans="1:1" x14ac:dyDescent="0.2">
      <c r="A233" s="182">
        <v>1139</v>
      </c>
    </row>
    <row r="234" spans="1:1" x14ac:dyDescent="0.2">
      <c r="A234" s="182">
        <v>1140</v>
      </c>
    </row>
    <row r="235" spans="1:1" x14ac:dyDescent="0.2">
      <c r="A235" s="182">
        <v>1141</v>
      </c>
    </row>
    <row r="236" spans="1:1" x14ac:dyDescent="0.2">
      <c r="A236" s="182">
        <v>1142</v>
      </c>
    </row>
    <row r="237" spans="1:1" x14ac:dyDescent="0.2">
      <c r="A237" s="182">
        <v>1143</v>
      </c>
    </row>
    <row r="238" spans="1:1" x14ac:dyDescent="0.2">
      <c r="A238" s="182">
        <v>1144</v>
      </c>
    </row>
    <row r="239" spans="1:1" x14ac:dyDescent="0.2">
      <c r="A239" s="182">
        <v>1145</v>
      </c>
    </row>
    <row r="240" spans="1:1" x14ac:dyDescent="0.2">
      <c r="A240" s="182">
        <v>1146</v>
      </c>
    </row>
    <row r="241" spans="1:1" x14ac:dyDescent="0.2">
      <c r="A241" s="182">
        <v>1147</v>
      </c>
    </row>
    <row r="242" spans="1:1" x14ac:dyDescent="0.2">
      <c r="A242" s="182">
        <v>1148</v>
      </c>
    </row>
    <row r="243" spans="1:1" x14ac:dyDescent="0.2">
      <c r="A243" s="182">
        <v>1149</v>
      </c>
    </row>
    <row r="244" spans="1:1" x14ac:dyDescent="0.2">
      <c r="A244" s="182">
        <v>1150</v>
      </c>
    </row>
    <row r="245" spans="1:1" x14ac:dyDescent="0.2">
      <c r="A245" s="182">
        <v>1151</v>
      </c>
    </row>
    <row r="246" spans="1:1" x14ac:dyDescent="0.2">
      <c r="A246" s="182">
        <v>1152</v>
      </c>
    </row>
    <row r="247" spans="1:1" x14ac:dyDescent="0.2">
      <c r="A247" s="182">
        <v>1153</v>
      </c>
    </row>
    <row r="248" spans="1:1" x14ac:dyDescent="0.2">
      <c r="A248" s="182">
        <v>1154</v>
      </c>
    </row>
    <row r="249" spans="1:1" x14ac:dyDescent="0.2">
      <c r="A249" s="182">
        <v>1155</v>
      </c>
    </row>
    <row r="250" spans="1:1" x14ac:dyDescent="0.2">
      <c r="A250" s="182">
        <v>1156</v>
      </c>
    </row>
    <row r="251" spans="1:1" x14ac:dyDescent="0.2">
      <c r="A251" s="182">
        <v>1157</v>
      </c>
    </row>
    <row r="252" spans="1:1" x14ac:dyDescent="0.2">
      <c r="A252" s="182">
        <v>1158</v>
      </c>
    </row>
    <row r="253" spans="1:1" x14ac:dyDescent="0.2">
      <c r="A253" s="182">
        <v>1159</v>
      </c>
    </row>
    <row r="254" spans="1:1" x14ac:dyDescent="0.2">
      <c r="A254" s="182">
        <v>1160</v>
      </c>
    </row>
    <row r="255" spans="1:1" x14ac:dyDescent="0.2">
      <c r="A255" s="182">
        <v>1161</v>
      </c>
    </row>
    <row r="256" spans="1:1" x14ac:dyDescent="0.2">
      <c r="A256" s="182">
        <v>1162</v>
      </c>
    </row>
    <row r="257" spans="1:1" x14ac:dyDescent="0.2">
      <c r="A257" s="182">
        <v>1163</v>
      </c>
    </row>
    <row r="258" spans="1:1" x14ac:dyDescent="0.2">
      <c r="A258" s="182">
        <v>1164</v>
      </c>
    </row>
    <row r="259" spans="1:1" x14ac:dyDescent="0.2">
      <c r="A259" s="182">
        <v>1165</v>
      </c>
    </row>
    <row r="260" spans="1:1" x14ac:dyDescent="0.2">
      <c r="A260" s="182">
        <v>1166</v>
      </c>
    </row>
    <row r="261" spans="1:1" x14ac:dyDescent="0.2">
      <c r="A261" s="182">
        <v>1167</v>
      </c>
    </row>
    <row r="262" spans="1:1" x14ac:dyDescent="0.2">
      <c r="A262" s="182">
        <v>1168</v>
      </c>
    </row>
    <row r="263" spans="1:1" x14ac:dyDescent="0.2">
      <c r="A263" s="182">
        <v>1169</v>
      </c>
    </row>
    <row r="264" spans="1:1" x14ac:dyDescent="0.2">
      <c r="A264" s="182">
        <v>1170</v>
      </c>
    </row>
    <row r="265" spans="1:1" x14ac:dyDescent="0.2">
      <c r="A265" s="182">
        <v>1171</v>
      </c>
    </row>
    <row r="266" spans="1:1" x14ac:dyDescent="0.2">
      <c r="A266" s="182">
        <v>1172</v>
      </c>
    </row>
    <row r="267" spans="1:1" x14ac:dyDescent="0.2">
      <c r="A267" s="182">
        <v>1173</v>
      </c>
    </row>
    <row r="268" spans="1:1" x14ac:dyDescent="0.2">
      <c r="A268" s="182">
        <v>1174</v>
      </c>
    </row>
    <row r="269" spans="1:1" x14ac:dyDescent="0.2">
      <c r="A269" s="182">
        <v>1175</v>
      </c>
    </row>
    <row r="270" spans="1:1" x14ac:dyDescent="0.2">
      <c r="A270" s="182">
        <v>1176</v>
      </c>
    </row>
    <row r="271" spans="1:1" x14ac:dyDescent="0.2">
      <c r="A271" s="182">
        <v>1177</v>
      </c>
    </row>
    <row r="272" spans="1:1" x14ac:dyDescent="0.2">
      <c r="A272" s="182">
        <v>1178</v>
      </c>
    </row>
    <row r="273" spans="1:1" x14ac:dyDescent="0.2">
      <c r="A273" s="182">
        <v>1179</v>
      </c>
    </row>
    <row r="274" spans="1:1" x14ac:dyDescent="0.2">
      <c r="A274" s="182">
        <v>1180</v>
      </c>
    </row>
    <row r="275" spans="1:1" x14ac:dyDescent="0.2">
      <c r="A275" s="182">
        <v>1181</v>
      </c>
    </row>
    <row r="276" spans="1:1" x14ac:dyDescent="0.2">
      <c r="A276" s="182">
        <v>1182</v>
      </c>
    </row>
    <row r="277" spans="1:1" x14ac:dyDescent="0.2">
      <c r="A277" s="182">
        <v>1183</v>
      </c>
    </row>
    <row r="278" spans="1:1" x14ac:dyDescent="0.2">
      <c r="A278" s="182">
        <v>1184</v>
      </c>
    </row>
    <row r="279" spans="1:1" x14ac:dyDescent="0.2">
      <c r="A279" s="182">
        <v>1185</v>
      </c>
    </row>
    <row r="280" spans="1:1" x14ac:dyDescent="0.2">
      <c r="A280" s="182">
        <v>1186</v>
      </c>
    </row>
    <row r="281" spans="1:1" x14ac:dyDescent="0.2">
      <c r="A281" s="182">
        <v>1187</v>
      </c>
    </row>
    <row r="282" spans="1:1" x14ac:dyDescent="0.2">
      <c r="A282" s="182">
        <v>1188</v>
      </c>
    </row>
    <row r="283" spans="1:1" x14ac:dyDescent="0.2">
      <c r="A283" s="182">
        <v>1189</v>
      </c>
    </row>
    <row r="284" spans="1:1" x14ac:dyDescent="0.2">
      <c r="A284" s="182">
        <v>1190</v>
      </c>
    </row>
    <row r="285" spans="1:1" x14ac:dyDescent="0.2">
      <c r="A285" s="182">
        <v>1191</v>
      </c>
    </row>
    <row r="286" spans="1:1" x14ac:dyDescent="0.2">
      <c r="A286" s="182">
        <v>1192</v>
      </c>
    </row>
    <row r="287" spans="1:1" x14ac:dyDescent="0.2">
      <c r="A287" s="182">
        <v>1193</v>
      </c>
    </row>
    <row r="288" spans="1:1" x14ac:dyDescent="0.2">
      <c r="A288" s="182">
        <v>1194</v>
      </c>
    </row>
    <row r="289" spans="1:1" x14ac:dyDescent="0.2">
      <c r="A289" s="182">
        <v>1195</v>
      </c>
    </row>
    <row r="290" spans="1:1" x14ac:dyDescent="0.2">
      <c r="A290" s="182">
        <v>1196</v>
      </c>
    </row>
    <row r="291" spans="1:1" x14ac:dyDescent="0.2">
      <c r="A291" s="182">
        <v>1197</v>
      </c>
    </row>
    <row r="292" spans="1:1" x14ac:dyDescent="0.2">
      <c r="A292" s="182">
        <v>1198</v>
      </c>
    </row>
    <row r="293" spans="1:1" x14ac:dyDescent="0.2">
      <c r="A293" s="182">
        <v>1199</v>
      </c>
    </row>
    <row r="294" spans="1:1" x14ac:dyDescent="0.2">
      <c r="A294" s="182">
        <v>1200</v>
      </c>
    </row>
    <row r="295" spans="1:1" x14ac:dyDescent="0.2">
      <c r="A295" s="182">
        <v>1201</v>
      </c>
    </row>
    <row r="296" spans="1:1" x14ac:dyDescent="0.2">
      <c r="A296" s="182">
        <v>1202</v>
      </c>
    </row>
    <row r="297" spans="1:1" x14ac:dyDescent="0.2">
      <c r="A297" s="182">
        <v>1203</v>
      </c>
    </row>
    <row r="298" spans="1:1" x14ac:dyDescent="0.2">
      <c r="A298" s="182">
        <v>1204</v>
      </c>
    </row>
    <row r="299" spans="1:1" x14ac:dyDescent="0.2">
      <c r="A299" s="182">
        <v>1205</v>
      </c>
    </row>
    <row r="300" spans="1:1" x14ac:dyDescent="0.2">
      <c r="A300" s="182">
        <v>1206</v>
      </c>
    </row>
    <row r="301" spans="1:1" x14ac:dyDescent="0.2">
      <c r="A301" s="182">
        <v>1207</v>
      </c>
    </row>
    <row r="302" spans="1:1" x14ac:dyDescent="0.2">
      <c r="A302" s="182">
        <v>1208</v>
      </c>
    </row>
    <row r="303" spans="1:1" x14ac:dyDescent="0.2">
      <c r="A303" s="182">
        <v>1209</v>
      </c>
    </row>
    <row r="304" spans="1:1" x14ac:dyDescent="0.2">
      <c r="A304" s="182">
        <v>1210</v>
      </c>
    </row>
    <row r="305" spans="1:1" x14ac:dyDescent="0.2">
      <c r="A305" s="182">
        <v>1211</v>
      </c>
    </row>
    <row r="306" spans="1:1" x14ac:dyDescent="0.2">
      <c r="A306" s="182">
        <v>1212</v>
      </c>
    </row>
    <row r="307" spans="1:1" x14ac:dyDescent="0.2">
      <c r="A307" s="182">
        <v>1213</v>
      </c>
    </row>
    <row r="308" spans="1:1" x14ac:dyDescent="0.2">
      <c r="A308" s="182">
        <v>1214</v>
      </c>
    </row>
    <row r="309" spans="1:1" x14ac:dyDescent="0.2">
      <c r="A309" s="182">
        <v>1215</v>
      </c>
    </row>
    <row r="310" spans="1:1" x14ac:dyDescent="0.2">
      <c r="A310" s="182">
        <v>1216</v>
      </c>
    </row>
    <row r="311" spans="1:1" x14ac:dyDescent="0.2">
      <c r="A311" s="182">
        <v>1217</v>
      </c>
    </row>
    <row r="312" spans="1:1" x14ac:dyDescent="0.2">
      <c r="A312" s="182">
        <v>1218</v>
      </c>
    </row>
    <row r="313" spans="1:1" x14ac:dyDescent="0.2">
      <c r="A313" s="182">
        <v>1219</v>
      </c>
    </row>
    <row r="314" spans="1:1" x14ac:dyDescent="0.2">
      <c r="A314" s="182">
        <v>1220</v>
      </c>
    </row>
    <row r="315" spans="1:1" x14ac:dyDescent="0.2">
      <c r="A315" s="182">
        <v>1221</v>
      </c>
    </row>
    <row r="316" spans="1:1" x14ac:dyDescent="0.2">
      <c r="A316" s="182">
        <v>1222</v>
      </c>
    </row>
    <row r="317" spans="1:1" x14ac:dyDescent="0.2">
      <c r="A317" s="182">
        <v>1223</v>
      </c>
    </row>
    <row r="318" spans="1:1" x14ac:dyDescent="0.2">
      <c r="A318" s="182">
        <v>1224</v>
      </c>
    </row>
    <row r="319" spans="1:1" x14ac:dyDescent="0.2">
      <c r="A319" s="182">
        <v>1225</v>
      </c>
    </row>
    <row r="320" spans="1:1" x14ac:dyDescent="0.2">
      <c r="A320" s="182">
        <v>1226</v>
      </c>
    </row>
    <row r="321" spans="1:1" x14ac:dyDescent="0.2">
      <c r="A321" s="182">
        <v>1227</v>
      </c>
    </row>
    <row r="322" spans="1:1" x14ac:dyDescent="0.2">
      <c r="A322" s="182">
        <v>1228</v>
      </c>
    </row>
    <row r="323" spans="1:1" x14ac:dyDescent="0.2">
      <c r="A323" s="182">
        <v>1229</v>
      </c>
    </row>
    <row r="324" spans="1:1" x14ac:dyDescent="0.2">
      <c r="A324" s="182">
        <v>1230</v>
      </c>
    </row>
    <row r="325" spans="1:1" x14ac:dyDescent="0.2">
      <c r="A325" s="182">
        <v>1231</v>
      </c>
    </row>
    <row r="326" spans="1:1" x14ac:dyDescent="0.2">
      <c r="A326" s="182">
        <v>1232</v>
      </c>
    </row>
    <row r="327" spans="1:1" x14ac:dyDescent="0.2">
      <c r="A327" s="182">
        <v>1233</v>
      </c>
    </row>
    <row r="328" spans="1:1" x14ac:dyDescent="0.2">
      <c r="A328" s="182">
        <v>1234</v>
      </c>
    </row>
    <row r="329" spans="1:1" x14ac:dyDescent="0.2">
      <c r="A329" s="182">
        <v>1235</v>
      </c>
    </row>
    <row r="330" spans="1:1" x14ac:dyDescent="0.2">
      <c r="A330" s="182">
        <v>1236</v>
      </c>
    </row>
    <row r="331" spans="1:1" x14ac:dyDescent="0.2">
      <c r="A331" s="182">
        <v>1237</v>
      </c>
    </row>
    <row r="332" spans="1:1" x14ac:dyDescent="0.2">
      <c r="A332" s="182">
        <v>1238</v>
      </c>
    </row>
    <row r="333" spans="1:1" x14ac:dyDescent="0.2">
      <c r="A333" s="182">
        <v>1239</v>
      </c>
    </row>
    <row r="334" spans="1:1" x14ac:dyDescent="0.2">
      <c r="A334" s="182">
        <v>1240</v>
      </c>
    </row>
    <row r="335" spans="1:1" x14ac:dyDescent="0.2">
      <c r="A335" s="182">
        <v>1241</v>
      </c>
    </row>
    <row r="336" spans="1:1" x14ac:dyDescent="0.2">
      <c r="A336" s="182">
        <v>1242</v>
      </c>
    </row>
    <row r="337" spans="1:1" x14ac:dyDescent="0.2">
      <c r="A337" s="182">
        <v>1243</v>
      </c>
    </row>
    <row r="338" spans="1:1" x14ac:dyDescent="0.2">
      <c r="A338" s="182">
        <v>1244</v>
      </c>
    </row>
    <row r="339" spans="1:1" x14ac:dyDescent="0.2">
      <c r="A339" s="182">
        <v>1245</v>
      </c>
    </row>
    <row r="340" spans="1:1" x14ac:dyDescent="0.2">
      <c r="A340" s="182">
        <v>1246</v>
      </c>
    </row>
    <row r="341" spans="1:1" x14ac:dyDescent="0.2">
      <c r="A341" s="182">
        <v>1247</v>
      </c>
    </row>
    <row r="342" spans="1:1" x14ac:dyDescent="0.2">
      <c r="A342" s="182">
        <v>1248</v>
      </c>
    </row>
    <row r="343" spans="1:1" x14ac:dyDescent="0.2">
      <c r="A343" s="182">
        <v>1249</v>
      </c>
    </row>
    <row r="344" spans="1:1" x14ac:dyDescent="0.2">
      <c r="A344" s="182">
        <v>1250</v>
      </c>
    </row>
    <row r="345" spans="1:1" x14ac:dyDescent="0.2">
      <c r="A345" s="182">
        <v>1251</v>
      </c>
    </row>
    <row r="346" spans="1:1" x14ac:dyDescent="0.2">
      <c r="A346" s="182">
        <v>1252</v>
      </c>
    </row>
    <row r="347" spans="1:1" x14ac:dyDescent="0.2">
      <c r="A347" s="182">
        <v>1253</v>
      </c>
    </row>
    <row r="348" spans="1:1" x14ac:dyDescent="0.2">
      <c r="A348" s="182">
        <v>1254</v>
      </c>
    </row>
    <row r="349" spans="1:1" x14ac:dyDescent="0.2">
      <c r="A349" s="182">
        <v>1255</v>
      </c>
    </row>
    <row r="350" spans="1:1" x14ac:dyDescent="0.2">
      <c r="A350" s="182">
        <v>1256</v>
      </c>
    </row>
    <row r="351" spans="1:1" x14ac:dyDescent="0.2">
      <c r="A351" s="182">
        <v>1257</v>
      </c>
    </row>
    <row r="352" spans="1:1" x14ac:dyDescent="0.2">
      <c r="A352" s="182">
        <v>1258</v>
      </c>
    </row>
    <row r="353" spans="1:1" x14ac:dyDescent="0.2">
      <c r="A353" s="182">
        <v>1259</v>
      </c>
    </row>
    <row r="354" spans="1:1" x14ac:dyDescent="0.2">
      <c r="A354" s="182">
        <v>1260</v>
      </c>
    </row>
    <row r="355" spans="1:1" x14ac:dyDescent="0.2">
      <c r="A355" s="182">
        <v>1261</v>
      </c>
    </row>
    <row r="356" spans="1:1" x14ac:dyDescent="0.2">
      <c r="A356" s="182">
        <v>1262</v>
      </c>
    </row>
    <row r="357" spans="1:1" x14ac:dyDescent="0.2">
      <c r="A357" s="182">
        <v>1263</v>
      </c>
    </row>
    <row r="358" spans="1:1" x14ac:dyDescent="0.2">
      <c r="A358" s="182">
        <v>1264</v>
      </c>
    </row>
    <row r="359" spans="1:1" x14ac:dyDescent="0.2">
      <c r="A359" s="182">
        <v>1265</v>
      </c>
    </row>
    <row r="360" spans="1:1" x14ac:dyDescent="0.2">
      <c r="A360" s="182">
        <v>1266</v>
      </c>
    </row>
    <row r="361" spans="1:1" x14ac:dyDescent="0.2">
      <c r="A361" s="182">
        <v>1267</v>
      </c>
    </row>
    <row r="362" spans="1:1" x14ac:dyDescent="0.2">
      <c r="A362" s="182">
        <v>1268</v>
      </c>
    </row>
    <row r="363" spans="1:1" x14ac:dyDescent="0.2">
      <c r="A363" s="182">
        <v>1269</v>
      </c>
    </row>
    <row r="364" spans="1:1" x14ac:dyDescent="0.2">
      <c r="A364" s="182">
        <v>1270</v>
      </c>
    </row>
    <row r="365" spans="1:1" x14ac:dyDescent="0.2">
      <c r="A365" s="182">
        <v>1271</v>
      </c>
    </row>
    <row r="366" spans="1:1" x14ac:dyDescent="0.2">
      <c r="A366" s="182">
        <v>1272</v>
      </c>
    </row>
    <row r="367" spans="1:1" x14ac:dyDescent="0.2">
      <c r="A367" s="182">
        <v>1273</v>
      </c>
    </row>
    <row r="368" spans="1:1" x14ac:dyDescent="0.2">
      <c r="A368" s="182">
        <v>1274</v>
      </c>
    </row>
    <row r="369" spans="1:1" x14ac:dyDescent="0.2">
      <c r="A369" s="182">
        <v>1275</v>
      </c>
    </row>
    <row r="370" spans="1:1" x14ac:dyDescent="0.2">
      <c r="A370" s="182">
        <v>1276</v>
      </c>
    </row>
    <row r="371" spans="1:1" x14ac:dyDescent="0.2">
      <c r="A371" s="182">
        <v>1277</v>
      </c>
    </row>
    <row r="372" spans="1:1" x14ac:dyDescent="0.2">
      <c r="A372" s="182">
        <v>1278</v>
      </c>
    </row>
    <row r="373" spans="1:1" x14ac:dyDescent="0.2">
      <c r="A373" s="182">
        <v>1279</v>
      </c>
    </row>
    <row r="374" spans="1:1" x14ac:dyDescent="0.2">
      <c r="A374" s="182">
        <v>1280</v>
      </c>
    </row>
    <row r="375" spans="1:1" x14ac:dyDescent="0.2">
      <c r="A375" s="182">
        <v>1281</v>
      </c>
    </row>
    <row r="376" spans="1:1" x14ac:dyDescent="0.2">
      <c r="A376" s="182">
        <v>1282</v>
      </c>
    </row>
    <row r="377" spans="1:1" x14ac:dyDescent="0.2">
      <c r="A377" s="182">
        <v>1283</v>
      </c>
    </row>
    <row r="378" spans="1:1" x14ac:dyDescent="0.2">
      <c r="A378" s="182">
        <v>1284</v>
      </c>
    </row>
    <row r="379" spans="1:1" x14ac:dyDescent="0.2">
      <c r="A379" s="182">
        <v>1285</v>
      </c>
    </row>
    <row r="380" spans="1:1" x14ac:dyDescent="0.2">
      <c r="A380" s="182">
        <v>1286</v>
      </c>
    </row>
    <row r="381" spans="1:1" x14ac:dyDescent="0.2">
      <c r="A381" s="182">
        <v>1287</v>
      </c>
    </row>
    <row r="382" spans="1:1" x14ac:dyDescent="0.2">
      <c r="A382" s="182">
        <v>1288</v>
      </c>
    </row>
    <row r="383" spans="1:1" x14ac:dyDescent="0.2">
      <c r="A383" s="182">
        <v>1289</v>
      </c>
    </row>
    <row r="384" spans="1:1" x14ac:dyDescent="0.2">
      <c r="A384" s="182">
        <v>1290</v>
      </c>
    </row>
    <row r="385" spans="1:1" x14ac:dyDescent="0.2">
      <c r="A385" s="182">
        <v>1291</v>
      </c>
    </row>
    <row r="386" spans="1:1" x14ac:dyDescent="0.2">
      <c r="A386" s="182">
        <v>1292</v>
      </c>
    </row>
    <row r="387" spans="1:1" x14ac:dyDescent="0.2">
      <c r="A387" s="182">
        <v>1293</v>
      </c>
    </row>
    <row r="388" spans="1:1" x14ac:dyDescent="0.2">
      <c r="A388" s="182">
        <v>1294</v>
      </c>
    </row>
    <row r="389" spans="1:1" x14ac:dyDescent="0.2">
      <c r="A389" s="182">
        <v>1295</v>
      </c>
    </row>
    <row r="390" spans="1:1" x14ac:dyDescent="0.2">
      <c r="A390" s="182">
        <v>1296</v>
      </c>
    </row>
    <row r="391" spans="1:1" x14ac:dyDescent="0.2">
      <c r="A391" s="182">
        <v>1297</v>
      </c>
    </row>
    <row r="392" spans="1:1" x14ac:dyDescent="0.2">
      <c r="A392" s="182">
        <v>1298</v>
      </c>
    </row>
    <row r="393" spans="1:1" x14ac:dyDescent="0.2">
      <c r="A393" s="182">
        <v>1299</v>
      </c>
    </row>
    <row r="394" spans="1:1" x14ac:dyDescent="0.2">
      <c r="A394" s="182">
        <v>1300</v>
      </c>
    </row>
    <row r="395" spans="1:1" x14ac:dyDescent="0.2">
      <c r="A395" s="182">
        <v>1301</v>
      </c>
    </row>
    <row r="396" spans="1:1" x14ac:dyDescent="0.2">
      <c r="A396" s="182">
        <v>1302</v>
      </c>
    </row>
    <row r="397" spans="1:1" x14ac:dyDescent="0.2">
      <c r="A397" s="182">
        <v>1303</v>
      </c>
    </row>
    <row r="398" spans="1:1" x14ac:dyDescent="0.2">
      <c r="A398" s="182">
        <v>1304</v>
      </c>
    </row>
    <row r="399" spans="1:1" x14ac:dyDescent="0.2">
      <c r="A399" s="182">
        <v>1305</v>
      </c>
    </row>
    <row r="400" spans="1:1" x14ac:dyDescent="0.2">
      <c r="A400" s="182">
        <v>1306</v>
      </c>
    </row>
    <row r="401" spans="1:1" x14ac:dyDescent="0.2">
      <c r="A401" s="182">
        <v>1307</v>
      </c>
    </row>
    <row r="402" spans="1:1" x14ac:dyDescent="0.2">
      <c r="A402" s="182">
        <v>1308</v>
      </c>
    </row>
    <row r="403" spans="1:1" x14ac:dyDescent="0.2">
      <c r="A403" s="182">
        <v>1309</v>
      </c>
    </row>
    <row r="404" spans="1:1" x14ac:dyDescent="0.2">
      <c r="A404" s="182">
        <v>1310</v>
      </c>
    </row>
    <row r="405" spans="1:1" x14ac:dyDescent="0.2">
      <c r="A405" s="182">
        <v>1311</v>
      </c>
    </row>
    <row r="406" spans="1:1" x14ac:dyDescent="0.2">
      <c r="A406" s="182">
        <v>1312</v>
      </c>
    </row>
    <row r="407" spans="1:1" x14ac:dyDescent="0.2">
      <c r="A407" s="182">
        <v>1313</v>
      </c>
    </row>
    <row r="408" spans="1:1" x14ac:dyDescent="0.2">
      <c r="A408" s="182">
        <v>1314</v>
      </c>
    </row>
    <row r="409" spans="1:1" x14ac:dyDescent="0.2">
      <c r="A409" s="182">
        <v>1315</v>
      </c>
    </row>
    <row r="410" spans="1:1" x14ac:dyDescent="0.2">
      <c r="A410" s="182">
        <v>1316</v>
      </c>
    </row>
    <row r="411" spans="1:1" x14ac:dyDescent="0.2">
      <c r="A411" s="182">
        <v>1317</v>
      </c>
    </row>
    <row r="412" spans="1:1" x14ac:dyDescent="0.2">
      <c r="A412" s="182">
        <v>1318</v>
      </c>
    </row>
    <row r="413" spans="1:1" x14ac:dyDescent="0.2">
      <c r="A413" s="182">
        <v>1319</v>
      </c>
    </row>
    <row r="414" spans="1:1" x14ac:dyDescent="0.2">
      <c r="A414" s="182">
        <v>1320</v>
      </c>
    </row>
    <row r="415" spans="1:1" x14ac:dyDescent="0.2">
      <c r="A415" s="182">
        <v>1321</v>
      </c>
    </row>
    <row r="416" spans="1:1" x14ac:dyDescent="0.2">
      <c r="A416" s="182">
        <v>1322</v>
      </c>
    </row>
    <row r="417" spans="1:1" x14ac:dyDescent="0.2">
      <c r="A417" s="182">
        <v>1323</v>
      </c>
    </row>
    <row r="418" spans="1:1" x14ac:dyDescent="0.2">
      <c r="A418" s="182">
        <v>1324</v>
      </c>
    </row>
    <row r="419" spans="1:1" x14ac:dyDescent="0.2">
      <c r="A419" s="182">
        <v>1325</v>
      </c>
    </row>
    <row r="420" spans="1:1" x14ac:dyDescent="0.2">
      <c r="A420" s="182">
        <v>1326</v>
      </c>
    </row>
    <row r="421" spans="1:1" x14ac:dyDescent="0.2">
      <c r="A421" s="182">
        <v>1327</v>
      </c>
    </row>
    <row r="422" spans="1:1" x14ac:dyDescent="0.2">
      <c r="A422" s="182">
        <v>1328</v>
      </c>
    </row>
    <row r="423" spans="1:1" x14ac:dyDescent="0.2">
      <c r="A423" s="182">
        <v>1329</v>
      </c>
    </row>
    <row r="424" spans="1:1" x14ac:dyDescent="0.2">
      <c r="A424" s="182">
        <v>1330</v>
      </c>
    </row>
    <row r="425" spans="1:1" x14ac:dyDescent="0.2">
      <c r="A425" s="182">
        <v>1331</v>
      </c>
    </row>
    <row r="426" spans="1:1" x14ac:dyDescent="0.2">
      <c r="A426" s="182">
        <v>1332</v>
      </c>
    </row>
    <row r="427" spans="1:1" x14ac:dyDescent="0.2">
      <c r="A427" s="182">
        <v>1333</v>
      </c>
    </row>
    <row r="428" spans="1:1" x14ac:dyDescent="0.2">
      <c r="A428" s="182">
        <v>1334</v>
      </c>
    </row>
    <row r="429" spans="1:1" x14ac:dyDescent="0.2">
      <c r="A429" s="182">
        <v>1335</v>
      </c>
    </row>
    <row r="430" spans="1:1" x14ac:dyDescent="0.2">
      <c r="A430" s="182">
        <v>1336</v>
      </c>
    </row>
    <row r="431" spans="1:1" x14ac:dyDescent="0.2">
      <c r="A431" s="182">
        <v>1337</v>
      </c>
    </row>
    <row r="432" spans="1:1" x14ac:dyDescent="0.2">
      <c r="A432" s="182">
        <v>1338</v>
      </c>
    </row>
    <row r="433" spans="1:1" x14ac:dyDescent="0.2">
      <c r="A433" s="182">
        <v>1339</v>
      </c>
    </row>
    <row r="434" spans="1:1" x14ac:dyDescent="0.2">
      <c r="A434" s="182">
        <v>1340</v>
      </c>
    </row>
    <row r="435" spans="1:1" x14ac:dyDescent="0.2">
      <c r="A435" s="182">
        <v>1341</v>
      </c>
    </row>
    <row r="436" spans="1:1" x14ac:dyDescent="0.2">
      <c r="A436" s="182">
        <v>1342</v>
      </c>
    </row>
    <row r="437" spans="1:1" x14ac:dyDescent="0.2">
      <c r="A437" s="182">
        <v>1343</v>
      </c>
    </row>
    <row r="438" spans="1:1" x14ac:dyDescent="0.2">
      <c r="A438" s="182">
        <v>1344</v>
      </c>
    </row>
    <row r="439" spans="1:1" x14ac:dyDescent="0.2">
      <c r="A439" s="182">
        <v>1345</v>
      </c>
    </row>
    <row r="440" spans="1:1" x14ac:dyDescent="0.2">
      <c r="A440" s="182">
        <v>1346</v>
      </c>
    </row>
    <row r="441" spans="1:1" x14ac:dyDescent="0.2">
      <c r="A441" s="182">
        <v>1347</v>
      </c>
    </row>
    <row r="442" spans="1:1" x14ac:dyDescent="0.2">
      <c r="A442" s="182">
        <v>1348</v>
      </c>
    </row>
    <row r="443" spans="1:1" x14ac:dyDescent="0.2">
      <c r="A443" s="182">
        <v>1349</v>
      </c>
    </row>
    <row r="444" spans="1:1" x14ac:dyDescent="0.2">
      <c r="A444" s="182">
        <v>1350</v>
      </c>
    </row>
    <row r="445" spans="1:1" x14ac:dyDescent="0.2">
      <c r="A445" s="182">
        <v>1351</v>
      </c>
    </row>
    <row r="446" spans="1:1" x14ac:dyDescent="0.2">
      <c r="A446" s="182">
        <v>1352</v>
      </c>
    </row>
    <row r="447" spans="1:1" x14ac:dyDescent="0.2">
      <c r="A447" s="182">
        <v>1353</v>
      </c>
    </row>
    <row r="448" spans="1:1" x14ac:dyDescent="0.2">
      <c r="A448" s="182">
        <v>1354</v>
      </c>
    </row>
    <row r="449" spans="1:1" x14ac:dyDescent="0.2">
      <c r="A449" s="182">
        <v>1355</v>
      </c>
    </row>
    <row r="450" spans="1:1" x14ac:dyDescent="0.2">
      <c r="A450" s="182">
        <v>1356</v>
      </c>
    </row>
    <row r="451" spans="1:1" x14ac:dyDescent="0.2">
      <c r="A451" s="182">
        <v>1357</v>
      </c>
    </row>
    <row r="452" spans="1:1" x14ac:dyDescent="0.2">
      <c r="A452" s="182">
        <v>1358</v>
      </c>
    </row>
    <row r="453" spans="1:1" x14ac:dyDescent="0.2">
      <c r="A453" s="182">
        <v>1359</v>
      </c>
    </row>
    <row r="454" spans="1:1" x14ac:dyDescent="0.2">
      <c r="A454" s="182">
        <v>1360</v>
      </c>
    </row>
    <row r="455" spans="1:1" x14ac:dyDescent="0.2">
      <c r="A455" s="182">
        <v>1361</v>
      </c>
    </row>
    <row r="456" spans="1:1" x14ac:dyDescent="0.2">
      <c r="A456" s="182">
        <v>1362</v>
      </c>
    </row>
    <row r="457" spans="1:1" x14ac:dyDescent="0.2">
      <c r="A457" s="182">
        <v>1363</v>
      </c>
    </row>
    <row r="458" spans="1:1" x14ac:dyDescent="0.2">
      <c r="A458" s="182">
        <v>1364</v>
      </c>
    </row>
    <row r="459" spans="1:1" x14ac:dyDescent="0.2">
      <c r="A459" s="182">
        <v>1365</v>
      </c>
    </row>
    <row r="460" spans="1:1" x14ac:dyDescent="0.2">
      <c r="A460" s="182">
        <v>1366</v>
      </c>
    </row>
    <row r="461" spans="1:1" x14ac:dyDescent="0.2">
      <c r="A461" s="182">
        <v>1367</v>
      </c>
    </row>
    <row r="462" spans="1:1" x14ac:dyDescent="0.2">
      <c r="A462" s="182">
        <v>1368</v>
      </c>
    </row>
    <row r="463" spans="1:1" x14ac:dyDescent="0.2">
      <c r="A463" s="182">
        <v>1369</v>
      </c>
    </row>
    <row r="464" spans="1:1" x14ac:dyDescent="0.2">
      <c r="A464" s="182">
        <v>1370</v>
      </c>
    </row>
    <row r="465" spans="1:1" x14ac:dyDescent="0.2">
      <c r="A465" s="182">
        <v>1371</v>
      </c>
    </row>
    <row r="466" spans="1:1" x14ac:dyDescent="0.2">
      <c r="A466" s="182">
        <v>1372</v>
      </c>
    </row>
    <row r="467" spans="1:1" x14ac:dyDescent="0.2">
      <c r="A467" s="182">
        <v>1373</v>
      </c>
    </row>
    <row r="468" spans="1:1" x14ac:dyDescent="0.2">
      <c r="A468" s="182">
        <v>1374</v>
      </c>
    </row>
    <row r="469" spans="1:1" x14ac:dyDescent="0.2">
      <c r="A469" s="182">
        <v>1375</v>
      </c>
    </row>
    <row r="470" spans="1:1" x14ac:dyDescent="0.2">
      <c r="A470" s="182">
        <v>1376</v>
      </c>
    </row>
    <row r="471" spans="1:1" x14ac:dyDescent="0.2">
      <c r="A471" s="182">
        <v>1377</v>
      </c>
    </row>
    <row r="472" spans="1:1" x14ac:dyDescent="0.2">
      <c r="A472" s="182">
        <v>1378</v>
      </c>
    </row>
    <row r="473" spans="1:1" x14ac:dyDescent="0.2">
      <c r="A473" s="182">
        <v>1379</v>
      </c>
    </row>
    <row r="474" spans="1:1" x14ac:dyDescent="0.2">
      <c r="A474" s="182">
        <v>1380</v>
      </c>
    </row>
    <row r="475" spans="1:1" x14ac:dyDescent="0.2">
      <c r="A475" s="182">
        <v>1381</v>
      </c>
    </row>
    <row r="476" spans="1:1" x14ac:dyDescent="0.2">
      <c r="A476" s="182">
        <v>1382</v>
      </c>
    </row>
    <row r="477" spans="1:1" x14ac:dyDescent="0.2">
      <c r="A477" s="182">
        <v>1383</v>
      </c>
    </row>
    <row r="478" spans="1:1" x14ac:dyDescent="0.2">
      <c r="A478" s="182">
        <v>1384</v>
      </c>
    </row>
    <row r="479" spans="1:1" x14ac:dyDescent="0.2">
      <c r="A479" s="182">
        <v>1385</v>
      </c>
    </row>
    <row r="480" spans="1:1" x14ac:dyDescent="0.2">
      <c r="A480" s="182">
        <v>1386</v>
      </c>
    </row>
    <row r="481" spans="1:1" x14ac:dyDescent="0.2">
      <c r="A481" s="182">
        <v>1387</v>
      </c>
    </row>
    <row r="482" spans="1:1" x14ac:dyDescent="0.2">
      <c r="A482" s="182">
        <v>1388</v>
      </c>
    </row>
    <row r="483" spans="1:1" x14ac:dyDescent="0.2">
      <c r="A483" s="182">
        <v>1389</v>
      </c>
    </row>
    <row r="484" spans="1:1" x14ac:dyDescent="0.2">
      <c r="A484" s="182">
        <v>1390</v>
      </c>
    </row>
    <row r="485" spans="1:1" x14ac:dyDescent="0.2">
      <c r="A485" s="182">
        <v>1391</v>
      </c>
    </row>
    <row r="486" spans="1:1" x14ac:dyDescent="0.2">
      <c r="A486" s="182">
        <v>1392</v>
      </c>
    </row>
    <row r="487" spans="1:1" x14ac:dyDescent="0.2">
      <c r="A487" s="182">
        <v>1393</v>
      </c>
    </row>
    <row r="488" spans="1:1" x14ac:dyDescent="0.2">
      <c r="A488" s="182">
        <v>1394</v>
      </c>
    </row>
    <row r="489" spans="1:1" x14ac:dyDescent="0.2">
      <c r="A489" s="182">
        <v>1395</v>
      </c>
    </row>
    <row r="490" spans="1:1" x14ac:dyDescent="0.2">
      <c r="A490" s="182">
        <v>1396</v>
      </c>
    </row>
    <row r="491" spans="1:1" x14ac:dyDescent="0.2">
      <c r="A491" s="182">
        <v>1397</v>
      </c>
    </row>
    <row r="492" spans="1:1" x14ac:dyDescent="0.2">
      <c r="A492" s="182">
        <v>1398</v>
      </c>
    </row>
    <row r="493" spans="1:1" x14ac:dyDescent="0.2">
      <c r="A493" s="182">
        <v>1399</v>
      </c>
    </row>
    <row r="494" spans="1:1" x14ac:dyDescent="0.2">
      <c r="A494" s="182">
        <v>1400</v>
      </c>
    </row>
    <row r="495" spans="1:1" x14ac:dyDescent="0.2">
      <c r="A495" s="182">
        <v>1401</v>
      </c>
    </row>
    <row r="496" spans="1:1" x14ac:dyDescent="0.2">
      <c r="A496" s="182">
        <v>1402</v>
      </c>
    </row>
    <row r="497" spans="1:1" x14ac:dyDescent="0.2">
      <c r="A497" s="182">
        <v>1403</v>
      </c>
    </row>
    <row r="498" spans="1:1" x14ac:dyDescent="0.2">
      <c r="A498" s="182">
        <v>1404</v>
      </c>
    </row>
    <row r="499" spans="1:1" x14ac:dyDescent="0.2">
      <c r="A499" s="182">
        <v>1405</v>
      </c>
    </row>
    <row r="500" spans="1:1" x14ac:dyDescent="0.2">
      <c r="A500" s="182">
        <v>1406</v>
      </c>
    </row>
    <row r="501" spans="1:1" x14ac:dyDescent="0.2">
      <c r="A501" s="182">
        <v>1407</v>
      </c>
    </row>
    <row r="502" spans="1:1" x14ac:dyDescent="0.2">
      <c r="A502" s="182">
        <v>1408</v>
      </c>
    </row>
    <row r="503" spans="1:1" x14ac:dyDescent="0.2">
      <c r="A503" s="182">
        <v>1409</v>
      </c>
    </row>
    <row r="504" spans="1:1" x14ac:dyDescent="0.2">
      <c r="A504" s="182">
        <v>1410</v>
      </c>
    </row>
    <row r="505" spans="1:1" x14ac:dyDescent="0.2">
      <c r="A505" s="182">
        <v>1411</v>
      </c>
    </row>
    <row r="506" spans="1:1" x14ac:dyDescent="0.2">
      <c r="A506" s="182">
        <v>1412</v>
      </c>
    </row>
    <row r="507" spans="1:1" x14ac:dyDescent="0.2">
      <c r="A507" s="182">
        <v>1413</v>
      </c>
    </row>
    <row r="508" spans="1:1" x14ac:dyDescent="0.2">
      <c r="A508" s="182">
        <v>1414</v>
      </c>
    </row>
    <row r="509" spans="1:1" x14ac:dyDescent="0.2">
      <c r="A509" s="182">
        <v>1415</v>
      </c>
    </row>
    <row r="510" spans="1:1" x14ac:dyDescent="0.2">
      <c r="A510" s="182">
        <v>1416</v>
      </c>
    </row>
    <row r="511" spans="1:1" x14ac:dyDescent="0.2">
      <c r="A511" s="182">
        <v>1417</v>
      </c>
    </row>
    <row r="512" spans="1:1" x14ac:dyDescent="0.2">
      <c r="A512" s="182">
        <v>1418</v>
      </c>
    </row>
    <row r="513" spans="1:1" x14ac:dyDescent="0.2">
      <c r="A513" s="182">
        <v>1419</v>
      </c>
    </row>
    <row r="514" spans="1:1" x14ac:dyDescent="0.2">
      <c r="A514" s="182">
        <v>1420</v>
      </c>
    </row>
    <row r="515" spans="1:1" x14ac:dyDescent="0.2">
      <c r="A515" s="182">
        <v>1421</v>
      </c>
    </row>
    <row r="516" spans="1:1" x14ac:dyDescent="0.2">
      <c r="A516" s="182">
        <v>1422</v>
      </c>
    </row>
    <row r="517" spans="1:1" x14ac:dyDescent="0.2">
      <c r="A517" s="182">
        <v>1423</v>
      </c>
    </row>
    <row r="518" spans="1:1" x14ac:dyDescent="0.2">
      <c r="A518" s="182">
        <v>1424</v>
      </c>
    </row>
    <row r="519" spans="1:1" x14ac:dyDescent="0.2">
      <c r="A519" s="182">
        <v>1425</v>
      </c>
    </row>
    <row r="520" spans="1:1" x14ac:dyDescent="0.2">
      <c r="A520" s="182">
        <v>1426</v>
      </c>
    </row>
    <row r="521" spans="1:1" x14ac:dyDescent="0.2">
      <c r="A521" s="182">
        <v>1427</v>
      </c>
    </row>
    <row r="522" spans="1:1" x14ac:dyDescent="0.2">
      <c r="A522" s="182">
        <v>1428</v>
      </c>
    </row>
    <row r="523" spans="1:1" x14ac:dyDescent="0.2">
      <c r="A523" s="182">
        <v>1429</v>
      </c>
    </row>
    <row r="524" spans="1:1" x14ac:dyDescent="0.2">
      <c r="A524" s="182">
        <v>1430</v>
      </c>
    </row>
    <row r="525" spans="1:1" x14ac:dyDescent="0.2">
      <c r="A525" s="182">
        <v>1431</v>
      </c>
    </row>
    <row r="526" spans="1:1" x14ac:dyDescent="0.2">
      <c r="A526" s="182">
        <v>1432</v>
      </c>
    </row>
    <row r="527" spans="1:1" x14ac:dyDescent="0.2">
      <c r="A527" s="182">
        <v>1433</v>
      </c>
    </row>
    <row r="528" spans="1:1" x14ac:dyDescent="0.2">
      <c r="A528" s="182">
        <v>1434</v>
      </c>
    </row>
    <row r="529" spans="1:1" x14ac:dyDescent="0.2">
      <c r="A529" s="182">
        <v>1435</v>
      </c>
    </row>
    <row r="530" spans="1:1" x14ac:dyDescent="0.2">
      <c r="A530" s="182">
        <v>1436</v>
      </c>
    </row>
    <row r="531" spans="1:1" x14ac:dyDescent="0.2">
      <c r="A531" s="182">
        <v>1437</v>
      </c>
    </row>
    <row r="532" spans="1:1" x14ac:dyDescent="0.2">
      <c r="A532" s="182">
        <v>1438</v>
      </c>
    </row>
    <row r="533" spans="1:1" x14ac:dyDescent="0.2">
      <c r="A533" s="182">
        <v>1439</v>
      </c>
    </row>
    <row r="534" spans="1:1" x14ac:dyDescent="0.2">
      <c r="A534" s="182">
        <v>1440</v>
      </c>
    </row>
    <row r="535" spans="1:1" x14ac:dyDescent="0.2">
      <c r="A535" s="182">
        <v>1441</v>
      </c>
    </row>
    <row r="536" spans="1:1" x14ac:dyDescent="0.2">
      <c r="A536" s="182">
        <v>1442</v>
      </c>
    </row>
    <row r="537" spans="1:1" x14ac:dyDescent="0.2">
      <c r="A537" s="182">
        <v>1443</v>
      </c>
    </row>
    <row r="538" spans="1:1" x14ac:dyDescent="0.2">
      <c r="A538" s="182">
        <v>1444</v>
      </c>
    </row>
    <row r="539" spans="1:1" x14ac:dyDescent="0.2">
      <c r="A539" s="182">
        <v>1445</v>
      </c>
    </row>
    <row r="540" spans="1:1" x14ac:dyDescent="0.2">
      <c r="A540" s="182">
        <v>1446</v>
      </c>
    </row>
    <row r="541" spans="1:1" x14ac:dyDescent="0.2">
      <c r="A541" s="182">
        <v>1447</v>
      </c>
    </row>
    <row r="542" spans="1:1" x14ac:dyDescent="0.2">
      <c r="A542" s="182">
        <v>1448</v>
      </c>
    </row>
    <row r="543" spans="1:1" x14ac:dyDescent="0.2">
      <c r="A543" s="182">
        <v>1449</v>
      </c>
    </row>
    <row r="544" spans="1:1" x14ac:dyDescent="0.2">
      <c r="A544" s="182">
        <v>1450</v>
      </c>
    </row>
    <row r="545" spans="1:1" x14ac:dyDescent="0.2">
      <c r="A545" s="182">
        <v>1451</v>
      </c>
    </row>
    <row r="546" spans="1:1" x14ac:dyDescent="0.2">
      <c r="A546" s="182">
        <v>1452</v>
      </c>
    </row>
    <row r="547" spans="1:1" x14ac:dyDescent="0.2">
      <c r="A547" s="182">
        <v>1453</v>
      </c>
    </row>
    <row r="548" spans="1:1" x14ac:dyDescent="0.2">
      <c r="A548" s="182">
        <v>1454</v>
      </c>
    </row>
    <row r="549" spans="1:1" x14ac:dyDescent="0.2">
      <c r="A549" s="182">
        <v>1455</v>
      </c>
    </row>
    <row r="550" spans="1:1" x14ac:dyDescent="0.2">
      <c r="A550" s="182">
        <v>1456</v>
      </c>
    </row>
    <row r="551" spans="1:1" x14ac:dyDescent="0.2">
      <c r="A551" s="182">
        <v>1457</v>
      </c>
    </row>
    <row r="552" spans="1:1" x14ac:dyDescent="0.2">
      <c r="A552" s="182">
        <v>1458</v>
      </c>
    </row>
    <row r="553" spans="1:1" x14ac:dyDescent="0.2">
      <c r="A553" s="182">
        <v>1459</v>
      </c>
    </row>
    <row r="554" spans="1:1" x14ac:dyDescent="0.2">
      <c r="A554" s="182">
        <v>1460</v>
      </c>
    </row>
    <row r="555" spans="1:1" x14ac:dyDescent="0.2">
      <c r="A555" s="182">
        <v>1461</v>
      </c>
    </row>
    <row r="556" spans="1:1" x14ac:dyDescent="0.2">
      <c r="A556" s="182">
        <v>1462</v>
      </c>
    </row>
    <row r="557" spans="1:1" x14ac:dyDescent="0.2">
      <c r="A557" s="182">
        <v>1463</v>
      </c>
    </row>
    <row r="558" spans="1:1" x14ac:dyDescent="0.2">
      <c r="A558" s="182">
        <v>1464</v>
      </c>
    </row>
    <row r="559" spans="1:1" x14ac:dyDescent="0.2">
      <c r="A559" s="182">
        <v>1465</v>
      </c>
    </row>
    <row r="560" spans="1:1" x14ac:dyDescent="0.2">
      <c r="A560" s="182">
        <v>1466</v>
      </c>
    </row>
    <row r="561" spans="1:1" x14ac:dyDescent="0.2">
      <c r="A561" s="182">
        <v>1467</v>
      </c>
    </row>
    <row r="562" spans="1:1" x14ac:dyDescent="0.2">
      <c r="A562" s="182">
        <v>1468</v>
      </c>
    </row>
    <row r="563" spans="1:1" x14ac:dyDescent="0.2">
      <c r="A563" s="182">
        <v>1469</v>
      </c>
    </row>
    <row r="564" spans="1:1" x14ac:dyDescent="0.2">
      <c r="A564" s="182">
        <v>1470</v>
      </c>
    </row>
    <row r="565" spans="1:1" x14ac:dyDescent="0.2">
      <c r="A565" s="182">
        <v>1471</v>
      </c>
    </row>
    <row r="566" spans="1:1" x14ac:dyDescent="0.2">
      <c r="A566" s="182">
        <v>1472</v>
      </c>
    </row>
    <row r="567" spans="1:1" x14ac:dyDescent="0.2">
      <c r="A567" s="182">
        <v>1473</v>
      </c>
    </row>
    <row r="568" spans="1:1" x14ac:dyDescent="0.2">
      <c r="A568" s="182">
        <v>1474</v>
      </c>
    </row>
    <row r="569" spans="1:1" x14ac:dyDescent="0.2">
      <c r="A569" s="182">
        <v>1475</v>
      </c>
    </row>
    <row r="570" spans="1:1" x14ac:dyDescent="0.2">
      <c r="A570" s="182">
        <v>1476</v>
      </c>
    </row>
    <row r="571" spans="1:1" x14ac:dyDescent="0.2">
      <c r="A571" s="182">
        <v>1477</v>
      </c>
    </row>
    <row r="572" spans="1:1" x14ac:dyDescent="0.2">
      <c r="A572" s="182">
        <v>1478</v>
      </c>
    </row>
    <row r="573" spans="1:1" x14ac:dyDescent="0.2">
      <c r="A573" s="182">
        <v>1479</v>
      </c>
    </row>
    <row r="574" spans="1:1" x14ac:dyDescent="0.2">
      <c r="A574" s="182">
        <v>1480</v>
      </c>
    </row>
    <row r="575" spans="1:1" x14ac:dyDescent="0.2">
      <c r="A575" s="182">
        <v>1481</v>
      </c>
    </row>
    <row r="576" spans="1:1" x14ac:dyDescent="0.2">
      <c r="A576" s="182">
        <v>1482</v>
      </c>
    </row>
    <row r="577" spans="1:1" x14ac:dyDescent="0.2">
      <c r="A577" s="182">
        <v>1483</v>
      </c>
    </row>
    <row r="578" spans="1:1" x14ac:dyDescent="0.2">
      <c r="A578" s="182">
        <v>1484</v>
      </c>
    </row>
    <row r="579" spans="1:1" x14ac:dyDescent="0.2">
      <c r="A579" s="182">
        <v>1485</v>
      </c>
    </row>
    <row r="580" spans="1:1" x14ac:dyDescent="0.2">
      <c r="A580" s="182">
        <v>1486</v>
      </c>
    </row>
    <row r="581" spans="1:1" x14ac:dyDescent="0.2">
      <c r="A581" s="182">
        <v>1487</v>
      </c>
    </row>
    <row r="582" spans="1:1" x14ac:dyDescent="0.2">
      <c r="A582" s="182">
        <v>1488</v>
      </c>
    </row>
    <row r="583" spans="1:1" x14ac:dyDescent="0.2">
      <c r="A583" s="182">
        <v>1489</v>
      </c>
    </row>
    <row r="584" spans="1:1" x14ac:dyDescent="0.2">
      <c r="A584" s="182">
        <v>1490</v>
      </c>
    </row>
    <row r="585" spans="1:1" x14ac:dyDescent="0.2">
      <c r="A585" s="182">
        <v>1491</v>
      </c>
    </row>
    <row r="586" spans="1:1" x14ac:dyDescent="0.2">
      <c r="A586" s="182">
        <v>1492</v>
      </c>
    </row>
    <row r="587" spans="1:1" x14ac:dyDescent="0.2">
      <c r="A587" s="182">
        <v>1493</v>
      </c>
    </row>
    <row r="588" spans="1:1" x14ac:dyDescent="0.2">
      <c r="A588" s="182">
        <v>1494</v>
      </c>
    </row>
    <row r="589" spans="1:1" x14ac:dyDescent="0.2">
      <c r="A589" s="182">
        <v>1495</v>
      </c>
    </row>
    <row r="590" spans="1:1" x14ac:dyDescent="0.2">
      <c r="A590" s="182">
        <v>1496</v>
      </c>
    </row>
    <row r="591" spans="1:1" x14ac:dyDescent="0.2">
      <c r="A591" s="182">
        <v>1497</v>
      </c>
    </row>
    <row r="592" spans="1:1" x14ac:dyDescent="0.2">
      <c r="A592" s="182">
        <v>1498</v>
      </c>
    </row>
    <row r="593" spans="1:1" x14ac:dyDescent="0.2">
      <c r="A593" s="182">
        <v>1499</v>
      </c>
    </row>
    <row r="594" spans="1:1" x14ac:dyDescent="0.2">
      <c r="A594" s="182">
        <v>1500</v>
      </c>
    </row>
    <row r="595" spans="1:1" x14ac:dyDescent="0.2">
      <c r="A595" s="182">
        <v>1501</v>
      </c>
    </row>
    <row r="596" spans="1:1" x14ac:dyDescent="0.2">
      <c r="A596" s="182">
        <v>1502</v>
      </c>
    </row>
    <row r="597" spans="1:1" x14ac:dyDescent="0.2">
      <c r="A597" s="182">
        <v>1503</v>
      </c>
    </row>
    <row r="598" spans="1:1" x14ac:dyDescent="0.2">
      <c r="A598" s="182">
        <v>1504</v>
      </c>
    </row>
    <row r="599" spans="1:1" x14ac:dyDescent="0.2">
      <c r="A599" s="182">
        <v>1505</v>
      </c>
    </row>
    <row r="600" spans="1:1" x14ac:dyDescent="0.2">
      <c r="A600" s="182">
        <v>1506</v>
      </c>
    </row>
    <row r="601" spans="1:1" x14ac:dyDescent="0.2">
      <c r="A601" s="182">
        <v>1507</v>
      </c>
    </row>
    <row r="602" spans="1:1" x14ac:dyDescent="0.2">
      <c r="A602" s="182">
        <v>1508</v>
      </c>
    </row>
    <row r="603" spans="1:1" x14ac:dyDescent="0.2">
      <c r="A603" s="182">
        <v>1509</v>
      </c>
    </row>
    <row r="604" spans="1:1" x14ac:dyDescent="0.2">
      <c r="A604" s="182">
        <v>1510</v>
      </c>
    </row>
    <row r="605" spans="1:1" x14ac:dyDescent="0.2">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baseColWidth="10" defaultColWidth="10.83203125" defaultRowHeight="15" x14ac:dyDescent="0.2"/>
  <cols>
    <col min="1" max="1" width="28.83203125" style="93" customWidth="1"/>
    <col min="2" max="2" width="19.5" style="93" bestFit="1" customWidth="1"/>
    <col min="3" max="3" width="29.33203125" style="93" customWidth="1"/>
    <col min="4" max="4" width="12.1640625" style="93" bestFit="1" customWidth="1"/>
    <col min="5" max="5" width="17.1640625" style="93" bestFit="1" customWidth="1"/>
    <col min="6" max="6" width="16.33203125" style="93" customWidth="1"/>
    <col min="7" max="7" width="11.83203125" style="93" bestFit="1" customWidth="1"/>
    <col min="8" max="8" width="20.5" style="93" customWidth="1"/>
    <col min="9" max="9" width="17.33203125" style="93" bestFit="1" customWidth="1"/>
    <col min="10" max="10" width="20.33203125" style="93" customWidth="1"/>
    <col min="11" max="11" width="17.6640625" style="93" customWidth="1"/>
    <col min="12" max="12" width="12.1640625" style="93" bestFit="1" customWidth="1"/>
    <col min="13" max="13" width="17.1640625" style="93" bestFit="1" customWidth="1"/>
    <col min="14" max="14" width="21" style="93" bestFit="1" customWidth="1"/>
    <col min="15" max="15" width="11.5" style="93" bestFit="1" customWidth="1"/>
    <col min="16" max="16" width="15.1640625" style="93" bestFit="1" customWidth="1"/>
    <col min="17" max="17" width="17.33203125" style="93" bestFit="1" customWidth="1"/>
    <col min="18" max="18" width="12" style="93" bestFit="1" customWidth="1"/>
    <col min="19" max="19" width="13" style="93" bestFit="1" customWidth="1"/>
    <col min="20" max="20" width="14" style="93" bestFit="1" customWidth="1"/>
    <col min="21" max="25" width="13" style="93" bestFit="1" customWidth="1"/>
    <col min="26" max="26" width="11.6640625" style="93" bestFit="1" customWidth="1"/>
    <col min="27" max="33" width="11.33203125" style="93" bestFit="1" customWidth="1"/>
    <col min="34" max="38" width="11.5" style="93" bestFit="1" customWidth="1"/>
    <col min="39" max="39" width="12.33203125" style="93" bestFit="1" customWidth="1"/>
    <col min="40" max="40" width="11.1640625" style="93" bestFit="1" customWidth="1"/>
    <col min="41" max="44" width="10.83203125" style="93" customWidth="1"/>
    <col min="45" max="45" width="14.5" style="93" customWidth="1"/>
    <col min="46" max="46" width="16.1640625" style="93" customWidth="1"/>
    <col min="47" max="47" width="19.1640625" style="93" customWidth="1"/>
    <col min="48" max="51" width="10.83203125" style="93" customWidth="1"/>
    <col min="52" max="16384" width="10.83203125" style="93"/>
  </cols>
  <sheetData>
    <row r="2" spans="1:59" x14ac:dyDescent="0.2">
      <c r="E2" s="94" t="s">
        <v>188</v>
      </c>
    </row>
    <row r="3" spans="1:59" ht="17" customHeight="1" x14ac:dyDescent="0.2">
      <c r="E3" s="93">
        <f>COUNTIF(E7:E57,1)</f>
        <v>12</v>
      </c>
      <c r="Q3" s="268" t="s">
        <v>189</v>
      </c>
      <c r="R3" s="267"/>
      <c r="S3" s="267"/>
      <c r="T3" s="267"/>
      <c r="U3" s="267"/>
      <c r="V3" s="267"/>
      <c r="W3" s="267"/>
      <c r="X3" s="266" t="s">
        <v>2048</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 customHeight="1" x14ac:dyDescent="0.2">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2080</v>
      </c>
      <c r="BE4" s="265" t="s">
        <v>2074</v>
      </c>
      <c r="BF4" s="265"/>
      <c r="BG4" s="265"/>
    </row>
    <row r="5" spans="1:59" ht="64" customHeight="1" x14ac:dyDescent="0.2">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2045</v>
      </c>
      <c r="AR5" s="93" t="s">
        <v>240</v>
      </c>
      <c r="AS5" s="93" t="s">
        <v>241</v>
      </c>
      <c r="AT5" s="93" t="s">
        <v>242</v>
      </c>
      <c r="AU5" s="93" t="s">
        <v>243</v>
      </c>
      <c r="AV5" s="147">
        <v>2020</v>
      </c>
      <c r="AW5" s="147">
        <v>2030</v>
      </c>
      <c r="AX5" s="147">
        <v>2050</v>
      </c>
      <c r="AY5" s="93" t="s">
        <v>244</v>
      </c>
      <c r="AZ5" s="93" t="s">
        <v>2047</v>
      </c>
      <c r="BE5" s="170" t="s">
        <v>237</v>
      </c>
      <c r="BF5" s="170" t="s">
        <v>238</v>
      </c>
      <c r="BG5" s="170" t="s">
        <v>239</v>
      </c>
    </row>
    <row r="6" spans="1:59" s="148" customFormat="1" ht="16" customHeight="1" x14ac:dyDescent="0.2">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6" customHeight="1" x14ac:dyDescent="0.2">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6" customHeight="1" x14ac:dyDescent="0.2">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6" customHeight="1" x14ac:dyDescent="0.2">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6" customHeight="1" x14ac:dyDescent="0.2">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6" customHeight="1" x14ac:dyDescent="0.2">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6" customHeight="1" x14ac:dyDescent="0.2">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6" customHeight="1" x14ac:dyDescent="0.2">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6" customHeight="1" x14ac:dyDescent="0.2">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6" customHeight="1" x14ac:dyDescent="0.2">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6" customHeight="1" x14ac:dyDescent="0.2">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6" customHeight="1" x14ac:dyDescent="0.2">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6" customHeight="1" x14ac:dyDescent="0.2">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6" customHeight="1" x14ac:dyDescent="0.2">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6" customHeight="1" x14ac:dyDescent="0.2">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6" customHeight="1" x14ac:dyDescent="0.2">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6" customHeight="1" x14ac:dyDescent="0.2">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6" customHeight="1" x14ac:dyDescent="0.2">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6" customHeight="1" x14ac:dyDescent="0.2">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6" customHeight="1" x14ac:dyDescent="0.2">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6" customHeight="1" x14ac:dyDescent="0.2">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6" customHeight="1" x14ac:dyDescent="0.2">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6" customHeight="1" x14ac:dyDescent="0.2">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6" customHeight="1" x14ac:dyDescent="0.2">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6" customHeight="1" x14ac:dyDescent="0.2">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6" customHeight="1" x14ac:dyDescent="0.2">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6" customHeight="1" x14ac:dyDescent="0.2">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6" customHeight="1" x14ac:dyDescent="0.2">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6" customHeight="1" x14ac:dyDescent="0.2">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6" customHeight="1" x14ac:dyDescent="0.2">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6" customHeight="1" x14ac:dyDescent="0.2">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6" customHeight="1" x14ac:dyDescent="0.2">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6" customHeight="1" x14ac:dyDescent="0.2">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6" customHeight="1" x14ac:dyDescent="0.2">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6" customHeight="1" x14ac:dyDescent="0.2">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6" customHeight="1" x14ac:dyDescent="0.2">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6" customHeight="1" x14ac:dyDescent="0.2">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6" customHeight="1" x14ac:dyDescent="0.2">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6" customHeight="1" x14ac:dyDescent="0.2">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6" customHeight="1" x14ac:dyDescent="0.2">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6" customHeight="1" x14ac:dyDescent="0.2">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6" customHeight="1" x14ac:dyDescent="0.2">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6" customHeight="1" x14ac:dyDescent="0.2">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6" customHeight="1" x14ac:dyDescent="0.2">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6" customHeight="1" x14ac:dyDescent="0.2">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6" customHeight="1" x14ac:dyDescent="0.2">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6" customHeight="1" x14ac:dyDescent="0.2">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6" customHeight="1" x14ac:dyDescent="0.2">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6" customHeight="1" x14ac:dyDescent="0.2">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6" customHeight="1" x14ac:dyDescent="0.2">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6" customHeight="1" x14ac:dyDescent="0.2">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6" customHeight="1" x14ac:dyDescent="0.2">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6" customHeight="1" x14ac:dyDescent="0.2">
      <c r="A58" s="94"/>
      <c r="B58" s="94"/>
      <c r="D58" s="94"/>
      <c r="E58" s="94"/>
      <c r="I58" s="94"/>
      <c r="AQ58" s="163"/>
    </row>
    <row r="59" spans="1:59" ht="16" customHeight="1" x14ac:dyDescent="0.2">
      <c r="A59" s="94"/>
      <c r="B59" s="94"/>
      <c r="C59" s="94"/>
      <c r="D59" s="94"/>
      <c r="E59" s="94"/>
      <c r="F59" s="94"/>
      <c r="H59" s="94"/>
      <c r="I59" s="94"/>
      <c r="AQ59" s="163"/>
    </row>
    <row r="60" spans="1:59" ht="16" customHeight="1" x14ac:dyDescent="0.2">
      <c r="A60" s="94"/>
      <c r="B60" s="156"/>
      <c r="C60" s="156"/>
      <c r="D60" s="156"/>
      <c r="E60" s="156"/>
      <c r="F60" s="156"/>
      <c r="G60" s="156"/>
      <c r="H60" s="156"/>
      <c r="I60" s="156"/>
      <c r="J60" s="156"/>
      <c r="K60" s="156"/>
      <c r="L60" s="156"/>
      <c r="M60" s="156"/>
      <c r="N60" s="156"/>
      <c r="O60" s="156"/>
      <c r="P60" s="156"/>
      <c r="Q60" s="156"/>
      <c r="AQ60" s="165"/>
    </row>
    <row r="61" spans="1:59" ht="16" customHeight="1" x14ac:dyDescent="0.2">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6" customHeight="1" x14ac:dyDescent="0.2">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6" customHeight="1" x14ac:dyDescent="0.2">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x14ac:dyDescent="0.2">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
      <c r="A74" s="94"/>
      <c r="B74" s="94"/>
      <c r="C74" s="94"/>
      <c r="D74" s="94"/>
      <c r="E74" s="94"/>
      <c r="F74" s="94"/>
      <c r="G74" s="94"/>
      <c r="H74" s="94"/>
      <c r="I74" s="94"/>
    </row>
    <row r="75" spans="1:40" ht="16" x14ac:dyDescent="0.2">
      <c r="A75" s="94"/>
      <c r="B75" s="94"/>
      <c r="C75" s="93" t="s">
        <v>2070</v>
      </c>
      <c r="D75" s="94"/>
    </row>
    <row r="76" spans="1:40" ht="16" customHeight="1" x14ac:dyDescent="0.2">
      <c r="A76" s="94"/>
    </row>
    <row r="77" spans="1:40" ht="16" customHeight="1" x14ac:dyDescent="0.2">
      <c r="A77" s="94"/>
      <c r="C77" s="158" t="str">
        <f>LOOKUP('Repeating Values'!C1,About!G1:H50,About!H1:H50)</f>
        <v>NM</v>
      </c>
      <c r="D77" s="93">
        <v>2019</v>
      </c>
      <c r="E77" s="93">
        <v>2050</v>
      </c>
    </row>
    <row r="78" spans="1:40" ht="16" customHeight="1" x14ac:dyDescent="0.2">
      <c r="B78" s="93" t="s">
        <v>2066</v>
      </c>
      <c r="C78" s="93" t="s">
        <v>497</v>
      </c>
      <c r="D78" s="93" cm="1">
        <f t="array" ref="D78">ROUND(INDEX($B$95:$H$845,MATCH(1,($C78=$E$95:$E$845)*($B78=$F$95:$F$845)*($C$77=$B$95:$B$845),0),MATCH(D$77,$B$95:$H$95,0))*100,1)</f>
        <v>5.6</v>
      </c>
      <c r="E78" s="168" cm="1">
        <f t="array" ref="E78">ROUND(INDEX($B$95:$H$845,MATCH(1,($C78=$E$95:$E$845)*($B78=$F$95:$F$845)*($C$77=$B$95:$B$845),0),MATCH(E$77,$B$95:$H$95,0))*100,1)</f>
        <v>10</v>
      </c>
    </row>
    <row r="79" spans="1:40" ht="16" customHeight="1" x14ac:dyDescent="0.2">
      <c r="B79" s="168" t="s">
        <v>2066</v>
      </c>
      <c r="C79" s="93" t="s">
        <v>2065</v>
      </c>
      <c r="D79" s="168" cm="1">
        <f t="array" ref="D79">ROUND(INDEX($B$95:$H$845,MATCH(1,($C79=$E$95:$E$845)*($B79=$F$95:$F$845)*($C$77=$B$95:$B$845),0),MATCH(D$77,$B$95:$H$95,0))*100,1)</f>
        <v>60.3</v>
      </c>
      <c r="E79" s="168" cm="1">
        <f t="array" ref="E79">ROUND(INDEX($B$95:$H$845,MATCH(1,($C79=$E$95:$E$845)*($B79=$F$95:$F$845)*($C$77=$B$95:$B$845),0),MATCH(E$77,$B$95:$H$95,0))*100,1)</f>
        <v>65.3</v>
      </c>
    </row>
    <row r="80" spans="1:40" ht="16" customHeight="1" x14ac:dyDescent="0.2">
      <c r="B80" s="168" t="s">
        <v>2066</v>
      </c>
      <c r="C80" s="93" t="s">
        <v>1878</v>
      </c>
      <c r="D80" s="168" cm="1">
        <f t="array" ref="D80">ROUND(INDEX($B$95:$H$845,MATCH(1,($C80=$E$95:$E$845)*($B80=$F$95:$F$845)*($C$77=$B$95:$B$845),0),MATCH(D$77,$B$95:$H$95,0))*100,1)</f>
        <v>100</v>
      </c>
      <c r="E80" s="168" cm="1">
        <f t="array" ref="E80">ROUND(INDEX($B$95:$H$845,MATCH(1,($C80=$E$95:$E$845)*($B80=$F$95:$F$845)*($C$77=$B$95:$B$845),0),MATCH(E$77,$B$95:$H$95,0))*100,1)</f>
        <v>100</v>
      </c>
    </row>
    <row r="81" spans="2:26" ht="16" customHeight="1" x14ac:dyDescent="0.2">
      <c r="B81" s="93" t="s">
        <v>2063</v>
      </c>
      <c r="C81" s="168" t="s">
        <v>497</v>
      </c>
      <c r="D81" s="168" cm="1">
        <f t="array" ref="D81">ROUND(INDEX($B$95:$H$845,MATCH(1,($C81=$E$95:$E$845)*($B81=$F$95:$F$845)*($C$77=$B$95:$B$845),0),MATCH(D$77,$B$95:$H$95,0))*100,1)</f>
        <v>5.6</v>
      </c>
      <c r="E81" s="168" cm="1">
        <f t="array" ref="E81">ROUND(INDEX($B$95:$H$845,MATCH(1,($C81=$E$95:$E$845)*($B81=$F$95:$F$845)*($C$77=$B$95:$B$845),0),MATCH(E$77,$B$95:$H$95,0))*100,1)</f>
        <v>10</v>
      </c>
    </row>
    <row r="82" spans="2:26" ht="16" customHeight="1" x14ac:dyDescent="0.2">
      <c r="B82" s="168" t="s">
        <v>2063</v>
      </c>
      <c r="C82" s="168" t="s">
        <v>2065</v>
      </c>
      <c r="D82" s="168" cm="1">
        <f t="array" ref="D82">ROUND(INDEX($B$95:$H$845,MATCH(1,($C82=$E$95:$E$845)*($B82=$F$95:$F$845)*($C$77=$B$95:$B$845),0),MATCH(D$77,$B$95:$H$95,0))*100,1)</f>
        <v>60.3</v>
      </c>
      <c r="E82" s="168" cm="1">
        <f t="array" ref="E82">ROUND(INDEX($B$95:$H$845,MATCH(1,($C82=$E$95:$E$845)*($B82=$F$95:$F$845)*($C$77=$B$95:$B$845),0),MATCH(E$77,$B$95:$H$95,0))*100,1)</f>
        <v>65.3</v>
      </c>
      <c r="M82" s="93" t="s">
        <v>2069</v>
      </c>
    </row>
    <row r="83" spans="2:26" ht="16" customHeight="1" x14ac:dyDescent="0.2">
      <c r="B83" s="168" t="s">
        <v>2063</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6" customHeight="1" x14ac:dyDescent="0.2">
      <c r="B84" s="93" t="s">
        <v>2067</v>
      </c>
      <c r="C84" s="168" t="s">
        <v>497</v>
      </c>
      <c r="D84" s="168" cm="1">
        <f t="array" ref="D84">ROUND(INDEX($B$95:$H$845,MATCH(1,($C84=$E$95:$E$845)*($B84=$F$95:$F$845)*($C$77=$B$95:$B$845),0),MATCH(D$77,$B$95:$H$95,0))*100,1)</f>
        <v>0.5</v>
      </c>
      <c r="E84" s="168" cm="1">
        <f t="array" ref="E84">ROUND(INDEX($B$95:$H$845,MATCH(1,($C84=$E$95:$E$845)*($B84=$F$95:$F$845)*($C$77=$B$95:$B$845),0),MATCH(E$77,$B$95:$H$95,0))*100,1)</f>
        <v>0.6</v>
      </c>
    </row>
    <row r="85" spans="2:26" ht="16" customHeight="1" x14ac:dyDescent="0.2">
      <c r="B85" s="168" t="s">
        <v>2067</v>
      </c>
      <c r="C85" s="168" t="s">
        <v>2065</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2055</v>
      </c>
      <c r="O85" s="94" t="s">
        <v>2053</v>
      </c>
      <c r="P85" s="94" t="s">
        <v>256</v>
      </c>
      <c r="Q85" s="94" t="s">
        <v>257</v>
      </c>
      <c r="R85" s="94" t="s">
        <v>258</v>
      </c>
    </row>
    <row r="86" spans="2:26" ht="16" customHeight="1" x14ac:dyDescent="0.2">
      <c r="B86" s="168" t="s">
        <v>2067</v>
      </c>
      <c r="C86" s="168" t="s">
        <v>1878</v>
      </c>
      <c r="D86" s="168" cm="1">
        <f t="array" ref="D86">ROUND(INDEX($B$95:$H$845,MATCH(1,($C86=$E$95:$E$845)*($B86=$F$95:$F$845)*($C$77=$B$95:$B$845),0),MATCH(D$77,$B$95:$H$95,0))*100,1)</f>
        <v>73</v>
      </c>
      <c r="E86" s="168" cm="1">
        <f t="array" ref="E86">ROUND(INDEX($B$95:$H$845,MATCH(1,($C86=$E$95:$E$845)*($B86=$F$95:$F$845)*($C$77=$B$95:$B$845),0),MATCH(E$77,$B$95:$H$95,0))*100,1)</f>
        <v>85.9</v>
      </c>
      <c r="J86" s="93" t="s">
        <v>2056</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6" customHeight="1" x14ac:dyDescent="0.2">
      <c r="B87" s="169" t="s">
        <v>2071</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6" customHeight="1" x14ac:dyDescent="0.2">
      <c r="J88" s="93" t="s">
        <v>2068</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6" customHeight="1" x14ac:dyDescent="0.2"/>
    <row r="90" spans="2:26" ht="16" customHeight="1" x14ac:dyDescent="0.2"/>
    <row r="91" spans="2:26" ht="16" customHeight="1" x14ac:dyDescent="0.2"/>
    <row r="94" spans="2:26" ht="32" x14ac:dyDescent="0.2">
      <c r="B94" s="150" t="s">
        <v>2072</v>
      </c>
      <c r="C94" s="93" t="s">
        <v>2073</v>
      </c>
      <c r="J94" s="150" t="s">
        <v>2057</v>
      </c>
    </row>
    <row r="95" spans="2:26" x14ac:dyDescent="0.2">
      <c r="B95" s="29" t="s">
        <v>2051</v>
      </c>
      <c r="C95" s="29" t="s">
        <v>2058</v>
      </c>
      <c r="D95" s="29" t="s">
        <v>2059</v>
      </c>
      <c r="E95" s="29" t="s">
        <v>2060</v>
      </c>
      <c r="F95" s="29" t="s">
        <v>2061</v>
      </c>
      <c r="G95" s="29">
        <v>2019</v>
      </c>
      <c r="H95" s="29">
        <v>2050</v>
      </c>
      <c r="J95" s="167"/>
      <c r="K95" s="167" t="s">
        <v>2051</v>
      </c>
      <c r="L95" s="167" t="s">
        <v>2052</v>
      </c>
      <c r="M95" s="167" t="s">
        <v>252</v>
      </c>
      <c r="N95" s="167" t="s">
        <v>927</v>
      </c>
      <c r="O95" s="167" t="s">
        <v>256</v>
      </c>
      <c r="P95" s="167" t="s">
        <v>1036</v>
      </c>
      <c r="Q95" s="167" t="s">
        <v>1043</v>
      </c>
      <c r="R95" s="167" t="s">
        <v>1046</v>
      </c>
      <c r="S95" s="167" t="s">
        <v>1048</v>
      </c>
      <c r="T95" s="167" t="s">
        <v>251</v>
      </c>
      <c r="U95" s="167" t="s">
        <v>253</v>
      </c>
      <c r="V95" s="167" t="s">
        <v>2053</v>
      </c>
      <c r="W95" s="167" t="s">
        <v>2054</v>
      </c>
      <c r="X95" s="167" t="s">
        <v>258</v>
      </c>
      <c r="Y95" s="167" t="s">
        <v>257</v>
      </c>
      <c r="Z95" s="167" t="s">
        <v>2055</v>
      </c>
    </row>
    <row r="96" spans="2:26" x14ac:dyDescent="0.2">
      <c r="B96" s="167" t="s">
        <v>3</v>
      </c>
      <c r="C96" s="167" t="s">
        <v>1028</v>
      </c>
      <c r="D96" s="167" t="s">
        <v>2062</v>
      </c>
      <c r="E96" s="167" t="s">
        <v>497</v>
      </c>
      <c r="F96" s="167" t="s">
        <v>2063</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
      <c r="B97" s="167" t="s">
        <v>3</v>
      </c>
      <c r="C97" s="167" t="s">
        <v>1028</v>
      </c>
      <c r="D97" s="167" t="s">
        <v>2062</v>
      </c>
      <c r="E97" s="167" t="s">
        <v>2064</v>
      </c>
      <c r="F97" s="167" t="s">
        <v>2063</v>
      </c>
      <c r="G97" s="167">
        <v>0.99963148385309297</v>
      </c>
      <c r="H97" s="167">
        <v>0.99920715825439799</v>
      </c>
      <c r="J97" s="167" t="s">
        <v>3</v>
      </c>
      <c r="K97" s="167" t="s">
        <v>3</v>
      </c>
      <c r="L97" s="167" t="s">
        <v>2056</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
      <c r="B98" s="167" t="s">
        <v>3</v>
      </c>
      <c r="C98" s="167" t="s">
        <v>1028</v>
      </c>
      <c r="D98" s="167" t="s">
        <v>2062</v>
      </c>
      <c r="E98" s="167" t="s">
        <v>505</v>
      </c>
      <c r="F98" s="167" t="s">
        <v>2063</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
      <c r="B99" s="167" t="s">
        <v>3</v>
      </c>
      <c r="C99" s="167" t="s">
        <v>1028</v>
      </c>
      <c r="D99" s="167" t="s">
        <v>2062</v>
      </c>
      <c r="E99" s="167" t="s">
        <v>2065</v>
      </c>
      <c r="F99" s="167" t="s">
        <v>2063</v>
      </c>
      <c r="G99" s="167">
        <v>0.57516558823078101</v>
      </c>
      <c r="H99" s="167">
        <v>0.44472588335528701</v>
      </c>
      <c r="J99" s="167" t="s">
        <v>5</v>
      </c>
      <c r="K99" s="167" t="s">
        <v>5</v>
      </c>
      <c r="L99" s="167" t="s">
        <v>2056</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
      <c r="B100" s="167" t="s">
        <v>3</v>
      </c>
      <c r="C100" s="167" t="s">
        <v>1028</v>
      </c>
      <c r="D100" s="167" t="s">
        <v>2062</v>
      </c>
      <c r="E100" s="167" t="s">
        <v>1878</v>
      </c>
      <c r="F100" s="167" t="s">
        <v>2063</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
      <c r="B101" s="167" t="s">
        <v>3</v>
      </c>
      <c r="C101" s="167" t="s">
        <v>1028</v>
      </c>
      <c r="D101" s="167" t="s">
        <v>2062</v>
      </c>
      <c r="E101" s="167" t="s">
        <v>497</v>
      </c>
      <c r="F101" s="167" t="s">
        <v>2066</v>
      </c>
      <c r="G101" s="167">
        <v>3.9998729637069498E-2</v>
      </c>
      <c r="H101" s="167">
        <v>4.0399940641462399E-2</v>
      </c>
      <c r="J101" s="167" t="s">
        <v>8</v>
      </c>
      <c r="K101" s="167" t="s">
        <v>8</v>
      </c>
      <c r="L101" s="167" t="s">
        <v>2056</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
      <c r="B102" s="167" t="s">
        <v>3</v>
      </c>
      <c r="C102" s="167" t="s">
        <v>1028</v>
      </c>
      <c r="D102" s="167" t="s">
        <v>2062</v>
      </c>
      <c r="E102" s="167" t="s">
        <v>2064</v>
      </c>
      <c r="F102" s="167" t="s">
        <v>2066</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
      <c r="B103" s="167" t="s">
        <v>3</v>
      </c>
      <c r="C103" s="167" t="s">
        <v>1028</v>
      </c>
      <c r="D103" s="167" t="s">
        <v>2062</v>
      </c>
      <c r="E103" s="167" t="s">
        <v>505</v>
      </c>
      <c r="F103" s="167" t="s">
        <v>2066</v>
      </c>
      <c r="G103" s="167">
        <v>1</v>
      </c>
      <c r="H103" s="167">
        <v>1</v>
      </c>
      <c r="J103" s="167" t="s">
        <v>11</v>
      </c>
      <c r="K103" s="167" t="s">
        <v>11</v>
      </c>
      <c r="L103" s="167" t="s">
        <v>2056</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
      <c r="B104" s="167" t="s">
        <v>3</v>
      </c>
      <c r="C104" s="167" t="s">
        <v>1028</v>
      </c>
      <c r="D104" s="167" t="s">
        <v>2062</v>
      </c>
      <c r="E104" s="167" t="s">
        <v>2065</v>
      </c>
      <c r="F104" s="167" t="s">
        <v>2066</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
      <c r="B105" s="167" t="s">
        <v>3</v>
      </c>
      <c r="C105" s="167" t="s">
        <v>1028</v>
      </c>
      <c r="D105" s="167" t="s">
        <v>2062</v>
      </c>
      <c r="E105" s="167" t="s">
        <v>1878</v>
      </c>
      <c r="F105" s="167" t="s">
        <v>2066</v>
      </c>
      <c r="G105" s="167">
        <v>1</v>
      </c>
      <c r="H105" s="167">
        <v>1</v>
      </c>
      <c r="J105" s="167" t="s">
        <v>14</v>
      </c>
      <c r="K105" s="167" t="s">
        <v>14</v>
      </c>
      <c r="L105" s="167" t="s">
        <v>2056</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
      <c r="B106" s="167" t="s">
        <v>3</v>
      </c>
      <c r="C106" s="167" t="s">
        <v>1028</v>
      </c>
      <c r="D106" s="167" t="s">
        <v>515</v>
      </c>
      <c r="E106" s="167" t="s">
        <v>497</v>
      </c>
      <c r="F106" s="167" t="s">
        <v>2067</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
      <c r="B107" s="167" t="s">
        <v>3</v>
      </c>
      <c r="C107" s="167" t="s">
        <v>1028</v>
      </c>
      <c r="D107" s="167" t="s">
        <v>515</v>
      </c>
      <c r="E107" s="167" t="s">
        <v>2064</v>
      </c>
      <c r="F107" s="167" t="s">
        <v>2067</v>
      </c>
      <c r="G107" s="167">
        <v>0.99937619603415895</v>
      </c>
      <c r="H107" s="167">
        <v>0.99985422739603103</v>
      </c>
      <c r="J107" s="167" t="s">
        <v>17</v>
      </c>
      <c r="K107" s="167" t="s">
        <v>17</v>
      </c>
      <c r="L107" s="167" t="s">
        <v>2056</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
      <c r="B108" s="167" t="s">
        <v>3</v>
      </c>
      <c r="C108" s="167" t="s">
        <v>1028</v>
      </c>
      <c r="D108" s="167" t="s">
        <v>515</v>
      </c>
      <c r="E108" s="167" t="s">
        <v>505</v>
      </c>
      <c r="F108" s="167" t="s">
        <v>2067</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
      <c r="B109" s="167" t="s">
        <v>3</v>
      </c>
      <c r="C109" s="167" t="s">
        <v>1028</v>
      </c>
      <c r="D109" s="167" t="s">
        <v>515</v>
      </c>
      <c r="E109" s="167" t="s">
        <v>2065</v>
      </c>
      <c r="F109" s="167" t="s">
        <v>2067</v>
      </c>
      <c r="G109" s="167">
        <v>0.44908583278976999</v>
      </c>
      <c r="H109" s="167">
        <v>0.26862976122403998</v>
      </c>
      <c r="J109" s="167" t="s">
        <v>19</v>
      </c>
      <c r="K109" s="167" t="s">
        <v>19</v>
      </c>
      <c r="L109" s="167" t="s">
        <v>2056</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
      <c r="B110" s="167" t="s">
        <v>3</v>
      </c>
      <c r="C110" s="167" t="s">
        <v>1028</v>
      </c>
      <c r="D110" s="167" t="s">
        <v>515</v>
      </c>
      <c r="E110" s="167" t="s">
        <v>1878</v>
      </c>
      <c r="F110" s="167" t="s">
        <v>2067</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
      <c r="B111" s="167" t="s">
        <v>5</v>
      </c>
      <c r="C111" s="167" t="s">
        <v>1028</v>
      </c>
      <c r="D111" s="167" t="s">
        <v>2062</v>
      </c>
      <c r="E111" s="167" t="s">
        <v>497</v>
      </c>
      <c r="F111" s="167" t="s">
        <v>2063</v>
      </c>
      <c r="G111" s="167">
        <v>0.163579767718085</v>
      </c>
      <c r="H111" s="167">
        <v>0.28795521475715702</v>
      </c>
      <c r="J111" s="167" t="s">
        <v>22</v>
      </c>
      <c r="K111" s="167" t="s">
        <v>22</v>
      </c>
      <c r="L111" s="167" t="s">
        <v>2056</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
      <c r="B112" s="167" t="s">
        <v>5</v>
      </c>
      <c r="C112" s="167" t="s">
        <v>1028</v>
      </c>
      <c r="D112" s="167" t="s">
        <v>2062</v>
      </c>
      <c r="E112" s="167" t="s">
        <v>2064</v>
      </c>
      <c r="F112" s="167" t="s">
        <v>2063</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
      <c r="B113" s="167" t="s">
        <v>5</v>
      </c>
      <c r="C113" s="167" t="s">
        <v>1028</v>
      </c>
      <c r="D113" s="167" t="s">
        <v>2062</v>
      </c>
      <c r="E113" s="167" t="s">
        <v>505</v>
      </c>
      <c r="F113" s="167" t="s">
        <v>2063</v>
      </c>
      <c r="G113" s="167">
        <v>1</v>
      </c>
      <c r="H113" s="167">
        <v>1</v>
      </c>
      <c r="J113" s="167" t="s">
        <v>25</v>
      </c>
      <c r="K113" s="167" t="s">
        <v>25</v>
      </c>
      <c r="L113" s="167" t="s">
        <v>2056</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
      <c r="B114" s="167" t="s">
        <v>5</v>
      </c>
      <c r="C114" s="167" t="s">
        <v>1028</v>
      </c>
      <c r="D114" s="167" t="s">
        <v>2062</v>
      </c>
      <c r="E114" s="167" t="s">
        <v>2065</v>
      </c>
      <c r="F114" s="167" t="s">
        <v>2063</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
      <c r="B115" s="167" t="s">
        <v>5</v>
      </c>
      <c r="C115" s="167" t="s">
        <v>1028</v>
      </c>
      <c r="D115" s="167" t="s">
        <v>2062</v>
      </c>
      <c r="E115" s="167" t="s">
        <v>1878</v>
      </c>
      <c r="F115" s="167" t="s">
        <v>2063</v>
      </c>
      <c r="G115" s="167">
        <v>1</v>
      </c>
      <c r="H115" s="167">
        <v>1</v>
      </c>
      <c r="J115" s="167" t="s">
        <v>28</v>
      </c>
      <c r="K115" s="167" t="s">
        <v>28</v>
      </c>
      <c r="L115" s="167" t="s">
        <v>2056</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
      <c r="B116" s="167" t="s">
        <v>5</v>
      </c>
      <c r="C116" s="167" t="s">
        <v>1028</v>
      </c>
      <c r="D116" s="167" t="s">
        <v>2062</v>
      </c>
      <c r="E116" s="167" t="s">
        <v>497</v>
      </c>
      <c r="F116" s="167" t="s">
        <v>2066</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
      <c r="B117" s="167" t="s">
        <v>5</v>
      </c>
      <c r="C117" s="167" t="s">
        <v>1028</v>
      </c>
      <c r="D117" s="167" t="s">
        <v>2062</v>
      </c>
      <c r="E117" s="167" t="s">
        <v>2064</v>
      </c>
      <c r="F117" s="167" t="s">
        <v>2066</v>
      </c>
      <c r="G117" s="167">
        <v>1</v>
      </c>
      <c r="H117" s="167">
        <v>1</v>
      </c>
      <c r="J117" s="167" t="s">
        <v>30</v>
      </c>
      <c r="K117" s="167" t="s">
        <v>30</v>
      </c>
      <c r="L117" s="167" t="s">
        <v>2056</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
      <c r="B118" s="167" t="s">
        <v>5</v>
      </c>
      <c r="C118" s="167" t="s">
        <v>1028</v>
      </c>
      <c r="D118" s="167" t="s">
        <v>2062</v>
      </c>
      <c r="E118" s="167" t="s">
        <v>505</v>
      </c>
      <c r="F118" s="167" t="s">
        <v>2066</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
      <c r="B119" s="167" t="s">
        <v>5</v>
      </c>
      <c r="C119" s="167" t="s">
        <v>1028</v>
      </c>
      <c r="D119" s="167" t="s">
        <v>2062</v>
      </c>
      <c r="E119" s="167" t="s">
        <v>2065</v>
      </c>
      <c r="F119" s="167" t="s">
        <v>2066</v>
      </c>
      <c r="G119" s="167">
        <v>0.78230644320604803</v>
      </c>
      <c r="H119" s="167">
        <v>0.804056755069393</v>
      </c>
      <c r="J119" s="167" t="s">
        <v>33</v>
      </c>
      <c r="K119" s="167" t="s">
        <v>33</v>
      </c>
      <c r="L119" s="167" t="s">
        <v>2056</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
      <c r="B120" s="167" t="s">
        <v>5</v>
      </c>
      <c r="C120" s="167" t="s">
        <v>1028</v>
      </c>
      <c r="D120" s="167" t="s">
        <v>2062</v>
      </c>
      <c r="E120" s="167" t="s">
        <v>1878</v>
      </c>
      <c r="F120" s="167" t="s">
        <v>2066</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
      <c r="B121" s="167" t="s">
        <v>5</v>
      </c>
      <c r="C121" s="167" t="s">
        <v>1028</v>
      </c>
      <c r="D121" s="167" t="s">
        <v>515</v>
      </c>
      <c r="E121" s="167" t="s">
        <v>497</v>
      </c>
      <c r="F121" s="167" t="s">
        <v>2067</v>
      </c>
      <c r="G121" s="167">
        <v>8.1887857763477997E-2</v>
      </c>
      <c r="H121" s="167">
        <v>3.6271895481627202E-2</v>
      </c>
      <c r="J121" s="167" t="s">
        <v>36</v>
      </c>
      <c r="K121" s="167" t="s">
        <v>36</v>
      </c>
      <c r="L121" s="167" t="s">
        <v>2056</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
      <c r="B122" s="167" t="s">
        <v>5</v>
      </c>
      <c r="C122" s="167" t="s">
        <v>1028</v>
      </c>
      <c r="D122" s="167" t="s">
        <v>515</v>
      </c>
      <c r="E122" s="167" t="s">
        <v>2064</v>
      </c>
      <c r="F122" s="167" t="s">
        <v>2067</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
      <c r="B123" s="167" t="s">
        <v>5</v>
      </c>
      <c r="C123" s="167" t="s">
        <v>1028</v>
      </c>
      <c r="D123" s="167" t="s">
        <v>515</v>
      </c>
      <c r="E123" s="167" t="s">
        <v>505</v>
      </c>
      <c r="F123" s="167" t="s">
        <v>2067</v>
      </c>
      <c r="G123" s="167">
        <v>1</v>
      </c>
      <c r="H123" s="167">
        <v>1</v>
      </c>
      <c r="J123" s="167" t="s">
        <v>39</v>
      </c>
      <c r="K123" s="167" t="s">
        <v>39</v>
      </c>
      <c r="L123" s="167" t="s">
        <v>2056</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
      <c r="B124" s="167" t="s">
        <v>5</v>
      </c>
      <c r="C124" s="167" t="s">
        <v>1028</v>
      </c>
      <c r="D124" s="167" t="s">
        <v>515</v>
      </c>
      <c r="E124" s="167" t="s">
        <v>2065</v>
      </c>
      <c r="F124" s="167" t="s">
        <v>2067</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
      <c r="B125" s="167" t="s">
        <v>5</v>
      </c>
      <c r="C125" s="167" t="s">
        <v>1028</v>
      </c>
      <c r="D125" s="167" t="s">
        <v>515</v>
      </c>
      <c r="E125" s="167" t="s">
        <v>1878</v>
      </c>
      <c r="F125" s="167" t="s">
        <v>2067</v>
      </c>
      <c r="G125" s="167">
        <v>0.68581963010232505</v>
      </c>
      <c r="H125" s="167">
        <v>0.84369397132716795</v>
      </c>
      <c r="J125" s="167" t="s">
        <v>41</v>
      </c>
      <c r="K125" s="167" t="s">
        <v>41</v>
      </c>
      <c r="L125" s="167" t="s">
        <v>2056</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
      <c r="B126" s="167" t="s">
        <v>8</v>
      </c>
      <c r="C126" s="167" t="s">
        <v>1028</v>
      </c>
      <c r="D126" s="167" t="s">
        <v>2062</v>
      </c>
      <c r="E126" s="167" t="s">
        <v>497</v>
      </c>
      <c r="F126" s="167" t="s">
        <v>2063</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
      <c r="B127" s="167" t="s">
        <v>8</v>
      </c>
      <c r="C127" s="167" t="s">
        <v>1028</v>
      </c>
      <c r="D127" s="167" t="s">
        <v>2062</v>
      </c>
      <c r="E127" s="167" t="s">
        <v>2064</v>
      </c>
      <c r="F127" s="167" t="s">
        <v>2063</v>
      </c>
      <c r="G127" s="167">
        <v>0.99972747176746102</v>
      </c>
      <c r="H127" s="167">
        <v>0.99968961585000404</v>
      </c>
      <c r="J127" s="167" t="s">
        <v>44</v>
      </c>
      <c r="K127" s="167" t="s">
        <v>44</v>
      </c>
      <c r="L127" s="167" t="s">
        <v>2056</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
      <c r="B128" s="167" t="s">
        <v>8</v>
      </c>
      <c r="C128" s="167" t="s">
        <v>1028</v>
      </c>
      <c r="D128" s="167" t="s">
        <v>2062</v>
      </c>
      <c r="E128" s="167" t="s">
        <v>505</v>
      </c>
      <c r="F128" s="167" t="s">
        <v>2063</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
      <c r="A129" s="94"/>
      <c r="B129" s="167" t="s">
        <v>8</v>
      </c>
      <c r="C129" s="167" t="s">
        <v>1028</v>
      </c>
      <c r="D129" s="167" t="s">
        <v>2062</v>
      </c>
      <c r="E129" s="167" t="s">
        <v>2065</v>
      </c>
      <c r="F129" s="167" t="s">
        <v>2063</v>
      </c>
      <c r="G129" s="167">
        <v>0.322640956272359</v>
      </c>
      <c r="H129" s="167">
        <v>0.39079126217530002</v>
      </c>
      <c r="J129" s="167" t="s">
        <v>47</v>
      </c>
      <c r="K129" s="167" t="s">
        <v>47</v>
      </c>
      <c r="L129" s="167" t="s">
        <v>2056</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
      <c r="A130" s="94"/>
      <c r="B130" s="167" t="s">
        <v>8</v>
      </c>
      <c r="C130" s="167" t="s">
        <v>1028</v>
      </c>
      <c r="D130" s="167" t="s">
        <v>2062</v>
      </c>
      <c r="E130" s="167" t="s">
        <v>1878</v>
      </c>
      <c r="F130" s="167" t="s">
        <v>2063</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
      <c r="A131" s="94"/>
      <c r="B131" s="167" t="s">
        <v>8</v>
      </c>
      <c r="C131" s="167" t="s">
        <v>1028</v>
      </c>
      <c r="D131" s="167" t="s">
        <v>2062</v>
      </c>
      <c r="E131" s="167" t="s">
        <v>497</v>
      </c>
      <c r="F131" s="167" t="s">
        <v>2066</v>
      </c>
      <c r="G131" s="167">
        <v>3.0752265786294801E-2</v>
      </c>
      <c r="H131" s="167">
        <v>6.7755972695367594E-2</v>
      </c>
      <c r="J131" s="167" t="s">
        <v>50</v>
      </c>
      <c r="K131" s="167" t="s">
        <v>50</v>
      </c>
      <c r="L131" s="167" t="s">
        <v>2056</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
      <c r="A132" s="94"/>
      <c r="B132" s="167" t="s">
        <v>8</v>
      </c>
      <c r="C132" s="167" t="s">
        <v>1028</v>
      </c>
      <c r="D132" s="167" t="s">
        <v>2062</v>
      </c>
      <c r="E132" s="167" t="s">
        <v>2064</v>
      </c>
      <c r="F132" s="167" t="s">
        <v>2066</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
      <c r="A133" s="94"/>
      <c r="B133" s="167" t="s">
        <v>8</v>
      </c>
      <c r="C133" s="167" t="s">
        <v>1028</v>
      </c>
      <c r="D133" s="167" t="s">
        <v>2062</v>
      </c>
      <c r="E133" s="167" t="s">
        <v>505</v>
      </c>
      <c r="F133" s="167" t="s">
        <v>2066</v>
      </c>
      <c r="G133" s="167">
        <v>1</v>
      </c>
      <c r="H133" s="167">
        <v>1</v>
      </c>
      <c r="J133" s="167" t="s">
        <v>53</v>
      </c>
      <c r="K133" s="167" t="s">
        <v>53</v>
      </c>
      <c r="L133" s="167" t="s">
        <v>2056</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
      <c r="A134" s="94"/>
      <c r="B134" s="167" t="s">
        <v>8</v>
      </c>
      <c r="C134" s="167" t="s">
        <v>1028</v>
      </c>
      <c r="D134" s="167" t="s">
        <v>2062</v>
      </c>
      <c r="E134" s="167" t="s">
        <v>2065</v>
      </c>
      <c r="F134" s="167" t="s">
        <v>2066</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
      <c r="A135" s="94"/>
      <c r="B135" s="167" t="s">
        <v>8</v>
      </c>
      <c r="C135" s="167" t="s">
        <v>1028</v>
      </c>
      <c r="D135" s="167" t="s">
        <v>2062</v>
      </c>
      <c r="E135" s="167" t="s">
        <v>1878</v>
      </c>
      <c r="F135" s="167" t="s">
        <v>2066</v>
      </c>
      <c r="G135" s="167">
        <v>1</v>
      </c>
      <c r="H135" s="167">
        <v>1</v>
      </c>
      <c r="J135" s="167" t="s">
        <v>55</v>
      </c>
      <c r="K135" s="167" t="s">
        <v>55</v>
      </c>
      <c r="L135" s="167" t="s">
        <v>2056</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
      <c r="A136" s="94"/>
      <c r="B136" s="167" t="s">
        <v>8</v>
      </c>
      <c r="C136" s="167" t="s">
        <v>1028</v>
      </c>
      <c r="D136" s="167" t="s">
        <v>515</v>
      </c>
      <c r="E136" s="167" t="s">
        <v>497</v>
      </c>
      <c r="F136" s="167" t="s">
        <v>2067</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
      <c r="A137" s="94"/>
      <c r="B137" s="167" t="s">
        <v>8</v>
      </c>
      <c r="C137" s="167" t="s">
        <v>1028</v>
      </c>
      <c r="D137" s="167" t="s">
        <v>515</v>
      </c>
      <c r="E137" s="167" t="s">
        <v>2064</v>
      </c>
      <c r="F137" s="167" t="s">
        <v>2067</v>
      </c>
      <c r="G137" s="167">
        <v>0.999666313480437</v>
      </c>
      <c r="H137" s="167">
        <v>0.99965017930966604</v>
      </c>
      <c r="J137" s="167" t="s">
        <v>58</v>
      </c>
      <c r="K137" s="167" t="s">
        <v>58</v>
      </c>
      <c r="L137" s="167" t="s">
        <v>2056</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
      <c r="A138" s="94"/>
      <c r="B138" s="167" t="s">
        <v>8</v>
      </c>
      <c r="C138" s="167" t="s">
        <v>1028</v>
      </c>
      <c r="D138" s="167" t="s">
        <v>515</v>
      </c>
      <c r="E138" s="167" t="s">
        <v>505</v>
      </c>
      <c r="F138" s="167" t="s">
        <v>2067</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
      <c r="A139" s="94"/>
      <c r="B139" s="167" t="s">
        <v>8</v>
      </c>
      <c r="C139" s="167" t="s">
        <v>1028</v>
      </c>
      <c r="D139" s="167" t="s">
        <v>515</v>
      </c>
      <c r="E139" s="167" t="s">
        <v>2065</v>
      </c>
      <c r="F139" s="167" t="s">
        <v>2067</v>
      </c>
      <c r="G139" s="167">
        <v>0.24949287458917099</v>
      </c>
      <c r="H139" s="167">
        <v>0.14847776214359501</v>
      </c>
      <c r="J139" s="167" t="s">
        <v>61</v>
      </c>
      <c r="K139" s="167" t="s">
        <v>61</v>
      </c>
      <c r="L139" s="167" t="s">
        <v>2056</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
      <c r="A140" s="94"/>
      <c r="B140" s="167" t="s">
        <v>8</v>
      </c>
      <c r="C140" s="167" t="s">
        <v>1028</v>
      </c>
      <c r="D140" s="167" t="s">
        <v>515</v>
      </c>
      <c r="E140" s="167" t="s">
        <v>1878</v>
      </c>
      <c r="F140" s="167" t="s">
        <v>2067</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
      <c r="A141" s="94"/>
      <c r="B141" s="167" t="s">
        <v>11</v>
      </c>
      <c r="C141" s="167" t="s">
        <v>1028</v>
      </c>
      <c r="D141" s="167" t="s">
        <v>2062</v>
      </c>
      <c r="E141" s="167" t="s">
        <v>497</v>
      </c>
      <c r="F141" s="167" t="s">
        <v>2063</v>
      </c>
      <c r="G141" s="167">
        <v>6.5953928091628505E-2</v>
      </c>
      <c r="H141" s="167">
        <v>8.5217338913260804E-2</v>
      </c>
      <c r="J141" s="167" t="s">
        <v>64</v>
      </c>
      <c r="K141" s="167" t="s">
        <v>64</v>
      </c>
      <c r="L141" s="167" t="s">
        <v>2056</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
      <c r="A142" s="94"/>
      <c r="B142" s="167" t="s">
        <v>11</v>
      </c>
      <c r="C142" s="167" t="s">
        <v>1028</v>
      </c>
      <c r="D142" s="167" t="s">
        <v>2062</v>
      </c>
      <c r="E142" s="167" t="s">
        <v>2064</v>
      </c>
      <c r="F142" s="167" t="s">
        <v>2063</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
      <c r="A143" s="94"/>
      <c r="B143" s="167" t="s">
        <v>11</v>
      </c>
      <c r="C143" s="167" t="s">
        <v>1028</v>
      </c>
      <c r="D143" s="167" t="s">
        <v>2062</v>
      </c>
      <c r="E143" s="167" t="s">
        <v>505</v>
      </c>
      <c r="F143" s="167" t="s">
        <v>2063</v>
      </c>
      <c r="G143" s="167">
        <v>1</v>
      </c>
      <c r="H143" s="167">
        <v>1</v>
      </c>
      <c r="J143" s="167" t="s">
        <v>67</v>
      </c>
      <c r="K143" s="167" t="s">
        <v>67</v>
      </c>
      <c r="L143" s="167" t="s">
        <v>2056</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
      <c r="A144" s="94"/>
      <c r="B144" s="167" t="s">
        <v>11</v>
      </c>
      <c r="C144" s="167" t="s">
        <v>1028</v>
      </c>
      <c r="D144" s="167" t="s">
        <v>2062</v>
      </c>
      <c r="E144" s="167" t="s">
        <v>2065</v>
      </c>
      <c r="F144" s="167" t="s">
        <v>2063</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
      <c r="A145" s="94"/>
      <c r="B145" s="167" t="s">
        <v>11</v>
      </c>
      <c r="C145" s="167" t="s">
        <v>1028</v>
      </c>
      <c r="D145" s="167" t="s">
        <v>2062</v>
      </c>
      <c r="E145" s="167" t="s">
        <v>1878</v>
      </c>
      <c r="F145" s="167" t="s">
        <v>2063</v>
      </c>
      <c r="G145" s="167">
        <v>1</v>
      </c>
      <c r="H145" s="167">
        <v>1</v>
      </c>
      <c r="J145" s="167" t="s">
        <v>70</v>
      </c>
      <c r="K145" s="167" t="s">
        <v>70</v>
      </c>
      <c r="L145" s="167" t="s">
        <v>2056</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
      <c r="A146" s="94"/>
      <c r="B146" s="167" t="s">
        <v>11</v>
      </c>
      <c r="C146" s="167" t="s">
        <v>1028</v>
      </c>
      <c r="D146" s="167" t="s">
        <v>2062</v>
      </c>
      <c r="E146" s="167" t="s">
        <v>497</v>
      </c>
      <c r="F146" s="167" t="s">
        <v>2066</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
      <c r="A147" s="94"/>
      <c r="B147" s="167" t="s">
        <v>11</v>
      </c>
      <c r="C147" s="167" t="s">
        <v>1028</v>
      </c>
      <c r="D147" s="167" t="s">
        <v>2062</v>
      </c>
      <c r="E147" s="167" t="s">
        <v>2064</v>
      </c>
      <c r="F147" s="167" t="s">
        <v>2066</v>
      </c>
      <c r="G147" s="167">
        <v>0.99998751787595197</v>
      </c>
      <c r="H147" s="167">
        <v>0.99996350359678599</v>
      </c>
      <c r="J147" s="167" t="s">
        <v>73</v>
      </c>
      <c r="K147" s="167" t="s">
        <v>73</v>
      </c>
      <c r="L147" s="167" t="s">
        <v>2056</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
      <c r="A148" s="94"/>
      <c r="B148" s="167" t="s">
        <v>11</v>
      </c>
      <c r="C148" s="167" t="s">
        <v>1028</v>
      </c>
      <c r="D148" s="167" t="s">
        <v>2062</v>
      </c>
      <c r="E148" s="167" t="s">
        <v>505</v>
      </c>
      <c r="F148" s="167" t="s">
        <v>2066</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
      <c r="A149" s="94"/>
      <c r="B149" s="167" t="s">
        <v>11</v>
      </c>
      <c r="C149" s="167" t="s">
        <v>1028</v>
      </c>
      <c r="D149" s="167" t="s">
        <v>2062</v>
      </c>
      <c r="E149" s="167" t="s">
        <v>2065</v>
      </c>
      <c r="F149" s="167" t="s">
        <v>2066</v>
      </c>
      <c r="G149" s="167">
        <v>0.46000051524485103</v>
      </c>
      <c r="H149" s="167">
        <v>0.32038330120049202</v>
      </c>
      <c r="J149" s="167" t="s">
        <v>75</v>
      </c>
      <c r="K149" s="167" t="s">
        <v>75</v>
      </c>
      <c r="L149" s="167" t="s">
        <v>2056</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
      <c r="A150" s="94"/>
      <c r="B150" s="167" t="s">
        <v>11</v>
      </c>
      <c r="C150" s="167" t="s">
        <v>1028</v>
      </c>
      <c r="D150" s="167" t="s">
        <v>2062</v>
      </c>
      <c r="E150" s="167" t="s">
        <v>1878</v>
      </c>
      <c r="F150" s="167" t="s">
        <v>2066</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
      <c r="A151" s="94"/>
      <c r="B151" s="167" t="s">
        <v>11</v>
      </c>
      <c r="C151" s="167" t="s">
        <v>1028</v>
      </c>
      <c r="D151" s="167" t="s">
        <v>515</v>
      </c>
      <c r="E151" s="167" t="s">
        <v>497</v>
      </c>
      <c r="F151" s="167" t="s">
        <v>2067</v>
      </c>
      <c r="G151" s="167">
        <v>9.1294579645895997E-3</v>
      </c>
      <c r="H151" s="167">
        <v>1.11763762426004E-2</v>
      </c>
      <c r="J151" s="167" t="s">
        <v>78</v>
      </c>
      <c r="K151" s="167" t="s">
        <v>78</v>
      </c>
      <c r="L151" s="167" t="s">
        <v>2056</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
      <c r="A152" s="94"/>
      <c r="B152" s="167" t="s">
        <v>11</v>
      </c>
      <c r="C152" s="167" t="s">
        <v>1028</v>
      </c>
      <c r="D152" s="167" t="s">
        <v>515</v>
      </c>
      <c r="E152" s="167" t="s">
        <v>2064</v>
      </c>
      <c r="F152" s="167" t="s">
        <v>2067</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
      <c r="A153" s="94"/>
      <c r="B153" s="167" t="s">
        <v>11</v>
      </c>
      <c r="C153" s="167" t="s">
        <v>1028</v>
      </c>
      <c r="D153" s="167" t="s">
        <v>515</v>
      </c>
      <c r="E153" s="167" t="s">
        <v>505</v>
      </c>
      <c r="F153" s="167" t="s">
        <v>2067</v>
      </c>
      <c r="G153" s="167">
        <v>1</v>
      </c>
      <c r="H153" s="167">
        <v>1</v>
      </c>
      <c r="J153" s="167" t="s">
        <v>81</v>
      </c>
      <c r="K153" s="167" t="s">
        <v>81</v>
      </c>
      <c r="L153" s="167" t="s">
        <v>2056</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
      <c r="A154" s="94"/>
      <c r="B154" s="167" t="s">
        <v>11</v>
      </c>
      <c r="C154" s="167" t="s">
        <v>1028</v>
      </c>
      <c r="D154" s="167" t="s">
        <v>515</v>
      </c>
      <c r="E154" s="167" t="s">
        <v>2065</v>
      </c>
      <c r="F154" s="167" t="s">
        <v>2067</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
      <c r="A155" s="94"/>
      <c r="B155" s="167" t="s">
        <v>11</v>
      </c>
      <c r="C155" s="167" t="s">
        <v>1028</v>
      </c>
      <c r="D155" s="167" t="s">
        <v>515</v>
      </c>
      <c r="E155" s="167" t="s">
        <v>1878</v>
      </c>
      <c r="F155" s="167" t="s">
        <v>2067</v>
      </c>
      <c r="G155" s="167">
        <v>0.60648960928898998</v>
      </c>
      <c r="H155" s="167">
        <v>0.80599250832125902</v>
      </c>
      <c r="J155" s="167" t="s">
        <v>84</v>
      </c>
      <c r="K155" s="167" t="s">
        <v>84</v>
      </c>
      <c r="L155" s="167" t="s">
        <v>2056</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
      <c r="A156" s="94"/>
      <c r="B156" s="167" t="s">
        <v>14</v>
      </c>
      <c r="C156" s="167" t="s">
        <v>1028</v>
      </c>
      <c r="D156" s="167" t="s">
        <v>2062</v>
      </c>
      <c r="E156" s="167" t="s">
        <v>497</v>
      </c>
      <c r="F156" s="167" t="s">
        <v>2063</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
      <c r="A157" s="94"/>
      <c r="B157" s="167" t="s">
        <v>14</v>
      </c>
      <c r="C157" s="167" t="s">
        <v>1028</v>
      </c>
      <c r="D157" s="167" t="s">
        <v>2062</v>
      </c>
      <c r="E157" s="167" t="s">
        <v>2064</v>
      </c>
      <c r="F157" s="167" t="s">
        <v>2063</v>
      </c>
      <c r="G157" s="167">
        <v>0.99998739279698501</v>
      </c>
      <c r="H157" s="167">
        <v>0.99999087624026395</v>
      </c>
      <c r="J157" s="167" t="s">
        <v>86</v>
      </c>
      <c r="K157" s="167" t="s">
        <v>86</v>
      </c>
      <c r="L157" s="167" t="s">
        <v>2056</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
      <c r="A158" s="94"/>
      <c r="B158" s="167" t="s">
        <v>14</v>
      </c>
      <c r="C158" s="167" t="s">
        <v>1028</v>
      </c>
      <c r="D158" s="167" t="s">
        <v>2062</v>
      </c>
      <c r="E158" s="167" t="s">
        <v>505</v>
      </c>
      <c r="F158" s="167" t="s">
        <v>2063</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
      <c r="A159" s="94"/>
      <c r="B159" s="167" t="s">
        <v>14</v>
      </c>
      <c r="C159" s="167" t="s">
        <v>1028</v>
      </c>
      <c r="D159" s="167" t="s">
        <v>2062</v>
      </c>
      <c r="E159" s="167" t="s">
        <v>2065</v>
      </c>
      <c r="F159" s="167" t="s">
        <v>2063</v>
      </c>
      <c r="G159" s="167">
        <v>0.47406947630970903</v>
      </c>
      <c r="H159" s="167">
        <v>0.55897330362326403</v>
      </c>
      <c r="J159" s="167" t="s">
        <v>89</v>
      </c>
      <c r="K159" s="167" t="s">
        <v>89</v>
      </c>
      <c r="L159" s="167" t="s">
        <v>2056</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
      <c r="A160" s="94"/>
      <c r="B160" s="167" t="s">
        <v>14</v>
      </c>
      <c r="C160" s="167" t="s">
        <v>1028</v>
      </c>
      <c r="D160" s="167" t="s">
        <v>2062</v>
      </c>
      <c r="E160" s="167" t="s">
        <v>1878</v>
      </c>
      <c r="F160" s="167" t="s">
        <v>2063</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
      <c r="A161" s="94"/>
      <c r="B161" s="167" t="s">
        <v>14</v>
      </c>
      <c r="C161" s="167" t="s">
        <v>1028</v>
      </c>
      <c r="D161" s="167" t="s">
        <v>2062</v>
      </c>
      <c r="E161" s="167" t="s">
        <v>497</v>
      </c>
      <c r="F161" s="167" t="s">
        <v>2066</v>
      </c>
      <c r="G161" s="167">
        <v>5.4445833781760399E-2</v>
      </c>
      <c r="H161" s="167">
        <v>0.121918465764992</v>
      </c>
      <c r="J161" s="167" t="s">
        <v>92</v>
      </c>
      <c r="K161" s="167" t="s">
        <v>92</v>
      </c>
      <c r="L161" s="167" t="s">
        <v>2056</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
      <c r="A162" s="94"/>
      <c r="B162" s="167" t="s">
        <v>14</v>
      </c>
      <c r="C162" s="167" t="s">
        <v>1028</v>
      </c>
      <c r="D162" s="167" t="s">
        <v>2062</v>
      </c>
      <c r="E162" s="167" t="s">
        <v>2064</v>
      </c>
      <c r="F162" s="167" t="s">
        <v>2066</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
      <c r="B163" s="167" t="s">
        <v>14</v>
      </c>
      <c r="C163" s="167" t="s">
        <v>1028</v>
      </c>
      <c r="D163" s="167" t="s">
        <v>2062</v>
      </c>
      <c r="E163" s="167" t="s">
        <v>505</v>
      </c>
      <c r="F163" s="167" t="s">
        <v>2066</v>
      </c>
      <c r="G163" s="167">
        <v>1</v>
      </c>
      <c r="H163" s="167">
        <v>1</v>
      </c>
      <c r="J163" s="167" t="s">
        <v>95</v>
      </c>
      <c r="K163" s="167" t="s">
        <v>95</v>
      </c>
      <c r="L163" s="167" t="s">
        <v>2056</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
      <c r="B164" s="167" t="s">
        <v>14</v>
      </c>
      <c r="C164" s="167" t="s">
        <v>1028</v>
      </c>
      <c r="D164" s="167" t="s">
        <v>2062</v>
      </c>
      <c r="E164" s="167" t="s">
        <v>2065</v>
      </c>
      <c r="F164" s="167" t="s">
        <v>2066</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
      <c r="B165" s="167" t="s">
        <v>14</v>
      </c>
      <c r="C165" s="167" t="s">
        <v>1028</v>
      </c>
      <c r="D165" s="167" t="s">
        <v>2062</v>
      </c>
      <c r="E165" s="167" t="s">
        <v>1878</v>
      </c>
      <c r="F165" s="167" t="s">
        <v>2066</v>
      </c>
      <c r="G165" s="167">
        <v>1</v>
      </c>
      <c r="H165" s="167">
        <v>1</v>
      </c>
      <c r="J165" s="167" t="s">
        <v>97</v>
      </c>
      <c r="K165" s="167" t="s">
        <v>97</v>
      </c>
      <c r="L165" s="167" t="s">
        <v>2056</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
      <c r="B166" s="167" t="s">
        <v>14</v>
      </c>
      <c r="C166" s="167" t="s">
        <v>1028</v>
      </c>
      <c r="D166" s="167" t="s">
        <v>515</v>
      </c>
      <c r="E166" s="167" t="s">
        <v>497</v>
      </c>
      <c r="F166" s="167" t="s">
        <v>2067</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
      <c r="B167" s="167" t="s">
        <v>14</v>
      </c>
      <c r="C167" s="167" t="s">
        <v>1028</v>
      </c>
      <c r="D167" s="167" t="s">
        <v>515</v>
      </c>
      <c r="E167" s="167" t="s">
        <v>2064</v>
      </c>
      <c r="F167" s="167" t="s">
        <v>2067</v>
      </c>
      <c r="G167" s="167">
        <v>0.99983048927499396</v>
      </c>
      <c r="H167" s="167">
        <v>0.99994534372121402</v>
      </c>
      <c r="J167" s="167" t="s">
        <v>100</v>
      </c>
      <c r="K167" s="167" t="s">
        <v>100</v>
      </c>
      <c r="L167" s="167" t="s">
        <v>2056</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
      <c r="B168" s="167" t="s">
        <v>14</v>
      </c>
      <c r="C168" s="167" t="s">
        <v>1028</v>
      </c>
      <c r="D168" s="167" t="s">
        <v>515</v>
      </c>
      <c r="E168" s="167" t="s">
        <v>505</v>
      </c>
      <c r="F168" s="167" t="s">
        <v>2067</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
      <c r="B169" s="167" t="s">
        <v>14</v>
      </c>
      <c r="C169" s="167" t="s">
        <v>1028</v>
      </c>
      <c r="D169" s="167" t="s">
        <v>515</v>
      </c>
      <c r="E169" s="167" t="s">
        <v>2065</v>
      </c>
      <c r="F169" s="167" t="s">
        <v>2067</v>
      </c>
      <c r="G169" s="167">
        <v>0.33236832504477798</v>
      </c>
      <c r="H169" s="167">
        <v>0.18899889226609701</v>
      </c>
      <c r="J169" s="167" t="s">
        <v>103</v>
      </c>
      <c r="K169" s="167" t="s">
        <v>103</v>
      </c>
      <c r="L169" s="167" t="s">
        <v>2056</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
      <c r="B170" s="167" t="s">
        <v>14</v>
      </c>
      <c r="C170" s="167" t="s">
        <v>1028</v>
      </c>
      <c r="D170" s="167" t="s">
        <v>515</v>
      </c>
      <c r="E170" s="167" t="s">
        <v>1878</v>
      </c>
      <c r="F170" s="167" t="s">
        <v>2067</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
      <c r="B171" s="167" t="s">
        <v>17</v>
      </c>
      <c r="C171" s="167" t="s">
        <v>1028</v>
      </c>
      <c r="D171" s="167" t="s">
        <v>2062</v>
      </c>
      <c r="E171" s="167" t="s">
        <v>497</v>
      </c>
      <c r="F171" s="167" t="s">
        <v>2063</v>
      </c>
      <c r="G171" s="167">
        <v>7.9945498314140107E-2</v>
      </c>
      <c r="H171" s="167">
        <v>0.12140553844248</v>
      </c>
      <c r="J171" s="167" t="s">
        <v>106</v>
      </c>
      <c r="K171" s="167" t="s">
        <v>106</v>
      </c>
      <c r="L171" s="167" t="s">
        <v>2056</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
      <c r="B172" s="167" t="s">
        <v>17</v>
      </c>
      <c r="C172" s="167" t="s">
        <v>1028</v>
      </c>
      <c r="D172" s="167" t="s">
        <v>2062</v>
      </c>
      <c r="E172" s="167" t="s">
        <v>2064</v>
      </c>
      <c r="F172" s="167" t="s">
        <v>2063</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
      <c r="B173" s="167" t="s">
        <v>17</v>
      </c>
      <c r="C173" s="167" t="s">
        <v>1028</v>
      </c>
      <c r="D173" s="167" t="s">
        <v>2062</v>
      </c>
      <c r="E173" s="167" t="s">
        <v>505</v>
      </c>
      <c r="F173" s="167" t="s">
        <v>2063</v>
      </c>
      <c r="G173" s="167">
        <v>1</v>
      </c>
      <c r="H173" s="167">
        <v>1</v>
      </c>
      <c r="J173" s="167" t="s">
        <v>108</v>
      </c>
      <c r="K173" s="167" t="s">
        <v>108</v>
      </c>
      <c r="L173" s="167" t="s">
        <v>2056</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
      <c r="B174" s="167" t="s">
        <v>17</v>
      </c>
      <c r="C174" s="167" t="s">
        <v>1028</v>
      </c>
      <c r="D174" s="167" t="s">
        <v>2062</v>
      </c>
      <c r="E174" s="167" t="s">
        <v>2065</v>
      </c>
      <c r="F174" s="167" t="s">
        <v>2063</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
      <c r="B175" s="167" t="s">
        <v>17</v>
      </c>
      <c r="C175" s="167" t="s">
        <v>1028</v>
      </c>
      <c r="D175" s="167" t="s">
        <v>2062</v>
      </c>
      <c r="E175" s="167" t="s">
        <v>1878</v>
      </c>
      <c r="F175" s="167" t="s">
        <v>2063</v>
      </c>
      <c r="G175" s="167">
        <v>1</v>
      </c>
      <c r="H175" s="167">
        <v>1</v>
      </c>
      <c r="J175" s="167" t="s">
        <v>111</v>
      </c>
      <c r="K175" s="167" t="s">
        <v>111</v>
      </c>
      <c r="L175" s="167" t="s">
        <v>2056</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
      <c r="B176" s="167" t="s">
        <v>17</v>
      </c>
      <c r="C176" s="167" t="s">
        <v>1028</v>
      </c>
      <c r="D176" s="167" t="s">
        <v>2062</v>
      </c>
      <c r="E176" s="167" t="s">
        <v>497</v>
      </c>
      <c r="F176" s="167" t="s">
        <v>2066</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
      <c r="B177" s="167" t="s">
        <v>17</v>
      </c>
      <c r="C177" s="167" t="s">
        <v>1028</v>
      </c>
      <c r="D177" s="167" t="s">
        <v>2062</v>
      </c>
      <c r="E177" s="167" t="s">
        <v>2064</v>
      </c>
      <c r="F177" s="167" t="s">
        <v>2066</v>
      </c>
      <c r="G177" s="167">
        <v>0.99995481746739601</v>
      </c>
      <c r="H177" s="167">
        <v>0.99994292638332605</v>
      </c>
      <c r="J177" s="167" t="s">
        <v>114</v>
      </c>
      <c r="K177" s="167" t="s">
        <v>114</v>
      </c>
      <c r="L177" s="167" t="s">
        <v>2056</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
      <c r="B178" s="167" t="s">
        <v>17</v>
      </c>
      <c r="C178" s="167" t="s">
        <v>1028</v>
      </c>
      <c r="D178" s="167" t="s">
        <v>2062</v>
      </c>
      <c r="E178" s="167" t="s">
        <v>505</v>
      </c>
      <c r="F178" s="167" t="s">
        <v>2066</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
      <c r="B179" s="167" t="s">
        <v>17</v>
      </c>
      <c r="C179" s="167" t="s">
        <v>1028</v>
      </c>
      <c r="D179" s="167" t="s">
        <v>2062</v>
      </c>
      <c r="E179" s="167" t="s">
        <v>2065</v>
      </c>
      <c r="F179" s="167" t="s">
        <v>2066</v>
      </c>
      <c r="G179" s="167">
        <v>0.74231481615444395</v>
      </c>
      <c r="H179" s="167">
        <v>0.77495081246300901</v>
      </c>
      <c r="J179" s="167" t="s">
        <v>117</v>
      </c>
      <c r="K179" s="167" t="s">
        <v>117</v>
      </c>
      <c r="L179" s="167" t="s">
        <v>2056</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
      <c r="B180" s="167" t="s">
        <v>17</v>
      </c>
      <c r="C180" s="167" t="s">
        <v>1028</v>
      </c>
      <c r="D180" s="167" t="s">
        <v>2062</v>
      </c>
      <c r="E180" s="167" t="s">
        <v>1878</v>
      </c>
      <c r="F180" s="167" t="s">
        <v>2066</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
      <c r="B181" s="167" t="s">
        <v>17</v>
      </c>
      <c r="C181" s="167" t="s">
        <v>1028</v>
      </c>
      <c r="D181" s="167" t="s">
        <v>515</v>
      </c>
      <c r="E181" s="167" t="s">
        <v>497</v>
      </c>
      <c r="F181" s="167" t="s">
        <v>2067</v>
      </c>
      <c r="G181" s="167">
        <v>7.4252061025569301E-3</v>
      </c>
      <c r="H181" s="167">
        <v>5.8481200188358401E-3</v>
      </c>
      <c r="J181" s="167" t="s">
        <v>119</v>
      </c>
      <c r="K181" s="167" t="s">
        <v>119</v>
      </c>
      <c r="L181" s="167" t="s">
        <v>2056</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
      <c r="B182" s="167" t="s">
        <v>17</v>
      </c>
      <c r="C182" s="167" t="s">
        <v>1028</v>
      </c>
      <c r="D182" s="167" t="s">
        <v>515</v>
      </c>
      <c r="E182" s="167" t="s">
        <v>2064</v>
      </c>
      <c r="F182" s="167" t="s">
        <v>2067</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
      <c r="B183" s="167" t="s">
        <v>17</v>
      </c>
      <c r="C183" s="167" t="s">
        <v>1028</v>
      </c>
      <c r="D183" s="167" t="s">
        <v>515</v>
      </c>
      <c r="E183" s="167" t="s">
        <v>505</v>
      </c>
      <c r="F183" s="167" t="s">
        <v>2067</v>
      </c>
      <c r="G183" s="167">
        <v>1</v>
      </c>
      <c r="H183" s="167">
        <v>1</v>
      </c>
      <c r="J183" s="167" t="s">
        <v>122</v>
      </c>
      <c r="K183" s="167" t="s">
        <v>122</v>
      </c>
      <c r="L183" s="167" t="s">
        <v>2056</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
      <c r="B184" s="167" t="s">
        <v>17</v>
      </c>
      <c r="C184" s="167" t="s">
        <v>1028</v>
      </c>
      <c r="D184" s="167" t="s">
        <v>515</v>
      </c>
      <c r="E184" s="167" t="s">
        <v>2065</v>
      </c>
      <c r="F184" s="167" t="s">
        <v>2067</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
      <c r="B185" s="167" t="s">
        <v>17</v>
      </c>
      <c r="C185" s="167" t="s">
        <v>1028</v>
      </c>
      <c r="D185" s="167" t="s">
        <v>515</v>
      </c>
      <c r="E185" s="167" t="s">
        <v>1878</v>
      </c>
      <c r="F185" s="167" t="s">
        <v>2067</v>
      </c>
      <c r="G185" s="167">
        <v>0.75874018616855499</v>
      </c>
      <c r="H185" s="167">
        <v>0.87014525641129703</v>
      </c>
      <c r="J185" s="167" t="s">
        <v>125</v>
      </c>
      <c r="K185" s="167" t="s">
        <v>125</v>
      </c>
      <c r="L185" s="167" t="s">
        <v>2056</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
      <c r="B186" s="167" t="s">
        <v>19</v>
      </c>
      <c r="C186" s="167" t="s">
        <v>1028</v>
      </c>
      <c r="D186" s="167" t="s">
        <v>2062</v>
      </c>
      <c r="E186" s="167" t="s">
        <v>497</v>
      </c>
      <c r="F186" s="167" t="s">
        <v>2063</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
      <c r="B187" s="167" t="s">
        <v>19</v>
      </c>
      <c r="C187" s="167" t="s">
        <v>1028</v>
      </c>
      <c r="D187" s="167" t="s">
        <v>2062</v>
      </c>
      <c r="E187" s="167" t="s">
        <v>2064</v>
      </c>
      <c r="F187" s="167" t="s">
        <v>2063</v>
      </c>
      <c r="G187" s="167">
        <v>0.99999999998971201</v>
      </c>
      <c r="H187" s="167">
        <v>0.99999999999506395</v>
      </c>
      <c r="J187" s="167" t="s">
        <v>128</v>
      </c>
      <c r="K187" s="167" t="s">
        <v>128</v>
      </c>
      <c r="L187" s="167" t="s">
        <v>2056</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
      <c r="B188" s="167" t="s">
        <v>19</v>
      </c>
      <c r="C188" s="167" t="s">
        <v>1028</v>
      </c>
      <c r="D188" s="167" t="s">
        <v>2062</v>
      </c>
      <c r="E188" s="167" t="s">
        <v>505</v>
      </c>
      <c r="F188" s="167" t="s">
        <v>2063</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
      <c r="B189" s="167" t="s">
        <v>19</v>
      </c>
      <c r="C189" s="167" t="s">
        <v>1028</v>
      </c>
      <c r="D189" s="167" t="s">
        <v>2062</v>
      </c>
      <c r="E189" s="167" t="s">
        <v>2065</v>
      </c>
      <c r="F189" s="167" t="s">
        <v>2063</v>
      </c>
      <c r="G189" s="167">
        <v>0.76500765813719795</v>
      </c>
      <c r="H189" s="167">
        <v>0.84128530869954299</v>
      </c>
      <c r="J189" s="167" t="s">
        <v>131</v>
      </c>
      <c r="K189" s="167" t="s">
        <v>131</v>
      </c>
      <c r="L189" s="167" t="s">
        <v>2056</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
      <c r="B190" s="167" t="s">
        <v>19</v>
      </c>
      <c r="C190" s="167" t="s">
        <v>1028</v>
      </c>
      <c r="D190" s="167" t="s">
        <v>2062</v>
      </c>
      <c r="E190" s="167" t="s">
        <v>1878</v>
      </c>
      <c r="F190" s="167" t="s">
        <v>2063</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
      <c r="B191" s="167" t="s">
        <v>19</v>
      </c>
      <c r="C191" s="167" t="s">
        <v>1028</v>
      </c>
      <c r="D191" s="167" t="s">
        <v>2062</v>
      </c>
      <c r="E191" s="167" t="s">
        <v>497</v>
      </c>
      <c r="F191" s="167" t="s">
        <v>2066</v>
      </c>
      <c r="G191" s="167">
        <v>5.4298053861345202E-2</v>
      </c>
      <c r="H191" s="167">
        <v>0.142835101295543</v>
      </c>
      <c r="J191" s="167" t="s">
        <v>133</v>
      </c>
      <c r="K191" s="167" t="s">
        <v>133</v>
      </c>
      <c r="L191" s="167" t="s">
        <v>2056</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
      <c r="B192" s="167" t="s">
        <v>19</v>
      </c>
      <c r="C192" s="167" t="s">
        <v>1028</v>
      </c>
      <c r="D192" s="167" t="s">
        <v>2062</v>
      </c>
      <c r="E192" s="167" t="s">
        <v>2064</v>
      </c>
      <c r="F192" s="167" t="s">
        <v>2066</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
      <c r="B193" s="167" t="s">
        <v>19</v>
      </c>
      <c r="C193" s="167" t="s">
        <v>1028</v>
      </c>
      <c r="D193" s="167" t="s">
        <v>2062</v>
      </c>
      <c r="E193" s="167" t="s">
        <v>505</v>
      </c>
      <c r="F193" s="167" t="s">
        <v>2066</v>
      </c>
      <c r="G193" s="167">
        <v>1</v>
      </c>
      <c r="H193" s="167">
        <v>1</v>
      </c>
      <c r="J193" s="167" t="s">
        <v>134</v>
      </c>
      <c r="K193" s="167" t="s">
        <v>134</v>
      </c>
      <c r="L193" s="167" t="s">
        <v>2056</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
      <c r="B194" s="167" t="s">
        <v>19</v>
      </c>
      <c r="C194" s="167" t="s">
        <v>1028</v>
      </c>
      <c r="D194" s="167" t="s">
        <v>2062</v>
      </c>
      <c r="E194" s="167" t="s">
        <v>2065</v>
      </c>
      <c r="F194" s="167" t="s">
        <v>2066</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
      <c r="B195" s="167" t="s">
        <v>19</v>
      </c>
      <c r="C195" s="167" t="s">
        <v>1028</v>
      </c>
      <c r="D195" s="167" t="s">
        <v>2062</v>
      </c>
      <c r="E195" s="167" t="s">
        <v>1878</v>
      </c>
      <c r="F195" s="167" t="s">
        <v>2066</v>
      </c>
      <c r="G195" s="167">
        <v>1</v>
      </c>
      <c r="H195" s="167">
        <v>1</v>
      </c>
      <c r="J195" s="167" t="s">
        <v>137</v>
      </c>
      <c r="K195" s="167" t="s">
        <v>137</v>
      </c>
      <c r="L195" s="167" t="s">
        <v>2056</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
      <c r="B196" s="167" t="s">
        <v>19</v>
      </c>
      <c r="C196" s="167" t="s">
        <v>1028</v>
      </c>
      <c r="D196" s="167" t="s">
        <v>515</v>
      </c>
      <c r="E196" s="167" t="s">
        <v>497</v>
      </c>
      <c r="F196" s="167" t="s">
        <v>2067</v>
      </c>
      <c r="G196" s="167">
        <v>2.63558513825023E-3</v>
      </c>
      <c r="H196" s="167">
        <v>1.1988702472560001E-3</v>
      </c>
    </row>
    <row r="197" spans="2:26" x14ac:dyDescent="0.2">
      <c r="B197" s="167" t="s">
        <v>19</v>
      </c>
      <c r="C197" s="167" t="s">
        <v>1028</v>
      </c>
      <c r="D197" s="167" t="s">
        <v>515</v>
      </c>
      <c r="E197" s="167" t="s">
        <v>2064</v>
      </c>
      <c r="F197" s="167" t="s">
        <v>2067</v>
      </c>
      <c r="G197" s="167">
        <v>0.99969551407233004</v>
      </c>
      <c r="H197" s="167">
        <v>0.999116096076057</v>
      </c>
    </row>
    <row r="198" spans="2:26" x14ac:dyDescent="0.2">
      <c r="B198" s="167" t="s">
        <v>19</v>
      </c>
      <c r="C198" s="167" t="s">
        <v>1028</v>
      </c>
      <c r="D198" s="167" t="s">
        <v>515</v>
      </c>
      <c r="E198" s="167" t="s">
        <v>505</v>
      </c>
      <c r="F198" s="167" t="s">
        <v>2067</v>
      </c>
      <c r="G198" s="167">
        <v>1</v>
      </c>
      <c r="H198" s="167">
        <v>1</v>
      </c>
    </row>
    <row r="199" spans="2:26" x14ac:dyDescent="0.2">
      <c r="B199" s="167" t="s">
        <v>19</v>
      </c>
      <c r="C199" s="167" t="s">
        <v>1028</v>
      </c>
      <c r="D199" s="167" t="s">
        <v>515</v>
      </c>
      <c r="E199" s="167" t="s">
        <v>2065</v>
      </c>
      <c r="F199" s="167" t="s">
        <v>2067</v>
      </c>
      <c r="G199" s="167">
        <v>0.80428858930033398</v>
      </c>
      <c r="H199" s="167">
        <v>0.55385911645069996</v>
      </c>
    </row>
    <row r="200" spans="2:26" x14ac:dyDescent="0.2">
      <c r="B200" s="167" t="s">
        <v>19</v>
      </c>
      <c r="C200" s="167" t="s">
        <v>1028</v>
      </c>
      <c r="D200" s="167" t="s">
        <v>515</v>
      </c>
      <c r="E200" s="167" t="s">
        <v>1878</v>
      </c>
      <c r="F200" s="167" t="s">
        <v>2067</v>
      </c>
      <c r="G200" s="167">
        <v>0.86744159368999896</v>
      </c>
      <c r="H200" s="167">
        <v>0.95140448823170398</v>
      </c>
    </row>
    <row r="201" spans="2:26" x14ac:dyDescent="0.2">
      <c r="B201" s="167" t="s">
        <v>22</v>
      </c>
      <c r="C201" s="167" t="s">
        <v>1028</v>
      </c>
      <c r="D201" s="167" t="s">
        <v>2062</v>
      </c>
      <c r="E201" s="167" t="s">
        <v>497</v>
      </c>
      <c r="F201" s="167" t="s">
        <v>2063</v>
      </c>
      <c r="G201" s="167">
        <v>9.1070279622060504E-2</v>
      </c>
      <c r="H201" s="167">
        <v>7.7790638489451197E-2</v>
      </c>
    </row>
    <row r="202" spans="2:26" x14ac:dyDescent="0.2">
      <c r="B202" s="167" t="s">
        <v>22</v>
      </c>
      <c r="C202" s="167" t="s">
        <v>1028</v>
      </c>
      <c r="D202" s="167" t="s">
        <v>2062</v>
      </c>
      <c r="E202" s="167" t="s">
        <v>2064</v>
      </c>
      <c r="F202" s="167" t="s">
        <v>2063</v>
      </c>
      <c r="G202" s="167">
        <v>0.99983985307560796</v>
      </c>
      <c r="H202" s="167">
        <v>0.99972519418089101</v>
      </c>
    </row>
    <row r="203" spans="2:26" x14ac:dyDescent="0.2">
      <c r="B203" s="167" t="s">
        <v>22</v>
      </c>
      <c r="C203" s="167" t="s">
        <v>1028</v>
      </c>
      <c r="D203" s="167" t="s">
        <v>2062</v>
      </c>
      <c r="E203" s="167" t="s">
        <v>505</v>
      </c>
      <c r="F203" s="167" t="s">
        <v>2063</v>
      </c>
      <c r="G203" s="167">
        <v>1</v>
      </c>
      <c r="H203" s="167">
        <v>1</v>
      </c>
    </row>
    <row r="204" spans="2:26" x14ac:dyDescent="0.2">
      <c r="B204" s="167" t="s">
        <v>22</v>
      </c>
      <c r="C204" s="167" t="s">
        <v>1028</v>
      </c>
      <c r="D204" s="167" t="s">
        <v>2062</v>
      </c>
      <c r="E204" s="167" t="s">
        <v>2065</v>
      </c>
      <c r="F204" s="167" t="s">
        <v>2063</v>
      </c>
      <c r="G204" s="167">
        <v>0.73838163307904703</v>
      </c>
      <c r="H204" s="167">
        <v>0.65440441697433605</v>
      </c>
    </row>
    <row r="205" spans="2:26" x14ac:dyDescent="0.2">
      <c r="B205" s="167" t="s">
        <v>22</v>
      </c>
      <c r="C205" s="167" t="s">
        <v>1028</v>
      </c>
      <c r="D205" s="167" t="s">
        <v>2062</v>
      </c>
      <c r="E205" s="167" t="s">
        <v>1878</v>
      </c>
      <c r="F205" s="167" t="s">
        <v>2063</v>
      </c>
      <c r="G205" s="167">
        <v>1</v>
      </c>
      <c r="H205" s="167">
        <v>1</v>
      </c>
    </row>
    <row r="206" spans="2:26" x14ac:dyDescent="0.2">
      <c r="B206" s="167" t="s">
        <v>22</v>
      </c>
      <c r="C206" s="167" t="s">
        <v>1028</v>
      </c>
      <c r="D206" s="167" t="s">
        <v>2062</v>
      </c>
      <c r="E206" s="167" t="s">
        <v>497</v>
      </c>
      <c r="F206" s="167" t="s">
        <v>2066</v>
      </c>
      <c r="G206" s="167">
        <v>9.1070279622060504E-2</v>
      </c>
      <c r="H206" s="167">
        <v>7.7790638489451197E-2</v>
      </c>
    </row>
    <row r="207" spans="2:26" x14ac:dyDescent="0.2">
      <c r="B207" s="167" t="s">
        <v>22</v>
      </c>
      <c r="C207" s="167" t="s">
        <v>1028</v>
      </c>
      <c r="D207" s="167" t="s">
        <v>2062</v>
      </c>
      <c r="E207" s="167" t="s">
        <v>2064</v>
      </c>
      <c r="F207" s="167" t="s">
        <v>2066</v>
      </c>
      <c r="G207" s="167">
        <v>0.99983985307560796</v>
      </c>
      <c r="H207" s="167">
        <v>0.99972519418089101</v>
      </c>
    </row>
    <row r="208" spans="2:26" x14ac:dyDescent="0.2">
      <c r="B208" s="167" t="s">
        <v>22</v>
      </c>
      <c r="C208" s="167" t="s">
        <v>1028</v>
      </c>
      <c r="D208" s="167" t="s">
        <v>2062</v>
      </c>
      <c r="E208" s="167" t="s">
        <v>505</v>
      </c>
      <c r="F208" s="167" t="s">
        <v>2066</v>
      </c>
      <c r="G208" s="167">
        <v>1</v>
      </c>
      <c r="H208" s="167">
        <v>1</v>
      </c>
    </row>
    <row r="209" spans="2:8" x14ac:dyDescent="0.2">
      <c r="B209" s="167" t="s">
        <v>22</v>
      </c>
      <c r="C209" s="167" t="s">
        <v>1028</v>
      </c>
      <c r="D209" s="167" t="s">
        <v>2062</v>
      </c>
      <c r="E209" s="167" t="s">
        <v>2065</v>
      </c>
      <c r="F209" s="167" t="s">
        <v>2066</v>
      </c>
      <c r="G209" s="167">
        <v>0.73838163307904703</v>
      </c>
      <c r="H209" s="167">
        <v>0.65440441697433605</v>
      </c>
    </row>
    <row r="210" spans="2:8" x14ac:dyDescent="0.2">
      <c r="B210" s="167" t="s">
        <v>22</v>
      </c>
      <c r="C210" s="167" t="s">
        <v>1028</v>
      </c>
      <c r="D210" s="167" t="s">
        <v>2062</v>
      </c>
      <c r="E210" s="167" t="s">
        <v>1878</v>
      </c>
      <c r="F210" s="167" t="s">
        <v>2066</v>
      </c>
      <c r="G210" s="167">
        <v>1</v>
      </c>
      <c r="H210" s="167">
        <v>1</v>
      </c>
    </row>
    <row r="211" spans="2:8" x14ac:dyDescent="0.2">
      <c r="B211" s="167" t="s">
        <v>22</v>
      </c>
      <c r="C211" s="167" t="s">
        <v>1028</v>
      </c>
      <c r="D211" s="167" t="s">
        <v>515</v>
      </c>
      <c r="E211" s="167" t="s">
        <v>497</v>
      </c>
      <c r="F211" s="167" t="s">
        <v>2067</v>
      </c>
      <c r="G211" s="167">
        <v>9.33218667834536E-3</v>
      </c>
      <c r="H211" s="167">
        <v>7.8061928454367397E-3</v>
      </c>
    </row>
    <row r="212" spans="2:8" x14ac:dyDescent="0.2">
      <c r="B212" s="167" t="s">
        <v>22</v>
      </c>
      <c r="C212" s="167" t="s">
        <v>1028</v>
      </c>
      <c r="D212" s="167" t="s">
        <v>515</v>
      </c>
      <c r="E212" s="167" t="s">
        <v>2064</v>
      </c>
      <c r="F212" s="167" t="s">
        <v>2067</v>
      </c>
      <c r="G212" s="167">
        <v>0.99954035980156497</v>
      </c>
      <c r="H212" s="167">
        <v>0.99991088835709596</v>
      </c>
    </row>
    <row r="213" spans="2:8" x14ac:dyDescent="0.2">
      <c r="B213" s="167" t="s">
        <v>22</v>
      </c>
      <c r="C213" s="167" t="s">
        <v>1028</v>
      </c>
      <c r="D213" s="167" t="s">
        <v>515</v>
      </c>
      <c r="E213" s="167" t="s">
        <v>505</v>
      </c>
      <c r="F213" s="167" t="s">
        <v>2067</v>
      </c>
      <c r="G213" s="167">
        <v>1</v>
      </c>
      <c r="H213" s="167">
        <v>1</v>
      </c>
    </row>
    <row r="214" spans="2:8" x14ac:dyDescent="0.2">
      <c r="B214" s="167" t="s">
        <v>22</v>
      </c>
      <c r="C214" s="167" t="s">
        <v>1028</v>
      </c>
      <c r="D214" s="167" t="s">
        <v>515</v>
      </c>
      <c r="E214" s="167" t="s">
        <v>2065</v>
      </c>
      <c r="F214" s="167" t="s">
        <v>2067</v>
      </c>
      <c r="G214" s="167">
        <v>0.51469297692439198</v>
      </c>
      <c r="H214" s="167">
        <v>0.30594943668147101</v>
      </c>
    </row>
    <row r="215" spans="2:8" x14ac:dyDescent="0.2">
      <c r="B215" s="167" t="s">
        <v>22</v>
      </c>
      <c r="C215" s="167" t="s">
        <v>1028</v>
      </c>
      <c r="D215" s="167" t="s">
        <v>515</v>
      </c>
      <c r="E215" s="167" t="s">
        <v>1878</v>
      </c>
      <c r="F215" s="167" t="s">
        <v>2067</v>
      </c>
      <c r="G215" s="167">
        <v>0.75541724217295902</v>
      </c>
      <c r="H215" s="167">
        <v>0.91139490285524605</v>
      </c>
    </row>
    <row r="216" spans="2:8" x14ac:dyDescent="0.2">
      <c r="B216" s="167" t="s">
        <v>25</v>
      </c>
      <c r="C216" s="167" t="s">
        <v>1028</v>
      </c>
      <c r="D216" s="167" t="s">
        <v>2062</v>
      </c>
      <c r="E216" s="167" t="s">
        <v>497</v>
      </c>
      <c r="F216" s="167" t="s">
        <v>2063</v>
      </c>
      <c r="G216" s="167">
        <v>1.42872607794768E-2</v>
      </c>
      <c r="H216" s="167">
        <v>1.6896862873626899E-2</v>
      </c>
    </row>
    <row r="217" spans="2:8" x14ac:dyDescent="0.2">
      <c r="B217" s="167" t="s">
        <v>25</v>
      </c>
      <c r="C217" s="167" t="s">
        <v>1028</v>
      </c>
      <c r="D217" s="167" t="s">
        <v>2062</v>
      </c>
      <c r="E217" s="167" t="s">
        <v>2064</v>
      </c>
      <c r="F217" s="167" t="s">
        <v>2063</v>
      </c>
      <c r="G217" s="167">
        <v>0.99897636385958399</v>
      </c>
      <c r="H217" s="167">
        <v>0.99860234327216102</v>
      </c>
    </row>
    <row r="218" spans="2:8" x14ac:dyDescent="0.2">
      <c r="B218" s="167" t="s">
        <v>25</v>
      </c>
      <c r="C218" s="167" t="s">
        <v>1028</v>
      </c>
      <c r="D218" s="167" t="s">
        <v>2062</v>
      </c>
      <c r="E218" s="167" t="s">
        <v>505</v>
      </c>
      <c r="F218" s="167" t="s">
        <v>2063</v>
      </c>
      <c r="G218" s="167">
        <v>1</v>
      </c>
      <c r="H218" s="167">
        <v>1</v>
      </c>
    </row>
    <row r="219" spans="2:8" x14ac:dyDescent="0.2">
      <c r="B219" s="167" t="s">
        <v>25</v>
      </c>
      <c r="C219" s="167" t="s">
        <v>1028</v>
      </c>
      <c r="D219" s="167" t="s">
        <v>2062</v>
      </c>
      <c r="E219" s="167" t="s">
        <v>2065</v>
      </c>
      <c r="F219" s="167" t="s">
        <v>2063</v>
      </c>
      <c r="G219" s="167">
        <v>0.31541971127989499</v>
      </c>
      <c r="H219" s="167">
        <v>0.27846575435682402</v>
      </c>
    </row>
    <row r="220" spans="2:8" x14ac:dyDescent="0.2">
      <c r="B220" s="167" t="s">
        <v>25</v>
      </c>
      <c r="C220" s="167" t="s">
        <v>1028</v>
      </c>
      <c r="D220" s="167" t="s">
        <v>2062</v>
      </c>
      <c r="E220" s="167" t="s">
        <v>1878</v>
      </c>
      <c r="F220" s="167" t="s">
        <v>2063</v>
      </c>
      <c r="G220" s="167">
        <v>1</v>
      </c>
      <c r="H220" s="167">
        <v>1</v>
      </c>
    </row>
    <row r="221" spans="2:8" x14ac:dyDescent="0.2">
      <c r="B221" s="167" t="s">
        <v>25</v>
      </c>
      <c r="C221" s="167" t="s">
        <v>1028</v>
      </c>
      <c r="D221" s="167" t="s">
        <v>2062</v>
      </c>
      <c r="E221" s="167" t="s">
        <v>497</v>
      </c>
      <c r="F221" s="167" t="s">
        <v>2066</v>
      </c>
      <c r="G221" s="167">
        <v>1.42872607794768E-2</v>
      </c>
      <c r="H221" s="167">
        <v>1.6896862873626899E-2</v>
      </c>
    </row>
    <row r="222" spans="2:8" x14ac:dyDescent="0.2">
      <c r="B222" s="167" t="s">
        <v>25</v>
      </c>
      <c r="C222" s="167" t="s">
        <v>1028</v>
      </c>
      <c r="D222" s="167" t="s">
        <v>2062</v>
      </c>
      <c r="E222" s="167" t="s">
        <v>2064</v>
      </c>
      <c r="F222" s="167" t="s">
        <v>2066</v>
      </c>
      <c r="G222" s="167">
        <v>0.99897636385958399</v>
      </c>
      <c r="H222" s="167">
        <v>0.99860234327216102</v>
      </c>
    </row>
    <row r="223" spans="2:8" x14ac:dyDescent="0.2">
      <c r="B223" s="167" t="s">
        <v>25</v>
      </c>
      <c r="C223" s="167" t="s">
        <v>1028</v>
      </c>
      <c r="D223" s="167" t="s">
        <v>2062</v>
      </c>
      <c r="E223" s="167" t="s">
        <v>505</v>
      </c>
      <c r="F223" s="167" t="s">
        <v>2066</v>
      </c>
      <c r="G223" s="167">
        <v>1</v>
      </c>
      <c r="H223" s="167">
        <v>1</v>
      </c>
    </row>
    <row r="224" spans="2:8" x14ac:dyDescent="0.2">
      <c r="B224" s="167" t="s">
        <v>25</v>
      </c>
      <c r="C224" s="167" t="s">
        <v>1028</v>
      </c>
      <c r="D224" s="167" t="s">
        <v>2062</v>
      </c>
      <c r="E224" s="167" t="s">
        <v>2065</v>
      </c>
      <c r="F224" s="167" t="s">
        <v>2066</v>
      </c>
      <c r="G224" s="167">
        <v>0.31541971127989499</v>
      </c>
      <c r="H224" s="167">
        <v>0.27846575435682402</v>
      </c>
    </row>
    <row r="225" spans="2:8" x14ac:dyDescent="0.2">
      <c r="B225" s="167" t="s">
        <v>25</v>
      </c>
      <c r="C225" s="167" t="s">
        <v>1028</v>
      </c>
      <c r="D225" s="167" t="s">
        <v>2062</v>
      </c>
      <c r="E225" s="167" t="s">
        <v>1878</v>
      </c>
      <c r="F225" s="167" t="s">
        <v>2066</v>
      </c>
      <c r="G225" s="167">
        <v>1</v>
      </c>
      <c r="H225" s="167">
        <v>1</v>
      </c>
    </row>
    <row r="226" spans="2:8" x14ac:dyDescent="0.2">
      <c r="B226" s="167" t="s">
        <v>25</v>
      </c>
      <c r="C226" s="167" t="s">
        <v>1028</v>
      </c>
      <c r="D226" s="167" t="s">
        <v>515</v>
      </c>
      <c r="E226" s="167" t="s">
        <v>497</v>
      </c>
      <c r="F226" s="167" t="s">
        <v>2067</v>
      </c>
      <c r="G226" s="167">
        <v>2.95572015477686E-3</v>
      </c>
      <c r="H226" s="167">
        <v>2.2812584087877098E-3</v>
      </c>
    </row>
    <row r="227" spans="2:8" x14ac:dyDescent="0.2">
      <c r="B227" s="167" t="s">
        <v>25</v>
      </c>
      <c r="C227" s="167" t="s">
        <v>1028</v>
      </c>
      <c r="D227" s="167" t="s">
        <v>515</v>
      </c>
      <c r="E227" s="167" t="s">
        <v>2064</v>
      </c>
      <c r="F227" s="167" t="s">
        <v>2067</v>
      </c>
      <c r="G227" s="167">
        <v>0.99532602650133795</v>
      </c>
      <c r="H227" s="167">
        <v>0.99833888447312003</v>
      </c>
    </row>
    <row r="228" spans="2:8" x14ac:dyDescent="0.2">
      <c r="B228" s="167" t="s">
        <v>25</v>
      </c>
      <c r="C228" s="167" t="s">
        <v>1028</v>
      </c>
      <c r="D228" s="167" t="s">
        <v>515</v>
      </c>
      <c r="E228" s="167" t="s">
        <v>505</v>
      </c>
      <c r="F228" s="167" t="s">
        <v>2067</v>
      </c>
      <c r="G228" s="167">
        <v>1</v>
      </c>
      <c r="H228" s="167">
        <v>1</v>
      </c>
    </row>
    <row r="229" spans="2:8" x14ac:dyDescent="0.2">
      <c r="B229" s="167" t="s">
        <v>25</v>
      </c>
      <c r="C229" s="167" t="s">
        <v>1028</v>
      </c>
      <c r="D229" s="167" t="s">
        <v>515</v>
      </c>
      <c r="E229" s="167" t="s">
        <v>2065</v>
      </c>
      <c r="F229" s="167" t="s">
        <v>2067</v>
      </c>
      <c r="G229" s="167">
        <v>0.27504129818081802</v>
      </c>
      <c r="H229" s="167">
        <v>0.163449098410272</v>
      </c>
    </row>
    <row r="230" spans="2:8" x14ac:dyDescent="0.2">
      <c r="B230" s="167" t="s">
        <v>25</v>
      </c>
      <c r="C230" s="167" t="s">
        <v>1028</v>
      </c>
      <c r="D230" s="167" t="s">
        <v>515</v>
      </c>
      <c r="E230" s="167" t="s">
        <v>1878</v>
      </c>
      <c r="F230" s="167" t="s">
        <v>2067</v>
      </c>
      <c r="G230" s="167">
        <v>0.51621990074156299</v>
      </c>
      <c r="H230" s="167">
        <v>0.78257081852510102</v>
      </c>
    </row>
    <row r="231" spans="2:8" x14ac:dyDescent="0.2">
      <c r="B231" s="167" t="s">
        <v>28</v>
      </c>
      <c r="C231" s="167" t="s">
        <v>1028</v>
      </c>
      <c r="D231" s="167" t="s">
        <v>2062</v>
      </c>
      <c r="E231" s="167" t="s">
        <v>497</v>
      </c>
      <c r="F231" s="167" t="s">
        <v>2063</v>
      </c>
      <c r="G231" s="167">
        <v>5.4131096088364097E-2</v>
      </c>
      <c r="H231" s="167">
        <v>4.9646710216036997E-2</v>
      </c>
    </row>
    <row r="232" spans="2:8" x14ac:dyDescent="0.2">
      <c r="B232" s="167" t="s">
        <v>28</v>
      </c>
      <c r="C232" s="167" t="s">
        <v>1028</v>
      </c>
      <c r="D232" s="167" t="s">
        <v>2062</v>
      </c>
      <c r="E232" s="167" t="s">
        <v>2064</v>
      </c>
      <c r="F232" s="167" t="s">
        <v>2063</v>
      </c>
      <c r="G232" s="167">
        <v>0.99972836134471399</v>
      </c>
      <c r="H232" s="167">
        <v>0.99955632296561003</v>
      </c>
    </row>
    <row r="233" spans="2:8" x14ac:dyDescent="0.2">
      <c r="B233" s="167" t="s">
        <v>28</v>
      </c>
      <c r="C233" s="167" t="s">
        <v>1028</v>
      </c>
      <c r="D233" s="167" t="s">
        <v>2062</v>
      </c>
      <c r="E233" s="167" t="s">
        <v>505</v>
      </c>
      <c r="F233" s="167" t="s">
        <v>2063</v>
      </c>
      <c r="G233" s="167">
        <v>1</v>
      </c>
      <c r="H233" s="167">
        <v>1</v>
      </c>
    </row>
    <row r="234" spans="2:8" x14ac:dyDescent="0.2">
      <c r="B234" s="167" t="s">
        <v>28</v>
      </c>
      <c r="C234" s="167" t="s">
        <v>1028</v>
      </c>
      <c r="D234" s="167" t="s">
        <v>2062</v>
      </c>
      <c r="E234" s="167" t="s">
        <v>2065</v>
      </c>
      <c r="F234" s="167" t="s">
        <v>2063</v>
      </c>
      <c r="G234" s="167">
        <v>0.62811345838070998</v>
      </c>
      <c r="H234" s="167">
        <v>0.54264304584017098</v>
      </c>
    </row>
    <row r="235" spans="2:8" x14ac:dyDescent="0.2">
      <c r="B235" s="167" t="s">
        <v>28</v>
      </c>
      <c r="C235" s="167" t="s">
        <v>1028</v>
      </c>
      <c r="D235" s="167" t="s">
        <v>2062</v>
      </c>
      <c r="E235" s="167" t="s">
        <v>1878</v>
      </c>
      <c r="F235" s="167" t="s">
        <v>2063</v>
      </c>
      <c r="G235" s="167">
        <v>1</v>
      </c>
      <c r="H235" s="167">
        <v>1</v>
      </c>
    </row>
    <row r="236" spans="2:8" x14ac:dyDescent="0.2">
      <c r="B236" s="167" t="s">
        <v>28</v>
      </c>
      <c r="C236" s="167" t="s">
        <v>1028</v>
      </c>
      <c r="D236" s="167" t="s">
        <v>2062</v>
      </c>
      <c r="E236" s="167" t="s">
        <v>497</v>
      </c>
      <c r="F236" s="167" t="s">
        <v>2066</v>
      </c>
      <c r="G236" s="167">
        <v>5.4131096088364097E-2</v>
      </c>
      <c r="H236" s="167">
        <v>4.9646710216036997E-2</v>
      </c>
    </row>
    <row r="237" spans="2:8" x14ac:dyDescent="0.2">
      <c r="B237" s="167" t="s">
        <v>28</v>
      </c>
      <c r="C237" s="167" t="s">
        <v>1028</v>
      </c>
      <c r="D237" s="167" t="s">
        <v>2062</v>
      </c>
      <c r="E237" s="167" t="s">
        <v>2064</v>
      </c>
      <c r="F237" s="167" t="s">
        <v>2066</v>
      </c>
      <c r="G237" s="167">
        <v>0.99972836134471399</v>
      </c>
      <c r="H237" s="167">
        <v>0.99955632296561003</v>
      </c>
    </row>
    <row r="238" spans="2:8" x14ac:dyDescent="0.2">
      <c r="B238" s="167" t="s">
        <v>28</v>
      </c>
      <c r="C238" s="167" t="s">
        <v>1028</v>
      </c>
      <c r="D238" s="167" t="s">
        <v>2062</v>
      </c>
      <c r="E238" s="167" t="s">
        <v>505</v>
      </c>
      <c r="F238" s="167" t="s">
        <v>2066</v>
      </c>
      <c r="G238" s="167">
        <v>1</v>
      </c>
      <c r="H238" s="167">
        <v>1</v>
      </c>
    </row>
    <row r="239" spans="2:8" x14ac:dyDescent="0.2">
      <c r="B239" s="167" t="s">
        <v>28</v>
      </c>
      <c r="C239" s="167" t="s">
        <v>1028</v>
      </c>
      <c r="D239" s="167" t="s">
        <v>2062</v>
      </c>
      <c r="E239" s="167" t="s">
        <v>2065</v>
      </c>
      <c r="F239" s="167" t="s">
        <v>2066</v>
      </c>
      <c r="G239" s="167">
        <v>0.62811345838070998</v>
      </c>
      <c r="H239" s="167">
        <v>0.54264304584017098</v>
      </c>
    </row>
    <row r="240" spans="2:8" x14ac:dyDescent="0.2">
      <c r="B240" s="167" t="s">
        <v>28</v>
      </c>
      <c r="C240" s="167" t="s">
        <v>1028</v>
      </c>
      <c r="D240" s="167" t="s">
        <v>2062</v>
      </c>
      <c r="E240" s="167" t="s">
        <v>1878</v>
      </c>
      <c r="F240" s="167" t="s">
        <v>2066</v>
      </c>
      <c r="G240" s="167">
        <v>1</v>
      </c>
      <c r="H240" s="167">
        <v>1</v>
      </c>
    </row>
    <row r="241" spans="2:8" x14ac:dyDescent="0.2">
      <c r="B241" s="167" t="s">
        <v>28</v>
      </c>
      <c r="C241" s="167" t="s">
        <v>1028</v>
      </c>
      <c r="D241" s="167" t="s">
        <v>515</v>
      </c>
      <c r="E241" s="167" t="s">
        <v>497</v>
      </c>
      <c r="F241" s="167" t="s">
        <v>2067</v>
      </c>
      <c r="G241" s="167">
        <v>6.4152815489895397E-3</v>
      </c>
      <c r="H241" s="167">
        <v>5.1420779382121001E-3</v>
      </c>
    </row>
    <row r="242" spans="2:8" x14ac:dyDescent="0.2">
      <c r="B242" s="167" t="s">
        <v>28</v>
      </c>
      <c r="C242" s="167" t="s">
        <v>1028</v>
      </c>
      <c r="D242" s="167" t="s">
        <v>515</v>
      </c>
      <c r="E242" s="167" t="s">
        <v>2064</v>
      </c>
      <c r="F242" s="167" t="s">
        <v>2067</v>
      </c>
      <c r="G242" s="167">
        <v>0.99882644111241303</v>
      </c>
      <c r="H242" s="167">
        <v>0.99964411206829196</v>
      </c>
    </row>
    <row r="243" spans="2:8" x14ac:dyDescent="0.2">
      <c r="B243" s="167" t="s">
        <v>28</v>
      </c>
      <c r="C243" s="167" t="s">
        <v>1028</v>
      </c>
      <c r="D243" s="167" t="s">
        <v>515</v>
      </c>
      <c r="E243" s="167" t="s">
        <v>505</v>
      </c>
      <c r="F243" s="167" t="s">
        <v>2067</v>
      </c>
      <c r="G243" s="167">
        <v>1</v>
      </c>
      <c r="H243" s="167">
        <v>1</v>
      </c>
    </row>
    <row r="244" spans="2:8" x14ac:dyDescent="0.2">
      <c r="B244" s="167" t="s">
        <v>28</v>
      </c>
      <c r="C244" s="167" t="s">
        <v>1028</v>
      </c>
      <c r="D244" s="167" t="s">
        <v>515</v>
      </c>
      <c r="E244" s="167" t="s">
        <v>2065</v>
      </c>
      <c r="F244" s="167" t="s">
        <v>2067</v>
      </c>
      <c r="G244" s="167">
        <v>0.42841441724707702</v>
      </c>
      <c r="H244" s="167">
        <v>0.25064198421749301</v>
      </c>
    </row>
    <row r="245" spans="2:8" x14ac:dyDescent="0.2">
      <c r="B245" s="167" t="s">
        <v>28</v>
      </c>
      <c r="C245" s="167" t="s">
        <v>1028</v>
      </c>
      <c r="D245" s="167" t="s">
        <v>515</v>
      </c>
      <c r="E245" s="167" t="s">
        <v>1878</v>
      </c>
      <c r="F245" s="167" t="s">
        <v>2067</v>
      </c>
      <c r="G245" s="167">
        <v>0.68411479303539702</v>
      </c>
      <c r="H245" s="167">
        <v>0.87841437775288</v>
      </c>
    </row>
    <row r="246" spans="2:8" x14ac:dyDescent="0.2">
      <c r="B246" s="167" t="s">
        <v>30</v>
      </c>
      <c r="C246" s="167" t="s">
        <v>1028</v>
      </c>
      <c r="D246" s="167" t="s">
        <v>2062</v>
      </c>
      <c r="E246" s="167" t="s">
        <v>497</v>
      </c>
      <c r="F246" s="167" t="s">
        <v>2063</v>
      </c>
      <c r="G246" s="167">
        <v>1.8785734190099001E-2</v>
      </c>
      <c r="H246" s="167">
        <v>3.4909776946514398E-2</v>
      </c>
    </row>
    <row r="247" spans="2:8" x14ac:dyDescent="0.2">
      <c r="B247" s="167" t="s">
        <v>30</v>
      </c>
      <c r="C247" s="167" t="s">
        <v>1028</v>
      </c>
      <c r="D247" s="167" t="s">
        <v>2062</v>
      </c>
      <c r="E247" s="167" t="s">
        <v>2064</v>
      </c>
      <c r="F247" s="167" t="s">
        <v>2063</v>
      </c>
      <c r="G247" s="167">
        <v>0.99994150394830195</v>
      </c>
      <c r="H247" s="167">
        <v>0.99995840843016204</v>
      </c>
    </row>
    <row r="248" spans="2:8" x14ac:dyDescent="0.2">
      <c r="B248" s="167" t="s">
        <v>30</v>
      </c>
      <c r="C248" s="167" t="s">
        <v>1028</v>
      </c>
      <c r="D248" s="167" t="s">
        <v>2062</v>
      </c>
      <c r="E248" s="167" t="s">
        <v>505</v>
      </c>
      <c r="F248" s="167" t="s">
        <v>2063</v>
      </c>
      <c r="G248" s="167">
        <v>1</v>
      </c>
      <c r="H248" s="167">
        <v>1</v>
      </c>
    </row>
    <row r="249" spans="2:8" x14ac:dyDescent="0.2">
      <c r="B249" s="167" t="s">
        <v>30</v>
      </c>
      <c r="C249" s="167" t="s">
        <v>1028</v>
      </c>
      <c r="D249" s="167" t="s">
        <v>2062</v>
      </c>
      <c r="E249" s="167" t="s">
        <v>2065</v>
      </c>
      <c r="F249" s="167" t="s">
        <v>2063</v>
      </c>
      <c r="G249" s="167">
        <v>0.15817719372893899</v>
      </c>
      <c r="H249" s="167">
        <v>0.217702273123732</v>
      </c>
    </row>
    <row r="250" spans="2:8" x14ac:dyDescent="0.2">
      <c r="B250" s="167" t="s">
        <v>30</v>
      </c>
      <c r="C250" s="167" t="s">
        <v>1028</v>
      </c>
      <c r="D250" s="167" t="s">
        <v>2062</v>
      </c>
      <c r="E250" s="167" t="s">
        <v>1878</v>
      </c>
      <c r="F250" s="167" t="s">
        <v>2063</v>
      </c>
      <c r="G250" s="167">
        <v>1</v>
      </c>
      <c r="H250" s="167">
        <v>1</v>
      </c>
    </row>
    <row r="251" spans="2:8" x14ac:dyDescent="0.2">
      <c r="B251" s="167" t="s">
        <v>30</v>
      </c>
      <c r="C251" s="167" t="s">
        <v>1028</v>
      </c>
      <c r="D251" s="167" t="s">
        <v>2062</v>
      </c>
      <c r="E251" s="167" t="s">
        <v>497</v>
      </c>
      <c r="F251" s="167" t="s">
        <v>2066</v>
      </c>
      <c r="G251" s="167">
        <v>1.8785734190099001E-2</v>
      </c>
      <c r="H251" s="167">
        <v>3.4909776946514398E-2</v>
      </c>
    </row>
    <row r="252" spans="2:8" x14ac:dyDescent="0.2">
      <c r="B252" s="167" t="s">
        <v>30</v>
      </c>
      <c r="C252" s="167" t="s">
        <v>1028</v>
      </c>
      <c r="D252" s="167" t="s">
        <v>2062</v>
      </c>
      <c r="E252" s="167" t="s">
        <v>2064</v>
      </c>
      <c r="F252" s="167" t="s">
        <v>2066</v>
      </c>
      <c r="G252" s="167">
        <v>0.99994150394830195</v>
      </c>
      <c r="H252" s="167">
        <v>0.99995840843016204</v>
      </c>
    </row>
    <row r="253" spans="2:8" x14ac:dyDescent="0.2">
      <c r="B253" s="167" t="s">
        <v>30</v>
      </c>
      <c r="C253" s="167" t="s">
        <v>1028</v>
      </c>
      <c r="D253" s="167" t="s">
        <v>2062</v>
      </c>
      <c r="E253" s="167" t="s">
        <v>505</v>
      </c>
      <c r="F253" s="167" t="s">
        <v>2066</v>
      </c>
      <c r="G253" s="167">
        <v>1</v>
      </c>
      <c r="H253" s="167">
        <v>1</v>
      </c>
    </row>
    <row r="254" spans="2:8" x14ac:dyDescent="0.2">
      <c r="B254" s="167" t="s">
        <v>30</v>
      </c>
      <c r="C254" s="167" t="s">
        <v>1028</v>
      </c>
      <c r="D254" s="167" t="s">
        <v>2062</v>
      </c>
      <c r="E254" s="167" t="s">
        <v>2065</v>
      </c>
      <c r="F254" s="167" t="s">
        <v>2066</v>
      </c>
      <c r="G254" s="167">
        <v>0.15817719372893899</v>
      </c>
      <c r="H254" s="167">
        <v>0.217702273123732</v>
      </c>
    </row>
    <row r="255" spans="2:8" x14ac:dyDescent="0.2">
      <c r="B255" s="167" t="s">
        <v>30</v>
      </c>
      <c r="C255" s="167" t="s">
        <v>1028</v>
      </c>
      <c r="D255" s="167" t="s">
        <v>2062</v>
      </c>
      <c r="E255" s="167" t="s">
        <v>1878</v>
      </c>
      <c r="F255" s="167" t="s">
        <v>2066</v>
      </c>
      <c r="G255" s="167">
        <v>1</v>
      </c>
      <c r="H255" s="167">
        <v>1</v>
      </c>
    </row>
    <row r="256" spans="2:8" x14ac:dyDescent="0.2">
      <c r="B256" s="167" t="s">
        <v>30</v>
      </c>
      <c r="C256" s="167" t="s">
        <v>1028</v>
      </c>
      <c r="D256" s="167" t="s">
        <v>515</v>
      </c>
      <c r="E256" s="167" t="s">
        <v>497</v>
      </c>
      <c r="F256" s="167" t="s">
        <v>2067</v>
      </c>
      <c r="G256" s="167">
        <v>5.5692989418690698E-4</v>
      </c>
      <c r="H256" s="167">
        <v>5.1758463899959203E-4</v>
      </c>
    </row>
    <row r="257" spans="2:8" x14ac:dyDescent="0.2">
      <c r="B257" s="167" t="s">
        <v>30</v>
      </c>
      <c r="C257" s="167" t="s">
        <v>1028</v>
      </c>
      <c r="D257" s="167" t="s">
        <v>515</v>
      </c>
      <c r="E257" s="167" t="s">
        <v>2064</v>
      </c>
      <c r="F257" s="167" t="s">
        <v>2067</v>
      </c>
      <c r="G257" s="167">
        <v>0.99764375115778303</v>
      </c>
      <c r="H257" s="167">
        <v>0.99768725965199001</v>
      </c>
    </row>
    <row r="258" spans="2:8" x14ac:dyDescent="0.2">
      <c r="B258" s="167" t="s">
        <v>30</v>
      </c>
      <c r="C258" s="167" t="s">
        <v>1028</v>
      </c>
      <c r="D258" s="167" t="s">
        <v>515</v>
      </c>
      <c r="E258" s="167" t="s">
        <v>505</v>
      </c>
      <c r="F258" s="167" t="s">
        <v>2067</v>
      </c>
      <c r="G258" s="167">
        <v>1</v>
      </c>
      <c r="H258" s="167">
        <v>1</v>
      </c>
    </row>
    <row r="259" spans="2:8" x14ac:dyDescent="0.2">
      <c r="B259" s="167" t="s">
        <v>30</v>
      </c>
      <c r="C259" s="167" t="s">
        <v>1028</v>
      </c>
      <c r="D259" s="167" t="s">
        <v>515</v>
      </c>
      <c r="E259" s="167" t="s">
        <v>2065</v>
      </c>
      <c r="F259" s="167" t="s">
        <v>2067</v>
      </c>
      <c r="G259" s="167">
        <v>0.154359149912599</v>
      </c>
      <c r="H259" s="167">
        <v>0.10597932065148399</v>
      </c>
    </row>
    <row r="260" spans="2:8" x14ac:dyDescent="0.2">
      <c r="B260" s="167" t="s">
        <v>30</v>
      </c>
      <c r="C260" s="167" t="s">
        <v>1028</v>
      </c>
      <c r="D260" s="167" t="s">
        <v>515</v>
      </c>
      <c r="E260" s="167" t="s">
        <v>1878</v>
      </c>
      <c r="F260" s="167" t="s">
        <v>2067</v>
      </c>
      <c r="G260" s="167">
        <v>0.49510382086729698</v>
      </c>
      <c r="H260" s="167">
        <v>0.76491347902760998</v>
      </c>
    </row>
    <row r="261" spans="2:8" x14ac:dyDescent="0.2">
      <c r="B261" s="167" t="s">
        <v>33</v>
      </c>
      <c r="C261" s="167" t="s">
        <v>1028</v>
      </c>
      <c r="D261" s="167" t="s">
        <v>2062</v>
      </c>
      <c r="E261" s="167" t="s">
        <v>497</v>
      </c>
      <c r="F261" s="167" t="s">
        <v>2063</v>
      </c>
      <c r="G261" s="167">
        <v>7.8341475607513394E-2</v>
      </c>
      <c r="H261" s="167">
        <v>0.119249110020856</v>
      </c>
    </row>
    <row r="262" spans="2:8" x14ac:dyDescent="0.2">
      <c r="B262" s="167" t="s">
        <v>33</v>
      </c>
      <c r="C262" s="167" t="s">
        <v>1028</v>
      </c>
      <c r="D262" s="167" t="s">
        <v>2062</v>
      </c>
      <c r="E262" s="167" t="s">
        <v>2064</v>
      </c>
      <c r="F262" s="167" t="s">
        <v>2063</v>
      </c>
      <c r="G262" s="167">
        <v>0.99995405791914405</v>
      </c>
      <c r="H262" s="167">
        <v>0.99994155472080604</v>
      </c>
    </row>
    <row r="263" spans="2:8" x14ac:dyDescent="0.2">
      <c r="B263" s="167" t="s">
        <v>33</v>
      </c>
      <c r="C263" s="167" t="s">
        <v>1028</v>
      </c>
      <c r="D263" s="167" t="s">
        <v>2062</v>
      </c>
      <c r="E263" s="167" t="s">
        <v>505</v>
      </c>
      <c r="F263" s="167" t="s">
        <v>2063</v>
      </c>
      <c r="G263" s="167">
        <v>1</v>
      </c>
      <c r="H263" s="167">
        <v>1</v>
      </c>
    </row>
    <row r="264" spans="2:8" x14ac:dyDescent="0.2">
      <c r="B264" s="167" t="s">
        <v>33</v>
      </c>
      <c r="C264" s="167" t="s">
        <v>1028</v>
      </c>
      <c r="D264" s="167" t="s">
        <v>2062</v>
      </c>
      <c r="E264" s="167" t="s">
        <v>2065</v>
      </c>
      <c r="F264" s="167" t="s">
        <v>2063</v>
      </c>
      <c r="G264" s="167">
        <v>0.740758054153973</v>
      </c>
      <c r="H264" s="167">
        <v>0.77372657180910998</v>
      </c>
    </row>
    <row r="265" spans="2:8" x14ac:dyDescent="0.2">
      <c r="B265" s="167" t="s">
        <v>33</v>
      </c>
      <c r="C265" s="167" t="s">
        <v>1028</v>
      </c>
      <c r="D265" s="167" t="s">
        <v>2062</v>
      </c>
      <c r="E265" s="167" t="s">
        <v>1878</v>
      </c>
      <c r="F265" s="167" t="s">
        <v>2063</v>
      </c>
      <c r="G265" s="167">
        <v>1</v>
      </c>
      <c r="H265" s="167">
        <v>1</v>
      </c>
    </row>
    <row r="266" spans="2:8" x14ac:dyDescent="0.2">
      <c r="B266" s="167" t="s">
        <v>33</v>
      </c>
      <c r="C266" s="167" t="s">
        <v>1028</v>
      </c>
      <c r="D266" s="167" t="s">
        <v>2062</v>
      </c>
      <c r="E266" s="167" t="s">
        <v>497</v>
      </c>
      <c r="F266" s="167" t="s">
        <v>2066</v>
      </c>
      <c r="G266" s="167">
        <v>7.8341475607513394E-2</v>
      </c>
      <c r="H266" s="167">
        <v>0.119249110020856</v>
      </c>
    </row>
    <row r="267" spans="2:8" x14ac:dyDescent="0.2">
      <c r="B267" s="167" t="s">
        <v>33</v>
      </c>
      <c r="C267" s="167" t="s">
        <v>1028</v>
      </c>
      <c r="D267" s="167" t="s">
        <v>2062</v>
      </c>
      <c r="E267" s="167" t="s">
        <v>2064</v>
      </c>
      <c r="F267" s="167" t="s">
        <v>2066</v>
      </c>
      <c r="G267" s="167">
        <v>0.99995405791914405</v>
      </c>
      <c r="H267" s="167">
        <v>0.99994155472080604</v>
      </c>
    </row>
    <row r="268" spans="2:8" x14ac:dyDescent="0.2">
      <c r="B268" s="167" t="s">
        <v>33</v>
      </c>
      <c r="C268" s="167" t="s">
        <v>1028</v>
      </c>
      <c r="D268" s="167" t="s">
        <v>2062</v>
      </c>
      <c r="E268" s="167" t="s">
        <v>505</v>
      </c>
      <c r="F268" s="167" t="s">
        <v>2066</v>
      </c>
      <c r="G268" s="167">
        <v>1</v>
      </c>
      <c r="H268" s="167">
        <v>1</v>
      </c>
    </row>
    <row r="269" spans="2:8" x14ac:dyDescent="0.2">
      <c r="B269" s="167" t="s">
        <v>33</v>
      </c>
      <c r="C269" s="167" t="s">
        <v>1028</v>
      </c>
      <c r="D269" s="167" t="s">
        <v>2062</v>
      </c>
      <c r="E269" s="167" t="s">
        <v>2065</v>
      </c>
      <c r="F269" s="167" t="s">
        <v>2066</v>
      </c>
      <c r="G269" s="167">
        <v>0.740758054153973</v>
      </c>
      <c r="H269" s="167">
        <v>0.77372657180910998</v>
      </c>
    </row>
    <row r="270" spans="2:8" x14ac:dyDescent="0.2">
      <c r="B270" s="167" t="s">
        <v>33</v>
      </c>
      <c r="C270" s="167" t="s">
        <v>1028</v>
      </c>
      <c r="D270" s="167" t="s">
        <v>2062</v>
      </c>
      <c r="E270" s="167" t="s">
        <v>1878</v>
      </c>
      <c r="F270" s="167" t="s">
        <v>2066</v>
      </c>
      <c r="G270" s="167">
        <v>1</v>
      </c>
      <c r="H270" s="167">
        <v>1</v>
      </c>
    </row>
    <row r="271" spans="2:8" x14ac:dyDescent="0.2">
      <c r="B271" s="167" t="s">
        <v>33</v>
      </c>
      <c r="C271" s="167" t="s">
        <v>1028</v>
      </c>
      <c r="D271" s="167" t="s">
        <v>515</v>
      </c>
      <c r="E271" s="167" t="s">
        <v>497</v>
      </c>
      <c r="F271" s="167" t="s">
        <v>2067</v>
      </c>
      <c r="G271" s="167">
        <v>7.6039536883200304E-3</v>
      </c>
      <c r="H271" s="167">
        <v>5.8206087444847704E-3</v>
      </c>
    </row>
    <row r="272" spans="2:8" x14ac:dyDescent="0.2">
      <c r="B272" s="167" t="s">
        <v>33</v>
      </c>
      <c r="C272" s="167" t="s">
        <v>1028</v>
      </c>
      <c r="D272" s="167" t="s">
        <v>515</v>
      </c>
      <c r="E272" s="167" t="s">
        <v>2064</v>
      </c>
      <c r="F272" s="167" t="s">
        <v>2067</v>
      </c>
      <c r="G272" s="167">
        <v>0.99999465895849504</v>
      </c>
      <c r="H272" s="167">
        <v>0.99999798007479901</v>
      </c>
    </row>
    <row r="273" spans="2:8" x14ac:dyDescent="0.2">
      <c r="B273" s="167" t="s">
        <v>33</v>
      </c>
      <c r="C273" s="167" t="s">
        <v>1028</v>
      </c>
      <c r="D273" s="167" t="s">
        <v>515</v>
      </c>
      <c r="E273" s="167" t="s">
        <v>505</v>
      </c>
      <c r="F273" s="167" t="s">
        <v>2067</v>
      </c>
      <c r="G273" s="167">
        <v>1</v>
      </c>
      <c r="H273" s="167">
        <v>1</v>
      </c>
    </row>
    <row r="274" spans="2:8" x14ac:dyDescent="0.2">
      <c r="B274" s="167" t="s">
        <v>33</v>
      </c>
      <c r="C274" s="167" t="s">
        <v>1028</v>
      </c>
      <c r="D274" s="167" t="s">
        <v>515</v>
      </c>
      <c r="E274" s="167" t="s">
        <v>2065</v>
      </c>
      <c r="F274" s="167" t="s">
        <v>2067</v>
      </c>
      <c r="G274" s="167">
        <v>0.54733982159327998</v>
      </c>
      <c r="H274" s="167">
        <v>0.36275747233972</v>
      </c>
    </row>
    <row r="275" spans="2:8" x14ac:dyDescent="0.2">
      <c r="B275" s="167" t="s">
        <v>33</v>
      </c>
      <c r="C275" s="167" t="s">
        <v>1028</v>
      </c>
      <c r="D275" s="167" t="s">
        <v>515</v>
      </c>
      <c r="E275" s="167" t="s">
        <v>1878</v>
      </c>
      <c r="F275" s="167" t="s">
        <v>2067</v>
      </c>
      <c r="G275" s="167">
        <v>0.75525812875926901</v>
      </c>
      <c r="H275" s="167">
        <v>0.86883851344673302</v>
      </c>
    </row>
    <row r="276" spans="2:8" x14ac:dyDescent="0.2">
      <c r="B276" s="167" t="s">
        <v>36</v>
      </c>
      <c r="C276" s="167" t="s">
        <v>1028</v>
      </c>
      <c r="D276" s="167" t="s">
        <v>2062</v>
      </c>
      <c r="E276" s="167" t="s">
        <v>497</v>
      </c>
      <c r="F276" s="167" t="s">
        <v>2063</v>
      </c>
      <c r="G276" s="167">
        <v>7.1723756108245204E-2</v>
      </c>
      <c r="H276" s="167">
        <v>8.6477636128984403E-2</v>
      </c>
    </row>
    <row r="277" spans="2:8" x14ac:dyDescent="0.2">
      <c r="B277" s="167" t="s">
        <v>36</v>
      </c>
      <c r="C277" s="167" t="s">
        <v>1028</v>
      </c>
      <c r="D277" s="167" t="s">
        <v>2062</v>
      </c>
      <c r="E277" s="167" t="s">
        <v>2064</v>
      </c>
      <c r="F277" s="167" t="s">
        <v>2063</v>
      </c>
      <c r="G277" s="167">
        <v>0.99999986366762805</v>
      </c>
      <c r="H277" s="167">
        <v>0.99999983096737499</v>
      </c>
    </row>
    <row r="278" spans="2:8" x14ac:dyDescent="0.2">
      <c r="B278" s="167" t="s">
        <v>36</v>
      </c>
      <c r="C278" s="167" t="s">
        <v>1028</v>
      </c>
      <c r="D278" s="167" t="s">
        <v>2062</v>
      </c>
      <c r="E278" s="167" t="s">
        <v>505</v>
      </c>
      <c r="F278" s="167" t="s">
        <v>2063</v>
      </c>
      <c r="G278" s="167">
        <v>1</v>
      </c>
      <c r="H278" s="167">
        <v>1</v>
      </c>
    </row>
    <row r="279" spans="2:8" x14ac:dyDescent="0.2">
      <c r="B279" s="167" t="s">
        <v>36</v>
      </c>
      <c r="C279" s="167" t="s">
        <v>1028</v>
      </c>
      <c r="D279" s="167" t="s">
        <v>2062</v>
      </c>
      <c r="E279" s="167" t="s">
        <v>2065</v>
      </c>
      <c r="F279" s="167" t="s">
        <v>2063</v>
      </c>
      <c r="G279" s="167">
        <v>0.763057311643626</v>
      </c>
      <c r="H279" s="167">
        <v>0.69059433466658104</v>
      </c>
    </row>
    <row r="280" spans="2:8" x14ac:dyDescent="0.2">
      <c r="B280" s="167" t="s">
        <v>36</v>
      </c>
      <c r="C280" s="167" t="s">
        <v>1028</v>
      </c>
      <c r="D280" s="167" t="s">
        <v>2062</v>
      </c>
      <c r="E280" s="167" t="s">
        <v>1878</v>
      </c>
      <c r="F280" s="167" t="s">
        <v>2063</v>
      </c>
      <c r="G280" s="167">
        <v>1</v>
      </c>
      <c r="H280" s="167">
        <v>1</v>
      </c>
    </row>
    <row r="281" spans="2:8" x14ac:dyDescent="0.2">
      <c r="B281" s="167" t="s">
        <v>36</v>
      </c>
      <c r="C281" s="167" t="s">
        <v>1028</v>
      </c>
      <c r="D281" s="167" t="s">
        <v>2062</v>
      </c>
      <c r="E281" s="167" t="s">
        <v>497</v>
      </c>
      <c r="F281" s="167" t="s">
        <v>2066</v>
      </c>
      <c r="G281" s="167">
        <v>7.1723756108245093E-2</v>
      </c>
      <c r="H281" s="167">
        <v>8.64776361289845E-2</v>
      </c>
    </row>
    <row r="282" spans="2:8" x14ac:dyDescent="0.2">
      <c r="B282" s="167" t="s">
        <v>36</v>
      </c>
      <c r="C282" s="167" t="s">
        <v>1028</v>
      </c>
      <c r="D282" s="167" t="s">
        <v>2062</v>
      </c>
      <c r="E282" s="167" t="s">
        <v>2064</v>
      </c>
      <c r="F282" s="167" t="s">
        <v>2066</v>
      </c>
      <c r="G282" s="167">
        <v>0.99999986366762805</v>
      </c>
      <c r="H282" s="167">
        <v>0.99999983096737499</v>
      </c>
    </row>
    <row r="283" spans="2:8" x14ac:dyDescent="0.2">
      <c r="B283" s="167" t="s">
        <v>36</v>
      </c>
      <c r="C283" s="167" t="s">
        <v>1028</v>
      </c>
      <c r="D283" s="167" t="s">
        <v>2062</v>
      </c>
      <c r="E283" s="167" t="s">
        <v>505</v>
      </c>
      <c r="F283" s="167" t="s">
        <v>2066</v>
      </c>
      <c r="G283" s="167">
        <v>1</v>
      </c>
      <c r="H283" s="167">
        <v>1</v>
      </c>
    </row>
    <row r="284" spans="2:8" x14ac:dyDescent="0.2">
      <c r="B284" s="167" t="s">
        <v>36</v>
      </c>
      <c r="C284" s="167" t="s">
        <v>1028</v>
      </c>
      <c r="D284" s="167" t="s">
        <v>2062</v>
      </c>
      <c r="E284" s="167" t="s">
        <v>2065</v>
      </c>
      <c r="F284" s="167" t="s">
        <v>2066</v>
      </c>
      <c r="G284" s="167">
        <v>0.763057311643626</v>
      </c>
      <c r="H284" s="167">
        <v>0.69059433466658104</v>
      </c>
    </row>
    <row r="285" spans="2:8" x14ac:dyDescent="0.2">
      <c r="B285" s="167" t="s">
        <v>36</v>
      </c>
      <c r="C285" s="167" t="s">
        <v>1028</v>
      </c>
      <c r="D285" s="167" t="s">
        <v>2062</v>
      </c>
      <c r="E285" s="167" t="s">
        <v>1878</v>
      </c>
      <c r="F285" s="167" t="s">
        <v>2066</v>
      </c>
      <c r="G285" s="167">
        <v>1</v>
      </c>
      <c r="H285" s="167">
        <v>1</v>
      </c>
    </row>
    <row r="286" spans="2:8" x14ac:dyDescent="0.2">
      <c r="B286" s="167" t="s">
        <v>36</v>
      </c>
      <c r="C286" s="167" t="s">
        <v>1028</v>
      </c>
      <c r="D286" s="167" t="s">
        <v>515</v>
      </c>
      <c r="E286" s="167" t="s">
        <v>497</v>
      </c>
      <c r="F286" s="167" t="s">
        <v>2067</v>
      </c>
      <c r="G286" s="167">
        <v>4.4160172488300299E-3</v>
      </c>
      <c r="H286" s="167">
        <v>3.9433124489493604E-3</v>
      </c>
    </row>
    <row r="287" spans="2:8" x14ac:dyDescent="0.2">
      <c r="B287" s="167" t="s">
        <v>36</v>
      </c>
      <c r="C287" s="167" t="s">
        <v>1028</v>
      </c>
      <c r="D287" s="167" t="s">
        <v>515</v>
      </c>
      <c r="E287" s="167" t="s">
        <v>2064</v>
      </c>
      <c r="F287" s="167" t="s">
        <v>2067</v>
      </c>
      <c r="G287" s="167">
        <v>0.99995425975580299</v>
      </c>
      <c r="H287" s="167">
        <v>0.99973660734782699</v>
      </c>
    </row>
    <row r="288" spans="2:8" x14ac:dyDescent="0.2">
      <c r="B288" s="167" t="s">
        <v>36</v>
      </c>
      <c r="C288" s="167" t="s">
        <v>1028</v>
      </c>
      <c r="D288" s="167" t="s">
        <v>515</v>
      </c>
      <c r="E288" s="167" t="s">
        <v>505</v>
      </c>
      <c r="F288" s="167" t="s">
        <v>2067</v>
      </c>
      <c r="G288" s="167">
        <v>1</v>
      </c>
      <c r="H288" s="167">
        <v>1</v>
      </c>
    </row>
    <row r="289" spans="2:8" x14ac:dyDescent="0.2">
      <c r="B289" s="167" t="s">
        <v>36</v>
      </c>
      <c r="C289" s="167" t="s">
        <v>1028</v>
      </c>
      <c r="D289" s="167" t="s">
        <v>515</v>
      </c>
      <c r="E289" s="167" t="s">
        <v>2065</v>
      </c>
      <c r="F289" s="167" t="s">
        <v>2067</v>
      </c>
      <c r="G289" s="167">
        <v>0.59678784007474694</v>
      </c>
      <c r="H289" s="167">
        <v>0.36261895321209497</v>
      </c>
    </row>
    <row r="290" spans="2:8" x14ac:dyDescent="0.2">
      <c r="B290" s="167" t="s">
        <v>36</v>
      </c>
      <c r="C290" s="167" t="s">
        <v>1028</v>
      </c>
      <c r="D290" s="167" t="s">
        <v>515</v>
      </c>
      <c r="E290" s="167" t="s">
        <v>1878</v>
      </c>
      <c r="F290" s="167" t="s">
        <v>2067</v>
      </c>
      <c r="G290" s="167">
        <v>0.80111417478012104</v>
      </c>
      <c r="H290" s="167">
        <v>0.86396910234625701</v>
      </c>
    </row>
    <row r="291" spans="2:8" x14ac:dyDescent="0.2">
      <c r="B291" s="167" t="s">
        <v>39</v>
      </c>
      <c r="C291" s="167" t="s">
        <v>1028</v>
      </c>
      <c r="D291" s="167" t="s">
        <v>2062</v>
      </c>
      <c r="E291" s="167" t="s">
        <v>497</v>
      </c>
      <c r="F291" s="167" t="s">
        <v>2063</v>
      </c>
      <c r="G291" s="167">
        <v>6.9409621066694793E-2</v>
      </c>
      <c r="H291" s="167">
        <v>8.3948152957738498E-2</v>
      </c>
    </row>
    <row r="292" spans="2:8" x14ac:dyDescent="0.2">
      <c r="B292" s="167" t="s">
        <v>39</v>
      </c>
      <c r="C292" s="167" t="s">
        <v>1028</v>
      </c>
      <c r="D292" s="167" t="s">
        <v>2062</v>
      </c>
      <c r="E292" s="167" t="s">
        <v>2064</v>
      </c>
      <c r="F292" s="167" t="s">
        <v>2063</v>
      </c>
      <c r="G292" s="167">
        <v>0.99999984600539504</v>
      </c>
      <c r="H292" s="167">
        <v>0.99999980950345302</v>
      </c>
    </row>
    <row r="293" spans="2:8" x14ac:dyDescent="0.2">
      <c r="B293" s="167" t="s">
        <v>39</v>
      </c>
      <c r="C293" s="167" t="s">
        <v>1028</v>
      </c>
      <c r="D293" s="167" t="s">
        <v>2062</v>
      </c>
      <c r="E293" s="167" t="s">
        <v>505</v>
      </c>
      <c r="F293" s="167" t="s">
        <v>2063</v>
      </c>
      <c r="G293" s="167">
        <v>1</v>
      </c>
      <c r="H293" s="167">
        <v>1</v>
      </c>
    </row>
    <row r="294" spans="2:8" x14ac:dyDescent="0.2">
      <c r="B294" s="167" t="s">
        <v>39</v>
      </c>
      <c r="C294" s="167" t="s">
        <v>1028</v>
      </c>
      <c r="D294" s="167" t="s">
        <v>2062</v>
      </c>
      <c r="E294" s="167" t="s">
        <v>2065</v>
      </c>
      <c r="F294" s="167" t="s">
        <v>2063</v>
      </c>
      <c r="G294" s="167">
        <v>0.74023121488836396</v>
      </c>
      <c r="H294" s="167">
        <v>0.66457564610955899</v>
      </c>
    </row>
    <row r="295" spans="2:8" x14ac:dyDescent="0.2">
      <c r="B295" s="167" t="s">
        <v>39</v>
      </c>
      <c r="C295" s="167" t="s">
        <v>1028</v>
      </c>
      <c r="D295" s="167" t="s">
        <v>2062</v>
      </c>
      <c r="E295" s="167" t="s">
        <v>1878</v>
      </c>
      <c r="F295" s="167" t="s">
        <v>2063</v>
      </c>
      <c r="G295" s="167">
        <v>1</v>
      </c>
      <c r="H295" s="167">
        <v>1</v>
      </c>
    </row>
    <row r="296" spans="2:8" x14ac:dyDescent="0.2">
      <c r="B296" s="167" t="s">
        <v>39</v>
      </c>
      <c r="C296" s="167" t="s">
        <v>1028</v>
      </c>
      <c r="D296" s="167" t="s">
        <v>2062</v>
      </c>
      <c r="E296" s="167" t="s">
        <v>497</v>
      </c>
      <c r="F296" s="167" t="s">
        <v>2066</v>
      </c>
      <c r="G296" s="167">
        <v>6.9409621066694793E-2</v>
      </c>
      <c r="H296" s="167">
        <v>8.3948152957738498E-2</v>
      </c>
    </row>
    <row r="297" spans="2:8" x14ac:dyDescent="0.2">
      <c r="B297" s="167" t="s">
        <v>39</v>
      </c>
      <c r="C297" s="167" t="s">
        <v>1028</v>
      </c>
      <c r="D297" s="167" t="s">
        <v>2062</v>
      </c>
      <c r="E297" s="167" t="s">
        <v>2064</v>
      </c>
      <c r="F297" s="167" t="s">
        <v>2066</v>
      </c>
      <c r="G297" s="167">
        <v>0.99999984600539504</v>
      </c>
      <c r="H297" s="167">
        <v>0.99999980950345302</v>
      </c>
    </row>
    <row r="298" spans="2:8" x14ac:dyDescent="0.2">
      <c r="B298" s="167" t="s">
        <v>39</v>
      </c>
      <c r="C298" s="167" t="s">
        <v>1028</v>
      </c>
      <c r="D298" s="167" t="s">
        <v>2062</v>
      </c>
      <c r="E298" s="167" t="s">
        <v>505</v>
      </c>
      <c r="F298" s="167" t="s">
        <v>2066</v>
      </c>
      <c r="G298" s="167">
        <v>1</v>
      </c>
      <c r="H298" s="167">
        <v>1</v>
      </c>
    </row>
    <row r="299" spans="2:8" x14ac:dyDescent="0.2">
      <c r="B299" s="167" t="s">
        <v>39</v>
      </c>
      <c r="C299" s="167" t="s">
        <v>1028</v>
      </c>
      <c r="D299" s="167" t="s">
        <v>2062</v>
      </c>
      <c r="E299" s="167" t="s">
        <v>2065</v>
      </c>
      <c r="F299" s="167" t="s">
        <v>2066</v>
      </c>
      <c r="G299" s="167">
        <v>0.74023121488836396</v>
      </c>
      <c r="H299" s="167">
        <v>0.66457564610955899</v>
      </c>
    </row>
    <row r="300" spans="2:8" x14ac:dyDescent="0.2">
      <c r="B300" s="167" t="s">
        <v>39</v>
      </c>
      <c r="C300" s="167" t="s">
        <v>1028</v>
      </c>
      <c r="D300" s="167" t="s">
        <v>2062</v>
      </c>
      <c r="E300" s="167" t="s">
        <v>1878</v>
      </c>
      <c r="F300" s="167" t="s">
        <v>2066</v>
      </c>
      <c r="G300" s="167">
        <v>1</v>
      </c>
      <c r="H300" s="167">
        <v>1</v>
      </c>
    </row>
    <row r="301" spans="2:8" x14ac:dyDescent="0.2">
      <c r="B301" s="167" t="s">
        <v>39</v>
      </c>
      <c r="C301" s="167" t="s">
        <v>1028</v>
      </c>
      <c r="D301" s="167" t="s">
        <v>515</v>
      </c>
      <c r="E301" s="167" t="s">
        <v>497</v>
      </c>
      <c r="F301" s="167" t="s">
        <v>2067</v>
      </c>
      <c r="G301" s="167">
        <v>4.0641530696028704E-3</v>
      </c>
      <c r="H301" s="167">
        <v>3.8439395785001399E-3</v>
      </c>
    </row>
    <row r="302" spans="2:8" x14ac:dyDescent="0.2">
      <c r="B302" s="167" t="s">
        <v>39</v>
      </c>
      <c r="C302" s="167" t="s">
        <v>1028</v>
      </c>
      <c r="D302" s="167" t="s">
        <v>515</v>
      </c>
      <c r="E302" s="167" t="s">
        <v>2064</v>
      </c>
      <c r="F302" s="167" t="s">
        <v>2067</v>
      </c>
      <c r="G302" s="167">
        <v>0.99994613426095003</v>
      </c>
      <c r="H302" s="167">
        <v>0.99968726039684297</v>
      </c>
    </row>
    <row r="303" spans="2:8" x14ac:dyDescent="0.2">
      <c r="B303" s="167" t="s">
        <v>39</v>
      </c>
      <c r="C303" s="167" t="s">
        <v>1028</v>
      </c>
      <c r="D303" s="167" t="s">
        <v>515</v>
      </c>
      <c r="E303" s="167" t="s">
        <v>505</v>
      </c>
      <c r="F303" s="167" t="s">
        <v>2067</v>
      </c>
      <c r="G303" s="167">
        <v>1</v>
      </c>
      <c r="H303" s="167">
        <v>1</v>
      </c>
    </row>
    <row r="304" spans="2:8" x14ac:dyDescent="0.2">
      <c r="B304" s="167" t="s">
        <v>39</v>
      </c>
      <c r="C304" s="167" t="s">
        <v>1028</v>
      </c>
      <c r="D304" s="167" t="s">
        <v>515</v>
      </c>
      <c r="E304" s="167" t="s">
        <v>2065</v>
      </c>
      <c r="F304" s="167" t="s">
        <v>2067</v>
      </c>
      <c r="G304" s="167">
        <v>0.57123740013469704</v>
      </c>
      <c r="H304" s="167">
        <v>0.33912817910606002</v>
      </c>
    </row>
    <row r="305" spans="2:8" x14ac:dyDescent="0.2">
      <c r="B305" s="167" t="s">
        <v>39</v>
      </c>
      <c r="C305" s="167" t="s">
        <v>1028</v>
      </c>
      <c r="D305" s="167" t="s">
        <v>515</v>
      </c>
      <c r="E305" s="167" t="s">
        <v>1878</v>
      </c>
      <c r="F305" s="167" t="s">
        <v>2067</v>
      </c>
      <c r="G305" s="167">
        <v>0.79092035971047403</v>
      </c>
      <c r="H305" s="167">
        <v>0.86165639482472201</v>
      </c>
    </row>
    <row r="306" spans="2:8" x14ac:dyDescent="0.2">
      <c r="B306" s="167" t="s">
        <v>41</v>
      </c>
      <c r="C306" s="167" t="s">
        <v>1028</v>
      </c>
      <c r="D306" s="167" t="s">
        <v>2062</v>
      </c>
      <c r="E306" s="167" t="s">
        <v>497</v>
      </c>
      <c r="F306" s="167" t="s">
        <v>2063</v>
      </c>
      <c r="G306" s="167">
        <v>6.5466617132141594E-2</v>
      </c>
      <c r="H306" s="167">
        <v>8.2393114919560001E-2</v>
      </c>
    </row>
    <row r="307" spans="2:8" x14ac:dyDescent="0.2">
      <c r="B307" s="167" t="s">
        <v>41</v>
      </c>
      <c r="C307" s="167" t="s">
        <v>1028</v>
      </c>
      <c r="D307" s="167" t="s">
        <v>2062</v>
      </c>
      <c r="E307" s="167" t="s">
        <v>2064</v>
      </c>
      <c r="F307" s="167" t="s">
        <v>2063</v>
      </c>
      <c r="G307" s="167">
        <v>0.99998338419092403</v>
      </c>
      <c r="H307" s="167">
        <v>0.999971971247264</v>
      </c>
    </row>
    <row r="308" spans="2:8" x14ac:dyDescent="0.2">
      <c r="B308" s="167" t="s">
        <v>41</v>
      </c>
      <c r="C308" s="167" t="s">
        <v>1028</v>
      </c>
      <c r="D308" s="167" t="s">
        <v>2062</v>
      </c>
      <c r="E308" s="167" t="s">
        <v>505</v>
      </c>
      <c r="F308" s="167" t="s">
        <v>2063</v>
      </c>
      <c r="G308" s="167">
        <v>1</v>
      </c>
      <c r="H308" s="167">
        <v>1</v>
      </c>
    </row>
    <row r="309" spans="2:8" x14ac:dyDescent="0.2">
      <c r="B309" s="167" t="s">
        <v>41</v>
      </c>
      <c r="C309" s="167" t="s">
        <v>1028</v>
      </c>
      <c r="D309" s="167" t="s">
        <v>2062</v>
      </c>
      <c r="E309" s="167" t="s">
        <v>2065</v>
      </c>
      <c r="F309" s="167" t="s">
        <v>2063</v>
      </c>
      <c r="G309" s="167">
        <v>0.73450763000050001</v>
      </c>
      <c r="H309" s="167">
        <v>0.65691380819495704</v>
      </c>
    </row>
    <row r="310" spans="2:8" x14ac:dyDescent="0.2">
      <c r="B310" s="167" t="s">
        <v>41</v>
      </c>
      <c r="C310" s="167" t="s">
        <v>1028</v>
      </c>
      <c r="D310" s="167" t="s">
        <v>2062</v>
      </c>
      <c r="E310" s="167" t="s">
        <v>1878</v>
      </c>
      <c r="F310" s="167" t="s">
        <v>2063</v>
      </c>
      <c r="G310" s="167">
        <v>1</v>
      </c>
      <c r="H310" s="167">
        <v>1</v>
      </c>
    </row>
    <row r="311" spans="2:8" x14ac:dyDescent="0.2">
      <c r="B311" s="167" t="s">
        <v>41</v>
      </c>
      <c r="C311" s="167" t="s">
        <v>1028</v>
      </c>
      <c r="D311" s="167" t="s">
        <v>2062</v>
      </c>
      <c r="E311" s="167" t="s">
        <v>497</v>
      </c>
      <c r="F311" s="167" t="s">
        <v>2066</v>
      </c>
      <c r="G311" s="167">
        <v>6.5466617132141594E-2</v>
      </c>
      <c r="H311" s="167">
        <v>8.2393114919560001E-2</v>
      </c>
    </row>
    <row r="312" spans="2:8" x14ac:dyDescent="0.2">
      <c r="B312" s="167" t="s">
        <v>41</v>
      </c>
      <c r="C312" s="167" t="s">
        <v>1028</v>
      </c>
      <c r="D312" s="167" t="s">
        <v>2062</v>
      </c>
      <c r="E312" s="167" t="s">
        <v>2064</v>
      </c>
      <c r="F312" s="167" t="s">
        <v>2066</v>
      </c>
      <c r="G312" s="167">
        <v>0.99998338419092403</v>
      </c>
      <c r="H312" s="167">
        <v>0.999971971247264</v>
      </c>
    </row>
    <row r="313" spans="2:8" x14ac:dyDescent="0.2">
      <c r="B313" s="167" t="s">
        <v>41</v>
      </c>
      <c r="C313" s="167" t="s">
        <v>1028</v>
      </c>
      <c r="D313" s="167" t="s">
        <v>2062</v>
      </c>
      <c r="E313" s="167" t="s">
        <v>505</v>
      </c>
      <c r="F313" s="167" t="s">
        <v>2066</v>
      </c>
      <c r="G313" s="167">
        <v>1</v>
      </c>
      <c r="H313" s="167">
        <v>1</v>
      </c>
    </row>
    <row r="314" spans="2:8" x14ac:dyDescent="0.2">
      <c r="B314" s="167" t="s">
        <v>41</v>
      </c>
      <c r="C314" s="167" t="s">
        <v>1028</v>
      </c>
      <c r="D314" s="167" t="s">
        <v>2062</v>
      </c>
      <c r="E314" s="167" t="s">
        <v>2065</v>
      </c>
      <c r="F314" s="167" t="s">
        <v>2066</v>
      </c>
      <c r="G314" s="167">
        <v>0.73450763000050001</v>
      </c>
      <c r="H314" s="167">
        <v>0.65691380819495704</v>
      </c>
    </row>
    <row r="315" spans="2:8" x14ac:dyDescent="0.2">
      <c r="B315" s="167" t="s">
        <v>41</v>
      </c>
      <c r="C315" s="167" t="s">
        <v>1028</v>
      </c>
      <c r="D315" s="167" t="s">
        <v>2062</v>
      </c>
      <c r="E315" s="167" t="s">
        <v>1878</v>
      </c>
      <c r="F315" s="167" t="s">
        <v>2066</v>
      </c>
      <c r="G315" s="167">
        <v>1</v>
      </c>
      <c r="H315" s="167">
        <v>1</v>
      </c>
    </row>
    <row r="316" spans="2:8" x14ac:dyDescent="0.2">
      <c r="B316" s="167" t="s">
        <v>41</v>
      </c>
      <c r="C316" s="167" t="s">
        <v>1028</v>
      </c>
      <c r="D316" s="167" t="s">
        <v>515</v>
      </c>
      <c r="E316" s="167" t="s">
        <v>497</v>
      </c>
      <c r="F316" s="167" t="s">
        <v>2067</v>
      </c>
      <c r="G316" s="167">
        <v>8.4632068005549201E-3</v>
      </c>
      <c r="H316" s="167">
        <v>5.1513044756648398E-3</v>
      </c>
    </row>
    <row r="317" spans="2:8" x14ac:dyDescent="0.2">
      <c r="B317" s="167" t="s">
        <v>41</v>
      </c>
      <c r="C317" s="167" t="s">
        <v>1028</v>
      </c>
      <c r="D317" s="167" t="s">
        <v>515</v>
      </c>
      <c r="E317" s="167" t="s">
        <v>2064</v>
      </c>
      <c r="F317" s="167" t="s">
        <v>2067</v>
      </c>
      <c r="G317" s="167">
        <v>0.99999070613331498</v>
      </c>
      <c r="H317" s="167">
        <v>0.99999412140694199</v>
      </c>
    </row>
    <row r="318" spans="2:8" x14ac:dyDescent="0.2">
      <c r="B318" s="167" t="s">
        <v>41</v>
      </c>
      <c r="C318" s="167" t="s">
        <v>1028</v>
      </c>
      <c r="D318" s="167" t="s">
        <v>515</v>
      </c>
      <c r="E318" s="167" t="s">
        <v>505</v>
      </c>
      <c r="F318" s="167" t="s">
        <v>2067</v>
      </c>
      <c r="G318" s="167">
        <v>1</v>
      </c>
      <c r="H318" s="167">
        <v>1</v>
      </c>
    </row>
    <row r="319" spans="2:8" x14ac:dyDescent="0.2">
      <c r="B319" s="167" t="s">
        <v>41</v>
      </c>
      <c r="C319" s="167" t="s">
        <v>1028</v>
      </c>
      <c r="D319" s="167" t="s">
        <v>515</v>
      </c>
      <c r="E319" s="167" t="s">
        <v>2065</v>
      </c>
      <c r="F319" s="167" t="s">
        <v>2067</v>
      </c>
      <c r="G319" s="167">
        <v>0.69615100168335897</v>
      </c>
      <c r="H319" s="167">
        <v>0.45240079266912903</v>
      </c>
    </row>
    <row r="320" spans="2:8" x14ac:dyDescent="0.2">
      <c r="B320" s="167" t="s">
        <v>41</v>
      </c>
      <c r="C320" s="167" t="s">
        <v>1028</v>
      </c>
      <c r="D320" s="167" t="s">
        <v>515</v>
      </c>
      <c r="E320" s="167" t="s">
        <v>1878</v>
      </c>
      <c r="F320" s="167" t="s">
        <v>2067</v>
      </c>
      <c r="G320" s="167">
        <v>0.81561489651365204</v>
      </c>
      <c r="H320" s="167">
        <v>0.92644001560604095</v>
      </c>
    </row>
    <row r="321" spans="2:8" x14ac:dyDescent="0.2">
      <c r="B321" s="167" t="s">
        <v>44</v>
      </c>
      <c r="C321" s="167" t="s">
        <v>1028</v>
      </c>
      <c r="D321" s="167" t="s">
        <v>2062</v>
      </c>
      <c r="E321" s="167" t="s">
        <v>497</v>
      </c>
      <c r="F321" s="167" t="s">
        <v>2063</v>
      </c>
      <c r="G321" s="167">
        <v>5.0813581953815599E-2</v>
      </c>
      <c r="H321" s="167">
        <v>6.5142294070512405E-2</v>
      </c>
    </row>
    <row r="322" spans="2:8" x14ac:dyDescent="0.2">
      <c r="B322" s="167" t="s">
        <v>44</v>
      </c>
      <c r="C322" s="167" t="s">
        <v>1028</v>
      </c>
      <c r="D322" s="167" t="s">
        <v>2062</v>
      </c>
      <c r="E322" s="167" t="s">
        <v>2064</v>
      </c>
      <c r="F322" s="167" t="s">
        <v>2063</v>
      </c>
      <c r="G322" s="167">
        <v>0.999972768629668</v>
      </c>
      <c r="H322" s="167">
        <v>0.99995530485338102</v>
      </c>
    </row>
    <row r="323" spans="2:8" x14ac:dyDescent="0.2">
      <c r="B323" s="167" t="s">
        <v>44</v>
      </c>
      <c r="C323" s="167" t="s">
        <v>1028</v>
      </c>
      <c r="D323" s="167" t="s">
        <v>2062</v>
      </c>
      <c r="E323" s="167" t="s">
        <v>505</v>
      </c>
      <c r="F323" s="167" t="s">
        <v>2063</v>
      </c>
      <c r="G323" s="167">
        <v>1</v>
      </c>
      <c r="H323" s="167">
        <v>1</v>
      </c>
    </row>
    <row r="324" spans="2:8" x14ac:dyDescent="0.2">
      <c r="B324" s="167" t="s">
        <v>44</v>
      </c>
      <c r="C324" s="167" t="s">
        <v>1028</v>
      </c>
      <c r="D324" s="167" t="s">
        <v>2062</v>
      </c>
      <c r="E324" s="167" t="s">
        <v>2065</v>
      </c>
      <c r="F324" s="167" t="s">
        <v>2063</v>
      </c>
      <c r="G324" s="167">
        <v>0.62823739998766504</v>
      </c>
      <c r="H324" s="167">
        <v>0.55016227857704203</v>
      </c>
    </row>
    <row r="325" spans="2:8" x14ac:dyDescent="0.2">
      <c r="B325" s="167" t="s">
        <v>44</v>
      </c>
      <c r="C325" s="167" t="s">
        <v>1028</v>
      </c>
      <c r="D325" s="167" t="s">
        <v>2062</v>
      </c>
      <c r="E325" s="167" t="s">
        <v>1878</v>
      </c>
      <c r="F325" s="167" t="s">
        <v>2063</v>
      </c>
      <c r="G325" s="167">
        <v>1</v>
      </c>
      <c r="H325" s="167">
        <v>1</v>
      </c>
    </row>
    <row r="326" spans="2:8" x14ac:dyDescent="0.2">
      <c r="B326" s="167" t="s">
        <v>44</v>
      </c>
      <c r="C326" s="167" t="s">
        <v>1028</v>
      </c>
      <c r="D326" s="167" t="s">
        <v>2062</v>
      </c>
      <c r="E326" s="167" t="s">
        <v>497</v>
      </c>
      <c r="F326" s="167" t="s">
        <v>2066</v>
      </c>
      <c r="G326" s="167">
        <v>5.0813581953815599E-2</v>
      </c>
      <c r="H326" s="167">
        <v>6.5142294070512405E-2</v>
      </c>
    </row>
    <row r="327" spans="2:8" x14ac:dyDescent="0.2">
      <c r="B327" s="167" t="s">
        <v>44</v>
      </c>
      <c r="C327" s="167" t="s">
        <v>1028</v>
      </c>
      <c r="D327" s="167" t="s">
        <v>2062</v>
      </c>
      <c r="E327" s="167" t="s">
        <v>2064</v>
      </c>
      <c r="F327" s="167" t="s">
        <v>2066</v>
      </c>
      <c r="G327" s="167">
        <v>0.999972768629668</v>
      </c>
      <c r="H327" s="167">
        <v>0.99995530485338102</v>
      </c>
    </row>
    <row r="328" spans="2:8" x14ac:dyDescent="0.2">
      <c r="B328" s="167" t="s">
        <v>44</v>
      </c>
      <c r="C328" s="167" t="s">
        <v>1028</v>
      </c>
      <c r="D328" s="167" t="s">
        <v>2062</v>
      </c>
      <c r="E328" s="167" t="s">
        <v>505</v>
      </c>
      <c r="F328" s="167" t="s">
        <v>2066</v>
      </c>
      <c r="G328" s="167">
        <v>1</v>
      </c>
      <c r="H328" s="167">
        <v>1</v>
      </c>
    </row>
    <row r="329" spans="2:8" x14ac:dyDescent="0.2">
      <c r="B329" s="167" t="s">
        <v>44</v>
      </c>
      <c r="C329" s="167" t="s">
        <v>1028</v>
      </c>
      <c r="D329" s="167" t="s">
        <v>2062</v>
      </c>
      <c r="E329" s="167" t="s">
        <v>2065</v>
      </c>
      <c r="F329" s="167" t="s">
        <v>2066</v>
      </c>
      <c r="G329" s="167">
        <v>0.62823739998766504</v>
      </c>
      <c r="H329" s="167">
        <v>0.55016227857704203</v>
      </c>
    </row>
    <row r="330" spans="2:8" x14ac:dyDescent="0.2">
      <c r="B330" s="167" t="s">
        <v>44</v>
      </c>
      <c r="C330" s="167" t="s">
        <v>1028</v>
      </c>
      <c r="D330" s="167" t="s">
        <v>2062</v>
      </c>
      <c r="E330" s="167" t="s">
        <v>1878</v>
      </c>
      <c r="F330" s="167" t="s">
        <v>2066</v>
      </c>
      <c r="G330" s="167">
        <v>1</v>
      </c>
      <c r="H330" s="167">
        <v>1</v>
      </c>
    </row>
    <row r="331" spans="2:8" x14ac:dyDescent="0.2">
      <c r="B331" s="167" t="s">
        <v>44</v>
      </c>
      <c r="C331" s="167" t="s">
        <v>1028</v>
      </c>
      <c r="D331" s="167" t="s">
        <v>515</v>
      </c>
      <c r="E331" s="167" t="s">
        <v>497</v>
      </c>
      <c r="F331" s="167" t="s">
        <v>2067</v>
      </c>
      <c r="G331" s="167">
        <v>5.9712620482741501E-3</v>
      </c>
      <c r="H331" s="167">
        <v>5.4186945484561797E-3</v>
      </c>
    </row>
    <row r="332" spans="2:8" x14ac:dyDescent="0.2">
      <c r="B332" s="167" t="s">
        <v>44</v>
      </c>
      <c r="C332" s="167" t="s">
        <v>1028</v>
      </c>
      <c r="D332" s="167" t="s">
        <v>515</v>
      </c>
      <c r="E332" s="167" t="s">
        <v>2064</v>
      </c>
      <c r="F332" s="167" t="s">
        <v>2067</v>
      </c>
      <c r="G332" s="167">
        <v>0.99996841810725601</v>
      </c>
      <c r="H332" s="167">
        <v>0.99997781447172096</v>
      </c>
    </row>
    <row r="333" spans="2:8" x14ac:dyDescent="0.2">
      <c r="B333" s="167" t="s">
        <v>44</v>
      </c>
      <c r="C333" s="167" t="s">
        <v>1028</v>
      </c>
      <c r="D333" s="167" t="s">
        <v>515</v>
      </c>
      <c r="E333" s="167" t="s">
        <v>505</v>
      </c>
      <c r="F333" s="167" t="s">
        <v>2067</v>
      </c>
      <c r="G333" s="167">
        <v>1</v>
      </c>
      <c r="H333" s="167">
        <v>1</v>
      </c>
    </row>
    <row r="334" spans="2:8" x14ac:dyDescent="0.2">
      <c r="B334" s="167" t="s">
        <v>44</v>
      </c>
      <c r="C334" s="167" t="s">
        <v>1028</v>
      </c>
      <c r="D334" s="167" t="s">
        <v>515</v>
      </c>
      <c r="E334" s="167" t="s">
        <v>2065</v>
      </c>
      <c r="F334" s="167" t="s">
        <v>2067</v>
      </c>
      <c r="G334" s="167">
        <v>0.59649747325028202</v>
      </c>
      <c r="H334" s="167">
        <v>0.347155039629714</v>
      </c>
    </row>
    <row r="335" spans="2:8" x14ac:dyDescent="0.2">
      <c r="B335" s="167" t="s">
        <v>44</v>
      </c>
      <c r="C335" s="167" t="s">
        <v>1028</v>
      </c>
      <c r="D335" s="167" t="s">
        <v>515</v>
      </c>
      <c r="E335" s="167" t="s">
        <v>1878</v>
      </c>
      <c r="F335" s="167" t="s">
        <v>2067</v>
      </c>
      <c r="G335" s="167">
        <v>0.75941699643664295</v>
      </c>
      <c r="H335" s="167">
        <v>0.90015316547819402</v>
      </c>
    </row>
    <row r="336" spans="2:8" x14ac:dyDescent="0.2">
      <c r="B336" s="167" t="s">
        <v>47</v>
      </c>
      <c r="C336" s="167" t="s">
        <v>1028</v>
      </c>
      <c r="D336" s="167" t="s">
        <v>2062</v>
      </c>
      <c r="E336" s="167" t="s">
        <v>497</v>
      </c>
      <c r="F336" s="167" t="s">
        <v>2063</v>
      </c>
      <c r="G336" s="167">
        <v>7.0581332447061607E-2</v>
      </c>
      <c r="H336" s="167">
        <v>6.5932857958603E-2</v>
      </c>
    </row>
    <row r="337" spans="2:8" x14ac:dyDescent="0.2">
      <c r="B337" s="167" t="s">
        <v>47</v>
      </c>
      <c r="C337" s="167" t="s">
        <v>1028</v>
      </c>
      <c r="D337" s="167" t="s">
        <v>2062</v>
      </c>
      <c r="E337" s="167" t="s">
        <v>2064</v>
      </c>
      <c r="F337" s="167" t="s">
        <v>2063</v>
      </c>
      <c r="G337" s="167">
        <v>0.99980855370695298</v>
      </c>
      <c r="H337" s="167">
        <v>0.99955929494333196</v>
      </c>
    </row>
    <row r="338" spans="2:8" x14ac:dyDescent="0.2">
      <c r="B338" s="167" t="s">
        <v>47</v>
      </c>
      <c r="C338" s="167" t="s">
        <v>1028</v>
      </c>
      <c r="D338" s="167" t="s">
        <v>2062</v>
      </c>
      <c r="E338" s="167" t="s">
        <v>505</v>
      </c>
      <c r="F338" s="167" t="s">
        <v>2063</v>
      </c>
      <c r="G338" s="167">
        <v>1</v>
      </c>
      <c r="H338" s="167">
        <v>1</v>
      </c>
    </row>
    <row r="339" spans="2:8" x14ac:dyDescent="0.2">
      <c r="B339" s="167" t="s">
        <v>47</v>
      </c>
      <c r="C339" s="167" t="s">
        <v>1028</v>
      </c>
      <c r="D339" s="167" t="s">
        <v>2062</v>
      </c>
      <c r="E339" s="167" t="s">
        <v>2065</v>
      </c>
      <c r="F339" s="167" t="s">
        <v>2063</v>
      </c>
      <c r="G339" s="167">
        <v>0.71005261817236398</v>
      </c>
      <c r="H339" s="167">
        <v>0.579744420755124</v>
      </c>
    </row>
    <row r="340" spans="2:8" x14ac:dyDescent="0.2">
      <c r="B340" s="167" t="s">
        <v>47</v>
      </c>
      <c r="C340" s="167" t="s">
        <v>1028</v>
      </c>
      <c r="D340" s="167" t="s">
        <v>2062</v>
      </c>
      <c r="E340" s="167" t="s">
        <v>1878</v>
      </c>
      <c r="F340" s="167" t="s">
        <v>2063</v>
      </c>
      <c r="G340" s="167">
        <v>1</v>
      </c>
      <c r="H340" s="167">
        <v>1</v>
      </c>
    </row>
    <row r="341" spans="2:8" x14ac:dyDescent="0.2">
      <c r="B341" s="167" t="s">
        <v>47</v>
      </c>
      <c r="C341" s="167" t="s">
        <v>1028</v>
      </c>
      <c r="D341" s="167" t="s">
        <v>2062</v>
      </c>
      <c r="E341" s="167" t="s">
        <v>497</v>
      </c>
      <c r="F341" s="167" t="s">
        <v>2066</v>
      </c>
      <c r="G341" s="167">
        <v>7.0581332447061607E-2</v>
      </c>
      <c r="H341" s="167">
        <v>6.5932857958603E-2</v>
      </c>
    </row>
    <row r="342" spans="2:8" x14ac:dyDescent="0.2">
      <c r="B342" s="167" t="s">
        <v>47</v>
      </c>
      <c r="C342" s="167" t="s">
        <v>1028</v>
      </c>
      <c r="D342" s="167" t="s">
        <v>2062</v>
      </c>
      <c r="E342" s="167" t="s">
        <v>2064</v>
      </c>
      <c r="F342" s="167" t="s">
        <v>2066</v>
      </c>
      <c r="G342" s="167">
        <v>0.99980855370695298</v>
      </c>
      <c r="H342" s="167">
        <v>0.99955929494333196</v>
      </c>
    </row>
    <row r="343" spans="2:8" x14ac:dyDescent="0.2">
      <c r="B343" s="167" t="s">
        <v>47</v>
      </c>
      <c r="C343" s="167" t="s">
        <v>1028</v>
      </c>
      <c r="D343" s="167" t="s">
        <v>2062</v>
      </c>
      <c r="E343" s="167" t="s">
        <v>505</v>
      </c>
      <c r="F343" s="167" t="s">
        <v>2066</v>
      </c>
      <c r="G343" s="167">
        <v>1</v>
      </c>
      <c r="H343" s="167">
        <v>1</v>
      </c>
    </row>
    <row r="344" spans="2:8" x14ac:dyDescent="0.2">
      <c r="B344" s="167" t="s">
        <v>47</v>
      </c>
      <c r="C344" s="167" t="s">
        <v>1028</v>
      </c>
      <c r="D344" s="167" t="s">
        <v>2062</v>
      </c>
      <c r="E344" s="167" t="s">
        <v>2065</v>
      </c>
      <c r="F344" s="167" t="s">
        <v>2066</v>
      </c>
      <c r="G344" s="167">
        <v>0.71005261817236398</v>
      </c>
      <c r="H344" s="167">
        <v>0.579744420755124</v>
      </c>
    </row>
    <row r="345" spans="2:8" x14ac:dyDescent="0.2">
      <c r="B345" s="167" t="s">
        <v>47</v>
      </c>
      <c r="C345" s="167" t="s">
        <v>1028</v>
      </c>
      <c r="D345" s="167" t="s">
        <v>2062</v>
      </c>
      <c r="E345" s="167" t="s">
        <v>1878</v>
      </c>
      <c r="F345" s="167" t="s">
        <v>2066</v>
      </c>
      <c r="G345" s="167">
        <v>1</v>
      </c>
      <c r="H345" s="167">
        <v>1</v>
      </c>
    </row>
    <row r="346" spans="2:8" x14ac:dyDescent="0.2">
      <c r="B346" s="167" t="s">
        <v>47</v>
      </c>
      <c r="C346" s="167" t="s">
        <v>1028</v>
      </c>
      <c r="D346" s="167" t="s">
        <v>515</v>
      </c>
      <c r="E346" s="167" t="s">
        <v>497</v>
      </c>
      <c r="F346" s="167" t="s">
        <v>2067</v>
      </c>
      <c r="G346" s="167">
        <v>1.0894256900010901E-2</v>
      </c>
      <c r="H346" s="167">
        <v>1.1120349922879901E-2</v>
      </c>
    </row>
    <row r="347" spans="2:8" x14ac:dyDescent="0.2">
      <c r="B347" s="167" t="s">
        <v>47</v>
      </c>
      <c r="C347" s="167" t="s">
        <v>1028</v>
      </c>
      <c r="D347" s="167" t="s">
        <v>515</v>
      </c>
      <c r="E347" s="167" t="s">
        <v>2064</v>
      </c>
      <c r="F347" s="167" t="s">
        <v>2067</v>
      </c>
      <c r="G347" s="167">
        <v>0.999737632539344</v>
      </c>
      <c r="H347" s="167">
        <v>0.99994555349913905</v>
      </c>
    </row>
    <row r="348" spans="2:8" x14ac:dyDescent="0.2">
      <c r="B348" s="167" t="s">
        <v>47</v>
      </c>
      <c r="C348" s="167" t="s">
        <v>1028</v>
      </c>
      <c r="D348" s="167" t="s">
        <v>515</v>
      </c>
      <c r="E348" s="167" t="s">
        <v>505</v>
      </c>
      <c r="F348" s="167" t="s">
        <v>2067</v>
      </c>
      <c r="G348" s="167">
        <v>1</v>
      </c>
      <c r="H348" s="167">
        <v>1</v>
      </c>
    </row>
    <row r="349" spans="2:8" x14ac:dyDescent="0.2">
      <c r="B349" s="167" t="s">
        <v>47</v>
      </c>
      <c r="C349" s="167" t="s">
        <v>1028</v>
      </c>
      <c r="D349" s="167" t="s">
        <v>515</v>
      </c>
      <c r="E349" s="167" t="s">
        <v>2065</v>
      </c>
      <c r="F349" s="167" t="s">
        <v>2067</v>
      </c>
      <c r="G349" s="167">
        <v>0.55525906407848702</v>
      </c>
      <c r="H349" s="167">
        <v>0.342015729094309</v>
      </c>
    </row>
    <row r="350" spans="2:8" x14ac:dyDescent="0.2">
      <c r="B350" s="167" t="s">
        <v>47</v>
      </c>
      <c r="C350" s="167" t="s">
        <v>1028</v>
      </c>
      <c r="D350" s="167" t="s">
        <v>515</v>
      </c>
      <c r="E350" s="167" t="s">
        <v>1878</v>
      </c>
      <c r="F350" s="167" t="s">
        <v>2067</v>
      </c>
      <c r="G350" s="167">
        <v>0.73402546953689995</v>
      </c>
      <c r="H350" s="167">
        <v>0.81772605676507104</v>
      </c>
    </row>
    <row r="351" spans="2:8" x14ac:dyDescent="0.2">
      <c r="B351" s="167" t="s">
        <v>50</v>
      </c>
      <c r="C351" s="167" t="s">
        <v>1028</v>
      </c>
      <c r="D351" s="167" t="s">
        <v>2062</v>
      </c>
      <c r="E351" s="167" t="s">
        <v>497</v>
      </c>
      <c r="F351" s="167" t="s">
        <v>2063</v>
      </c>
      <c r="G351" s="167">
        <v>3.7071967965521001E-2</v>
      </c>
      <c r="H351" s="167">
        <v>5.1597506395099302E-2</v>
      </c>
    </row>
    <row r="352" spans="2:8" x14ac:dyDescent="0.2">
      <c r="B352" s="167" t="s">
        <v>50</v>
      </c>
      <c r="C352" s="167" t="s">
        <v>1028</v>
      </c>
      <c r="D352" s="167" t="s">
        <v>2062</v>
      </c>
      <c r="E352" s="167" t="s">
        <v>2064</v>
      </c>
      <c r="F352" s="167" t="s">
        <v>2063</v>
      </c>
      <c r="G352" s="167">
        <v>0.99997690489398905</v>
      </c>
      <c r="H352" s="167">
        <v>0.99993937713113201</v>
      </c>
    </row>
    <row r="353" spans="2:8" x14ac:dyDescent="0.2">
      <c r="B353" s="167" t="s">
        <v>50</v>
      </c>
      <c r="C353" s="167" t="s">
        <v>1028</v>
      </c>
      <c r="D353" s="167" t="s">
        <v>2062</v>
      </c>
      <c r="E353" s="167" t="s">
        <v>505</v>
      </c>
      <c r="F353" s="167" t="s">
        <v>2063</v>
      </c>
      <c r="G353" s="167">
        <v>1</v>
      </c>
      <c r="H353" s="167">
        <v>1</v>
      </c>
    </row>
    <row r="354" spans="2:8" x14ac:dyDescent="0.2">
      <c r="B354" s="167" t="s">
        <v>50</v>
      </c>
      <c r="C354" s="167" t="s">
        <v>1028</v>
      </c>
      <c r="D354" s="167" t="s">
        <v>2062</v>
      </c>
      <c r="E354" s="167" t="s">
        <v>2065</v>
      </c>
      <c r="F354" s="167" t="s">
        <v>2063</v>
      </c>
      <c r="G354" s="167">
        <v>0.31164443233047501</v>
      </c>
      <c r="H354" s="167">
        <v>0.21900559422377</v>
      </c>
    </row>
    <row r="355" spans="2:8" x14ac:dyDescent="0.2">
      <c r="B355" s="167" t="s">
        <v>50</v>
      </c>
      <c r="C355" s="167" t="s">
        <v>1028</v>
      </c>
      <c r="D355" s="167" t="s">
        <v>2062</v>
      </c>
      <c r="E355" s="167" t="s">
        <v>1878</v>
      </c>
      <c r="F355" s="167" t="s">
        <v>2063</v>
      </c>
      <c r="G355" s="167">
        <v>1</v>
      </c>
      <c r="H355" s="167">
        <v>1</v>
      </c>
    </row>
    <row r="356" spans="2:8" x14ac:dyDescent="0.2">
      <c r="B356" s="167" t="s">
        <v>50</v>
      </c>
      <c r="C356" s="167" t="s">
        <v>1028</v>
      </c>
      <c r="D356" s="167" t="s">
        <v>2062</v>
      </c>
      <c r="E356" s="167" t="s">
        <v>497</v>
      </c>
      <c r="F356" s="167" t="s">
        <v>2066</v>
      </c>
      <c r="G356" s="167">
        <v>3.7071967965521001E-2</v>
      </c>
      <c r="H356" s="167">
        <v>5.1597506395099399E-2</v>
      </c>
    </row>
    <row r="357" spans="2:8" x14ac:dyDescent="0.2">
      <c r="B357" s="167" t="s">
        <v>50</v>
      </c>
      <c r="C357" s="167" t="s">
        <v>1028</v>
      </c>
      <c r="D357" s="167" t="s">
        <v>2062</v>
      </c>
      <c r="E357" s="167" t="s">
        <v>2064</v>
      </c>
      <c r="F357" s="167" t="s">
        <v>2066</v>
      </c>
      <c r="G357" s="167">
        <v>0.99997690489398905</v>
      </c>
      <c r="H357" s="167">
        <v>0.99993937713113201</v>
      </c>
    </row>
    <row r="358" spans="2:8" x14ac:dyDescent="0.2">
      <c r="B358" s="167" t="s">
        <v>50</v>
      </c>
      <c r="C358" s="167" t="s">
        <v>1028</v>
      </c>
      <c r="D358" s="167" t="s">
        <v>2062</v>
      </c>
      <c r="E358" s="167" t="s">
        <v>505</v>
      </c>
      <c r="F358" s="167" t="s">
        <v>2066</v>
      </c>
      <c r="G358" s="167">
        <v>1</v>
      </c>
      <c r="H358" s="167">
        <v>1</v>
      </c>
    </row>
    <row r="359" spans="2:8" x14ac:dyDescent="0.2">
      <c r="B359" s="167" t="s">
        <v>50</v>
      </c>
      <c r="C359" s="167" t="s">
        <v>1028</v>
      </c>
      <c r="D359" s="167" t="s">
        <v>2062</v>
      </c>
      <c r="E359" s="167" t="s">
        <v>2065</v>
      </c>
      <c r="F359" s="167" t="s">
        <v>2066</v>
      </c>
      <c r="G359" s="167">
        <v>0.31164443233047501</v>
      </c>
      <c r="H359" s="167">
        <v>0.21900559422377</v>
      </c>
    </row>
    <row r="360" spans="2:8" x14ac:dyDescent="0.2">
      <c r="B360" s="167" t="s">
        <v>50</v>
      </c>
      <c r="C360" s="167" t="s">
        <v>1028</v>
      </c>
      <c r="D360" s="167" t="s">
        <v>2062</v>
      </c>
      <c r="E360" s="167" t="s">
        <v>1878</v>
      </c>
      <c r="F360" s="167" t="s">
        <v>2066</v>
      </c>
      <c r="G360" s="167">
        <v>1</v>
      </c>
      <c r="H360" s="167">
        <v>1</v>
      </c>
    </row>
    <row r="361" spans="2:8" x14ac:dyDescent="0.2">
      <c r="B361" s="167" t="s">
        <v>50</v>
      </c>
      <c r="C361" s="167" t="s">
        <v>1028</v>
      </c>
      <c r="D361" s="167" t="s">
        <v>515</v>
      </c>
      <c r="E361" s="167" t="s">
        <v>497</v>
      </c>
      <c r="F361" s="167" t="s">
        <v>2067</v>
      </c>
      <c r="G361" s="167">
        <v>5.0498712285255501E-3</v>
      </c>
      <c r="H361" s="167">
        <v>6.2587897567006204E-3</v>
      </c>
    </row>
    <row r="362" spans="2:8" x14ac:dyDescent="0.2">
      <c r="B362" s="167" t="s">
        <v>50</v>
      </c>
      <c r="C362" s="167" t="s">
        <v>1028</v>
      </c>
      <c r="D362" s="167" t="s">
        <v>515</v>
      </c>
      <c r="E362" s="167" t="s">
        <v>2064</v>
      </c>
      <c r="F362" s="167" t="s">
        <v>2067</v>
      </c>
      <c r="G362" s="167">
        <v>0.99815951435558303</v>
      </c>
      <c r="H362" s="167">
        <v>0.99890393219892704</v>
      </c>
    </row>
    <row r="363" spans="2:8" x14ac:dyDescent="0.2">
      <c r="B363" s="167" t="s">
        <v>50</v>
      </c>
      <c r="C363" s="167" t="s">
        <v>1028</v>
      </c>
      <c r="D363" s="167" t="s">
        <v>515</v>
      </c>
      <c r="E363" s="167" t="s">
        <v>505</v>
      </c>
      <c r="F363" s="167" t="s">
        <v>2067</v>
      </c>
      <c r="G363" s="167">
        <v>1</v>
      </c>
      <c r="H363" s="167">
        <v>1</v>
      </c>
    </row>
    <row r="364" spans="2:8" x14ac:dyDescent="0.2">
      <c r="B364" s="167" t="s">
        <v>50</v>
      </c>
      <c r="C364" s="167" t="s">
        <v>1028</v>
      </c>
      <c r="D364" s="167" t="s">
        <v>515</v>
      </c>
      <c r="E364" s="167" t="s">
        <v>2065</v>
      </c>
      <c r="F364" s="167" t="s">
        <v>2067</v>
      </c>
      <c r="G364" s="167">
        <v>0.31694943824969601</v>
      </c>
      <c r="H364" s="167">
        <v>0.18874787652171601</v>
      </c>
    </row>
    <row r="365" spans="2:8" x14ac:dyDescent="0.2">
      <c r="B365" s="167" t="s">
        <v>50</v>
      </c>
      <c r="C365" s="167" t="s">
        <v>1028</v>
      </c>
      <c r="D365" s="167" t="s">
        <v>515</v>
      </c>
      <c r="E365" s="167" t="s">
        <v>1878</v>
      </c>
      <c r="F365" s="167" t="s">
        <v>2067</v>
      </c>
      <c r="G365" s="167">
        <v>0.56664882310287001</v>
      </c>
      <c r="H365" s="167">
        <v>0.79080511411490295</v>
      </c>
    </row>
    <row r="366" spans="2:8" x14ac:dyDescent="0.2">
      <c r="B366" s="167" t="s">
        <v>53</v>
      </c>
      <c r="C366" s="167" t="s">
        <v>1028</v>
      </c>
      <c r="D366" s="167" t="s">
        <v>2062</v>
      </c>
      <c r="E366" s="167" t="s">
        <v>497</v>
      </c>
      <c r="F366" s="167" t="s">
        <v>2063</v>
      </c>
      <c r="G366" s="167">
        <v>6.5531675425399102E-2</v>
      </c>
      <c r="H366" s="167">
        <v>0.174558741665501</v>
      </c>
    </row>
    <row r="367" spans="2:8" x14ac:dyDescent="0.2">
      <c r="B367" s="167" t="s">
        <v>53</v>
      </c>
      <c r="C367" s="167" t="s">
        <v>1028</v>
      </c>
      <c r="D367" s="167" t="s">
        <v>2062</v>
      </c>
      <c r="E367" s="167" t="s">
        <v>2064</v>
      </c>
      <c r="F367" s="167" t="s">
        <v>2063</v>
      </c>
      <c r="G367" s="167">
        <v>0.99999999999183398</v>
      </c>
      <c r="H367" s="167">
        <v>0.99999999999612299</v>
      </c>
    </row>
    <row r="368" spans="2:8" x14ac:dyDescent="0.2">
      <c r="B368" s="167" t="s">
        <v>53</v>
      </c>
      <c r="C368" s="167" t="s">
        <v>1028</v>
      </c>
      <c r="D368" s="167" t="s">
        <v>2062</v>
      </c>
      <c r="E368" s="167" t="s">
        <v>505</v>
      </c>
      <c r="F368" s="167" t="s">
        <v>2063</v>
      </c>
      <c r="G368" s="167">
        <v>1</v>
      </c>
      <c r="H368" s="167">
        <v>1</v>
      </c>
    </row>
    <row r="369" spans="2:8" x14ac:dyDescent="0.2">
      <c r="B369" s="167" t="s">
        <v>53</v>
      </c>
      <c r="C369" s="167" t="s">
        <v>1028</v>
      </c>
      <c r="D369" s="167" t="s">
        <v>2062</v>
      </c>
      <c r="E369" s="167" t="s">
        <v>2065</v>
      </c>
      <c r="F369" s="167" t="s">
        <v>2063</v>
      </c>
      <c r="G369" s="167">
        <v>0.81112307128308803</v>
      </c>
      <c r="H369" s="167">
        <v>0.873302019319666</v>
      </c>
    </row>
    <row r="370" spans="2:8" x14ac:dyDescent="0.2">
      <c r="B370" s="167" t="s">
        <v>53</v>
      </c>
      <c r="C370" s="167" t="s">
        <v>1028</v>
      </c>
      <c r="D370" s="167" t="s">
        <v>2062</v>
      </c>
      <c r="E370" s="167" t="s">
        <v>1878</v>
      </c>
      <c r="F370" s="167" t="s">
        <v>2063</v>
      </c>
      <c r="G370" s="167">
        <v>1</v>
      </c>
      <c r="H370" s="167">
        <v>1</v>
      </c>
    </row>
    <row r="371" spans="2:8" x14ac:dyDescent="0.2">
      <c r="B371" s="167" t="s">
        <v>53</v>
      </c>
      <c r="C371" s="167" t="s">
        <v>1028</v>
      </c>
      <c r="D371" s="167" t="s">
        <v>2062</v>
      </c>
      <c r="E371" s="167" t="s">
        <v>497</v>
      </c>
      <c r="F371" s="167" t="s">
        <v>2066</v>
      </c>
      <c r="G371" s="167">
        <v>6.5531675425399102E-2</v>
      </c>
      <c r="H371" s="167">
        <v>0.174558741665501</v>
      </c>
    </row>
    <row r="372" spans="2:8" x14ac:dyDescent="0.2">
      <c r="B372" s="167" t="s">
        <v>53</v>
      </c>
      <c r="C372" s="167" t="s">
        <v>1028</v>
      </c>
      <c r="D372" s="167" t="s">
        <v>2062</v>
      </c>
      <c r="E372" s="167" t="s">
        <v>2064</v>
      </c>
      <c r="F372" s="167" t="s">
        <v>2066</v>
      </c>
      <c r="G372" s="167">
        <v>0.99999999999183398</v>
      </c>
      <c r="H372" s="167">
        <v>0.99999999999612299</v>
      </c>
    </row>
    <row r="373" spans="2:8" x14ac:dyDescent="0.2">
      <c r="B373" s="167" t="s">
        <v>53</v>
      </c>
      <c r="C373" s="167" t="s">
        <v>1028</v>
      </c>
      <c r="D373" s="167" t="s">
        <v>2062</v>
      </c>
      <c r="E373" s="167" t="s">
        <v>505</v>
      </c>
      <c r="F373" s="167" t="s">
        <v>2066</v>
      </c>
      <c r="G373" s="167">
        <v>1</v>
      </c>
      <c r="H373" s="167">
        <v>1</v>
      </c>
    </row>
    <row r="374" spans="2:8" x14ac:dyDescent="0.2">
      <c r="B374" s="167" t="s">
        <v>53</v>
      </c>
      <c r="C374" s="167" t="s">
        <v>1028</v>
      </c>
      <c r="D374" s="167" t="s">
        <v>2062</v>
      </c>
      <c r="E374" s="167" t="s">
        <v>2065</v>
      </c>
      <c r="F374" s="167" t="s">
        <v>2066</v>
      </c>
      <c r="G374" s="167">
        <v>0.81112307128308803</v>
      </c>
      <c r="H374" s="167">
        <v>0.873302019319666</v>
      </c>
    </row>
    <row r="375" spans="2:8" x14ac:dyDescent="0.2">
      <c r="B375" s="167" t="s">
        <v>53</v>
      </c>
      <c r="C375" s="167" t="s">
        <v>1028</v>
      </c>
      <c r="D375" s="167" t="s">
        <v>2062</v>
      </c>
      <c r="E375" s="167" t="s">
        <v>1878</v>
      </c>
      <c r="F375" s="167" t="s">
        <v>2066</v>
      </c>
      <c r="G375" s="167">
        <v>1</v>
      </c>
      <c r="H375" s="167">
        <v>1</v>
      </c>
    </row>
    <row r="376" spans="2:8" x14ac:dyDescent="0.2">
      <c r="B376" s="167" t="s">
        <v>53</v>
      </c>
      <c r="C376" s="167" t="s">
        <v>1028</v>
      </c>
      <c r="D376" s="167" t="s">
        <v>515</v>
      </c>
      <c r="E376" s="167" t="s">
        <v>497</v>
      </c>
      <c r="F376" s="167" t="s">
        <v>2067</v>
      </c>
      <c r="G376" s="167">
        <v>4.5435501259958799E-3</v>
      </c>
      <c r="H376" s="167">
        <v>1.80880059659837E-3</v>
      </c>
    </row>
    <row r="377" spans="2:8" x14ac:dyDescent="0.2">
      <c r="B377" s="167" t="s">
        <v>53</v>
      </c>
      <c r="C377" s="167" t="s">
        <v>1028</v>
      </c>
      <c r="D377" s="167" t="s">
        <v>515</v>
      </c>
      <c r="E377" s="167" t="s">
        <v>2064</v>
      </c>
      <c r="F377" s="167" t="s">
        <v>2067</v>
      </c>
      <c r="G377" s="167">
        <v>0.99995269707797696</v>
      </c>
      <c r="H377" s="167">
        <v>0.99988719021883399</v>
      </c>
    </row>
    <row r="378" spans="2:8" x14ac:dyDescent="0.2">
      <c r="B378" s="167" t="s">
        <v>53</v>
      </c>
      <c r="C378" s="167" t="s">
        <v>1028</v>
      </c>
      <c r="D378" s="167" t="s">
        <v>515</v>
      </c>
      <c r="E378" s="167" t="s">
        <v>505</v>
      </c>
      <c r="F378" s="167" t="s">
        <v>2067</v>
      </c>
      <c r="G378" s="167">
        <v>1</v>
      </c>
      <c r="H378" s="167">
        <v>1</v>
      </c>
    </row>
    <row r="379" spans="2:8" x14ac:dyDescent="0.2">
      <c r="B379" s="167" t="s">
        <v>53</v>
      </c>
      <c r="C379" s="167" t="s">
        <v>1028</v>
      </c>
      <c r="D379" s="167" t="s">
        <v>515</v>
      </c>
      <c r="E379" s="167" t="s">
        <v>2065</v>
      </c>
      <c r="F379" s="167" t="s">
        <v>2067</v>
      </c>
      <c r="G379" s="167">
        <v>0.84552443509694397</v>
      </c>
      <c r="H379" s="167">
        <v>0.61187358144900195</v>
      </c>
    </row>
    <row r="380" spans="2:8" x14ac:dyDescent="0.2">
      <c r="B380" s="167" t="s">
        <v>53</v>
      </c>
      <c r="C380" s="167" t="s">
        <v>1028</v>
      </c>
      <c r="D380" s="167" t="s">
        <v>515</v>
      </c>
      <c r="E380" s="167" t="s">
        <v>1878</v>
      </c>
      <c r="F380" s="167" t="s">
        <v>2067</v>
      </c>
      <c r="G380" s="167">
        <v>0.89768063396444797</v>
      </c>
      <c r="H380" s="167">
        <v>0.96170032190002197</v>
      </c>
    </row>
    <row r="381" spans="2:8" x14ac:dyDescent="0.2">
      <c r="B381" s="167" t="s">
        <v>55</v>
      </c>
      <c r="C381" s="167" t="s">
        <v>1028</v>
      </c>
      <c r="D381" s="167" t="s">
        <v>2062</v>
      </c>
      <c r="E381" s="167" t="s">
        <v>497</v>
      </c>
      <c r="F381" s="167" t="s">
        <v>2063</v>
      </c>
      <c r="G381" s="167">
        <v>0.11013757811256</v>
      </c>
      <c r="H381" s="167">
        <v>9.4346728658425597E-2</v>
      </c>
    </row>
    <row r="382" spans="2:8" x14ac:dyDescent="0.2">
      <c r="B382" s="167" t="s">
        <v>55</v>
      </c>
      <c r="C382" s="167" t="s">
        <v>1028</v>
      </c>
      <c r="D382" s="167" t="s">
        <v>2062</v>
      </c>
      <c r="E382" s="167" t="s">
        <v>2064</v>
      </c>
      <c r="F382" s="167" t="s">
        <v>2063</v>
      </c>
      <c r="G382" s="167">
        <v>0.99987129707920497</v>
      </c>
      <c r="H382" s="167">
        <v>0.99978154407534603</v>
      </c>
    </row>
    <row r="383" spans="2:8" x14ac:dyDescent="0.2">
      <c r="B383" s="167" t="s">
        <v>55</v>
      </c>
      <c r="C383" s="167" t="s">
        <v>1028</v>
      </c>
      <c r="D383" s="167" t="s">
        <v>2062</v>
      </c>
      <c r="E383" s="167" t="s">
        <v>505</v>
      </c>
      <c r="F383" s="167" t="s">
        <v>2063</v>
      </c>
      <c r="G383" s="167">
        <v>1</v>
      </c>
      <c r="H383" s="167">
        <v>1</v>
      </c>
    </row>
    <row r="384" spans="2:8" x14ac:dyDescent="0.2">
      <c r="B384" s="167" t="s">
        <v>55</v>
      </c>
      <c r="C384" s="167" t="s">
        <v>1028</v>
      </c>
      <c r="D384" s="167" t="s">
        <v>2062</v>
      </c>
      <c r="E384" s="167" t="s">
        <v>2065</v>
      </c>
      <c r="F384" s="167" t="s">
        <v>2063</v>
      </c>
      <c r="G384" s="167">
        <v>0.77742599305438698</v>
      </c>
      <c r="H384" s="167">
        <v>0.70386015297530102</v>
      </c>
    </row>
    <row r="385" spans="2:8" x14ac:dyDescent="0.2">
      <c r="B385" s="167" t="s">
        <v>55</v>
      </c>
      <c r="C385" s="167" t="s">
        <v>1028</v>
      </c>
      <c r="D385" s="167" t="s">
        <v>2062</v>
      </c>
      <c r="E385" s="167" t="s">
        <v>1878</v>
      </c>
      <c r="F385" s="167" t="s">
        <v>2063</v>
      </c>
      <c r="G385" s="167">
        <v>1</v>
      </c>
      <c r="H385" s="167">
        <v>1</v>
      </c>
    </row>
    <row r="386" spans="2:8" x14ac:dyDescent="0.2">
      <c r="B386" s="167" t="s">
        <v>55</v>
      </c>
      <c r="C386" s="167" t="s">
        <v>1028</v>
      </c>
      <c r="D386" s="167" t="s">
        <v>2062</v>
      </c>
      <c r="E386" s="167" t="s">
        <v>497</v>
      </c>
      <c r="F386" s="167" t="s">
        <v>2066</v>
      </c>
      <c r="G386" s="167">
        <v>0.11013757811256</v>
      </c>
      <c r="H386" s="167">
        <v>9.4346728658425597E-2</v>
      </c>
    </row>
    <row r="387" spans="2:8" x14ac:dyDescent="0.2">
      <c r="B387" s="167" t="s">
        <v>55</v>
      </c>
      <c r="C387" s="167" t="s">
        <v>1028</v>
      </c>
      <c r="D387" s="167" t="s">
        <v>2062</v>
      </c>
      <c r="E387" s="167" t="s">
        <v>2064</v>
      </c>
      <c r="F387" s="167" t="s">
        <v>2066</v>
      </c>
      <c r="G387" s="167">
        <v>0.99987129707920497</v>
      </c>
      <c r="H387" s="167">
        <v>0.99978154407534603</v>
      </c>
    </row>
    <row r="388" spans="2:8" x14ac:dyDescent="0.2">
      <c r="B388" s="167" t="s">
        <v>55</v>
      </c>
      <c r="C388" s="167" t="s">
        <v>1028</v>
      </c>
      <c r="D388" s="167" t="s">
        <v>2062</v>
      </c>
      <c r="E388" s="167" t="s">
        <v>505</v>
      </c>
      <c r="F388" s="167" t="s">
        <v>2066</v>
      </c>
      <c r="G388" s="167">
        <v>1</v>
      </c>
      <c r="H388" s="167">
        <v>1</v>
      </c>
    </row>
    <row r="389" spans="2:8" x14ac:dyDescent="0.2">
      <c r="B389" s="167" t="s">
        <v>55</v>
      </c>
      <c r="C389" s="167" t="s">
        <v>1028</v>
      </c>
      <c r="D389" s="167" t="s">
        <v>2062</v>
      </c>
      <c r="E389" s="167" t="s">
        <v>2065</v>
      </c>
      <c r="F389" s="167" t="s">
        <v>2066</v>
      </c>
      <c r="G389" s="167">
        <v>0.77742599305438698</v>
      </c>
      <c r="H389" s="167">
        <v>0.70386015297530102</v>
      </c>
    </row>
    <row r="390" spans="2:8" x14ac:dyDescent="0.2">
      <c r="B390" s="167" t="s">
        <v>55</v>
      </c>
      <c r="C390" s="167" t="s">
        <v>1028</v>
      </c>
      <c r="D390" s="167" t="s">
        <v>2062</v>
      </c>
      <c r="E390" s="167" t="s">
        <v>1878</v>
      </c>
      <c r="F390" s="167" t="s">
        <v>2066</v>
      </c>
      <c r="G390" s="167">
        <v>1</v>
      </c>
      <c r="H390" s="167">
        <v>1</v>
      </c>
    </row>
    <row r="391" spans="2:8" x14ac:dyDescent="0.2">
      <c r="B391" s="167" t="s">
        <v>55</v>
      </c>
      <c r="C391" s="167" t="s">
        <v>1028</v>
      </c>
      <c r="D391" s="167" t="s">
        <v>515</v>
      </c>
      <c r="E391" s="167" t="s">
        <v>497</v>
      </c>
      <c r="F391" s="167" t="s">
        <v>2067</v>
      </c>
      <c r="G391" s="167">
        <v>1.07141298283375E-2</v>
      </c>
      <c r="H391" s="167">
        <v>9.1385637319263292E-3</v>
      </c>
    </row>
    <row r="392" spans="2:8" x14ac:dyDescent="0.2">
      <c r="B392" s="167" t="s">
        <v>55</v>
      </c>
      <c r="C392" s="167" t="s">
        <v>1028</v>
      </c>
      <c r="D392" s="167" t="s">
        <v>515</v>
      </c>
      <c r="E392" s="167" t="s">
        <v>2064</v>
      </c>
      <c r="F392" s="167" t="s">
        <v>2067</v>
      </c>
      <c r="G392" s="167">
        <v>0.99949384956788301</v>
      </c>
      <c r="H392" s="167">
        <v>0.99989388309944405</v>
      </c>
    </row>
    <row r="393" spans="2:8" x14ac:dyDescent="0.2">
      <c r="B393" s="167" t="s">
        <v>55</v>
      </c>
      <c r="C393" s="167" t="s">
        <v>1028</v>
      </c>
      <c r="D393" s="167" t="s">
        <v>515</v>
      </c>
      <c r="E393" s="167" t="s">
        <v>505</v>
      </c>
      <c r="F393" s="167" t="s">
        <v>2067</v>
      </c>
      <c r="G393" s="167">
        <v>1</v>
      </c>
      <c r="H393" s="167">
        <v>1</v>
      </c>
    </row>
    <row r="394" spans="2:8" x14ac:dyDescent="0.2">
      <c r="B394" s="167" t="s">
        <v>55</v>
      </c>
      <c r="C394" s="167" t="s">
        <v>1028</v>
      </c>
      <c r="D394" s="167" t="s">
        <v>515</v>
      </c>
      <c r="E394" s="167" t="s">
        <v>2065</v>
      </c>
      <c r="F394" s="167" t="s">
        <v>2067</v>
      </c>
      <c r="G394" s="167">
        <v>0.54903692045139996</v>
      </c>
      <c r="H394" s="167">
        <v>0.33447825009007098</v>
      </c>
    </row>
    <row r="395" spans="2:8" x14ac:dyDescent="0.2">
      <c r="B395" s="167" t="s">
        <v>55</v>
      </c>
      <c r="C395" s="167" t="s">
        <v>1028</v>
      </c>
      <c r="D395" s="167" t="s">
        <v>515</v>
      </c>
      <c r="E395" s="167" t="s">
        <v>1878</v>
      </c>
      <c r="F395" s="167" t="s">
        <v>2067</v>
      </c>
      <c r="G395" s="167">
        <v>0.779694677463596</v>
      </c>
      <c r="H395" s="167">
        <v>0.92406253420588402</v>
      </c>
    </row>
    <row r="396" spans="2:8" x14ac:dyDescent="0.2">
      <c r="B396" s="167" t="s">
        <v>58</v>
      </c>
      <c r="C396" s="167" t="s">
        <v>1028</v>
      </c>
      <c r="D396" s="167" t="s">
        <v>2062</v>
      </c>
      <c r="E396" s="167" t="s">
        <v>497</v>
      </c>
      <c r="F396" s="167" t="s">
        <v>2063</v>
      </c>
      <c r="G396" s="167">
        <v>5.5925238360321698E-2</v>
      </c>
      <c r="H396" s="167">
        <v>0.14795655537333299</v>
      </c>
    </row>
    <row r="397" spans="2:8" x14ac:dyDescent="0.2">
      <c r="B397" s="167" t="s">
        <v>58</v>
      </c>
      <c r="C397" s="167" t="s">
        <v>1028</v>
      </c>
      <c r="D397" s="167" t="s">
        <v>2062</v>
      </c>
      <c r="E397" s="167" t="s">
        <v>2064</v>
      </c>
      <c r="F397" s="167" t="s">
        <v>2063</v>
      </c>
      <c r="G397" s="167">
        <v>0.99999999999046996</v>
      </c>
      <c r="H397" s="167">
        <v>0.99999999999543998</v>
      </c>
    </row>
    <row r="398" spans="2:8" x14ac:dyDescent="0.2">
      <c r="B398" s="167" t="s">
        <v>58</v>
      </c>
      <c r="C398" s="167" t="s">
        <v>1028</v>
      </c>
      <c r="D398" s="167" t="s">
        <v>2062</v>
      </c>
      <c r="E398" s="167" t="s">
        <v>505</v>
      </c>
      <c r="F398" s="167" t="s">
        <v>2063</v>
      </c>
      <c r="G398" s="167">
        <v>1</v>
      </c>
      <c r="H398" s="167">
        <v>1</v>
      </c>
    </row>
    <row r="399" spans="2:8" x14ac:dyDescent="0.2">
      <c r="B399" s="167" t="s">
        <v>58</v>
      </c>
      <c r="C399" s="167" t="s">
        <v>1028</v>
      </c>
      <c r="D399" s="167" t="s">
        <v>2062</v>
      </c>
      <c r="E399" s="167" t="s">
        <v>2065</v>
      </c>
      <c r="F399" s="167" t="s">
        <v>2063</v>
      </c>
      <c r="G399" s="167">
        <v>0.77859106288334601</v>
      </c>
      <c r="H399" s="167">
        <v>0.85122234376517503</v>
      </c>
    </row>
    <row r="400" spans="2:8" x14ac:dyDescent="0.2">
      <c r="B400" s="167" t="s">
        <v>58</v>
      </c>
      <c r="C400" s="167" t="s">
        <v>1028</v>
      </c>
      <c r="D400" s="167" t="s">
        <v>2062</v>
      </c>
      <c r="E400" s="167" t="s">
        <v>1878</v>
      </c>
      <c r="F400" s="167" t="s">
        <v>2063</v>
      </c>
      <c r="G400" s="167">
        <v>1</v>
      </c>
      <c r="H400" s="167">
        <v>1</v>
      </c>
    </row>
    <row r="401" spans="2:8" x14ac:dyDescent="0.2">
      <c r="B401" s="167" t="s">
        <v>58</v>
      </c>
      <c r="C401" s="167" t="s">
        <v>1028</v>
      </c>
      <c r="D401" s="167" t="s">
        <v>2062</v>
      </c>
      <c r="E401" s="167" t="s">
        <v>497</v>
      </c>
      <c r="F401" s="167" t="s">
        <v>2066</v>
      </c>
      <c r="G401" s="167">
        <v>5.5925238360321601E-2</v>
      </c>
      <c r="H401" s="167">
        <v>0.14795655537333399</v>
      </c>
    </row>
    <row r="402" spans="2:8" x14ac:dyDescent="0.2">
      <c r="B402" s="167" t="s">
        <v>58</v>
      </c>
      <c r="C402" s="167" t="s">
        <v>1028</v>
      </c>
      <c r="D402" s="167" t="s">
        <v>2062</v>
      </c>
      <c r="E402" s="167" t="s">
        <v>2064</v>
      </c>
      <c r="F402" s="167" t="s">
        <v>2066</v>
      </c>
      <c r="G402" s="167">
        <v>0.99999999999046996</v>
      </c>
      <c r="H402" s="167">
        <v>0.99999999999543998</v>
      </c>
    </row>
    <row r="403" spans="2:8" x14ac:dyDescent="0.2">
      <c r="B403" s="167" t="s">
        <v>58</v>
      </c>
      <c r="C403" s="167" t="s">
        <v>1028</v>
      </c>
      <c r="D403" s="167" t="s">
        <v>2062</v>
      </c>
      <c r="E403" s="167" t="s">
        <v>505</v>
      </c>
      <c r="F403" s="167" t="s">
        <v>2066</v>
      </c>
      <c r="G403" s="167">
        <v>1</v>
      </c>
      <c r="H403" s="167">
        <v>1</v>
      </c>
    </row>
    <row r="404" spans="2:8" x14ac:dyDescent="0.2">
      <c r="B404" s="167" t="s">
        <v>58</v>
      </c>
      <c r="C404" s="167" t="s">
        <v>1028</v>
      </c>
      <c r="D404" s="167" t="s">
        <v>2062</v>
      </c>
      <c r="E404" s="167" t="s">
        <v>2065</v>
      </c>
      <c r="F404" s="167" t="s">
        <v>2066</v>
      </c>
      <c r="G404" s="167">
        <v>0.77859106288334601</v>
      </c>
      <c r="H404" s="167">
        <v>0.85122234376517503</v>
      </c>
    </row>
    <row r="405" spans="2:8" x14ac:dyDescent="0.2">
      <c r="B405" s="167" t="s">
        <v>58</v>
      </c>
      <c r="C405" s="167" t="s">
        <v>1028</v>
      </c>
      <c r="D405" s="167" t="s">
        <v>2062</v>
      </c>
      <c r="E405" s="167" t="s">
        <v>1878</v>
      </c>
      <c r="F405" s="167" t="s">
        <v>2066</v>
      </c>
      <c r="G405" s="167">
        <v>1</v>
      </c>
      <c r="H405" s="167">
        <v>1</v>
      </c>
    </row>
    <row r="406" spans="2:8" x14ac:dyDescent="0.2">
      <c r="B406" s="167" t="s">
        <v>58</v>
      </c>
      <c r="C406" s="167" t="s">
        <v>1028</v>
      </c>
      <c r="D406" s="167" t="s">
        <v>515</v>
      </c>
      <c r="E406" s="167" t="s">
        <v>497</v>
      </c>
      <c r="F406" s="167" t="s">
        <v>2067</v>
      </c>
      <c r="G406" s="167">
        <v>2.7961673643311499E-3</v>
      </c>
      <c r="H406" s="167">
        <v>1.26174744070619E-3</v>
      </c>
    </row>
    <row r="407" spans="2:8" x14ac:dyDescent="0.2">
      <c r="B407" s="167" t="s">
        <v>58</v>
      </c>
      <c r="C407" s="167" t="s">
        <v>1028</v>
      </c>
      <c r="D407" s="167" t="s">
        <v>515</v>
      </c>
      <c r="E407" s="167" t="s">
        <v>2064</v>
      </c>
      <c r="F407" s="167" t="s">
        <v>2067</v>
      </c>
      <c r="G407" s="167">
        <v>0.99975560725219603</v>
      </c>
      <c r="H407" s="167">
        <v>0.99930843761262</v>
      </c>
    </row>
    <row r="408" spans="2:8" x14ac:dyDescent="0.2">
      <c r="B408" s="167" t="s">
        <v>58</v>
      </c>
      <c r="C408" s="167" t="s">
        <v>1028</v>
      </c>
      <c r="D408" s="167" t="s">
        <v>515</v>
      </c>
      <c r="E408" s="167" t="s">
        <v>505</v>
      </c>
      <c r="F408" s="167" t="s">
        <v>2067</v>
      </c>
      <c r="G408" s="167">
        <v>1</v>
      </c>
      <c r="H408" s="167">
        <v>1</v>
      </c>
    </row>
    <row r="409" spans="2:8" x14ac:dyDescent="0.2">
      <c r="B409" s="167" t="s">
        <v>58</v>
      </c>
      <c r="C409" s="167" t="s">
        <v>1028</v>
      </c>
      <c r="D409" s="167" t="s">
        <v>515</v>
      </c>
      <c r="E409" s="167" t="s">
        <v>2065</v>
      </c>
      <c r="F409" s="167" t="s">
        <v>2067</v>
      </c>
      <c r="G409" s="167">
        <v>0.81068551514927001</v>
      </c>
      <c r="H409" s="167">
        <v>0.56190353769851598</v>
      </c>
    </row>
    <row r="410" spans="2:8" x14ac:dyDescent="0.2">
      <c r="B410" s="167" t="s">
        <v>58</v>
      </c>
      <c r="C410" s="167" t="s">
        <v>1028</v>
      </c>
      <c r="D410" s="167" t="s">
        <v>515</v>
      </c>
      <c r="E410" s="167" t="s">
        <v>1878</v>
      </c>
      <c r="F410" s="167" t="s">
        <v>2067</v>
      </c>
      <c r="G410" s="167">
        <v>0.87221739051480296</v>
      </c>
      <c r="H410" s="167">
        <v>0.95294744614495197</v>
      </c>
    </row>
    <row r="411" spans="2:8" x14ac:dyDescent="0.2">
      <c r="B411" s="167" t="s">
        <v>61</v>
      </c>
      <c r="C411" s="167" t="s">
        <v>1028</v>
      </c>
      <c r="D411" s="167" t="s">
        <v>2062</v>
      </c>
      <c r="E411" s="167" t="s">
        <v>497</v>
      </c>
      <c r="F411" s="167" t="s">
        <v>2063</v>
      </c>
      <c r="G411" s="167">
        <v>7.7599558136351901E-2</v>
      </c>
      <c r="H411" s="167">
        <v>9.2081732958024104E-2</v>
      </c>
    </row>
    <row r="412" spans="2:8" x14ac:dyDescent="0.2">
      <c r="B412" s="167" t="s">
        <v>61</v>
      </c>
      <c r="C412" s="167" t="s">
        <v>1028</v>
      </c>
      <c r="D412" s="167" t="s">
        <v>2062</v>
      </c>
      <c r="E412" s="167" t="s">
        <v>2064</v>
      </c>
      <c r="F412" s="167" t="s">
        <v>2063</v>
      </c>
      <c r="G412" s="167">
        <v>0.99999988173958598</v>
      </c>
      <c r="H412" s="167">
        <v>0.99999985152357695</v>
      </c>
    </row>
    <row r="413" spans="2:8" x14ac:dyDescent="0.2">
      <c r="B413" s="167" t="s">
        <v>61</v>
      </c>
      <c r="C413" s="167" t="s">
        <v>1028</v>
      </c>
      <c r="D413" s="167" t="s">
        <v>2062</v>
      </c>
      <c r="E413" s="167" t="s">
        <v>505</v>
      </c>
      <c r="F413" s="167" t="s">
        <v>2063</v>
      </c>
      <c r="G413" s="167">
        <v>1</v>
      </c>
      <c r="H413" s="167">
        <v>1</v>
      </c>
    </row>
    <row r="414" spans="2:8" x14ac:dyDescent="0.2">
      <c r="B414" s="167" t="s">
        <v>61</v>
      </c>
      <c r="C414" s="167" t="s">
        <v>1028</v>
      </c>
      <c r="D414" s="167" t="s">
        <v>2062</v>
      </c>
      <c r="E414" s="167" t="s">
        <v>2065</v>
      </c>
      <c r="F414" s="167" t="s">
        <v>2063</v>
      </c>
      <c r="G414" s="167">
        <v>0.78772114745268995</v>
      </c>
      <c r="H414" s="167">
        <v>0.717003834433809</v>
      </c>
    </row>
    <row r="415" spans="2:8" x14ac:dyDescent="0.2">
      <c r="B415" s="167" t="s">
        <v>61</v>
      </c>
      <c r="C415" s="167" t="s">
        <v>1028</v>
      </c>
      <c r="D415" s="167" t="s">
        <v>2062</v>
      </c>
      <c r="E415" s="167" t="s">
        <v>1878</v>
      </c>
      <c r="F415" s="167" t="s">
        <v>2063</v>
      </c>
      <c r="G415" s="167">
        <v>1</v>
      </c>
      <c r="H415" s="167">
        <v>1</v>
      </c>
    </row>
    <row r="416" spans="2:8" x14ac:dyDescent="0.2">
      <c r="B416" s="167" t="s">
        <v>61</v>
      </c>
      <c r="C416" s="167" t="s">
        <v>1028</v>
      </c>
      <c r="D416" s="167" t="s">
        <v>2062</v>
      </c>
      <c r="E416" s="167" t="s">
        <v>497</v>
      </c>
      <c r="F416" s="167" t="s">
        <v>2066</v>
      </c>
      <c r="G416" s="167">
        <v>7.7599558136351901E-2</v>
      </c>
      <c r="H416" s="167">
        <v>9.2081732958024104E-2</v>
      </c>
    </row>
    <row r="417" spans="2:8" x14ac:dyDescent="0.2">
      <c r="B417" s="167" t="s">
        <v>61</v>
      </c>
      <c r="C417" s="167" t="s">
        <v>1028</v>
      </c>
      <c r="D417" s="167" t="s">
        <v>2062</v>
      </c>
      <c r="E417" s="167" t="s">
        <v>2064</v>
      </c>
      <c r="F417" s="167" t="s">
        <v>2066</v>
      </c>
      <c r="G417" s="167">
        <v>0.99999988173958598</v>
      </c>
      <c r="H417" s="167">
        <v>0.99999985152357695</v>
      </c>
    </row>
    <row r="418" spans="2:8" x14ac:dyDescent="0.2">
      <c r="B418" s="167" t="s">
        <v>61</v>
      </c>
      <c r="C418" s="167" t="s">
        <v>1028</v>
      </c>
      <c r="D418" s="167" t="s">
        <v>2062</v>
      </c>
      <c r="E418" s="167" t="s">
        <v>505</v>
      </c>
      <c r="F418" s="167" t="s">
        <v>2066</v>
      </c>
      <c r="G418" s="167">
        <v>1</v>
      </c>
      <c r="H418" s="167">
        <v>1</v>
      </c>
    </row>
    <row r="419" spans="2:8" x14ac:dyDescent="0.2">
      <c r="B419" s="167" t="s">
        <v>61</v>
      </c>
      <c r="C419" s="167" t="s">
        <v>1028</v>
      </c>
      <c r="D419" s="167" t="s">
        <v>2062</v>
      </c>
      <c r="E419" s="167" t="s">
        <v>2065</v>
      </c>
      <c r="F419" s="167" t="s">
        <v>2066</v>
      </c>
      <c r="G419" s="167">
        <v>0.78772114745268995</v>
      </c>
      <c r="H419" s="167">
        <v>0.717003834433809</v>
      </c>
    </row>
    <row r="420" spans="2:8" x14ac:dyDescent="0.2">
      <c r="B420" s="167" t="s">
        <v>61</v>
      </c>
      <c r="C420" s="167" t="s">
        <v>1028</v>
      </c>
      <c r="D420" s="167" t="s">
        <v>2062</v>
      </c>
      <c r="E420" s="167" t="s">
        <v>1878</v>
      </c>
      <c r="F420" s="167" t="s">
        <v>2066</v>
      </c>
      <c r="G420" s="167">
        <v>1</v>
      </c>
      <c r="H420" s="167">
        <v>1</v>
      </c>
    </row>
    <row r="421" spans="2:8" x14ac:dyDescent="0.2">
      <c r="B421" s="167" t="s">
        <v>61</v>
      </c>
      <c r="C421" s="167" t="s">
        <v>1028</v>
      </c>
      <c r="D421" s="167" t="s">
        <v>515</v>
      </c>
      <c r="E421" s="167" t="s">
        <v>497</v>
      </c>
      <c r="F421" s="167" t="s">
        <v>2067</v>
      </c>
      <c r="G421" s="167">
        <v>5.1469463374537797E-3</v>
      </c>
      <c r="H421" s="167">
        <v>4.0999288106969003E-3</v>
      </c>
    </row>
    <row r="422" spans="2:8" x14ac:dyDescent="0.2">
      <c r="B422" s="167" t="s">
        <v>61</v>
      </c>
      <c r="C422" s="167" t="s">
        <v>1028</v>
      </c>
      <c r="D422" s="167" t="s">
        <v>515</v>
      </c>
      <c r="E422" s="167" t="s">
        <v>2064</v>
      </c>
      <c r="F422" s="167" t="s">
        <v>2067</v>
      </c>
      <c r="G422" s="167">
        <v>0.99997815536407497</v>
      </c>
      <c r="H422" s="167">
        <v>0.999891070818826</v>
      </c>
    </row>
    <row r="423" spans="2:8" x14ac:dyDescent="0.2">
      <c r="B423" s="167" t="s">
        <v>61</v>
      </c>
      <c r="C423" s="167" t="s">
        <v>1028</v>
      </c>
      <c r="D423" s="167" t="s">
        <v>515</v>
      </c>
      <c r="E423" s="167" t="s">
        <v>505</v>
      </c>
      <c r="F423" s="167" t="s">
        <v>2067</v>
      </c>
      <c r="G423" s="167">
        <v>1</v>
      </c>
      <c r="H423" s="167">
        <v>1</v>
      </c>
    </row>
    <row r="424" spans="2:8" x14ac:dyDescent="0.2">
      <c r="B424" s="167" t="s">
        <v>61</v>
      </c>
      <c r="C424" s="167" t="s">
        <v>1028</v>
      </c>
      <c r="D424" s="167" t="s">
        <v>515</v>
      </c>
      <c r="E424" s="167" t="s">
        <v>2065</v>
      </c>
      <c r="F424" s="167" t="s">
        <v>2067</v>
      </c>
      <c r="G424" s="167">
        <v>0.63690055353368402</v>
      </c>
      <c r="H424" s="167">
        <v>0.39804537301017001</v>
      </c>
    </row>
    <row r="425" spans="2:8" x14ac:dyDescent="0.2">
      <c r="B425" s="167" t="s">
        <v>61</v>
      </c>
      <c r="C425" s="167" t="s">
        <v>1028</v>
      </c>
      <c r="D425" s="167" t="s">
        <v>515</v>
      </c>
      <c r="E425" s="167" t="s">
        <v>1878</v>
      </c>
      <c r="F425" s="167" t="s">
        <v>2067</v>
      </c>
      <c r="G425" s="167">
        <v>0.82007206626398998</v>
      </c>
      <c r="H425" s="167">
        <v>0.870273983851517</v>
      </c>
    </row>
    <row r="426" spans="2:8" x14ac:dyDescent="0.2">
      <c r="B426" s="167" t="s">
        <v>64</v>
      </c>
      <c r="C426" s="167" t="s">
        <v>1028</v>
      </c>
      <c r="D426" s="167" t="s">
        <v>2062</v>
      </c>
      <c r="E426" s="167" t="s">
        <v>497</v>
      </c>
      <c r="F426" s="167" t="s">
        <v>2063</v>
      </c>
      <c r="G426" s="167">
        <v>7.9418080813231803E-2</v>
      </c>
      <c r="H426" s="167">
        <v>9.7850910532413196E-2</v>
      </c>
    </row>
    <row r="427" spans="2:8" x14ac:dyDescent="0.2">
      <c r="B427" s="167" t="s">
        <v>64</v>
      </c>
      <c r="C427" s="167" t="s">
        <v>1028</v>
      </c>
      <c r="D427" s="167" t="s">
        <v>2062</v>
      </c>
      <c r="E427" s="167" t="s">
        <v>2064</v>
      </c>
      <c r="F427" s="167" t="s">
        <v>2063</v>
      </c>
      <c r="G427" s="167">
        <v>0.99998854158244599</v>
      </c>
      <c r="H427" s="167">
        <v>0.99998027806822998</v>
      </c>
    </row>
    <row r="428" spans="2:8" x14ac:dyDescent="0.2">
      <c r="B428" s="167" t="s">
        <v>64</v>
      </c>
      <c r="C428" s="167" t="s">
        <v>1028</v>
      </c>
      <c r="D428" s="167" t="s">
        <v>2062</v>
      </c>
      <c r="E428" s="167" t="s">
        <v>505</v>
      </c>
      <c r="F428" s="167" t="s">
        <v>2063</v>
      </c>
      <c r="G428" s="167">
        <v>1</v>
      </c>
      <c r="H428" s="167">
        <v>1</v>
      </c>
    </row>
    <row r="429" spans="2:8" x14ac:dyDescent="0.2">
      <c r="B429" s="167" t="s">
        <v>64</v>
      </c>
      <c r="C429" s="167" t="s">
        <v>1028</v>
      </c>
      <c r="D429" s="167" t="s">
        <v>2062</v>
      </c>
      <c r="E429" s="167" t="s">
        <v>2065</v>
      </c>
      <c r="F429" s="167" t="s">
        <v>2063</v>
      </c>
      <c r="G429" s="167">
        <v>0.79975778210506299</v>
      </c>
      <c r="H429" s="167">
        <v>0.72737149959593606</v>
      </c>
    </row>
    <row r="430" spans="2:8" x14ac:dyDescent="0.2">
      <c r="B430" s="167" t="s">
        <v>64</v>
      </c>
      <c r="C430" s="167" t="s">
        <v>1028</v>
      </c>
      <c r="D430" s="167" t="s">
        <v>2062</v>
      </c>
      <c r="E430" s="167" t="s">
        <v>1878</v>
      </c>
      <c r="F430" s="167" t="s">
        <v>2063</v>
      </c>
      <c r="G430" s="167">
        <v>1</v>
      </c>
      <c r="H430" s="167">
        <v>1</v>
      </c>
    </row>
    <row r="431" spans="2:8" x14ac:dyDescent="0.2">
      <c r="B431" s="167" t="s">
        <v>64</v>
      </c>
      <c r="C431" s="167" t="s">
        <v>1028</v>
      </c>
      <c r="D431" s="167" t="s">
        <v>2062</v>
      </c>
      <c r="E431" s="167" t="s">
        <v>497</v>
      </c>
      <c r="F431" s="167" t="s">
        <v>2066</v>
      </c>
      <c r="G431" s="167">
        <v>7.9418080813231803E-2</v>
      </c>
      <c r="H431" s="167">
        <v>9.7850910532413099E-2</v>
      </c>
    </row>
    <row r="432" spans="2:8" x14ac:dyDescent="0.2">
      <c r="B432" s="167" t="s">
        <v>64</v>
      </c>
      <c r="C432" s="167" t="s">
        <v>1028</v>
      </c>
      <c r="D432" s="167" t="s">
        <v>2062</v>
      </c>
      <c r="E432" s="167" t="s">
        <v>2064</v>
      </c>
      <c r="F432" s="167" t="s">
        <v>2066</v>
      </c>
      <c r="G432" s="167">
        <v>0.99998854158244599</v>
      </c>
      <c r="H432" s="167">
        <v>0.99998027806823098</v>
      </c>
    </row>
    <row r="433" spans="2:8" x14ac:dyDescent="0.2">
      <c r="B433" s="167" t="s">
        <v>64</v>
      </c>
      <c r="C433" s="167" t="s">
        <v>1028</v>
      </c>
      <c r="D433" s="167" t="s">
        <v>2062</v>
      </c>
      <c r="E433" s="167" t="s">
        <v>505</v>
      </c>
      <c r="F433" s="167" t="s">
        <v>2066</v>
      </c>
      <c r="G433" s="167">
        <v>1</v>
      </c>
      <c r="H433" s="167">
        <v>1</v>
      </c>
    </row>
    <row r="434" spans="2:8" x14ac:dyDescent="0.2">
      <c r="B434" s="167" t="s">
        <v>64</v>
      </c>
      <c r="C434" s="167" t="s">
        <v>1028</v>
      </c>
      <c r="D434" s="167" t="s">
        <v>2062</v>
      </c>
      <c r="E434" s="167" t="s">
        <v>2065</v>
      </c>
      <c r="F434" s="167" t="s">
        <v>2066</v>
      </c>
      <c r="G434" s="167">
        <v>0.79975778210506299</v>
      </c>
      <c r="H434" s="167">
        <v>0.72737149959593606</v>
      </c>
    </row>
    <row r="435" spans="2:8" x14ac:dyDescent="0.2">
      <c r="B435" s="167" t="s">
        <v>64</v>
      </c>
      <c r="C435" s="167" t="s">
        <v>1028</v>
      </c>
      <c r="D435" s="167" t="s">
        <v>2062</v>
      </c>
      <c r="E435" s="167" t="s">
        <v>1878</v>
      </c>
      <c r="F435" s="167" t="s">
        <v>2066</v>
      </c>
      <c r="G435" s="167">
        <v>1</v>
      </c>
      <c r="H435" s="167">
        <v>1</v>
      </c>
    </row>
    <row r="436" spans="2:8" x14ac:dyDescent="0.2">
      <c r="B436" s="167" t="s">
        <v>64</v>
      </c>
      <c r="C436" s="167" t="s">
        <v>1028</v>
      </c>
      <c r="D436" s="167" t="s">
        <v>515</v>
      </c>
      <c r="E436" s="167" t="s">
        <v>497</v>
      </c>
      <c r="F436" s="167" t="s">
        <v>2067</v>
      </c>
      <c r="G436" s="167">
        <v>1.2264182969183499E-2</v>
      </c>
      <c r="H436" s="167">
        <v>6.7070878975554202E-3</v>
      </c>
    </row>
    <row r="437" spans="2:8" x14ac:dyDescent="0.2">
      <c r="B437" s="167" t="s">
        <v>64</v>
      </c>
      <c r="C437" s="167" t="s">
        <v>1028</v>
      </c>
      <c r="D437" s="167" t="s">
        <v>515</v>
      </c>
      <c r="E437" s="167" t="s">
        <v>2064</v>
      </c>
      <c r="F437" s="167" t="s">
        <v>2067</v>
      </c>
      <c r="G437" s="167">
        <v>0.99999789656674298</v>
      </c>
      <c r="H437" s="167">
        <v>0.99999909268262699</v>
      </c>
    </row>
    <row r="438" spans="2:8" x14ac:dyDescent="0.2">
      <c r="B438" s="167" t="s">
        <v>64</v>
      </c>
      <c r="C438" s="167" t="s">
        <v>1028</v>
      </c>
      <c r="D438" s="167" t="s">
        <v>515</v>
      </c>
      <c r="E438" s="167" t="s">
        <v>505</v>
      </c>
      <c r="F438" s="167" t="s">
        <v>2067</v>
      </c>
      <c r="G438" s="167">
        <v>1</v>
      </c>
      <c r="H438" s="167">
        <v>1</v>
      </c>
    </row>
    <row r="439" spans="2:8" x14ac:dyDescent="0.2">
      <c r="B439" s="167" t="s">
        <v>64</v>
      </c>
      <c r="C439" s="167" t="s">
        <v>1028</v>
      </c>
      <c r="D439" s="167" t="s">
        <v>515</v>
      </c>
      <c r="E439" s="167" t="s">
        <v>2065</v>
      </c>
      <c r="F439" s="167" t="s">
        <v>2067</v>
      </c>
      <c r="G439" s="167">
        <v>0.752754234744891</v>
      </c>
      <c r="H439" s="167">
        <v>0.51548443734706295</v>
      </c>
    </row>
    <row r="440" spans="2:8" x14ac:dyDescent="0.2">
      <c r="B440" s="167" t="s">
        <v>64</v>
      </c>
      <c r="C440" s="167" t="s">
        <v>1028</v>
      </c>
      <c r="D440" s="167" t="s">
        <v>515</v>
      </c>
      <c r="E440" s="167" t="s">
        <v>1878</v>
      </c>
      <c r="F440" s="167" t="s">
        <v>2067</v>
      </c>
      <c r="G440" s="167">
        <v>0.84659796107602903</v>
      </c>
      <c r="H440" s="167">
        <v>0.93995309880554401</v>
      </c>
    </row>
    <row r="441" spans="2:8" x14ac:dyDescent="0.2">
      <c r="B441" s="167" t="s">
        <v>67</v>
      </c>
      <c r="C441" s="167" t="s">
        <v>1028</v>
      </c>
      <c r="D441" s="167" t="s">
        <v>2062</v>
      </c>
      <c r="E441" s="167" t="s">
        <v>497</v>
      </c>
      <c r="F441" s="167" t="s">
        <v>2063</v>
      </c>
      <c r="G441" s="167">
        <v>3.60205760096627E-2</v>
      </c>
      <c r="H441" s="167">
        <v>3.72769118984956E-2</v>
      </c>
    </row>
    <row r="442" spans="2:8" x14ac:dyDescent="0.2">
      <c r="B442" s="167" t="s">
        <v>67</v>
      </c>
      <c r="C442" s="167" t="s">
        <v>1028</v>
      </c>
      <c r="D442" s="167" t="s">
        <v>2062</v>
      </c>
      <c r="E442" s="167" t="s">
        <v>2064</v>
      </c>
      <c r="F442" s="167" t="s">
        <v>2063</v>
      </c>
      <c r="G442" s="167">
        <v>0.99958375465205496</v>
      </c>
      <c r="H442" s="167">
        <v>0.99912535518769596</v>
      </c>
    </row>
    <row r="443" spans="2:8" x14ac:dyDescent="0.2">
      <c r="B443" s="167" t="s">
        <v>67</v>
      </c>
      <c r="C443" s="167" t="s">
        <v>1028</v>
      </c>
      <c r="D443" s="167" t="s">
        <v>2062</v>
      </c>
      <c r="E443" s="167" t="s">
        <v>505</v>
      </c>
      <c r="F443" s="167" t="s">
        <v>2063</v>
      </c>
      <c r="G443" s="167">
        <v>1</v>
      </c>
      <c r="H443" s="167">
        <v>1</v>
      </c>
    </row>
    <row r="444" spans="2:8" x14ac:dyDescent="0.2">
      <c r="B444" s="167" t="s">
        <v>67</v>
      </c>
      <c r="C444" s="167" t="s">
        <v>1028</v>
      </c>
      <c r="D444" s="167" t="s">
        <v>2062</v>
      </c>
      <c r="E444" s="167" t="s">
        <v>2065</v>
      </c>
      <c r="F444" s="167" t="s">
        <v>2063</v>
      </c>
      <c r="G444" s="167">
        <v>0.54690940397087795</v>
      </c>
      <c r="H444" s="167">
        <v>0.42189963772949102</v>
      </c>
    </row>
    <row r="445" spans="2:8" x14ac:dyDescent="0.2">
      <c r="B445" s="167" t="s">
        <v>67</v>
      </c>
      <c r="C445" s="167" t="s">
        <v>1028</v>
      </c>
      <c r="D445" s="167" t="s">
        <v>2062</v>
      </c>
      <c r="E445" s="167" t="s">
        <v>1878</v>
      </c>
      <c r="F445" s="167" t="s">
        <v>2063</v>
      </c>
      <c r="G445" s="167">
        <v>1</v>
      </c>
      <c r="H445" s="167">
        <v>1</v>
      </c>
    </row>
    <row r="446" spans="2:8" x14ac:dyDescent="0.2">
      <c r="B446" s="167" t="s">
        <v>67</v>
      </c>
      <c r="C446" s="167" t="s">
        <v>1028</v>
      </c>
      <c r="D446" s="167" t="s">
        <v>2062</v>
      </c>
      <c r="E446" s="167" t="s">
        <v>497</v>
      </c>
      <c r="F446" s="167" t="s">
        <v>2066</v>
      </c>
      <c r="G446" s="167">
        <v>3.60205760096627E-2</v>
      </c>
      <c r="H446" s="167">
        <v>3.72769118984956E-2</v>
      </c>
    </row>
    <row r="447" spans="2:8" x14ac:dyDescent="0.2">
      <c r="B447" s="167" t="s">
        <v>67</v>
      </c>
      <c r="C447" s="167" t="s">
        <v>1028</v>
      </c>
      <c r="D447" s="167" t="s">
        <v>2062</v>
      </c>
      <c r="E447" s="167" t="s">
        <v>2064</v>
      </c>
      <c r="F447" s="167" t="s">
        <v>2066</v>
      </c>
      <c r="G447" s="167">
        <v>0.99958375465205496</v>
      </c>
      <c r="H447" s="167">
        <v>0.99912535518769596</v>
      </c>
    </row>
    <row r="448" spans="2:8" x14ac:dyDescent="0.2">
      <c r="B448" s="167" t="s">
        <v>67</v>
      </c>
      <c r="C448" s="167" t="s">
        <v>1028</v>
      </c>
      <c r="D448" s="167" t="s">
        <v>2062</v>
      </c>
      <c r="E448" s="167" t="s">
        <v>505</v>
      </c>
      <c r="F448" s="167" t="s">
        <v>2066</v>
      </c>
      <c r="G448" s="167">
        <v>1</v>
      </c>
      <c r="H448" s="167">
        <v>1</v>
      </c>
    </row>
    <row r="449" spans="2:8" x14ac:dyDescent="0.2">
      <c r="B449" s="167" t="s">
        <v>67</v>
      </c>
      <c r="C449" s="167" t="s">
        <v>1028</v>
      </c>
      <c r="D449" s="167" t="s">
        <v>2062</v>
      </c>
      <c r="E449" s="167" t="s">
        <v>2065</v>
      </c>
      <c r="F449" s="167" t="s">
        <v>2066</v>
      </c>
      <c r="G449" s="167">
        <v>0.54690940397087795</v>
      </c>
      <c r="H449" s="167">
        <v>0.42189963772949102</v>
      </c>
    </row>
    <row r="450" spans="2:8" x14ac:dyDescent="0.2">
      <c r="B450" s="167" t="s">
        <v>67</v>
      </c>
      <c r="C450" s="167" t="s">
        <v>1028</v>
      </c>
      <c r="D450" s="167" t="s">
        <v>2062</v>
      </c>
      <c r="E450" s="167" t="s">
        <v>1878</v>
      </c>
      <c r="F450" s="167" t="s">
        <v>2066</v>
      </c>
      <c r="G450" s="167">
        <v>1</v>
      </c>
      <c r="H450" s="167">
        <v>1</v>
      </c>
    </row>
    <row r="451" spans="2:8" x14ac:dyDescent="0.2">
      <c r="B451" s="167" t="s">
        <v>67</v>
      </c>
      <c r="C451" s="167" t="s">
        <v>1028</v>
      </c>
      <c r="D451" s="167" t="s">
        <v>515</v>
      </c>
      <c r="E451" s="167" t="s">
        <v>497</v>
      </c>
      <c r="F451" s="167" t="s">
        <v>2067</v>
      </c>
      <c r="G451" s="167">
        <v>6.3641118222548801E-3</v>
      </c>
      <c r="H451" s="167">
        <v>6.3259663393647903E-3</v>
      </c>
    </row>
    <row r="452" spans="2:8" x14ac:dyDescent="0.2">
      <c r="B452" s="167" t="s">
        <v>67</v>
      </c>
      <c r="C452" s="167" t="s">
        <v>1028</v>
      </c>
      <c r="D452" s="167" t="s">
        <v>515</v>
      </c>
      <c r="E452" s="167" t="s">
        <v>2064</v>
      </c>
      <c r="F452" s="167" t="s">
        <v>2067</v>
      </c>
      <c r="G452" s="167">
        <v>0.99924119717785898</v>
      </c>
      <c r="H452" s="167">
        <v>0.99981791897386596</v>
      </c>
    </row>
    <row r="453" spans="2:8" x14ac:dyDescent="0.2">
      <c r="B453" s="167" t="s">
        <v>67</v>
      </c>
      <c r="C453" s="167" t="s">
        <v>1028</v>
      </c>
      <c r="D453" s="167" t="s">
        <v>515</v>
      </c>
      <c r="E453" s="167" t="s">
        <v>505</v>
      </c>
      <c r="F453" s="167" t="s">
        <v>2067</v>
      </c>
      <c r="G453" s="167">
        <v>1</v>
      </c>
      <c r="H453" s="167">
        <v>1</v>
      </c>
    </row>
    <row r="454" spans="2:8" x14ac:dyDescent="0.2">
      <c r="B454" s="167" t="s">
        <v>67</v>
      </c>
      <c r="C454" s="167" t="s">
        <v>1028</v>
      </c>
      <c r="D454" s="167" t="s">
        <v>515</v>
      </c>
      <c r="E454" s="167" t="s">
        <v>2065</v>
      </c>
      <c r="F454" s="167" t="s">
        <v>2067</v>
      </c>
      <c r="G454" s="167">
        <v>0.42495193301897199</v>
      </c>
      <c r="H454" s="167">
        <v>0.25329478371268499</v>
      </c>
    </row>
    <row r="455" spans="2:8" x14ac:dyDescent="0.2">
      <c r="B455" s="167" t="s">
        <v>67</v>
      </c>
      <c r="C455" s="167" t="s">
        <v>1028</v>
      </c>
      <c r="D455" s="167" t="s">
        <v>515</v>
      </c>
      <c r="E455" s="167" t="s">
        <v>1878</v>
      </c>
      <c r="F455" s="167" t="s">
        <v>2067</v>
      </c>
      <c r="G455" s="167">
        <v>0.64123719686337399</v>
      </c>
      <c r="H455" s="167">
        <v>0.79689691711303601</v>
      </c>
    </row>
    <row r="456" spans="2:8" x14ac:dyDescent="0.2">
      <c r="B456" s="167" t="s">
        <v>70</v>
      </c>
      <c r="C456" s="167" t="s">
        <v>1028</v>
      </c>
      <c r="D456" s="167" t="s">
        <v>2062</v>
      </c>
      <c r="E456" s="167" t="s">
        <v>497</v>
      </c>
      <c r="F456" s="167" t="s">
        <v>2063</v>
      </c>
      <c r="G456" s="167">
        <v>5.42891584083217E-2</v>
      </c>
      <c r="H456" s="167">
        <v>7.0143627519530599E-2</v>
      </c>
    </row>
    <row r="457" spans="2:8" x14ac:dyDescent="0.2">
      <c r="B457" s="167" t="s">
        <v>70</v>
      </c>
      <c r="C457" s="167" t="s">
        <v>1028</v>
      </c>
      <c r="D457" s="167" t="s">
        <v>2062</v>
      </c>
      <c r="E457" s="167" t="s">
        <v>2064</v>
      </c>
      <c r="F457" s="167" t="s">
        <v>2063</v>
      </c>
      <c r="G457" s="167">
        <v>0.999978748656703</v>
      </c>
      <c r="H457" s="167">
        <v>0.99996490556638296</v>
      </c>
    </row>
    <row r="458" spans="2:8" x14ac:dyDescent="0.2">
      <c r="B458" s="167" t="s">
        <v>70</v>
      </c>
      <c r="C458" s="167" t="s">
        <v>1028</v>
      </c>
      <c r="D458" s="167" t="s">
        <v>2062</v>
      </c>
      <c r="E458" s="167" t="s">
        <v>505</v>
      </c>
      <c r="F458" s="167" t="s">
        <v>2063</v>
      </c>
      <c r="G458" s="167">
        <v>1</v>
      </c>
      <c r="H458" s="167">
        <v>1</v>
      </c>
    </row>
    <row r="459" spans="2:8" x14ac:dyDescent="0.2">
      <c r="B459" s="167" t="s">
        <v>70</v>
      </c>
      <c r="C459" s="167" t="s">
        <v>1028</v>
      </c>
      <c r="D459" s="167" t="s">
        <v>2062</v>
      </c>
      <c r="E459" s="167" t="s">
        <v>2065</v>
      </c>
      <c r="F459" s="167" t="s">
        <v>2063</v>
      </c>
      <c r="G459" s="167">
        <v>0.684818796451787</v>
      </c>
      <c r="H459" s="167">
        <v>0.60959138568083504</v>
      </c>
    </row>
    <row r="460" spans="2:8" x14ac:dyDescent="0.2">
      <c r="B460" s="167" t="s">
        <v>70</v>
      </c>
      <c r="C460" s="167" t="s">
        <v>1028</v>
      </c>
      <c r="D460" s="167" t="s">
        <v>2062</v>
      </c>
      <c r="E460" s="167" t="s">
        <v>1878</v>
      </c>
      <c r="F460" s="167" t="s">
        <v>2063</v>
      </c>
      <c r="G460" s="167">
        <v>1</v>
      </c>
      <c r="H460" s="167">
        <v>1</v>
      </c>
    </row>
    <row r="461" spans="2:8" x14ac:dyDescent="0.2">
      <c r="B461" s="167" t="s">
        <v>70</v>
      </c>
      <c r="C461" s="167" t="s">
        <v>1028</v>
      </c>
      <c r="D461" s="167" t="s">
        <v>2062</v>
      </c>
      <c r="E461" s="167" t="s">
        <v>497</v>
      </c>
      <c r="F461" s="167" t="s">
        <v>2066</v>
      </c>
      <c r="G461" s="167">
        <v>5.42891584083217E-2</v>
      </c>
      <c r="H461" s="167">
        <v>7.0143627519530599E-2</v>
      </c>
    </row>
    <row r="462" spans="2:8" x14ac:dyDescent="0.2">
      <c r="B462" s="167" t="s">
        <v>70</v>
      </c>
      <c r="C462" s="167" t="s">
        <v>1028</v>
      </c>
      <c r="D462" s="167" t="s">
        <v>2062</v>
      </c>
      <c r="E462" s="167" t="s">
        <v>2064</v>
      </c>
      <c r="F462" s="167" t="s">
        <v>2066</v>
      </c>
      <c r="G462" s="167">
        <v>0.999978748656703</v>
      </c>
      <c r="H462" s="167">
        <v>0.99996490556638296</v>
      </c>
    </row>
    <row r="463" spans="2:8" x14ac:dyDescent="0.2">
      <c r="B463" s="167" t="s">
        <v>70</v>
      </c>
      <c r="C463" s="167" t="s">
        <v>1028</v>
      </c>
      <c r="D463" s="167" t="s">
        <v>2062</v>
      </c>
      <c r="E463" s="167" t="s">
        <v>505</v>
      </c>
      <c r="F463" s="167" t="s">
        <v>2066</v>
      </c>
      <c r="G463" s="167">
        <v>1</v>
      </c>
      <c r="H463" s="167">
        <v>1</v>
      </c>
    </row>
    <row r="464" spans="2:8" x14ac:dyDescent="0.2">
      <c r="B464" s="167" t="s">
        <v>70</v>
      </c>
      <c r="C464" s="167" t="s">
        <v>1028</v>
      </c>
      <c r="D464" s="167" t="s">
        <v>2062</v>
      </c>
      <c r="E464" s="167" t="s">
        <v>2065</v>
      </c>
      <c r="F464" s="167" t="s">
        <v>2066</v>
      </c>
      <c r="G464" s="167">
        <v>0.684818796451787</v>
      </c>
      <c r="H464" s="167">
        <v>0.60959138568083504</v>
      </c>
    </row>
    <row r="465" spans="2:8" x14ac:dyDescent="0.2">
      <c r="B465" s="167" t="s">
        <v>70</v>
      </c>
      <c r="C465" s="167" t="s">
        <v>1028</v>
      </c>
      <c r="D465" s="167" t="s">
        <v>2062</v>
      </c>
      <c r="E465" s="167" t="s">
        <v>1878</v>
      </c>
      <c r="F465" s="167" t="s">
        <v>2066</v>
      </c>
      <c r="G465" s="167">
        <v>1</v>
      </c>
      <c r="H465" s="167">
        <v>1</v>
      </c>
    </row>
    <row r="466" spans="2:8" x14ac:dyDescent="0.2">
      <c r="B466" s="167" t="s">
        <v>70</v>
      </c>
      <c r="C466" s="167" t="s">
        <v>1028</v>
      </c>
      <c r="D466" s="167" t="s">
        <v>515</v>
      </c>
      <c r="E466" s="167" t="s">
        <v>497</v>
      </c>
      <c r="F466" s="167" t="s">
        <v>2067</v>
      </c>
      <c r="G466" s="167">
        <v>7.7898520679309602E-3</v>
      </c>
      <c r="H466" s="167">
        <v>6.9880986469068804E-3</v>
      </c>
    </row>
    <row r="467" spans="2:8" x14ac:dyDescent="0.2">
      <c r="B467" s="167" t="s">
        <v>70</v>
      </c>
      <c r="C467" s="167" t="s">
        <v>1028</v>
      </c>
      <c r="D467" s="167" t="s">
        <v>515</v>
      </c>
      <c r="E467" s="167" t="s">
        <v>2064</v>
      </c>
      <c r="F467" s="167" t="s">
        <v>2067</v>
      </c>
      <c r="G467" s="167">
        <v>0.99997484713567197</v>
      </c>
      <c r="H467" s="167">
        <v>0.999982699188396</v>
      </c>
    </row>
    <row r="468" spans="2:8" x14ac:dyDescent="0.2">
      <c r="B468" s="167" t="s">
        <v>70</v>
      </c>
      <c r="C468" s="167" t="s">
        <v>1028</v>
      </c>
      <c r="D468" s="167" t="s">
        <v>515</v>
      </c>
      <c r="E468" s="167" t="s">
        <v>505</v>
      </c>
      <c r="F468" s="167" t="s">
        <v>2067</v>
      </c>
      <c r="G468" s="167">
        <v>1</v>
      </c>
      <c r="H468" s="167">
        <v>1</v>
      </c>
    </row>
    <row r="469" spans="2:8" x14ac:dyDescent="0.2">
      <c r="B469" s="167" t="s">
        <v>70</v>
      </c>
      <c r="C469" s="167" t="s">
        <v>1028</v>
      </c>
      <c r="D469" s="167" t="s">
        <v>515</v>
      </c>
      <c r="E469" s="167" t="s">
        <v>2065</v>
      </c>
      <c r="F469" s="167" t="s">
        <v>2067</v>
      </c>
      <c r="G469" s="167">
        <v>0.65817221240233603</v>
      </c>
      <c r="H469" s="167">
        <v>0.403894289332352</v>
      </c>
    </row>
    <row r="470" spans="2:8" x14ac:dyDescent="0.2">
      <c r="B470" s="167" t="s">
        <v>70</v>
      </c>
      <c r="C470" s="167" t="s">
        <v>1028</v>
      </c>
      <c r="D470" s="167" t="s">
        <v>515</v>
      </c>
      <c r="E470" s="167" t="s">
        <v>1878</v>
      </c>
      <c r="F470" s="167" t="s">
        <v>2067</v>
      </c>
      <c r="G470" s="167">
        <v>0.79181434896819702</v>
      </c>
      <c r="H470" s="167">
        <v>0.91696473174980997</v>
      </c>
    </row>
    <row r="471" spans="2:8" x14ac:dyDescent="0.2">
      <c r="B471" s="167" t="s">
        <v>73</v>
      </c>
      <c r="C471" s="167" t="s">
        <v>1028</v>
      </c>
      <c r="D471" s="167" t="s">
        <v>2062</v>
      </c>
      <c r="E471" s="167" t="s">
        <v>497</v>
      </c>
      <c r="F471" s="167" t="s">
        <v>2063</v>
      </c>
      <c r="G471" s="167">
        <v>8.3675759150612997E-2</v>
      </c>
      <c r="H471" s="167">
        <v>0.12535734220776601</v>
      </c>
    </row>
    <row r="472" spans="2:8" x14ac:dyDescent="0.2">
      <c r="B472" s="167" t="s">
        <v>73</v>
      </c>
      <c r="C472" s="167" t="s">
        <v>1028</v>
      </c>
      <c r="D472" s="167" t="s">
        <v>2062</v>
      </c>
      <c r="E472" s="167" t="s">
        <v>2064</v>
      </c>
      <c r="F472" s="167" t="s">
        <v>2063</v>
      </c>
      <c r="G472" s="167">
        <v>0.99995839539380504</v>
      </c>
      <c r="H472" s="167">
        <v>0.99994727517068305</v>
      </c>
    </row>
    <row r="473" spans="2:8" x14ac:dyDescent="0.2">
      <c r="B473" s="167" t="s">
        <v>73</v>
      </c>
      <c r="C473" s="167" t="s">
        <v>1028</v>
      </c>
      <c r="D473" s="167" t="s">
        <v>2062</v>
      </c>
      <c r="E473" s="167" t="s">
        <v>505</v>
      </c>
      <c r="F473" s="167" t="s">
        <v>2063</v>
      </c>
      <c r="G473" s="167">
        <v>1</v>
      </c>
      <c r="H473" s="167">
        <v>1</v>
      </c>
    </row>
    <row r="474" spans="2:8" x14ac:dyDescent="0.2">
      <c r="B474" s="167" t="s">
        <v>73</v>
      </c>
      <c r="C474" s="167" t="s">
        <v>1028</v>
      </c>
      <c r="D474" s="167" t="s">
        <v>2062</v>
      </c>
      <c r="E474" s="167" t="s">
        <v>2065</v>
      </c>
      <c r="F474" s="167" t="s">
        <v>2063</v>
      </c>
      <c r="G474" s="167">
        <v>0.75423408745793996</v>
      </c>
      <c r="H474" s="167">
        <v>0.784753052267398</v>
      </c>
    </row>
    <row r="475" spans="2:8" x14ac:dyDescent="0.2">
      <c r="B475" s="167" t="s">
        <v>73</v>
      </c>
      <c r="C475" s="167" t="s">
        <v>1028</v>
      </c>
      <c r="D475" s="167" t="s">
        <v>2062</v>
      </c>
      <c r="E475" s="167" t="s">
        <v>1878</v>
      </c>
      <c r="F475" s="167" t="s">
        <v>2063</v>
      </c>
      <c r="G475" s="167">
        <v>1</v>
      </c>
      <c r="H475" s="167">
        <v>1</v>
      </c>
    </row>
    <row r="476" spans="2:8" x14ac:dyDescent="0.2">
      <c r="B476" s="167" t="s">
        <v>73</v>
      </c>
      <c r="C476" s="167" t="s">
        <v>1028</v>
      </c>
      <c r="D476" s="167" t="s">
        <v>2062</v>
      </c>
      <c r="E476" s="167" t="s">
        <v>497</v>
      </c>
      <c r="F476" s="167" t="s">
        <v>2066</v>
      </c>
      <c r="G476" s="167">
        <v>8.3675759150612997E-2</v>
      </c>
      <c r="H476" s="167">
        <v>0.12535734220776601</v>
      </c>
    </row>
    <row r="477" spans="2:8" x14ac:dyDescent="0.2">
      <c r="B477" s="167" t="s">
        <v>73</v>
      </c>
      <c r="C477" s="167" t="s">
        <v>1028</v>
      </c>
      <c r="D477" s="167" t="s">
        <v>2062</v>
      </c>
      <c r="E477" s="167" t="s">
        <v>2064</v>
      </c>
      <c r="F477" s="167" t="s">
        <v>2066</v>
      </c>
      <c r="G477" s="167">
        <v>0.99995839539380504</v>
      </c>
      <c r="H477" s="167">
        <v>0.99994727517068305</v>
      </c>
    </row>
    <row r="478" spans="2:8" x14ac:dyDescent="0.2">
      <c r="B478" s="167" t="s">
        <v>73</v>
      </c>
      <c r="C478" s="167" t="s">
        <v>1028</v>
      </c>
      <c r="D478" s="167" t="s">
        <v>2062</v>
      </c>
      <c r="E478" s="167" t="s">
        <v>505</v>
      </c>
      <c r="F478" s="167" t="s">
        <v>2066</v>
      </c>
      <c r="G478" s="167">
        <v>1</v>
      </c>
      <c r="H478" s="167">
        <v>1</v>
      </c>
    </row>
    <row r="479" spans="2:8" x14ac:dyDescent="0.2">
      <c r="B479" s="167" t="s">
        <v>73</v>
      </c>
      <c r="C479" s="167" t="s">
        <v>1028</v>
      </c>
      <c r="D479" s="167" t="s">
        <v>2062</v>
      </c>
      <c r="E479" s="167" t="s">
        <v>2065</v>
      </c>
      <c r="F479" s="167" t="s">
        <v>2066</v>
      </c>
      <c r="G479" s="167">
        <v>0.75423408745793996</v>
      </c>
      <c r="H479" s="167">
        <v>0.784753052267397</v>
      </c>
    </row>
    <row r="480" spans="2:8" x14ac:dyDescent="0.2">
      <c r="B480" s="167" t="s">
        <v>73</v>
      </c>
      <c r="C480" s="167" t="s">
        <v>1028</v>
      </c>
      <c r="D480" s="167" t="s">
        <v>2062</v>
      </c>
      <c r="E480" s="167" t="s">
        <v>1878</v>
      </c>
      <c r="F480" s="167" t="s">
        <v>2066</v>
      </c>
      <c r="G480" s="167">
        <v>1</v>
      </c>
      <c r="H480" s="167">
        <v>1</v>
      </c>
    </row>
    <row r="481" spans="2:8" x14ac:dyDescent="0.2">
      <c r="B481" s="167" t="s">
        <v>73</v>
      </c>
      <c r="C481" s="167" t="s">
        <v>1028</v>
      </c>
      <c r="D481" s="167" t="s">
        <v>515</v>
      </c>
      <c r="E481" s="167" t="s">
        <v>497</v>
      </c>
      <c r="F481" s="167" t="s">
        <v>2067</v>
      </c>
      <c r="G481" s="167">
        <v>1.09595247577166E-2</v>
      </c>
      <c r="H481" s="167">
        <v>7.3705331299360197E-3</v>
      </c>
    </row>
    <row r="482" spans="2:8" x14ac:dyDescent="0.2">
      <c r="B482" s="167" t="s">
        <v>73</v>
      </c>
      <c r="C482" s="167" t="s">
        <v>1028</v>
      </c>
      <c r="D482" s="167" t="s">
        <v>515</v>
      </c>
      <c r="E482" s="167" t="s">
        <v>2064</v>
      </c>
      <c r="F482" s="167" t="s">
        <v>2067</v>
      </c>
      <c r="G482" s="167">
        <v>0.99999953387899998</v>
      </c>
      <c r="H482" s="167">
        <v>0.99999999984136101</v>
      </c>
    </row>
    <row r="483" spans="2:8" x14ac:dyDescent="0.2">
      <c r="B483" s="167" t="s">
        <v>73</v>
      </c>
      <c r="C483" s="167" t="s">
        <v>1028</v>
      </c>
      <c r="D483" s="167" t="s">
        <v>515</v>
      </c>
      <c r="E483" s="167" t="s">
        <v>505</v>
      </c>
      <c r="F483" s="167" t="s">
        <v>2067</v>
      </c>
      <c r="G483" s="167">
        <v>1</v>
      </c>
      <c r="H483" s="167">
        <v>1</v>
      </c>
    </row>
    <row r="484" spans="2:8" x14ac:dyDescent="0.2">
      <c r="B484" s="167" t="s">
        <v>73</v>
      </c>
      <c r="C484" s="167" t="s">
        <v>1028</v>
      </c>
      <c r="D484" s="167" t="s">
        <v>515</v>
      </c>
      <c r="E484" s="167" t="s">
        <v>2065</v>
      </c>
      <c r="F484" s="167" t="s">
        <v>2067</v>
      </c>
      <c r="G484" s="167">
        <v>0.59032035459868004</v>
      </c>
      <c r="H484" s="167">
        <v>0.40179824007876602</v>
      </c>
    </row>
    <row r="485" spans="2:8" x14ac:dyDescent="0.2">
      <c r="B485" s="167" t="s">
        <v>73</v>
      </c>
      <c r="C485" s="167" t="s">
        <v>1028</v>
      </c>
      <c r="D485" s="167" t="s">
        <v>515</v>
      </c>
      <c r="E485" s="167" t="s">
        <v>1878</v>
      </c>
      <c r="F485" s="167" t="s">
        <v>2067</v>
      </c>
      <c r="G485" s="167">
        <v>0.76332728700403796</v>
      </c>
      <c r="H485" s="167">
        <v>0.87187239606058198</v>
      </c>
    </row>
    <row r="486" spans="2:8" x14ac:dyDescent="0.2">
      <c r="B486" s="167" t="s">
        <v>75</v>
      </c>
      <c r="C486" s="167" t="s">
        <v>1028</v>
      </c>
      <c r="D486" s="167" t="s">
        <v>2062</v>
      </c>
      <c r="E486" s="167" t="s">
        <v>497</v>
      </c>
      <c r="F486" s="167" t="s">
        <v>2063</v>
      </c>
      <c r="G486" s="167">
        <v>6.1527294203126498E-2</v>
      </c>
      <c r="H486" s="167">
        <v>7.8299201130010404E-2</v>
      </c>
    </row>
    <row r="487" spans="2:8" x14ac:dyDescent="0.2">
      <c r="B487" s="167" t="s">
        <v>75</v>
      </c>
      <c r="C487" s="167" t="s">
        <v>1028</v>
      </c>
      <c r="D487" s="167" t="s">
        <v>2062</v>
      </c>
      <c r="E487" s="167" t="s">
        <v>2064</v>
      </c>
      <c r="F487" s="167" t="s">
        <v>2063</v>
      </c>
      <c r="G487" s="167">
        <v>0.99998163110696803</v>
      </c>
      <c r="H487" s="167">
        <v>0.99996938980601502</v>
      </c>
    </row>
    <row r="488" spans="2:8" x14ac:dyDescent="0.2">
      <c r="B488" s="167" t="s">
        <v>75</v>
      </c>
      <c r="C488" s="167" t="s">
        <v>1028</v>
      </c>
      <c r="D488" s="167" t="s">
        <v>2062</v>
      </c>
      <c r="E488" s="167" t="s">
        <v>505</v>
      </c>
      <c r="F488" s="167" t="s">
        <v>2063</v>
      </c>
      <c r="G488" s="167">
        <v>1</v>
      </c>
      <c r="H488" s="167">
        <v>1</v>
      </c>
    </row>
    <row r="489" spans="2:8" x14ac:dyDescent="0.2">
      <c r="B489" s="167" t="s">
        <v>75</v>
      </c>
      <c r="C489" s="167" t="s">
        <v>1028</v>
      </c>
      <c r="D489" s="167" t="s">
        <v>2062</v>
      </c>
      <c r="E489" s="167" t="s">
        <v>2065</v>
      </c>
      <c r="F489" s="167" t="s">
        <v>2063</v>
      </c>
      <c r="G489" s="167">
        <v>0.71475176922252903</v>
      </c>
      <c r="H489" s="167">
        <v>0.63728087085044505</v>
      </c>
    </row>
    <row r="490" spans="2:8" x14ac:dyDescent="0.2">
      <c r="B490" s="167" t="s">
        <v>75</v>
      </c>
      <c r="C490" s="167" t="s">
        <v>1028</v>
      </c>
      <c r="D490" s="167" t="s">
        <v>2062</v>
      </c>
      <c r="E490" s="167" t="s">
        <v>1878</v>
      </c>
      <c r="F490" s="167" t="s">
        <v>2063</v>
      </c>
      <c r="G490" s="167">
        <v>1</v>
      </c>
      <c r="H490" s="167">
        <v>1</v>
      </c>
    </row>
    <row r="491" spans="2:8" x14ac:dyDescent="0.2">
      <c r="B491" s="167" t="s">
        <v>75</v>
      </c>
      <c r="C491" s="167" t="s">
        <v>1028</v>
      </c>
      <c r="D491" s="167" t="s">
        <v>2062</v>
      </c>
      <c r="E491" s="167" t="s">
        <v>497</v>
      </c>
      <c r="F491" s="167" t="s">
        <v>2066</v>
      </c>
      <c r="G491" s="167">
        <v>6.1527294203126498E-2</v>
      </c>
      <c r="H491" s="167">
        <v>7.8299201130010404E-2</v>
      </c>
    </row>
    <row r="492" spans="2:8" x14ac:dyDescent="0.2">
      <c r="B492" s="167" t="s">
        <v>75</v>
      </c>
      <c r="C492" s="167" t="s">
        <v>1028</v>
      </c>
      <c r="D492" s="167" t="s">
        <v>2062</v>
      </c>
      <c r="E492" s="167" t="s">
        <v>2064</v>
      </c>
      <c r="F492" s="167" t="s">
        <v>2066</v>
      </c>
      <c r="G492" s="167">
        <v>0.99998163110696803</v>
      </c>
      <c r="H492" s="167">
        <v>0.99996938980601502</v>
      </c>
    </row>
    <row r="493" spans="2:8" x14ac:dyDescent="0.2">
      <c r="B493" s="167" t="s">
        <v>75</v>
      </c>
      <c r="C493" s="167" t="s">
        <v>1028</v>
      </c>
      <c r="D493" s="167" t="s">
        <v>2062</v>
      </c>
      <c r="E493" s="167" t="s">
        <v>505</v>
      </c>
      <c r="F493" s="167" t="s">
        <v>2066</v>
      </c>
      <c r="G493" s="167">
        <v>1</v>
      </c>
      <c r="H493" s="167">
        <v>1</v>
      </c>
    </row>
    <row r="494" spans="2:8" x14ac:dyDescent="0.2">
      <c r="B494" s="167" t="s">
        <v>75</v>
      </c>
      <c r="C494" s="167" t="s">
        <v>1028</v>
      </c>
      <c r="D494" s="167" t="s">
        <v>2062</v>
      </c>
      <c r="E494" s="167" t="s">
        <v>2065</v>
      </c>
      <c r="F494" s="167" t="s">
        <v>2066</v>
      </c>
      <c r="G494" s="167">
        <v>0.71475176922252903</v>
      </c>
      <c r="H494" s="167">
        <v>0.63728087085044505</v>
      </c>
    </row>
    <row r="495" spans="2:8" x14ac:dyDescent="0.2">
      <c r="B495" s="167" t="s">
        <v>75</v>
      </c>
      <c r="C495" s="167" t="s">
        <v>1028</v>
      </c>
      <c r="D495" s="167" t="s">
        <v>2062</v>
      </c>
      <c r="E495" s="167" t="s">
        <v>1878</v>
      </c>
      <c r="F495" s="167" t="s">
        <v>2066</v>
      </c>
      <c r="G495" s="167">
        <v>1</v>
      </c>
      <c r="H495" s="167">
        <v>1</v>
      </c>
    </row>
    <row r="496" spans="2:8" x14ac:dyDescent="0.2">
      <c r="B496" s="167" t="s">
        <v>75</v>
      </c>
      <c r="C496" s="167" t="s">
        <v>1028</v>
      </c>
      <c r="D496" s="167" t="s">
        <v>515</v>
      </c>
      <c r="E496" s="167" t="s">
        <v>497</v>
      </c>
      <c r="F496" s="167" t="s">
        <v>2067</v>
      </c>
      <c r="G496" s="167">
        <v>7.3491696523379103E-3</v>
      </c>
      <c r="H496" s="167">
        <v>4.6215001963129197E-3</v>
      </c>
    </row>
    <row r="497" spans="2:8" x14ac:dyDescent="0.2">
      <c r="B497" s="167" t="s">
        <v>75</v>
      </c>
      <c r="C497" s="167" t="s">
        <v>1028</v>
      </c>
      <c r="D497" s="167" t="s">
        <v>515</v>
      </c>
      <c r="E497" s="167" t="s">
        <v>2064</v>
      </c>
      <c r="F497" s="167" t="s">
        <v>2067</v>
      </c>
      <c r="G497" s="167">
        <v>0.99998594234159299</v>
      </c>
      <c r="H497" s="167">
        <v>0.999990316822568</v>
      </c>
    </row>
    <row r="498" spans="2:8" x14ac:dyDescent="0.2">
      <c r="B498" s="167" t="s">
        <v>75</v>
      </c>
      <c r="C498" s="167" t="s">
        <v>1028</v>
      </c>
      <c r="D498" s="167" t="s">
        <v>515</v>
      </c>
      <c r="E498" s="167" t="s">
        <v>505</v>
      </c>
      <c r="F498" s="167" t="s">
        <v>2067</v>
      </c>
      <c r="G498" s="167">
        <v>1</v>
      </c>
      <c r="H498" s="167">
        <v>1</v>
      </c>
    </row>
    <row r="499" spans="2:8" x14ac:dyDescent="0.2">
      <c r="B499" s="167" t="s">
        <v>75</v>
      </c>
      <c r="C499" s="167" t="s">
        <v>1028</v>
      </c>
      <c r="D499" s="167" t="s">
        <v>515</v>
      </c>
      <c r="E499" s="167" t="s">
        <v>2065</v>
      </c>
      <c r="F499" s="167" t="s">
        <v>2067</v>
      </c>
      <c r="G499" s="167">
        <v>0.67344414744382397</v>
      </c>
      <c r="H499" s="167">
        <v>0.429951833055772</v>
      </c>
    </row>
    <row r="500" spans="2:8" x14ac:dyDescent="0.2">
      <c r="B500" s="167" t="s">
        <v>75</v>
      </c>
      <c r="C500" s="167" t="s">
        <v>1028</v>
      </c>
      <c r="D500" s="167" t="s">
        <v>515</v>
      </c>
      <c r="E500" s="167" t="s">
        <v>1878</v>
      </c>
      <c r="F500" s="167" t="s">
        <v>2067</v>
      </c>
      <c r="G500" s="167">
        <v>0.80271701809404705</v>
      </c>
      <c r="H500" s="167">
        <v>0.92094622750578703</v>
      </c>
    </row>
    <row r="501" spans="2:8" x14ac:dyDescent="0.2">
      <c r="B501" s="167" t="s">
        <v>78</v>
      </c>
      <c r="C501" s="167" t="s">
        <v>1028</v>
      </c>
      <c r="D501" s="167" t="s">
        <v>2062</v>
      </c>
      <c r="E501" s="167" t="s">
        <v>497</v>
      </c>
      <c r="F501" s="167" t="s">
        <v>2063</v>
      </c>
      <c r="G501" s="167">
        <v>4.2236159564672401E-2</v>
      </c>
      <c r="H501" s="167">
        <v>8.0434690991280103E-2</v>
      </c>
    </row>
    <row r="502" spans="2:8" x14ac:dyDescent="0.2">
      <c r="B502" s="167" t="s">
        <v>78</v>
      </c>
      <c r="C502" s="167" t="s">
        <v>1028</v>
      </c>
      <c r="D502" s="167" t="s">
        <v>2062</v>
      </c>
      <c r="E502" s="167" t="s">
        <v>2064</v>
      </c>
      <c r="F502" s="167" t="s">
        <v>2063</v>
      </c>
      <c r="G502" s="167">
        <v>0.99987449224359004</v>
      </c>
      <c r="H502" s="167">
        <v>0.99984866639334102</v>
      </c>
    </row>
    <row r="503" spans="2:8" x14ac:dyDescent="0.2">
      <c r="B503" s="167" t="s">
        <v>78</v>
      </c>
      <c r="C503" s="167" t="s">
        <v>1028</v>
      </c>
      <c r="D503" s="167" t="s">
        <v>2062</v>
      </c>
      <c r="E503" s="167" t="s">
        <v>505</v>
      </c>
      <c r="F503" s="167" t="s">
        <v>2063</v>
      </c>
      <c r="G503" s="167">
        <v>1</v>
      </c>
      <c r="H503" s="167">
        <v>1</v>
      </c>
    </row>
    <row r="504" spans="2:8" x14ac:dyDescent="0.2">
      <c r="B504" s="167" t="s">
        <v>78</v>
      </c>
      <c r="C504" s="167" t="s">
        <v>1028</v>
      </c>
      <c r="D504" s="167" t="s">
        <v>2062</v>
      </c>
      <c r="E504" s="167" t="s">
        <v>2065</v>
      </c>
      <c r="F504" s="167" t="s">
        <v>2063</v>
      </c>
      <c r="G504" s="167">
        <v>0.51216488947136196</v>
      </c>
      <c r="H504" s="167">
        <v>0.57209836576831097</v>
      </c>
    </row>
    <row r="505" spans="2:8" x14ac:dyDescent="0.2">
      <c r="B505" s="167" t="s">
        <v>78</v>
      </c>
      <c r="C505" s="167" t="s">
        <v>1028</v>
      </c>
      <c r="D505" s="167" t="s">
        <v>2062</v>
      </c>
      <c r="E505" s="167" t="s">
        <v>1878</v>
      </c>
      <c r="F505" s="167" t="s">
        <v>2063</v>
      </c>
      <c r="G505" s="167">
        <v>1</v>
      </c>
      <c r="H505" s="167">
        <v>1</v>
      </c>
    </row>
    <row r="506" spans="2:8" x14ac:dyDescent="0.2">
      <c r="B506" s="167" t="s">
        <v>78</v>
      </c>
      <c r="C506" s="167" t="s">
        <v>1028</v>
      </c>
      <c r="D506" s="167" t="s">
        <v>2062</v>
      </c>
      <c r="E506" s="167" t="s">
        <v>497</v>
      </c>
      <c r="F506" s="167" t="s">
        <v>2066</v>
      </c>
      <c r="G506" s="167">
        <v>4.2236159564672401E-2</v>
      </c>
      <c r="H506" s="167">
        <v>8.0434690991280103E-2</v>
      </c>
    </row>
    <row r="507" spans="2:8" x14ac:dyDescent="0.2">
      <c r="B507" s="167" t="s">
        <v>78</v>
      </c>
      <c r="C507" s="167" t="s">
        <v>1028</v>
      </c>
      <c r="D507" s="167" t="s">
        <v>2062</v>
      </c>
      <c r="E507" s="167" t="s">
        <v>2064</v>
      </c>
      <c r="F507" s="167" t="s">
        <v>2066</v>
      </c>
      <c r="G507" s="167">
        <v>0.99987449224359004</v>
      </c>
      <c r="H507" s="167">
        <v>0.99984866639334102</v>
      </c>
    </row>
    <row r="508" spans="2:8" x14ac:dyDescent="0.2">
      <c r="B508" s="167" t="s">
        <v>78</v>
      </c>
      <c r="C508" s="167" t="s">
        <v>1028</v>
      </c>
      <c r="D508" s="167" t="s">
        <v>2062</v>
      </c>
      <c r="E508" s="167" t="s">
        <v>505</v>
      </c>
      <c r="F508" s="167" t="s">
        <v>2066</v>
      </c>
      <c r="G508" s="167">
        <v>1</v>
      </c>
      <c r="H508" s="167">
        <v>1</v>
      </c>
    </row>
    <row r="509" spans="2:8" x14ac:dyDescent="0.2">
      <c r="B509" s="167" t="s">
        <v>78</v>
      </c>
      <c r="C509" s="167" t="s">
        <v>1028</v>
      </c>
      <c r="D509" s="167" t="s">
        <v>2062</v>
      </c>
      <c r="E509" s="167" t="s">
        <v>2065</v>
      </c>
      <c r="F509" s="167" t="s">
        <v>2066</v>
      </c>
      <c r="G509" s="167">
        <v>0.51216488947136196</v>
      </c>
      <c r="H509" s="167">
        <v>0.57209836576831097</v>
      </c>
    </row>
    <row r="510" spans="2:8" x14ac:dyDescent="0.2">
      <c r="B510" s="167" t="s">
        <v>78</v>
      </c>
      <c r="C510" s="167" t="s">
        <v>1028</v>
      </c>
      <c r="D510" s="167" t="s">
        <v>2062</v>
      </c>
      <c r="E510" s="167" t="s">
        <v>1878</v>
      </c>
      <c r="F510" s="167" t="s">
        <v>2066</v>
      </c>
      <c r="G510" s="167">
        <v>1</v>
      </c>
      <c r="H510" s="167">
        <v>1</v>
      </c>
    </row>
    <row r="511" spans="2:8" x14ac:dyDescent="0.2">
      <c r="B511" s="167" t="s">
        <v>78</v>
      </c>
      <c r="C511" s="167" t="s">
        <v>1028</v>
      </c>
      <c r="D511" s="167" t="s">
        <v>515</v>
      </c>
      <c r="E511" s="167" t="s">
        <v>497</v>
      </c>
      <c r="F511" s="167" t="s">
        <v>2067</v>
      </c>
      <c r="G511" s="167">
        <v>3.8086961588558298E-3</v>
      </c>
      <c r="H511" s="167">
        <v>4.5694647771587502E-3</v>
      </c>
    </row>
    <row r="512" spans="2:8" x14ac:dyDescent="0.2">
      <c r="B512" s="167" t="s">
        <v>78</v>
      </c>
      <c r="C512" s="167" t="s">
        <v>1028</v>
      </c>
      <c r="D512" s="167" t="s">
        <v>515</v>
      </c>
      <c r="E512" s="167" t="s">
        <v>2064</v>
      </c>
      <c r="F512" s="167" t="s">
        <v>2067</v>
      </c>
      <c r="G512" s="167">
        <v>0.99987905762629004</v>
      </c>
      <c r="H512" s="167">
        <v>0.99989200197671202</v>
      </c>
    </row>
    <row r="513" spans="2:8" x14ac:dyDescent="0.2">
      <c r="B513" s="167" t="s">
        <v>78</v>
      </c>
      <c r="C513" s="167" t="s">
        <v>1028</v>
      </c>
      <c r="D513" s="167" t="s">
        <v>515</v>
      </c>
      <c r="E513" s="167" t="s">
        <v>505</v>
      </c>
      <c r="F513" s="167" t="s">
        <v>2067</v>
      </c>
      <c r="G513" s="167">
        <v>1</v>
      </c>
      <c r="H513" s="167">
        <v>1</v>
      </c>
    </row>
    <row r="514" spans="2:8" x14ac:dyDescent="0.2">
      <c r="B514" s="167" t="s">
        <v>78</v>
      </c>
      <c r="C514" s="167" t="s">
        <v>1028</v>
      </c>
      <c r="D514" s="167" t="s">
        <v>515</v>
      </c>
      <c r="E514" s="167" t="s">
        <v>2065</v>
      </c>
      <c r="F514" s="167" t="s">
        <v>2067</v>
      </c>
      <c r="G514" s="167">
        <v>0.36812694095964299</v>
      </c>
      <c r="H514" s="167">
        <v>0.22259583211072001</v>
      </c>
    </row>
    <row r="515" spans="2:8" x14ac:dyDescent="0.2">
      <c r="B515" s="167" t="s">
        <v>78</v>
      </c>
      <c r="C515" s="167" t="s">
        <v>1028</v>
      </c>
      <c r="D515" s="167" t="s">
        <v>515</v>
      </c>
      <c r="E515" s="167" t="s">
        <v>1878</v>
      </c>
      <c r="F515" s="167" t="s">
        <v>2067</v>
      </c>
      <c r="G515" s="167">
        <v>0.70032793080887601</v>
      </c>
      <c r="H515" s="167">
        <v>0.84700796208840601</v>
      </c>
    </row>
    <row r="516" spans="2:8" x14ac:dyDescent="0.2">
      <c r="B516" s="167" t="s">
        <v>81</v>
      </c>
      <c r="C516" s="167" t="s">
        <v>1028</v>
      </c>
      <c r="D516" s="167" t="s">
        <v>2062</v>
      </c>
      <c r="E516" s="167" t="s">
        <v>497</v>
      </c>
      <c r="F516" s="167" t="s">
        <v>2063</v>
      </c>
      <c r="G516" s="167">
        <v>6.2892613054781998E-2</v>
      </c>
      <c r="H516" s="167">
        <v>0.16848334227056599</v>
      </c>
    </row>
    <row r="517" spans="2:8" x14ac:dyDescent="0.2">
      <c r="B517" s="167" t="s">
        <v>81</v>
      </c>
      <c r="C517" s="167" t="s">
        <v>1028</v>
      </c>
      <c r="D517" s="167" t="s">
        <v>2062</v>
      </c>
      <c r="E517" s="167" t="s">
        <v>2064</v>
      </c>
      <c r="F517" s="167" t="s">
        <v>2063</v>
      </c>
      <c r="G517" s="167">
        <v>0.99999999999225697</v>
      </c>
      <c r="H517" s="167">
        <v>0.99999999999630795</v>
      </c>
    </row>
    <row r="518" spans="2:8" x14ac:dyDescent="0.2">
      <c r="B518" s="167" t="s">
        <v>81</v>
      </c>
      <c r="C518" s="167" t="s">
        <v>1028</v>
      </c>
      <c r="D518" s="167" t="s">
        <v>2062</v>
      </c>
      <c r="E518" s="167" t="s">
        <v>505</v>
      </c>
      <c r="F518" s="167" t="s">
        <v>2063</v>
      </c>
      <c r="G518" s="167">
        <v>1</v>
      </c>
      <c r="H518" s="167">
        <v>1</v>
      </c>
    </row>
    <row r="519" spans="2:8" x14ac:dyDescent="0.2">
      <c r="B519" s="167" t="s">
        <v>81</v>
      </c>
      <c r="C519" s="167" t="s">
        <v>1028</v>
      </c>
      <c r="D519" s="167" t="s">
        <v>2062</v>
      </c>
      <c r="E519" s="167" t="s">
        <v>2065</v>
      </c>
      <c r="F519" s="167" t="s">
        <v>2063</v>
      </c>
      <c r="G519" s="167">
        <v>0.81416293354610603</v>
      </c>
      <c r="H519" s="167">
        <v>0.87612037897339401</v>
      </c>
    </row>
    <row r="520" spans="2:8" x14ac:dyDescent="0.2">
      <c r="B520" s="167" t="s">
        <v>81</v>
      </c>
      <c r="C520" s="167" t="s">
        <v>1028</v>
      </c>
      <c r="D520" s="167" t="s">
        <v>2062</v>
      </c>
      <c r="E520" s="167" t="s">
        <v>1878</v>
      </c>
      <c r="F520" s="167" t="s">
        <v>2063</v>
      </c>
      <c r="G520" s="167">
        <v>1</v>
      </c>
      <c r="H520" s="167">
        <v>1</v>
      </c>
    </row>
    <row r="521" spans="2:8" x14ac:dyDescent="0.2">
      <c r="B521" s="167" t="s">
        <v>81</v>
      </c>
      <c r="C521" s="167" t="s">
        <v>1028</v>
      </c>
      <c r="D521" s="167" t="s">
        <v>2062</v>
      </c>
      <c r="E521" s="167" t="s">
        <v>497</v>
      </c>
      <c r="F521" s="167" t="s">
        <v>2066</v>
      </c>
      <c r="G521" s="167">
        <v>6.2892613054781998E-2</v>
      </c>
      <c r="H521" s="167">
        <v>0.16848334227056599</v>
      </c>
    </row>
    <row r="522" spans="2:8" x14ac:dyDescent="0.2">
      <c r="B522" s="167" t="s">
        <v>81</v>
      </c>
      <c r="C522" s="167" t="s">
        <v>1028</v>
      </c>
      <c r="D522" s="167" t="s">
        <v>2062</v>
      </c>
      <c r="E522" s="167" t="s">
        <v>2064</v>
      </c>
      <c r="F522" s="167" t="s">
        <v>2066</v>
      </c>
      <c r="G522" s="167">
        <v>0.99999999999225697</v>
      </c>
      <c r="H522" s="167">
        <v>0.99999999999630795</v>
      </c>
    </row>
    <row r="523" spans="2:8" x14ac:dyDescent="0.2">
      <c r="B523" s="167" t="s">
        <v>81</v>
      </c>
      <c r="C523" s="167" t="s">
        <v>1028</v>
      </c>
      <c r="D523" s="167" t="s">
        <v>2062</v>
      </c>
      <c r="E523" s="167" t="s">
        <v>505</v>
      </c>
      <c r="F523" s="167" t="s">
        <v>2066</v>
      </c>
      <c r="G523" s="167">
        <v>1</v>
      </c>
      <c r="H523" s="167">
        <v>1</v>
      </c>
    </row>
    <row r="524" spans="2:8" x14ac:dyDescent="0.2">
      <c r="B524" s="167" t="s">
        <v>81</v>
      </c>
      <c r="C524" s="167" t="s">
        <v>1028</v>
      </c>
      <c r="D524" s="167" t="s">
        <v>2062</v>
      </c>
      <c r="E524" s="167" t="s">
        <v>2065</v>
      </c>
      <c r="F524" s="167" t="s">
        <v>2066</v>
      </c>
      <c r="G524" s="167">
        <v>0.81416293354610503</v>
      </c>
      <c r="H524" s="167">
        <v>0.87612037897339401</v>
      </c>
    </row>
    <row r="525" spans="2:8" x14ac:dyDescent="0.2">
      <c r="B525" s="167" t="s">
        <v>81</v>
      </c>
      <c r="C525" s="167" t="s">
        <v>1028</v>
      </c>
      <c r="D525" s="167" t="s">
        <v>2062</v>
      </c>
      <c r="E525" s="167" t="s">
        <v>1878</v>
      </c>
      <c r="F525" s="167" t="s">
        <v>2066</v>
      </c>
      <c r="G525" s="167">
        <v>1</v>
      </c>
      <c r="H525" s="167">
        <v>1</v>
      </c>
    </row>
    <row r="526" spans="2:8" x14ac:dyDescent="0.2">
      <c r="B526" s="167" t="s">
        <v>81</v>
      </c>
      <c r="C526" s="167" t="s">
        <v>1028</v>
      </c>
      <c r="D526" s="167" t="s">
        <v>515</v>
      </c>
      <c r="E526" s="167" t="s">
        <v>497</v>
      </c>
      <c r="F526" s="167" t="s">
        <v>2067</v>
      </c>
      <c r="G526" s="167">
        <v>3.8362166643313199E-3</v>
      </c>
      <c r="H526" s="167">
        <v>1.6358516281650499E-3</v>
      </c>
    </row>
    <row r="527" spans="2:8" x14ac:dyDescent="0.2">
      <c r="B527" s="167" t="s">
        <v>81</v>
      </c>
      <c r="C527" s="167" t="s">
        <v>1028</v>
      </c>
      <c r="D527" s="167" t="s">
        <v>515</v>
      </c>
      <c r="E527" s="167" t="s">
        <v>2064</v>
      </c>
      <c r="F527" s="167" t="s">
        <v>2067</v>
      </c>
      <c r="G527" s="167">
        <v>0.99992099819029401</v>
      </c>
      <c r="H527" s="167">
        <v>0.99980155853181296</v>
      </c>
    </row>
    <row r="528" spans="2:8" x14ac:dyDescent="0.2">
      <c r="B528" s="167" t="s">
        <v>81</v>
      </c>
      <c r="C528" s="167" t="s">
        <v>1028</v>
      </c>
      <c r="D528" s="167" t="s">
        <v>515</v>
      </c>
      <c r="E528" s="167" t="s">
        <v>505</v>
      </c>
      <c r="F528" s="167" t="s">
        <v>2067</v>
      </c>
      <c r="G528" s="167">
        <v>1</v>
      </c>
      <c r="H528" s="167">
        <v>1</v>
      </c>
    </row>
    <row r="529" spans="2:8" x14ac:dyDescent="0.2">
      <c r="B529" s="167" t="s">
        <v>81</v>
      </c>
      <c r="C529" s="167" t="s">
        <v>1028</v>
      </c>
      <c r="D529" s="167" t="s">
        <v>515</v>
      </c>
      <c r="E529" s="167" t="s">
        <v>2065</v>
      </c>
      <c r="F529" s="167" t="s">
        <v>2067</v>
      </c>
      <c r="G529" s="167">
        <v>0.83785294692322398</v>
      </c>
      <c r="H529" s="167">
        <v>0.60003395159602801</v>
      </c>
    </row>
    <row r="530" spans="2:8" x14ac:dyDescent="0.2">
      <c r="B530" s="167" t="s">
        <v>81</v>
      </c>
      <c r="C530" s="167" t="s">
        <v>1028</v>
      </c>
      <c r="D530" s="167" t="s">
        <v>515</v>
      </c>
      <c r="E530" s="167" t="s">
        <v>1878</v>
      </c>
      <c r="F530" s="167" t="s">
        <v>2067</v>
      </c>
      <c r="G530" s="167">
        <v>0.89215705882457896</v>
      </c>
      <c r="H530" s="167">
        <v>0.95970571910541702</v>
      </c>
    </row>
    <row r="531" spans="2:8" x14ac:dyDescent="0.2">
      <c r="B531" s="167" t="s">
        <v>84</v>
      </c>
      <c r="C531" s="167" t="s">
        <v>1028</v>
      </c>
      <c r="D531" s="167" t="s">
        <v>2062</v>
      </c>
      <c r="E531" s="167" t="s">
        <v>497</v>
      </c>
      <c r="F531" s="167" t="s">
        <v>2063</v>
      </c>
      <c r="G531" s="167">
        <v>5.7877484325482703E-2</v>
      </c>
      <c r="H531" s="167">
        <v>0.113225223163303</v>
      </c>
    </row>
    <row r="532" spans="2:8" x14ac:dyDescent="0.2">
      <c r="B532" s="167" t="s">
        <v>84</v>
      </c>
      <c r="C532" s="167" t="s">
        <v>1028</v>
      </c>
      <c r="D532" s="167" t="s">
        <v>2062</v>
      </c>
      <c r="E532" s="167" t="s">
        <v>2064</v>
      </c>
      <c r="F532" s="167" t="s">
        <v>2063</v>
      </c>
      <c r="G532" s="167">
        <v>0.99999895195882504</v>
      </c>
      <c r="H532" s="167">
        <v>0.99999610501786895</v>
      </c>
    </row>
    <row r="533" spans="2:8" x14ac:dyDescent="0.2">
      <c r="B533" s="167" t="s">
        <v>84</v>
      </c>
      <c r="C533" s="167" t="s">
        <v>1028</v>
      </c>
      <c r="D533" s="167" t="s">
        <v>2062</v>
      </c>
      <c r="E533" s="167" t="s">
        <v>505</v>
      </c>
      <c r="F533" s="167" t="s">
        <v>2063</v>
      </c>
      <c r="G533" s="167">
        <v>1</v>
      </c>
      <c r="H533" s="167">
        <v>1</v>
      </c>
    </row>
    <row r="534" spans="2:8" x14ac:dyDescent="0.2">
      <c r="B534" s="167" t="s">
        <v>84</v>
      </c>
      <c r="C534" s="167" t="s">
        <v>1028</v>
      </c>
      <c r="D534" s="167" t="s">
        <v>2062</v>
      </c>
      <c r="E534" s="167" t="s">
        <v>2065</v>
      </c>
      <c r="F534" s="167" t="s">
        <v>2063</v>
      </c>
      <c r="G534" s="167">
        <v>0.71321761398805095</v>
      </c>
      <c r="H534" s="167">
        <v>0.70101307602963403</v>
      </c>
    </row>
    <row r="535" spans="2:8" x14ac:dyDescent="0.2">
      <c r="B535" s="167" t="s">
        <v>84</v>
      </c>
      <c r="C535" s="167" t="s">
        <v>1028</v>
      </c>
      <c r="D535" s="167" t="s">
        <v>2062</v>
      </c>
      <c r="E535" s="167" t="s">
        <v>1878</v>
      </c>
      <c r="F535" s="167" t="s">
        <v>2063</v>
      </c>
      <c r="G535" s="167">
        <v>1</v>
      </c>
      <c r="H535" s="167">
        <v>1</v>
      </c>
    </row>
    <row r="536" spans="2:8" x14ac:dyDescent="0.2">
      <c r="B536" s="167" t="s">
        <v>84</v>
      </c>
      <c r="C536" s="167" t="s">
        <v>1028</v>
      </c>
      <c r="D536" s="167" t="s">
        <v>2062</v>
      </c>
      <c r="E536" s="167" t="s">
        <v>497</v>
      </c>
      <c r="F536" s="167" t="s">
        <v>2066</v>
      </c>
      <c r="G536" s="167">
        <v>5.7877484325482703E-2</v>
      </c>
      <c r="H536" s="167">
        <v>0.113225223163303</v>
      </c>
    </row>
    <row r="537" spans="2:8" x14ac:dyDescent="0.2">
      <c r="B537" s="167" t="s">
        <v>84</v>
      </c>
      <c r="C537" s="167" t="s">
        <v>1028</v>
      </c>
      <c r="D537" s="167" t="s">
        <v>2062</v>
      </c>
      <c r="E537" s="167" t="s">
        <v>2064</v>
      </c>
      <c r="F537" s="167" t="s">
        <v>2066</v>
      </c>
      <c r="G537" s="167">
        <v>0.99999895195882504</v>
      </c>
      <c r="H537" s="167">
        <v>0.99999610501786895</v>
      </c>
    </row>
    <row r="538" spans="2:8" x14ac:dyDescent="0.2">
      <c r="B538" s="167" t="s">
        <v>84</v>
      </c>
      <c r="C538" s="167" t="s">
        <v>1028</v>
      </c>
      <c r="D538" s="167" t="s">
        <v>2062</v>
      </c>
      <c r="E538" s="167" t="s">
        <v>505</v>
      </c>
      <c r="F538" s="167" t="s">
        <v>2066</v>
      </c>
      <c r="G538" s="167">
        <v>1</v>
      </c>
      <c r="H538" s="167">
        <v>1</v>
      </c>
    </row>
    <row r="539" spans="2:8" x14ac:dyDescent="0.2">
      <c r="B539" s="167" t="s">
        <v>84</v>
      </c>
      <c r="C539" s="167" t="s">
        <v>1028</v>
      </c>
      <c r="D539" s="167" t="s">
        <v>2062</v>
      </c>
      <c r="E539" s="167" t="s">
        <v>2065</v>
      </c>
      <c r="F539" s="167" t="s">
        <v>2066</v>
      </c>
      <c r="G539" s="167">
        <v>0.71321761398805095</v>
      </c>
      <c r="H539" s="167">
        <v>0.70101307602963403</v>
      </c>
    </row>
    <row r="540" spans="2:8" x14ac:dyDescent="0.2">
      <c r="B540" s="167" t="s">
        <v>84</v>
      </c>
      <c r="C540" s="167" t="s">
        <v>1028</v>
      </c>
      <c r="D540" s="167" t="s">
        <v>2062</v>
      </c>
      <c r="E540" s="167" t="s">
        <v>1878</v>
      </c>
      <c r="F540" s="167" t="s">
        <v>2066</v>
      </c>
      <c r="G540" s="167">
        <v>1</v>
      </c>
      <c r="H540" s="167">
        <v>1</v>
      </c>
    </row>
    <row r="541" spans="2:8" x14ac:dyDescent="0.2">
      <c r="B541" s="167" t="s">
        <v>84</v>
      </c>
      <c r="C541" s="167" t="s">
        <v>1028</v>
      </c>
      <c r="D541" s="167" t="s">
        <v>515</v>
      </c>
      <c r="E541" s="167" t="s">
        <v>497</v>
      </c>
      <c r="F541" s="167" t="s">
        <v>2067</v>
      </c>
      <c r="G541" s="167">
        <v>3.0606736352630001E-3</v>
      </c>
      <c r="H541" s="167">
        <v>2.3676852744734002E-3</v>
      </c>
    </row>
    <row r="542" spans="2:8" x14ac:dyDescent="0.2">
      <c r="B542" s="167" t="s">
        <v>84</v>
      </c>
      <c r="C542" s="167" t="s">
        <v>1028</v>
      </c>
      <c r="D542" s="167" t="s">
        <v>515</v>
      </c>
      <c r="E542" s="167" t="s">
        <v>2064</v>
      </c>
      <c r="F542" s="167" t="s">
        <v>2067</v>
      </c>
      <c r="G542" s="167">
        <v>0.99975436002486995</v>
      </c>
      <c r="H542" s="167">
        <v>0.99895644702660003</v>
      </c>
    </row>
    <row r="543" spans="2:8" x14ac:dyDescent="0.2">
      <c r="B543" s="167" t="s">
        <v>84</v>
      </c>
      <c r="C543" s="167" t="s">
        <v>1028</v>
      </c>
      <c r="D543" s="167" t="s">
        <v>515</v>
      </c>
      <c r="E543" s="167" t="s">
        <v>505</v>
      </c>
      <c r="F543" s="167" t="s">
        <v>2067</v>
      </c>
      <c r="G543" s="167">
        <v>1</v>
      </c>
      <c r="H543" s="167">
        <v>1</v>
      </c>
    </row>
    <row r="544" spans="2:8" x14ac:dyDescent="0.2">
      <c r="B544" s="167" t="s">
        <v>84</v>
      </c>
      <c r="C544" s="167" t="s">
        <v>1028</v>
      </c>
      <c r="D544" s="167" t="s">
        <v>515</v>
      </c>
      <c r="E544" s="167" t="s">
        <v>2065</v>
      </c>
      <c r="F544" s="167" t="s">
        <v>2067</v>
      </c>
      <c r="G544" s="167">
        <v>0.44021701512078298</v>
      </c>
      <c r="H544" s="167">
        <v>0.24067753843992201</v>
      </c>
    </row>
    <row r="545" spans="2:8" x14ac:dyDescent="0.2">
      <c r="B545" s="167" t="s">
        <v>84</v>
      </c>
      <c r="C545" s="167" t="s">
        <v>1028</v>
      </c>
      <c r="D545" s="167" t="s">
        <v>515</v>
      </c>
      <c r="E545" s="167" t="s">
        <v>1878</v>
      </c>
      <c r="F545" s="167" t="s">
        <v>2067</v>
      </c>
      <c r="G545" s="167">
        <v>0.93700735994626405</v>
      </c>
      <c r="H545" s="167">
        <v>0.97829587157322895</v>
      </c>
    </row>
    <row r="546" spans="2:8" x14ac:dyDescent="0.2">
      <c r="B546" s="167" t="s">
        <v>86</v>
      </c>
      <c r="C546" s="167" t="s">
        <v>1028</v>
      </c>
      <c r="D546" s="167" t="s">
        <v>2062</v>
      </c>
      <c r="E546" s="167" t="s">
        <v>497</v>
      </c>
      <c r="F546" s="167" t="s">
        <v>2063</v>
      </c>
      <c r="G546" s="167">
        <v>5.56114496170226E-2</v>
      </c>
      <c r="H546" s="167">
        <v>9.9519231021711702E-2</v>
      </c>
    </row>
    <row r="547" spans="2:8" x14ac:dyDescent="0.2">
      <c r="B547" s="167" t="s">
        <v>86</v>
      </c>
      <c r="C547" s="167" t="s">
        <v>1028</v>
      </c>
      <c r="D547" s="167" t="s">
        <v>2062</v>
      </c>
      <c r="E547" s="167" t="s">
        <v>2064</v>
      </c>
      <c r="F547" s="167" t="s">
        <v>2063</v>
      </c>
      <c r="G547" s="167">
        <v>0.99991337309216299</v>
      </c>
      <c r="H547" s="167">
        <v>0.99989315627945496</v>
      </c>
    </row>
    <row r="548" spans="2:8" x14ac:dyDescent="0.2">
      <c r="B548" s="167" t="s">
        <v>86</v>
      </c>
      <c r="C548" s="167" t="s">
        <v>1028</v>
      </c>
      <c r="D548" s="167" t="s">
        <v>2062</v>
      </c>
      <c r="E548" s="167" t="s">
        <v>505</v>
      </c>
      <c r="F548" s="167" t="s">
        <v>2063</v>
      </c>
      <c r="G548" s="167">
        <v>1</v>
      </c>
      <c r="H548" s="167">
        <v>1</v>
      </c>
    </row>
    <row r="549" spans="2:8" x14ac:dyDescent="0.2">
      <c r="B549" s="167" t="s">
        <v>86</v>
      </c>
      <c r="C549" s="167" t="s">
        <v>1028</v>
      </c>
      <c r="D549" s="167" t="s">
        <v>2062</v>
      </c>
      <c r="E549" s="167" t="s">
        <v>2065</v>
      </c>
      <c r="F549" s="167" t="s">
        <v>2063</v>
      </c>
      <c r="G549" s="167">
        <v>0.60270143821321698</v>
      </c>
      <c r="H549" s="167">
        <v>0.65325029591384298</v>
      </c>
    </row>
    <row r="550" spans="2:8" x14ac:dyDescent="0.2">
      <c r="B550" s="167" t="s">
        <v>86</v>
      </c>
      <c r="C550" s="167" t="s">
        <v>1028</v>
      </c>
      <c r="D550" s="167" t="s">
        <v>2062</v>
      </c>
      <c r="E550" s="167" t="s">
        <v>1878</v>
      </c>
      <c r="F550" s="167" t="s">
        <v>2063</v>
      </c>
      <c r="G550" s="167">
        <v>1</v>
      </c>
      <c r="H550" s="167">
        <v>1</v>
      </c>
    </row>
    <row r="551" spans="2:8" x14ac:dyDescent="0.2">
      <c r="B551" s="167" t="s">
        <v>86</v>
      </c>
      <c r="C551" s="167" t="s">
        <v>1028</v>
      </c>
      <c r="D551" s="167" t="s">
        <v>2062</v>
      </c>
      <c r="E551" s="167" t="s">
        <v>497</v>
      </c>
      <c r="F551" s="167" t="s">
        <v>2066</v>
      </c>
      <c r="G551" s="167">
        <v>5.56114496170226E-2</v>
      </c>
      <c r="H551" s="167">
        <v>9.9519231021711799E-2</v>
      </c>
    </row>
    <row r="552" spans="2:8" x14ac:dyDescent="0.2">
      <c r="B552" s="167" t="s">
        <v>86</v>
      </c>
      <c r="C552" s="167" t="s">
        <v>1028</v>
      </c>
      <c r="D552" s="167" t="s">
        <v>2062</v>
      </c>
      <c r="E552" s="167" t="s">
        <v>2064</v>
      </c>
      <c r="F552" s="167" t="s">
        <v>2066</v>
      </c>
      <c r="G552" s="167">
        <v>0.99991337309216299</v>
      </c>
      <c r="H552" s="167">
        <v>0.99989315627945496</v>
      </c>
    </row>
    <row r="553" spans="2:8" x14ac:dyDescent="0.2">
      <c r="B553" s="167" t="s">
        <v>86</v>
      </c>
      <c r="C553" s="167" t="s">
        <v>1028</v>
      </c>
      <c r="D553" s="167" t="s">
        <v>2062</v>
      </c>
      <c r="E553" s="167" t="s">
        <v>505</v>
      </c>
      <c r="F553" s="167" t="s">
        <v>2066</v>
      </c>
      <c r="G553" s="167">
        <v>1</v>
      </c>
      <c r="H553" s="167">
        <v>1</v>
      </c>
    </row>
    <row r="554" spans="2:8" x14ac:dyDescent="0.2">
      <c r="B554" s="167" t="s">
        <v>86</v>
      </c>
      <c r="C554" s="167" t="s">
        <v>1028</v>
      </c>
      <c r="D554" s="167" t="s">
        <v>2062</v>
      </c>
      <c r="E554" s="167" t="s">
        <v>2065</v>
      </c>
      <c r="F554" s="167" t="s">
        <v>2066</v>
      </c>
      <c r="G554" s="167">
        <v>0.60270143821321698</v>
      </c>
      <c r="H554" s="167">
        <v>0.65325029591384298</v>
      </c>
    </row>
    <row r="555" spans="2:8" x14ac:dyDescent="0.2">
      <c r="B555" s="167" t="s">
        <v>86</v>
      </c>
      <c r="C555" s="167" t="s">
        <v>1028</v>
      </c>
      <c r="D555" s="167" t="s">
        <v>2062</v>
      </c>
      <c r="E555" s="167" t="s">
        <v>1878</v>
      </c>
      <c r="F555" s="167" t="s">
        <v>2066</v>
      </c>
      <c r="G555" s="167">
        <v>1</v>
      </c>
      <c r="H555" s="167">
        <v>1</v>
      </c>
    </row>
    <row r="556" spans="2:8" x14ac:dyDescent="0.2">
      <c r="B556" s="167" t="s">
        <v>86</v>
      </c>
      <c r="C556" s="167" t="s">
        <v>1028</v>
      </c>
      <c r="D556" s="167" t="s">
        <v>515</v>
      </c>
      <c r="E556" s="167" t="s">
        <v>497</v>
      </c>
      <c r="F556" s="167" t="s">
        <v>2067</v>
      </c>
      <c r="G556" s="167">
        <v>4.96341217100518E-3</v>
      </c>
      <c r="H556" s="167">
        <v>5.6399374019683998E-3</v>
      </c>
    </row>
    <row r="557" spans="2:8" x14ac:dyDescent="0.2">
      <c r="B557" s="167" t="s">
        <v>86</v>
      </c>
      <c r="C557" s="167" t="s">
        <v>1028</v>
      </c>
      <c r="D557" s="167" t="s">
        <v>515</v>
      </c>
      <c r="E557" s="167" t="s">
        <v>2064</v>
      </c>
      <c r="F557" s="167" t="s">
        <v>2067</v>
      </c>
      <c r="G557" s="167">
        <v>0.99996279216888695</v>
      </c>
      <c r="H557" s="167">
        <v>0.99997676722739404</v>
      </c>
    </row>
    <row r="558" spans="2:8" x14ac:dyDescent="0.2">
      <c r="B558" s="167" t="s">
        <v>86</v>
      </c>
      <c r="C558" s="167" t="s">
        <v>1028</v>
      </c>
      <c r="D558" s="167" t="s">
        <v>515</v>
      </c>
      <c r="E558" s="167" t="s">
        <v>505</v>
      </c>
      <c r="F558" s="167" t="s">
        <v>2067</v>
      </c>
      <c r="G558" s="167">
        <v>1</v>
      </c>
      <c r="H558" s="167">
        <v>1</v>
      </c>
    </row>
    <row r="559" spans="2:8" x14ac:dyDescent="0.2">
      <c r="B559" s="167" t="s">
        <v>86</v>
      </c>
      <c r="C559" s="167" t="s">
        <v>1028</v>
      </c>
      <c r="D559" s="167" t="s">
        <v>515</v>
      </c>
      <c r="E559" s="167" t="s">
        <v>2065</v>
      </c>
      <c r="F559" s="167" t="s">
        <v>2067</v>
      </c>
      <c r="G559" s="167">
        <v>0.432529351719317</v>
      </c>
      <c r="H559" s="167">
        <v>0.263342461218802</v>
      </c>
    </row>
    <row r="560" spans="2:8" x14ac:dyDescent="0.2">
      <c r="B560" s="167" t="s">
        <v>86</v>
      </c>
      <c r="C560" s="167" t="s">
        <v>1028</v>
      </c>
      <c r="D560" s="167" t="s">
        <v>515</v>
      </c>
      <c r="E560" s="167" t="s">
        <v>1878</v>
      </c>
      <c r="F560" s="167" t="s">
        <v>2067</v>
      </c>
      <c r="G560" s="167">
        <v>0.72980224300868102</v>
      </c>
      <c r="H560" s="167">
        <v>0.85850201613625698</v>
      </c>
    </row>
    <row r="561" spans="2:8" x14ac:dyDescent="0.2">
      <c r="B561" s="167" t="s">
        <v>89</v>
      </c>
      <c r="C561" s="167" t="s">
        <v>1028</v>
      </c>
      <c r="D561" s="167" t="s">
        <v>2062</v>
      </c>
      <c r="E561" s="167" t="s">
        <v>497</v>
      </c>
      <c r="F561" s="167" t="s">
        <v>2063</v>
      </c>
      <c r="G561" s="167">
        <v>6.6505067595431594E-2</v>
      </c>
      <c r="H561" s="167">
        <v>0.13224922424732699</v>
      </c>
    </row>
    <row r="562" spans="2:8" x14ac:dyDescent="0.2">
      <c r="B562" s="167" t="s">
        <v>89</v>
      </c>
      <c r="C562" s="167" t="s">
        <v>1028</v>
      </c>
      <c r="D562" s="167" t="s">
        <v>2062</v>
      </c>
      <c r="E562" s="167" t="s">
        <v>2064</v>
      </c>
      <c r="F562" s="167" t="s">
        <v>2063</v>
      </c>
      <c r="G562" s="167">
        <v>0.99999916434080605</v>
      </c>
      <c r="H562" s="167">
        <v>0.999997006853377</v>
      </c>
    </row>
    <row r="563" spans="2:8" x14ac:dyDescent="0.2">
      <c r="B563" s="167" t="s">
        <v>89</v>
      </c>
      <c r="C563" s="167" t="s">
        <v>1028</v>
      </c>
      <c r="D563" s="167" t="s">
        <v>2062</v>
      </c>
      <c r="E563" s="167" t="s">
        <v>505</v>
      </c>
      <c r="F563" s="167" t="s">
        <v>2063</v>
      </c>
      <c r="G563" s="167">
        <v>1</v>
      </c>
      <c r="H563" s="167">
        <v>1</v>
      </c>
    </row>
    <row r="564" spans="2:8" x14ac:dyDescent="0.2">
      <c r="B564" s="167" t="s">
        <v>89</v>
      </c>
      <c r="C564" s="167" t="s">
        <v>1028</v>
      </c>
      <c r="D564" s="167" t="s">
        <v>2062</v>
      </c>
      <c r="E564" s="167" t="s">
        <v>2065</v>
      </c>
      <c r="F564" s="167" t="s">
        <v>2063</v>
      </c>
      <c r="G564" s="167">
        <v>0.75593584892919496</v>
      </c>
      <c r="H564" s="167">
        <v>0.74920404481511105</v>
      </c>
    </row>
    <row r="565" spans="2:8" x14ac:dyDescent="0.2">
      <c r="B565" s="167" t="s">
        <v>89</v>
      </c>
      <c r="C565" s="167" t="s">
        <v>1028</v>
      </c>
      <c r="D565" s="167" t="s">
        <v>2062</v>
      </c>
      <c r="E565" s="167" t="s">
        <v>1878</v>
      </c>
      <c r="F565" s="167" t="s">
        <v>2063</v>
      </c>
      <c r="G565" s="167">
        <v>1</v>
      </c>
      <c r="H565" s="167">
        <v>1</v>
      </c>
    </row>
    <row r="566" spans="2:8" x14ac:dyDescent="0.2">
      <c r="B566" s="167" t="s">
        <v>89</v>
      </c>
      <c r="C566" s="167" t="s">
        <v>1028</v>
      </c>
      <c r="D566" s="167" t="s">
        <v>2062</v>
      </c>
      <c r="E566" s="167" t="s">
        <v>497</v>
      </c>
      <c r="F566" s="167" t="s">
        <v>2066</v>
      </c>
      <c r="G566" s="167">
        <v>6.6505067595431594E-2</v>
      </c>
      <c r="H566" s="167">
        <v>0.13224922424732699</v>
      </c>
    </row>
    <row r="567" spans="2:8" x14ac:dyDescent="0.2">
      <c r="B567" s="167" t="s">
        <v>89</v>
      </c>
      <c r="C567" s="167" t="s">
        <v>1028</v>
      </c>
      <c r="D567" s="167" t="s">
        <v>2062</v>
      </c>
      <c r="E567" s="167" t="s">
        <v>2064</v>
      </c>
      <c r="F567" s="167" t="s">
        <v>2066</v>
      </c>
      <c r="G567" s="167">
        <v>0.99999916434080605</v>
      </c>
      <c r="H567" s="167">
        <v>0.999997006853378</v>
      </c>
    </row>
    <row r="568" spans="2:8" x14ac:dyDescent="0.2">
      <c r="B568" s="167" t="s">
        <v>89</v>
      </c>
      <c r="C568" s="167" t="s">
        <v>1028</v>
      </c>
      <c r="D568" s="167" t="s">
        <v>2062</v>
      </c>
      <c r="E568" s="167" t="s">
        <v>505</v>
      </c>
      <c r="F568" s="167" t="s">
        <v>2066</v>
      </c>
      <c r="G568" s="167">
        <v>1</v>
      </c>
      <c r="H568" s="167">
        <v>1</v>
      </c>
    </row>
    <row r="569" spans="2:8" x14ac:dyDescent="0.2">
      <c r="B569" s="167" t="s">
        <v>89</v>
      </c>
      <c r="C569" s="167" t="s">
        <v>1028</v>
      </c>
      <c r="D569" s="167" t="s">
        <v>2062</v>
      </c>
      <c r="E569" s="167" t="s">
        <v>2065</v>
      </c>
      <c r="F569" s="167" t="s">
        <v>2066</v>
      </c>
      <c r="G569" s="167">
        <v>0.75593584892919496</v>
      </c>
      <c r="H569" s="167">
        <v>0.74920404481511105</v>
      </c>
    </row>
    <row r="570" spans="2:8" x14ac:dyDescent="0.2">
      <c r="B570" s="167" t="s">
        <v>89</v>
      </c>
      <c r="C570" s="167" t="s">
        <v>1028</v>
      </c>
      <c r="D570" s="167" t="s">
        <v>2062</v>
      </c>
      <c r="E570" s="167" t="s">
        <v>1878</v>
      </c>
      <c r="F570" s="167" t="s">
        <v>2066</v>
      </c>
      <c r="G570" s="167">
        <v>1</v>
      </c>
      <c r="H570" s="167">
        <v>1</v>
      </c>
    </row>
    <row r="571" spans="2:8" x14ac:dyDescent="0.2">
      <c r="B571" s="167" t="s">
        <v>89</v>
      </c>
      <c r="C571" s="167" t="s">
        <v>1028</v>
      </c>
      <c r="D571" s="167" t="s">
        <v>515</v>
      </c>
      <c r="E571" s="167" t="s">
        <v>497</v>
      </c>
      <c r="F571" s="167" t="s">
        <v>2067</v>
      </c>
      <c r="G571" s="167">
        <v>4.0331622823496296E-3</v>
      </c>
      <c r="H571" s="167">
        <v>2.9876666958034898E-3</v>
      </c>
    </row>
    <row r="572" spans="2:8" x14ac:dyDescent="0.2">
      <c r="B572" s="167" t="s">
        <v>89</v>
      </c>
      <c r="C572" s="167" t="s">
        <v>1028</v>
      </c>
      <c r="D572" s="167" t="s">
        <v>515</v>
      </c>
      <c r="E572" s="167" t="s">
        <v>2064</v>
      </c>
      <c r="F572" s="167" t="s">
        <v>2067</v>
      </c>
      <c r="G572" s="167">
        <v>0.99987851093163804</v>
      </c>
      <c r="H572" s="167">
        <v>0.99953708438572397</v>
      </c>
    </row>
    <row r="573" spans="2:8" x14ac:dyDescent="0.2">
      <c r="B573" s="167" t="s">
        <v>89</v>
      </c>
      <c r="C573" s="167" t="s">
        <v>1028</v>
      </c>
      <c r="D573" s="167" t="s">
        <v>515</v>
      </c>
      <c r="E573" s="167" t="s">
        <v>505</v>
      </c>
      <c r="F573" s="167" t="s">
        <v>2067</v>
      </c>
      <c r="G573" s="167">
        <v>1</v>
      </c>
      <c r="H573" s="167">
        <v>1</v>
      </c>
    </row>
    <row r="574" spans="2:8" x14ac:dyDescent="0.2">
      <c r="B574" s="167" t="s">
        <v>89</v>
      </c>
      <c r="C574" s="167" t="s">
        <v>1028</v>
      </c>
      <c r="D574" s="167" t="s">
        <v>515</v>
      </c>
      <c r="E574" s="167" t="s">
        <v>2065</v>
      </c>
      <c r="F574" s="167" t="s">
        <v>2067</v>
      </c>
      <c r="G574" s="167">
        <v>0.49321229538066302</v>
      </c>
      <c r="H574" s="167">
        <v>0.27313734672983198</v>
      </c>
    </row>
    <row r="575" spans="2:8" x14ac:dyDescent="0.2">
      <c r="B575" s="167" t="s">
        <v>89</v>
      </c>
      <c r="C575" s="167" t="s">
        <v>1028</v>
      </c>
      <c r="D575" s="167" t="s">
        <v>515</v>
      </c>
      <c r="E575" s="167" t="s">
        <v>1878</v>
      </c>
      <c r="F575" s="167" t="s">
        <v>2067</v>
      </c>
      <c r="G575" s="167">
        <v>0.94964746926518395</v>
      </c>
      <c r="H575" s="167">
        <v>0.98216731653557898</v>
      </c>
    </row>
    <row r="576" spans="2:8" x14ac:dyDescent="0.2">
      <c r="B576" s="167" t="s">
        <v>92</v>
      </c>
      <c r="C576" s="167" t="s">
        <v>1028</v>
      </c>
      <c r="D576" s="167" t="s">
        <v>2062</v>
      </c>
      <c r="E576" s="167" t="s">
        <v>497</v>
      </c>
      <c r="F576" s="167" t="s">
        <v>2063</v>
      </c>
      <c r="G576" s="167">
        <v>6.4975002086756106E-2</v>
      </c>
      <c r="H576" s="167">
        <v>5.7727766545145602E-2</v>
      </c>
    </row>
    <row r="577" spans="2:8" x14ac:dyDescent="0.2">
      <c r="B577" s="167" t="s">
        <v>92</v>
      </c>
      <c r="C577" s="167" t="s">
        <v>1028</v>
      </c>
      <c r="D577" s="167" t="s">
        <v>2062</v>
      </c>
      <c r="E577" s="167" t="s">
        <v>2064</v>
      </c>
      <c r="F577" s="167" t="s">
        <v>2063</v>
      </c>
      <c r="G577" s="167">
        <v>0.99977109761518201</v>
      </c>
      <c r="H577" s="167">
        <v>0.99961757333288004</v>
      </c>
    </row>
    <row r="578" spans="2:8" x14ac:dyDescent="0.2">
      <c r="B578" s="167" t="s">
        <v>92</v>
      </c>
      <c r="C578" s="167" t="s">
        <v>1028</v>
      </c>
      <c r="D578" s="167" t="s">
        <v>2062</v>
      </c>
      <c r="E578" s="167" t="s">
        <v>505</v>
      </c>
      <c r="F578" s="167" t="s">
        <v>2063</v>
      </c>
      <c r="G578" s="167">
        <v>1</v>
      </c>
      <c r="H578" s="167">
        <v>1</v>
      </c>
    </row>
    <row r="579" spans="2:8" x14ac:dyDescent="0.2">
      <c r="B579" s="167" t="s">
        <v>92</v>
      </c>
      <c r="C579" s="167" t="s">
        <v>1028</v>
      </c>
      <c r="D579" s="167" t="s">
        <v>2062</v>
      </c>
      <c r="E579" s="167" t="s">
        <v>2065</v>
      </c>
      <c r="F579" s="167" t="s">
        <v>2063</v>
      </c>
      <c r="G579" s="167">
        <v>0.66614625302040797</v>
      </c>
      <c r="H579" s="167">
        <v>0.57809960856005504</v>
      </c>
    </row>
    <row r="580" spans="2:8" x14ac:dyDescent="0.2">
      <c r="B580" s="167" t="s">
        <v>92</v>
      </c>
      <c r="C580" s="167" t="s">
        <v>1028</v>
      </c>
      <c r="D580" s="167" t="s">
        <v>2062</v>
      </c>
      <c r="E580" s="167" t="s">
        <v>1878</v>
      </c>
      <c r="F580" s="167" t="s">
        <v>2063</v>
      </c>
      <c r="G580" s="167">
        <v>1</v>
      </c>
      <c r="H580" s="167">
        <v>1</v>
      </c>
    </row>
    <row r="581" spans="2:8" x14ac:dyDescent="0.2">
      <c r="B581" s="167" t="s">
        <v>92</v>
      </c>
      <c r="C581" s="167" t="s">
        <v>1028</v>
      </c>
      <c r="D581" s="167" t="s">
        <v>2062</v>
      </c>
      <c r="E581" s="167" t="s">
        <v>497</v>
      </c>
      <c r="F581" s="167" t="s">
        <v>2066</v>
      </c>
      <c r="G581" s="167">
        <v>6.4975002086756106E-2</v>
      </c>
      <c r="H581" s="167">
        <v>5.7727766545145602E-2</v>
      </c>
    </row>
    <row r="582" spans="2:8" x14ac:dyDescent="0.2">
      <c r="B582" s="167" t="s">
        <v>92</v>
      </c>
      <c r="C582" s="167" t="s">
        <v>1028</v>
      </c>
      <c r="D582" s="167" t="s">
        <v>2062</v>
      </c>
      <c r="E582" s="167" t="s">
        <v>2064</v>
      </c>
      <c r="F582" s="167" t="s">
        <v>2066</v>
      </c>
      <c r="G582" s="167">
        <v>0.99977109761518201</v>
      </c>
      <c r="H582" s="167">
        <v>0.99961757333288004</v>
      </c>
    </row>
    <row r="583" spans="2:8" x14ac:dyDescent="0.2">
      <c r="B583" s="167" t="s">
        <v>92</v>
      </c>
      <c r="C583" s="167" t="s">
        <v>1028</v>
      </c>
      <c r="D583" s="167" t="s">
        <v>2062</v>
      </c>
      <c r="E583" s="167" t="s">
        <v>505</v>
      </c>
      <c r="F583" s="167" t="s">
        <v>2066</v>
      </c>
      <c r="G583" s="167">
        <v>1</v>
      </c>
      <c r="H583" s="167">
        <v>1</v>
      </c>
    </row>
    <row r="584" spans="2:8" x14ac:dyDescent="0.2">
      <c r="B584" s="167" t="s">
        <v>92</v>
      </c>
      <c r="C584" s="167" t="s">
        <v>1028</v>
      </c>
      <c r="D584" s="167" t="s">
        <v>2062</v>
      </c>
      <c r="E584" s="167" t="s">
        <v>2065</v>
      </c>
      <c r="F584" s="167" t="s">
        <v>2066</v>
      </c>
      <c r="G584" s="167">
        <v>0.66614625302040797</v>
      </c>
      <c r="H584" s="167">
        <v>0.57809960856005604</v>
      </c>
    </row>
    <row r="585" spans="2:8" x14ac:dyDescent="0.2">
      <c r="B585" s="167" t="s">
        <v>92</v>
      </c>
      <c r="C585" s="167" t="s">
        <v>1028</v>
      </c>
      <c r="D585" s="167" t="s">
        <v>2062</v>
      </c>
      <c r="E585" s="167" t="s">
        <v>1878</v>
      </c>
      <c r="F585" s="167" t="s">
        <v>2066</v>
      </c>
      <c r="G585" s="167">
        <v>1</v>
      </c>
      <c r="H585" s="167">
        <v>1</v>
      </c>
    </row>
    <row r="586" spans="2:8" x14ac:dyDescent="0.2">
      <c r="B586" s="167" t="s">
        <v>92</v>
      </c>
      <c r="C586" s="167" t="s">
        <v>1028</v>
      </c>
      <c r="D586" s="167" t="s">
        <v>515</v>
      </c>
      <c r="E586" s="167" t="s">
        <v>497</v>
      </c>
      <c r="F586" s="167" t="s">
        <v>2067</v>
      </c>
      <c r="G586" s="167">
        <v>7.3454445927913E-3</v>
      </c>
      <c r="H586" s="167">
        <v>6.0096208267894297E-3</v>
      </c>
    </row>
    <row r="587" spans="2:8" x14ac:dyDescent="0.2">
      <c r="B587" s="167" t="s">
        <v>92</v>
      </c>
      <c r="C587" s="167" t="s">
        <v>1028</v>
      </c>
      <c r="D587" s="167" t="s">
        <v>515</v>
      </c>
      <c r="E587" s="167" t="s">
        <v>2064</v>
      </c>
      <c r="F587" s="167" t="s">
        <v>2067</v>
      </c>
      <c r="G587" s="167">
        <v>0.99913477667635098</v>
      </c>
      <c r="H587" s="167">
        <v>0.99976423668248704</v>
      </c>
    </row>
    <row r="588" spans="2:8" x14ac:dyDescent="0.2">
      <c r="B588" s="167" t="s">
        <v>92</v>
      </c>
      <c r="C588" s="167" t="s">
        <v>1028</v>
      </c>
      <c r="D588" s="167" t="s">
        <v>515</v>
      </c>
      <c r="E588" s="167" t="s">
        <v>505</v>
      </c>
      <c r="F588" s="167" t="s">
        <v>2067</v>
      </c>
      <c r="G588" s="167">
        <v>1</v>
      </c>
      <c r="H588" s="167">
        <v>1</v>
      </c>
    </row>
    <row r="589" spans="2:8" x14ac:dyDescent="0.2">
      <c r="B589" s="167" t="s">
        <v>92</v>
      </c>
      <c r="C589" s="167" t="s">
        <v>1028</v>
      </c>
      <c r="D589" s="167" t="s">
        <v>515</v>
      </c>
      <c r="E589" s="167" t="s">
        <v>2065</v>
      </c>
      <c r="F589" s="167" t="s">
        <v>2067</v>
      </c>
      <c r="G589" s="167">
        <v>0.45871333019947802</v>
      </c>
      <c r="H589" s="167">
        <v>0.26920229756150199</v>
      </c>
    </row>
    <row r="590" spans="2:8" x14ac:dyDescent="0.2">
      <c r="B590" s="167" t="s">
        <v>92</v>
      </c>
      <c r="C590" s="167" t="s">
        <v>1028</v>
      </c>
      <c r="D590" s="167" t="s">
        <v>515</v>
      </c>
      <c r="E590" s="167" t="s">
        <v>1878</v>
      </c>
      <c r="F590" s="167" t="s">
        <v>2067</v>
      </c>
      <c r="G590" s="167">
        <v>0.71069213017958399</v>
      </c>
      <c r="H590" s="167">
        <v>0.89115917054735605</v>
      </c>
    </row>
    <row r="591" spans="2:8" x14ac:dyDescent="0.2">
      <c r="B591" s="167" t="s">
        <v>95</v>
      </c>
      <c r="C591" s="167" t="s">
        <v>1028</v>
      </c>
      <c r="D591" s="167" t="s">
        <v>2062</v>
      </c>
      <c r="E591" s="167" t="s">
        <v>497</v>
      </c>
      <c r="F591" s="167" t="s">
        <v>2063</v>
      </c>
      <c r="G591" s="167">
        <v>8.4963508692232598E-2</v>
      </c>
      <c r="H591" s="167">
        <v>0.103129319263147</v>
      </c>
    </row>
    <row r="592" spans="2:8" x14ac:dyDescent="0.2">
      <c r="B592" s="167" t="s">
        <v>95</v>
      </c>
      <c r="C592" s="167" t="s">
        <v>1028</v>
      </c>
      <c r="D592" s="167" t="s">
        <v>2062</v>
      </c>
      <c r="E592" s="167" t="s">
        <v>2064</v>
      </c>
      <c r="F592" s="167" t="s">
        <v>2063</v>
      </c>
      <c r="G592" s="167">
        <v>0.999989864312542</v>
      </c>
      <c r="H592" s="167">
        <v>0.99998269561324205</v>
      </c>
    </row>
    <row r="593" spans="2:8" x14ac:dyDescent="0.2">
      <c r="B593" s="167" t="s">
        <v>95</v>
      </c>
      <c r="C593" s="167" t="s">
        <v>1028</v>
      </c>
      <c r="D593" s="167" t="s">
        <v>2062</v>
      </c>
      <c r="E593" s="167" t="s">
        <v>505</v>
      </c>
      <c r="F593" s="167" t="s">
        <v>2063</v>
      </c>
      <c r="G593" s="167">
        <v>1</v>
      </c>
      <c r="H593" s="167">
        <v>1</v>
      </c>
    </row>
    <row r="594" spans="2:8" x14ac:dyDescent="0.2">
      <c r="B594" s="167" t="s">
        <v>95</v>
      </c>
      <c r="C594" s="167" t="s">
        <v>1028</v>
      </c>
      <c r="D594" s="167" t="s">
        <v>2062</v>
      </c>
      <c r="E594" s="167" t="s">
        <v>2065</v>
      </c>
      <c r="F594" s="167" t="s">
        <v>2063</v>
      </c>
      <c r="G594" s="167">
        <v>0.81862470490683203</v>
      </c>
      <c r="H594" s="167">
        <v>0.745280999925791</v>
      </c>
    </row>
    <row r="595" spans="2:8" x14ac:dyDescent="0.2">
      <c r="B595" s="167" t="s">
        <v>95</v>
      </c>
      <c r="C595" s="167" t="s">
        <v>1028</v>
      </c>
      <c r="D595" s="167" t="s">
        <v>2062</v>
      </c>
      <c r="E595" s="167" t="s">
        <v>1878</v>
      </c>
      <c r="F595" s="167" t="s">
        <v>2063</v>
      </c>
      <c r="G595" s="167">
        <v>1</v>
      </c>
      <c r="H595" s="167">
        <v>1</v>
      </c>
    </row>
    <row r="596" spans="2:8" x14ac:dyDescent="0.2">
      <c r="B596" s="167" t="s">
        <v>95</v>
      </c>
      <c r="C596" s="167" t="s">
        <v>1028</v>
      </c>
      <c r="D596" s="167" t="s">
        <v>2062</v>
      </c>
      <c r="E596" s="167" t="s">
        <v>497</v>
      </c>
      <c r="F596" s="167" t="s">
        <v>2066</v>
      </c>
      <c r="G596" s="167">
        <v>8.4963508692232598E-2</v>
      </c>
      <c r="H596" s="167">
        <v>0.103129319263147</v>
      </c>
    </row>
    <row r="597" spans="2:8" x14ac:dyDescent="0.2">
      <c r="B597" s="167" t="s">
        <v>95</v>
      </c>
      <c r="C597" s="167" t="s">
        <v>1028</v>
      </c>
      <c r="D597" s="167" t="s">
        <v>2062</v>
      </c>
      <c r="E597" s="167" t="s">
        <v>2064</v>
      </c>
      <c r="F597" s="167" t="s">
        <v>2066</v>
      </c>
      <c r="G597" s="167">
        <v>0.999989864312542</v>
      </c>
      <c r="H597" s="167">
        <v>0.99998269561324205</v>
      </c>
    </row>
    <row r="598" spans="2:8" x14ac:dyDescent="0.2">
      <c r="B598" s="167" t="s">
        <v>95</v>
      </c>
      <c r="C598" s="167" t="s">
        <v>1028</v>
      </c>
      <c r="D598" s="167" t="s">
        <v>2062</v>
      </c>
      <c r="E598" s="167" t="s">
        <v>505</v>
      </c>
      <c r="F598" s="167" t="s">
        <v>2066</v>
      </c>
      <c r="G598" s="167">
        <v>1</v>
      </c>
      <c r="H598" s="167">
        <v>1</v>
      </c>
    </row>
    <row r="599" spans="2:8" x14ac:dyDescent="0.2">
      <c r="B599" s="167" t="s">
        <v>95</v>
      </c>
      <c r="C599" s="167" t="s">
        <v>1028</v>
      </c>
      <c r="D599" s="167" t="s">
        <v>2062</v>
      </c>
      <c r="E599" s="167" t="s">
        <v>2065</v>
      </c>
      <c r="F599" s="167" t="s">
        <v>2066</v>
      </c>
      <c r="G599" s="167">
        <v>0.81862470490683203</v>
      </c>
      <c r="H599" s="167">
        <v>0.745280999925791</v>
      </c>
    </row>
    <row r="600" spans="2:8" x14ac:dyDescent="0.2">
      <c r="B600" s="167" t="s">
        <v>95</v>
      </c>
      <c r="C600" s="167" t="s">
        <v>1028</v>
      </c>
      <c r="D600" s="167" t="s">
        <v>2062</v>
      </c>
      <c r="E600" s="167" t="s">
        <v>1878</v>
      </c>
      <c r="F600" s="167" t="s">
        <v>2066</v>
      </c>
      <c r="G600" s="167">
        <v>1</v>
      </c>
      <c r="H600" s="167">
        <v>1</v>
      </c>
    </row>
    <row r="601" spans="2:8" x14ac:dyDescent="0.2">
      <c r="B601" s="167" t="s">
        <v>95</v>
      </c>
      <c r="C601" s="167" t="s">
        <v>1028</v>
      </c>
      <c r="D601" s="167" t="s">
        <v>515</v>
      </c>
      <c r="E601" s="167" t="s">
        <v>497</v>
      </c>
      <c r="F601" s="167" t="s">
        <v>2067</v>
      </c>
      <c r="G601" s="167">
        <v>1.27597695099998E-2</v>
      </c>
      <c r="H601" s="167">
        <v>6.4221098468167596E-3</v>
      </c>
    </row>
    <row r="602" spans="2:8" x14ac:dyDescent="0.2">
      <c r="B602" s="167" t="s">
        <v>95</v>
      </c>
      <c r="C602" s="167" t="s">
        <v>1028</v>
      </c>
      <c r="D602" s="167" t="s">
        <v>515</v>
      </c>
      <c r="E602" s="167" t="s">
        <v>2064</v>
      </c>
      <c r="F602" s="167" t="s">
        <v>2067</v>
      </c>
      <c r="G602" s="167">
        <v>0.999998431712254</v>
      </c>
      <c r="H602" s="167">
        <v>0.99999919811981297</v>
      </c>
    </row>
    <row r="603" spans="2:8" x14ac:dyDescent="0.2">
      <c r="B603" s="167" t="s">
        <v>95</v>
      </c>
      <c r="C603" s="167" t="s">
        <v>1028</v>
      </c>
      <c r="D603" s="167" t="s">
        <v>515</v>
      </c>
      <c r="E603" s="167" t="s">
        <v>505</v>
      </c>
      <c r="F603" s="167" t="s">
        <v>2067</v>
      </c>
      <c r="G603" s="167">
        <v>1</v>
      </c>
      <c r="H603" s="167">
        <v>1</v>
      </c>
    </row>
    <row r="604" spans="2:8" x14ac:dyDescent="0.2">
      <c r="B604" s="167" t="s">
        <v>95</v>
      </c>
      <c r="C604" s="167" t="s">
        <v>1028</v>
      </c>
      <c r="D604" s="167" t="s">
        <v>515</v>
      </c>
      <c r="E604" s="167" t="s">
        <v>2065</v>
      </c>
      <c r="F604" s="167" t="s">
        <v>2067</v>
      </c>
      <c r="G604" s="167">
        <v>0.76915425989607</v>
      </c>
      <c r="H604" s="167">
        <v>0.53590300218863895</v>
      </c>
    </row>
    <row r="605" spans="2:8" x14ac:dyDescent="0.2">
      <c r="B605" s="167" t="s">
        <v>95</v>
      </c>
      <c r="C605" s="167" t="s">
        <v>1028</v>
      </c>
      <c r="D605" s="167" t="s">
        <v>515</v>
      </c>
      <c r="E605" s="167" t="s">
        <v>1878</v>
      </c>
      <c r="F605" s="167" t="s">
        <v>2067</v>
      </c>
      <c r="G605" s="167">
        <v>0.85502467880459598</v>
      </c>
      <c r="H605" s="167">
        <v>0.94401267043779402</v>
      </c>
    </row>
    <row r="606" spans="2:8" x14ac:dyDescent="0.2">
      <c r="B606" s="167" t="s">
        <v>97</v>
      </c>
      <c r="C606" s="167" t="s">
        <v>1028</v>
      </c>
      <c r="D606" s="167" t="s">
        <v>2062</v>
      </c>
      <c r="E606" s="167" t="s">
        <v>497</v>
      </c>
      <c r="F606" s="167" t="s">
        <v>2063</v>
      </c>
      <c r="G606" s="167">
        <v>7.1927578720433996E-2</v>
      </c>
      <c r="H606" s="167">
        <v>8.6147061735964606E-2</v>
      </c>
    </row>
    <row r="607" spans="2:8" x14ac:dyDescent="0.2">
      <c r="B607" s="167" t="s">
        <v>97</v>
      </c>
      <c r="C607" s="167" t="s">
        <v>1028</v>
      </c>
      <c r="D607" s="167" t="s">
        <v>2062</v>
      </c>
      <c r="E607" s="167" t="s">
        <v>2064</v>
      </c>
      <c r="F607" s="167" t="s">
        <v>2063</v>
      </c>
      <c r="G607" s="167">
        <v>0.99999984936189601</v>
      </c>
      <c r="H607" s="167">
        <v>0.99999981218221501</v>
      </c>
    </row>
    <row r="608" spans="2:8" x14ac:dyDescent="0.2">
      <c r="B608" s="167" t="s">
        <v>97</v>
      </c>
      <c r="C608" s="167" t="s">
        <v>1028</v>
      </c>
      <c r="D608" s="167" t="s">
        <v>2062</v>
      </c>
      <c r="E608" s="167" t="s">
        <v>505</v>
      </c>
      <c r="F608" s="167" t="s">
        <v>2063</v>
      </c>
      <c r="G608" s="167">
        <v>1</v>
      </c>
      <c r="H608" s="167">
        <v>1</v>
      </c>
    </row>
    <row r="609" spans="2:8" x14ac:dyDescent="0.2">
      <c r="B609" s="167" t="s">
        <v>97</v>
      </c>
      <c r="C609" s="167" t="s">
        <v>1028</v>
      </c>
      <c r="D609" s="167" t="s">
        <v>2062</v>
      </c>
      <c r="E609" s="167" t="s">
        <v>2065</v>
      </c>
      <c r="F609" s="167" t="s">
        <v>2063</v>
      </c>
      <c r="G609" s="167">
        <v>0.74434211258400595</v>
      </c>
      <c r="H609" s="167">
        <v>0.66744996044675697</v>
      </c>
    </row>
    <row r="610" spans="2:8" x14ac:dyDescent="0.2">
      <c r="B610" s="167" t="s">
        <v>97</v>
      </c>
      <c r="C610" s="167" t="s">
        <v>1028</v>
      </c>
      <c r="D610" s="167" t="s">
        <v>2062</v>
      </c>
      <c r="E610" s="167" t="s">
        <v>1878</v>
      </c>
      <c r="F610" s="167" t="s">
        <v>2063</v>
      </c>
      <c r="G610" s="167">
        <v>1</v>
      </c>
      <c r="H610" s="167">
        <v>1</v>
      </c>
    </row>
    <row r="611" spans="2:8" x14ac:dyDescent="0.2">
      <c r="B611" s="167" t="s">
        <v>97</v>
      </c>
      <c r="C611" s="167" t="s">
        <v>1028</v>
      </c>
      <c r="D611" s="167" t="s">
        <v>2062</v>
      </c>
      <c r="E611" s="167" t="s">
        <v>497</v>
      </c>
      <c r="F611" s="167" t="s">
        <v>2066</v>
      </c>
      <c r="G611" s="167">
        <v>7.1927578720433996E-2</v>
      </c>
      <c r="H611" s="167">
        <v>8.6147061735964606E-2</v>
      </c>
    </row>
    <row r="612" spans="2:8" x14ac:dyDescent="0.2">
      <c r="B612" s="167" t="s">
        <v>97</v>
      </c>
      <c r="C612" s="167" t="s">
        <v>1028</v>
      </c>
      <c r="D612" s="167" t="s">
        <v>2062</v>
      </c>
      <c r="E612" s="167" t="s">
        <v>2064</v>
      </c>
      <c r="F612" s="167" t="s">
        <v>2066</v>
      </c>
      <c r="G612" s="167">
        <v>0.99999984936189601</v>
      </c>
      <c r="H612" s="167">
        <v>0.99999981218221501</v>
      </c>
    </row>
    <row r="613" spans="2:8" x14ac:dyDescent="0.2">
      <c r="B613" s="167" t="s">
        <v>97</v>
      </c>
      <c r="C613" s="167" t="s">
        <v>1028</v>
      </c>
      <c r="D613" s="167" t="s">
        <v>2062</v>
      </c>
      <c r="E613" s="167" t="s">
        <v>505</v>
      </c>
      <c r="F613" s="167" t="s">
        <v>2066</v>
      </c>
      <c r="G613" s="167">
        <v>1</v>
      </c>
      <c r="H613" s="167">
        <v>1</v>
      </c>
    </row>
    <row r="614" spans="2:8" x14ac:dyDescent="0.2">
      <c r="B614" s="167" t="s">
        <v>97</v>
      </c>
      <c r="C614" s="167" t="s">
        <v>1028</v>
      </c>
      <c r="D614" s="167" t="s">
        <v>2062</v>
      </c>
      <c r="E614" s="167" t="s">
        <v>2065</v>
      </c>
      <c r="F614" s="167" t="s">
        <v>2066</v>
      </c>
      <c r="G614" s="167">
        <v>0.74434211258400595</v>
      </c>
      <c r="H614" s="167">
        <v>0.66744996044675697</v>
      </c>
    </row>
    <row r="615" spans="2:8" x14ac:dyDescent="0.2">
      <c r="B615" s="167" t="s">
        <v>97</v>
      </c>
      <c r="C615" s="167" t="s">
        <v>1028</v>
      </c>
      <c r="D615" s="167" t="s">
        <v>2062</v>
      </c>
      <c r="E615" s="167" t="s">
        <v>1878</v>
      </c>
      <c r="F615" s="167" t="s">
        <v>2066</v>
      </c>
      <c r="G615" s="167">
        <v>1</v>
      </c>
      <c r="H615" s="167">
        <v>1</v>
      </c>
    </row>
    <row r="616" spans="2:8" x14ac:dyDescent="0.2">
      <c r="B616" s="167" t="s">
        <v>97</v>
      </c>
      <c r="C616" s="167" t="s">
        <v>1028</v>
      </c>
      <c r="D616" s="167" t="s">
        <v>515</v>
      </c>
      <c r="E616" s="167" t="s">
        <v>497</v>
      </c>
      <c r="F616" s="167" t="s">
        <v>2067</v>
      </c>
      <c r="G616" s="167">
        <v>4.2795979376629104E-3</v>
      </c>
      <c r="H616" s="167">
        <v>3.79787201661177E-3</v>
      </c>
    </row>
    <row r="617" spans="2:8" x14ac:dyDescent="0.2">
      <c r="B617" s="167" t="s">
        <v>97</v>
      </c>
      <c r="C617" s="167" t="s">
        <v>1028</v>
      </c>
      <c r="D617" s="167" t="s">
        <v>515</v>
      </c>
      <c r="E617" s="167" t="s">
        <v>2064</v>
      </c>
      <c r="F617" s="167" t="s">
        <v>2067</v>
      </c>
      <c r="G617" s="167">
        <v>0.99996091495694694</v>
      </c>
      <c r="H617" s="167">
        <v>0.999787343685688</v>
      </c>
    </row>
    <row r="618" spans="2:8" x14ac:dyDescent="0.2">
      <c r="B618" s="167" t="s">
        <v>97</v>
      </c>
      <c r="C618" s="167" t="s">
        <v>1028</v>
      </c>
      <c r="D618" s="167" t="s">
        <v>515</v>
      </c>
      <c r="E618" s="167" t="s">
        <v>505</v>
      </c>
      <c r="F618" s="167" t="s">
        <v>2067</v>
      </c>
      <c r="G618" s="167">
        <v>1</v>
      </c>
      <c r="H618" s="167">
        <v>1</v>
      </c>
    </row>
    <row r="619" spans="2:8" x14ac:dyDescent="0.2">
      <c r="B619" s="167" t="s">
        <v>97</v>
      </c>
      <c r="C619" s="167" t="s">
        <v>1028</v>
      </c>
      <c r="D619" s="167" t="s">
        <v>515</v>
      </c>
      <c r="E619" s="167" t="s">
        <v>2065</v>
      </c>
      <c r="F619" s="167" t="s">
        <v>2067</v>
      </c>
      <c r="G619" s="167">
        <v>0.58834622908234502</v>
      </c>
      <c r="H619" s="167">
        <v>0.352855982600909</v>
      </c>
    </row>
    <row r="620" spans="2:8" x14ac:dyDescent="0.2">
      <c r="B620" s="167" t="s">
        <v>97</v>
      </c>
      <c r="C620" s="167" t="s">
        <v>1028</v>
      </c>
      <c r="D620" s="167" t="s">
        <v>515</v>
      </c>
      <c r="E620" s="167" t="s">
        <v>1878</v>
      </c>
      <c r="F620" s="167" t="s">
        <v>2067</v>
      </c>
      <c r="G620" s="167">
        <v>0.79984095336150296</v>
      </c>
      <c r="H620" s="167">
        <v>0.86491633087209696</v>
      </c>
    </row>
    <row r="621" spans="2:8" x14ac:dyDescent="0.2">
      <c r="B621" s="167" t="s">
        <v>100</v>
      </c>
      <c r="C621" s="167" t="s">
        <v>1028</v>
      </c>
      <c r="D621" s="167" t="s">
        <v>2062</v>
      </c>
      <c r="E621" s="167" t="s">
        <v>497</v>
      </c>
      <c r="F621" s="167" t="s">
        <v>2063</v>
      </c>
      <c r="G621" s="167">
        <v>6.9732656550663699E-2</v>
      </c>
      <c r="H621" s="167">
        <v>9.0044450239706794E-2</v>
      </c>
    </row>
    <row r="622" spans="2:8" x14ac:dyDescent="0.2">
      <c r="B622" s="167" t="s">
        <v>100</v>
      </c>
      <c r="C622" s="167" t="s">
        <v>1028</v>
      </c>
      <c r="D622" s="167" t="s">
        <v>2062</v>
      </c>
      <c r="E622" s="167" t="s">
        <v>2064</v>
      </c>
      <c r="F622" s="167" t="s">
        <v>2063</v>
      </c>
      <c r="G622" s="167">
        <v>0.99998831436263103</v>
      </c>
      <c r="H622" s="167">
        <v>0.99996573872944905</v>
      </c>
    </row>
    <row r="623" spans="2:8" x14ac:dyDescent="0.2">
      <c r="B623" s="167" t="s">
        <v>100</v>
      </c>
      <c r="C623" s="167" t="s">
        <v>1028</v>
      </c>
      <c r="D623" s="167" t="s">
        <v>2062</v>
      </c>
      <c r="E623" s="167" t="s">
        <v>505</v>
      </c>
      <c r="F623" s="167" t="s">
        <v>2063</v>
      </c>
      <c r="G623" s="167">
        <v>1</v>
      </c>
      <c r="H623" s="167">
        <v>1</v>
      </c>
    </row>
    <row r="624" spans="2:8" x14ac:dyDescent="0.2">
      <c r="B624" s="167" t="s">
        <v>100</v>
      </c>
      <c r="C624" s="167" t="s">
        <v>1028</v>
      </c>
      <c r="D624" s="167" t="s">
        <v>2062</v>
      </c>
      <c r="E624" s="167" t="s">
        <v>2065</v>
      </c>
      <c r="F624" s="167" t="s">
        <v>2063</v>
      </c>
      <c r="G624" s="167">
        <v>0.47699906949148002</v>
      </c>
      <c r="H624" s="167">
        <v>0.334644558930075</v>
      </c>
    </row>
    <row r="625" spans="2:8" x14ac:dyDescent="0.2">
      <c r="B625" s="167" t="s">
        <v>100</v>
      </c>
      <c r="C625" s="167" t="s">
        <v>1028</v>
      </c>
      <c r="D625" s="167" t="s">
        <v>2062</v>
      </c>
      <c r="E625" s="167" t="s">
        <v>1878</v>
      </c>
      <c r="F625" s="167" t="s">
        <v>2063</v>
      </c>
      <c r="G625" s="167">
        <v>1</v>
      </c>
      <c r="H625" s="167">
        <v>1</v>
      </c>
    </row>
    <row r="626" spans="2:8" x14ac:dyDescent="0.2">
      <c r="B626" s="167" t="s">
        <v>100</v>
      </c>
      <c r="C626" s="167" t="s">
        <v>1028</v>
      </c>
      <c r="D626" s="167" t="s">
        <v>2062</v>
      </c>
      <c r="E626" s="167" t="s">
        <v>497</v>
      </c>
      <c r="F626" s="167" t="s">
        <v>2066</v>
      </c>
      <c r="G626" s="167">
        <v>6.9732656550663699E-2</v>
      </c>
      <c r="H626" s="167">
        <v>9.0044450239706794E-2</v>
      </c>
    </row>
    <row r="627" spans="2:8" x14ac:dyDescent="0.2">
      <c r="B627" s="167" t="s">
        <v>100</v>
      </c>
      <c r="C627" s="167" t="s">
        <v>1028</v>
      </c>
      <c r="D627" s="167" t="s">
        <v>2062</v>
      </c>
      <c r="E627" s="167" t="s">
        <v>2064</v>
      </c>
      <c r="F627" s="167" t="s">
        <v>2066</v>
      </c>
      <c r="G627" s="167">
        <v>0.99998831436263103</v>
      </c>
      <c r="H627" s="167">
        <v>0.99996573872944905</v>
      </c>
    </row>
    <row r="628" spans="2:8" x14ac:dyDescent="0.2">
      <c r="B628" s="167" t="s">
        <v>100</v>
      </c>
      <c r="C628" s="167" t="s">
        <v>1028</v>
      </c>
      <c r="D628" s="167" t="s">
        <v>2062</v>
      </c>
      <c r="E628" s="167" t="s">
        <v>505</v>
      </c>
      <c r="F628" s="167" t="s">
        <v>2066</v>
      </c>
      <c r="G628" s="167">
        <v>1</v>
      </c>
      <c r="H628" s="167">
        <v>1</v>
      </c>
    </row>
    <row r="629" spans="2:8" x14ac:dyDescent="0.2">
      <c r="B629" s="167" t="s">
        <v>100</v>
      </c>
      <c r="C629" s="167" t="s">
        <v>1028</v>
      </c>
      <c r="D629" s="167" t="s">
        <v>2062</v>
      </c>
      <c r="E629" s="167" t="s">
        <v>2065</v>
      </c>
      <c r="F629" s="167" t="s">
        <v>2066</v>
      </c>
      <c r="G629" s="167">
        <v>0.47699906949148002</v>
      </c>
      <c r="H629" s="167">
        <v>0.334644558930075</v>
      </c>
    </row>
    <row r="630" spans="2:8" x14ac:dyDescent="0.2">
      <c r="B630" s="167" t="s">
        <v>100</v>
      </c>
      <c r="C630" s="167" t="s">
        <v>1028</v>
      </c>
      <c r="D630" s="167" t="s">
        <v>2062</v>
      </c>
      <c r="E630" s="167" t="s">
        <v>1878</v>
      </c>
      <c r="F630" s="167" t="s">
        <v>2066</v>
      </c>
      <c r="G630" s="167">
        <v>1</v>
      </c>
      <c r="H630" s="167">
        <v>1</v>
      </c>
    </row>
    <row r="631" spans="2:8" x14ac:dyDescent="0.2">
      <c r="B631" s="167" t="s">
        <v>100</v>
      </c>
      <c r="C631" s="167" t="s">
        <v>1028</v>
      </c>
      <c r="D631" s="167" t="s">
        <v>515</v>
      </c>
      <c r="E631" s="167" t="s">
        <v>497</v>
      </c>
      <c r="F631" s="167" t="s">
        <v>2067</v>
      </c>
      <c r="G631" s="167">
        <v>9.4918782253587998E-3</v>
      </c>
      <c r="H631" s="167">
        <v>1.1383103234901999E-2</v>
      </c>
    </row>
    <row r="632" spans="2:8" x14ac:dyDescent="0.2">
      <c r="B632" s="167" t="s">
        <v>100</v>
      </c>
      <c r="C632" s="167" t="s">
        <v>1028</v>
      </c>
      <c r="D632" s="167" t="s">
        <v>515</v>
      </c>
      <c r="E632" s="167" t="s">
        <v>2064</v>
      </c>
      <c r="F632" s="167" t="s">
        <v>2067</v>
      </c>
      <c r="G632" s="167">
        <v>0.99926102501038605</v>
      </c>
      <c r="H632" s="167">
        <v>0.99953214332431495</v>
      </c>
    </row>
    <row r="633" spans="2:8" x14ac:dyDescent="0.2">
      <c r="B633" s="167" t="s">
        <v>100</v>
      </c>
      <c r="C633" s="167" t="s">
        <v>1028</v>
      </c>
      <c r="D633" s="167" t="s">
        <v>515</v>
      </c>
      <c r="E633" s="167" t="s">
        <v>505</v>
      </c>
      <c r="F633" s="167" t="s">
        <v>2067</v>
      </c>
      <c r="G633" s="167">
        <v>1</v>
      </c>
      <c r="H633" s="167">
        <v>1</v>
      </c>
    </row>
    <row r="634" spans="2:8" x14ac:dyDescent="0.2">
      <c r="B634" s="167" t="s">
        <v>100</v>
      </c>
      <c r="C634" s="167" t="s">
        <v>1028</v>
      </c>
      <c r="D634" s="167" t="s">
        <v>515</v>
      </c>
      <c r="E634" s="167" t="s">
        <v>2065</v>
      </c>
      <c r="F634" s="167" t="s">
        <v>2067</v>
      </c>
      <c r="G634" s="167">
        <v>0.460621195688111</v>
      </c>
      <c r="H634" s="167">
        <v>0.276925663278205</v>
      </c>
    </row>
    <row r="635" spans="2:8" x14ac:dyDescent="0.2">
      <c r="B635" s="167" t="s">
        <v>100</v>
      </c>
      <c r="C635" s="167" t="s">
        <v>1028</v>
      </c>
      <c r="D635" s="167" t="s">
        <v>515</v>
      </c>
      <c r="E635" s="167" t="s">
        <v>1878</v>
      </c>
      <c r="F635" s="167" t="s">
        <v>2067</v>
      </c>
      <c r="G635" s="167">
        <v>0.60425086467879496</v>
      </c>
      <c r="H635" s="167">
        <v>0.80496402792357702</v>
      </c>
    </row>
    <row r="636" spans="2:8" x14ac:dyDescent="0.2">
      <c r="B636" s="167" t="s">
        <v>103</v>
      </c>
      <c r="C636" s="167" t="s">
        <v>1028</v>
      </c>
      <c r="D636" s="167" t="s">
        <v>2062</v>
      </c>
      <c r="E636" s="167" t="s">
        <v>497</v>
      </c>
      <c r="F636" s="167" t="s">
        <v>2063</v>
      </c>
      <c r="G636" s="167">
        <v>8.1647609157632806E-2</v>
      </c>
      <c r="H636" s="167">
        <v>0.17146594809417601</v>
      </c>
    </row>
    <row r="637" spans="2:8" x14ac:dyDescent="0.2">
      <c r="B637" s="167" t="s">
        <v>103</v>
      </c>
      <c r="C637" s="167" t="s">
        <v>1028</v>
      </c>
      <c r="D637" s="167" t="s">
        <v>2062</v>
      </c>
      <c r="E637" s="167" t="s">
        <v>2064</v>
      </c>
      <c r="F637" s="167" t="s">
        <v>2063</v>
      </c>
      <c r="G637" s="167">
        <v>0.99999299326945601</v>
      </c>
      <c r="H637" s="167">
        <v>0.99999469911952599</v>
      </c>
    </row>
    <row r="638" spans="2:8" x14ac:dyDescent="0.2">
      <c r="B638" s="167" t="s">
        <v>103</v>
      </c>
      <c r="C638" s="167" t="s">
        <v>1028</v>
      </c>
      <c r="D638" s="167" t="s">
        <v>2062</v>
      </c>
      <c r="E638" s="167" t="s">
        <v>505</v>
      </c>
      <c r="F638" s="167" t="s">
        <v>2063</v>
      </c>
      <c r="G638" s="167">
        <v>1</v>
      </c>
      <c r="H638" s="167">
        <v>1</v>
      </c>
    </row>
    <row r="639" spans="2:8" x14ac:dyDescent="0.2">
      <c r="B639" s="167" t="s">
        <v>103</v>
      </c>
      <c r="C639" s="167" t="s">
        <v>1028</v>
      </c>
      <c r="D639" s="167" t="s">
        <v>2062</v>
      </c>
      <c r="E639" s="167" t="s">
        <v>2065</v>
      </c>
      <c r="F639" s="167" t="s">
        <v>2063</v>
      </c>
      <c r="G639" s="167">
        <v>0.61397903172532298</v>
      </c>
      <c r="H639" s="167">
        <v>0.68248909403209301</v>
      </c>
    </row>
    <row r="640" spans="2:8" x14ac:dyDescent="0.2">
      <c r="B640" s="167" t="s">
        <v>103</v>
      </c>
      <c r="C640" s="167" t="s">
        <v>1028</v>
      </c>
      <c r="D640" s="167" t="s">
        <v>2062</v>
      </c>
      <c r="E640" s="167" t="s">
        <v>1878</v>
      </c>
      <c r="F640" s="167" t="s">
        <v>2063</v>
      </c>
      <c r="G640" s="167">
        <v>1</v>
      </c>
      <c r="H640" s="167">
        <v>1</v>
      </c>
    </row>
    <row r="641" spans="2:8" x14ac:dyDescent="0.2">
      <c r="B641" s="167" t="s">
        <v>103</v>
      </c>
      <c r="C641" s="167" t="s">
        <v>1028</v>
      </c>
      <c r="D641" s="167" t="s">
        <v>2062</v>
      </c>
      <c r="E641" s="167" t="s">
        <v>497</v>
      </c>
      <c r="F641" s="167" t="s">
        <v>2066</v>
      </c>
      <c r="G641" s="167">
        <v>8.1647609157632806E-2</v>
      </c>
      <c r="H641" s="167">
        <v>0.17146594809417601</v>
      </c>
    </row>
    <row r="642" spans="2:8" x14ac:dyDescent="0.2">
      <c r="B642" s="167" t="s">
        <v>103</v>
      </c>
      <c r="C642" s="167" t="s">
        <v>1028</v>
      </c>
      <c r="D642" s="167" t="s">
        <v>2062</v>
      </c>
      <c r="E642" s="167" t="s">
        <v>2064</v>
      </c>
      <c r="F642" s="167" t="s">
        <v>2066</v>
      </c>
      <c r="G642" s="167">
        <v>0.99999299326945601</v>
      </c>
      <c r="H642" s="167">
        <v>0.99999469911952599</v>
      </c>
    </row>
    <row r="643" spans="2:8" x14ac:dyDescent="0.2">
      <c r="B643" s="167" t="s">
        <v>103</v>
      </c>
      <c r="C643" s="167" t="s">
        <v>1028</v>
      </c>
      <c r="D643" s="167" t="s">
        <v>2062</v>
      </c>
      <c r="E643" s="167" t="s">
        <v>505</v>
      </c>
      <c r="F643" s="167" t="s">
        <v>2066</v>
      </c>
      <c r="G643" s="167">
        <v>1</v>
      </c>
      <c r="H643" s="167">
        <v>1</v>
      </c>
    </row>
    <row r="644" spans="2:8" x14ac:dyDescent="0.2">
      <c r="B644" s="167" t="s">
        <v>103</v>
      </c>
      <c r="C644" s="167" t="s">
        <v>1028</v>
      </c>
      <c r="D644" s="167" t="s">
        <v>2062</v>
      </c>
      <c r="E644" s="167" t="s">
        <v>2065</v>
      </c>
      <c r="F644" s="167" t="s">
        <v>2066</v>
      </c>
      <c r="G644" s="167">
        <v>0.61397903172532298</v>
      </c>
      <c r="H644" s="167">
        <v>0.68248909403209301</v>
      </c>
    </row>
    <row r="645" spans="2:8" x14ac:dyDescent="0.2">
      <c r="B645" s="167" t="s">
        <v>103</v>
      </c>
      <c r="C645" s="167" t="s">
        <v>1028</v>
      </c>
      <c r="D645" s="167" t="s">
        <v>2062</v>
      </c>
      <c r="E645" s="167" t="s">
        <v>1878</v>
      </c>
      <c r="F645" s="167" t="s">
        <v>2066</v>
      </c>
      <c r="G645" s="167">
        <v>1</v>
      </c>
      <c r="H645" s="167">
        <v>1</v>
      </c>
    </row>
    <row r="646" spans="2:8" x14ac:dyDescent="0.2">
      <c r="B646" s="167" t="s">
        <v>103</v>
      </c>
      <c r="C646" s="167" t="s">
        <v>1028</v>
      </c>
      <c r="D646" s="167" t="s">
        <v>515</v>
      </c>
      <c r="E646" s="167" t="s">
        <v>497</v>
      </c>
      <c r="F646" s="167" t="s">
        <v>2067</v>
      </c>
      <c r="G646" s="167">
        <v>4.3378242923049502E-2</v>
      </c>
      <c r="H646" s="167">
        <v>3.02796186441011E-2</v>
      </c>
    </row>
    <row r="647" spans="2:8" x14ac:dyDescent="0.2">
      <c r="B647" s="167" t="s">
        <v>103</v>
      </c>
      <c r="C647" s="167" t="s">
        <v>1028</v>
      </c>
      <c r="D647" s="167" t="s">
        <v>515</v>
      </c>
      <c r="E647" s="167" t="s">
        <v>2064</v>
      </c>
      <c r="F647" s="167" t="s">
        <v>2067</v>
      </c>
      <c r="G647" s="167">
        <v>1</v>
      </c>
      <c r="H647" s="167">
        <v>1</v>
      </c>
    </row>
    <row r="648" spans="2:8" x14ac:dyDescent="0.2">
      <c r="B648" s="167" t="s">
        <v>103</v>
      </c>
      <c r="C648" s="167" t="s">
        <v>1028</v>
      </c>
      <c r="D648" s="167" t="s">
        <v>515</v>
      </c>
      <c r="E648" s="167" t="s">
        <v>505</v>
      </c>
      <c r="F648" s="167" t="s">
        <v>2067</v>
      </c>
      <c r="G648" s="167">
        <v>1</v>
      </c>
      <c r="H648" s="167">
        <v>1</v>
      </c>
    </row>
    <row r="649" spans="2:8" x14ac:dyDescent="0.2">
      <c r="B649" s="167" t="s">
        <v>103</v>
      </c>
      <c r="C649" s="167" t="s">
        <v>1028</v>
      </c>
      <c r="D649" s="167" t="s">
        <v>515</v>
      </c>
      <c r="E649" s="167" t="s">
        <v>2065</v>
      </c>
      <c r="F649" s="167" t="s">
        <v>2067</v>
      </c>
      <c r="G649" s="167">
        <v>0.45210913213209603</v>
      </c>
      <c r="H649" s="167">
        <v>0.251574998186683</v>
      </c>
    </row>
    <row r="650" spans="2:8" x14ac:dyDescent="0.2">
      <c r="B650" s="167" t="s">
        <v>103</v>
      </c>
      <c r="C650" s="167" t="s">
        <v>1028</v>
      </c>
      <c r="D650" s="167" t="s">
        <v>515</v>
      </c>
      <c r="E650" s="167" t="s">
        <v>1878</v>
      </c>
      <c r="F650" s="167" t="s">
        <v>2067</v>
      </c>
      <c r="G650" s="167">
        <v>0.68357943374671704</v>
      </c>
      <c r="H650" s="167">
        <v>0.84009501910217499</v>
      </c>
    </row>
    <row r="651" spans="2:8" x14ac:dyDescent="0.2">
      <c r="B651" s="167" t="s">
        <v>106</v>
      </c>
      <c r="C651" s="167" t="s">
        <v>1028</v>
      </c>
      <c r="D651" s="167" t="s">
        <v>2062</v>
      </c>
      <c r="E651" s="167" t="s">
        <v>497</v>
      </c>
      <c r="F651" s="167" t="s">
        <v>2063</v>
      </c>
      <c r="G651" s="167">
        <v>6.20714835552739E-2</v>
      </c>
      <c r="H651" s="167">
        <v>0.121175476944616</v>
      </c>
    </row>
    <row r="652" spans="2:8" x14ac:dyDescent="0.2">
      <c r="B652" s="167" t="s">
        <v>106</v>
      </c>
      <c r="C652" s="167" t="s">
        <v>1028</v>
      </c>
      <c r="D652" s="167" t="s">
        <v>2062</v>
      </c>
      <c r="E652" s="167" t="s">
        <v>2064</v>
      </c>
      <c r="F652" s="167" t="s">
        <v>2063</v>
      </c>
      <c r="G652" s="167">
        <v>0.99999900556618304</v>
      </c>
      <c r="H652" s="167">
        <v>0.99999653071871597</v>
      </c>
    </row>
    <row r="653" spans="2:8" x14ac:dyDescent="0.2">
      <c r="B653" s="167" t="s">
        <v>106</v>
      </c>
      <c r="C653" s="167" t="s">
        <v>1028</v>
      </c>
      <c r="D653" s="167" t="s">
        <v>2062</v>
      </c>
      <c r="E653" s="167" t="s">
        <v>505</v>
      </c>
      <c r="F653" s="167" t="s">
        <v>2063</v>
      </c>
      <c r="G653" s="167">
        <v>1</v>
      </c>
      <c r="H653" s="167">
        <v>1</v>
      </c>
    </row>
    <row r="654" spans="2:8" x14ac:dyDescent="0.2">
      <c r="B654" s="167" t="s">
        <v>106</v>
      </c>
      <c r="C654" s="167" t="s">
        <v>1028</v>
      </c>
      <c r="D654" s="167" t="s">
        <v>2062</v>
      </c>
      <c r="E654" s="167" t="s">
        <v>2065</v>
      </c>
      <c r="F654" s="167" t="s">
        <v>2063</v>
      </c>
      <c r="G654" s="167">
        <v>0.722857774614726</v>
      </c>
      <c r="H654" s="167">
        <v>0.71164539249858505</v>
      </c>
    </row>
    <row r="655" spans="2:8" x14ac:dyDescent="0.2">
      <c r="B655" s="167" t="s">
        <v>106</v>
      </c>
      <c r="C655" s="167" t="s">
        <v>1028</v>
      </c>
      <c r="D655" s="167" t="s">
        <v>2062</v>
      </c>
      <c r="E655" s="167" t="s">
        <v>1878</v>
      </c>
      <c r="F655" s="167" t="s">
        <v>2063</v>
      </c>
      <c r="G655" s="167">
        <v>1</v>
      </c>
      <c r="H655" s="167">
        <v>1</v>
      </c>
    </row>
    <row r="656" spans="2:8" x14ac:dyDescent="0.2">
      <c r="B656" s="167" t="s">
        <v>106</v>
      </c>
      <c r="C656" s="167" t="s">
        <v>1028</v>
      </c>
      <c r="D656" s="167" t="s">
        <v>2062</v>
      </c>
      <c r="E656" s="167" t="s">
        <v>497</v>
      </c>
      <c r="F656" s="167" t="s">
        <v>2066</v>
      </c>
      <c r="G656" s="167">
        <v>6.20714835552739E-2</v>
      </c>
      <c r="H656" s="167">
        <v>0.121175476944616</v>
      </c>
    </row>
    <row r="657" spans="2:8" x14ac:dyDescent="0.2">
      <c r="B657" s="167" t="s">
        <v>106</v>
      </c>
      <c r="C657" s="167" t="s">
        <v>1028</v>
      </c>
      <c r="D657" s="167" t="s">
        <v>2062</v>
      </c>
      <c r="E657" s="167" t="s">
        <v>2064</v>
      </c>
      <c r="F657" s="167" t="s">
        <v>2066</v>
      </c>
      <c r="G657" s="167">
        <v>0.99999900556618304</v>
      </c>
      <c r="H657" s="167">
        <v>0.99999653071871597</v>
      </c>
    </row>
    <row r="658" spans="2:8" x14ac:dyDescent="0.2">
      <c r="B658" s="167" t="s">
        <v>106</v>
      </c>
      <c r="C658" s="167" t="s">
        <v>1028</v>
      </c>
      <c r="D658" s="167" t="s">
        <v>2062</v>
      </c>
      <c r="E658" s="167" t="s">
        <v>505</v>
      </c>
      <c r="F658" s="167" t="s">
        <v>2066</v>
      </c>
      <c r="G658" s="167">
        <v>1</v>
      </c>
      <c r="H658" s="167">
        <v>1</v>
      </c>
    </row>
    <row r="659" spans="2:8" x14ac:dyDescent="0.2">
      <c r="B659" s="167" t="s">
        <v>106</v>
      </c>
      <c r="C659" s="167" t="s">
        <v>1028</v>
      </c>
      <c r="D659" s="167" t="s">
        <v>2062</v>
      </c>
      <c r="E659" s="167" t="s">
        <v>2065</v>
      </c>
      <c r="F659" s="167" t="s">
        <v>2066</v>
      </c>
      <c r="G659" s="167">
        <v>0.722857774614726</v>
      </c>
      <c r="H659" s="167">
        <v>0.71164539249858505</v>
      </c>
    </row>
    <row r="660" spans="2:8" x14ac:dyDescent="0.2">
      <c r="B660" s="167" t="s">
        <v>106</v>
      </c>
      <c r="C660" s="167" t="s">
        <v>1028</v>
      </c>
      <c r="D660" s="167" t="s">
        <v>2062</v>
      </c>
      <c r="E660" s="167" t="s">
        <v>1878</v>
      </c>
      <c r="F660" s="167" t="s">
        <v>2066</v>
      </c>
      <c r="G660" s="167">
        <v>1</v>
      </c>
      <c r="H660" s="167">
        <v>1</v>
      </c>
    </row>
    <row r="661" spans="2:8" x14ac:dyDescent="0.2">
      <c r="B661" s="167" t="s">
        <v>106</v>
      </c>
      <c r="C661" s="167" t="s">
        <v>1028</v>
      </c>
      <c r="D661" s="167" t="s">
        <v>515</v>
      </c>
      <c r="E661" s="167" t="s">
        <v>497</v>
      </c>
      <c r="F661" s="167" t="s">
        <v>2067</v>
      </c>
      <c r="G661" s="167">
        <v>3.2965655472775401E-3</v>
      </c>
      <c r="H661" s="167">
        <v>2.1886980427388999E-3</v>
      </c>
    </row>
    <row r="662" spans="2:8" x14ac:dyDescent="0.2">
      <c r="B662" s="167" t="s">
        <v>106</v>
      </c>
      <c r="C662" s="167" t="s">
        <v>1028</v>
      </c>
      <c r="D662" s="167" t="s">
        <v>515</v>
      </c>
      <c r="E662" s="167" t="s">
        <v>2064</v>
      </c>
      <c r="F662" s="167" t="s">
        <v>2067</v>
      </c>
      <c r="G662" s="167">
        <v>0.99981657068655305</v>
      </c>
      <c r="H662" s="167">
        <v>0.99923334203747005</v>
      </c>
    </row>
    <row r="663" spans="2:8" x14ac:dyDescent="0.2">
      <c r="B663" s="167" t="s">
        <v>106</v>
      </c>
      <c r="C663" s="167" t="s">
        <v>1028</v>
      </c>
      <c r="D663" s="167" t="s">
        <v>515</v>
      </c>
      <c r="E663" s="167" t="s">
        <v>505</v>
      </c>
      <c r="F663" s="167" t="s">
        <v>2067</v>
      </c>
      <c r="G663" s="167">
        <v>1</v>
      </c>
      <c r="H663" s="167">
        <v>1</v>
      </c>
    </row>
    <row r="664" spans="2:8" x14ac:dyDescent="0.2">
      <c r="B664" s="167" t="s">
        <v>106</v>
      </c>
      <c r="C664" s="167" t="s">
        <v>1028</v>
      </c>
      <c r="D664" s="167" t="s">
        <v>515</v>
      </c>
      <c r="E664" s="167" t="s">
        <v>2065</v>
      </c>
      <c r="F664" s="167" t="s">
        <v>2067</v>
      </c>
      <c r="G664" s="167">
        <v>0.465289898516905</v>
      </c>
      <c r="H664" s="167">
        <v>0.25923070597459602</v>
      </c>
    </row>
    <row r="665" spans="2:8" x14ac:dyDescent="0.2">
      <c r="B665" s="167" t="s">
        <v>106</v>
      </c>
      <c r="C665" s="167" t="s">
        <v>1028</v>
      </c>
      <c r="D665" s="167" t="s">
        <v>515</v>
      </c>
      <c r="E665" s="167" t="s">
        <v>1878</v>
      </c>
      <c r="F665" s="167" t="s">
        <v>2067</v>
      </c>
      <c r="G665" s="167">
        <v>0.94326962453140695</v>
      </c>
      <c r="H665" s="167">
        <v>0.98047111752796801</v>
      </c>
    </row>
    <row r="666" spans="2:8" x14ac:dyDescent="0.2">
      <c r="B666" s="167" t="s">
        <v>108</v>
      </c>
      <c r="C666" s="167" t="s">
        <v>1028</v>
      </c>
      <c r="D666" s="167" t="s">
        <v>2062</v>
      </c>
      <c r="E666" s="167" t="s">
        <v>497</v>
      </c>
      <c r="F666" s="167" t="s">
        <v>2063</v>
      </c>
      <c r="G666" s="167">
        <v>5.3155955176669503E-2</v>
      </c>
      <c r="H666" s="167">
        <v>0.13917949740428701</v>
      </c>
    </row>
    <row r="667" spans="2:8" x14ac:dyDescent="0.2">
      <c r="B667" s="167" t="s">
        <v>108</v>
      </c>
      <c r="C667" s="167" t="s">
        <v>1028</v>
      </c>
      <c r="D667" s="167" t="s">
        <v>2062</v>
      </c>
      <c r="E667" s="167" t="s">
        <v>2064</v>
      </c>
      <c r="F667" s="167" t="s">
        <v>2063</v>
      </c>
      <c r="G667" s="167">
        <v>0.99999999998899503</v>
      </c>
      <c r="H667" s="167">
        <v>0.99999999999471501</v>
      </c>
    </row>
    <row r="668" spans="2:8" x14ac:dyDescent="0.2">
      <c r="B668" s="167" t="s">
        <v>108</v>
      </c>
      <c r="C668" s="167" t="s">
        <v>1028</v>
      </c>
      <c r="D668" s="167" t="s">
        <v>2062</v>
      </c>
      <c r="E668" s="167" t="s">
        <v>505</v>
      </c>
      <c r="F668" s="167" t="s">
        <v>2063</v>
      </c>
      <c r="G668" s="167">
        <v>1</v>
      </c>
      <c r="H668" s="167">
        <v>1</v>
      </c>
    </row>
    <row r="669" spans="2:8" x14ac:dyDescent="0.2">
      <c r="B669" s="167" t="s">
        <v>108</v>
      </c>
      <c r="C669" s="167" t="s">
        <v>1028</v>
      </c>
      <c r="D669" s="167" t="s">
        <v>2062</v>
      </c>
      <c r="E669" s="167" t="s">
        <v>2065</v>
      </c>
      <c r="F669" s="167" t="s">
        <v>2063</v>
      </c>
      <c r="G669" s="167">
        <v>0.75257346032706995</v>
      </c>
      <c r="H669" s="167">
        <v>0.83232683842002597</v>
      </c>
    </row>
    <row r="670" spans="2:8" x14ac:dyDescent="0.2">
      <c r="B670" s="167" t="s">
        <v>108</v>
      </c>
      <c r="C670" s="167" t="s">
        <v>1028</v>
      </c>
      <c r="D670" s="167" t="s">
        <v>2062</v>
      </c>
      <c r="E670" s="167" t="s">
        <v>1878</v>
      </c>
      <c r="F670" s="167" t="s">
        <v>2063</v>
      </c>
      <c r="G670" s="167">
        <v>1</v>
      </c>
      <c r="H670" s="167">
        <v>1</v>
      </c>
    </row>
    <row r="671" spans="2:8" x14ac:dyDescent="0.2">
      <c r="B671" s="167" t="s">
        <v>108</v>
      </c>
      <c r="C671" s="167" t="s">
        <v>1028</v>
      </c>
      <c r="D671" s="167" t="s">
        <v>2062</v>
      </c>
      <c r="E671" s="167" t="s">
        <v>497</v>
      </c>
      <c r="F671" s="167" t="s">
        <v>2066</v>
      </c>
      <c r="G671" s="167">
        <v>5.3155955176669503E-2</v>
      </c>
      <c r="H671" s="167">
        <v>0.13917949740428701</v>
      </c>
    </row>
    <row r="672" spans="2:8" x14ac:dyDescent="0.2">
      <c r="B672" s="167" t="s">
        <v>108</v>
      </c>
      <c r="C672" s="167" t="s">
        <v>1028</v>
      </c>
      <c r="D672" s="167" t="s">
        <v>2062</v>
      </c>
      <c r="E672" s="167" t="s">
        <v>2064</v>
      </c>
      <c r="F672" s="167" t="s">
        <v>2066</v>
      </c>
      <c r="G672" s="167">
        <v>0.99999999998899503</v>
      </c>
      <c r="H672" s="167">
        <v>0.99999999999471501</v>
      </c>
    </row>
    <row r="673" spans="2:8" x14ac:dyDescent="0.2">
      <c r="B673" s="167" t="s">
        <v>108</v>
      </c>
      <c r="C673" s="167" t="s">
        <v>1028</v>
      </c>
      <c r="D673" s="167" t="s">
        <v>2062</v>
      </c>
      <c r="E673" s="167" t="s">
        <v>505</v>
      </c>
      <c r="F673" s="167" t="s">
        <v>2066</v>
      </c>
      <c r="G673" s="167">
        <v>1</v>
      </c>
      <c r="H673" s="167">
        <v>1</v>
      </c>
    </row>
    <row r="674" spans="2:8" x14ac:dyDescent="0.2">
      <c r="B674" s="167" t="s">
        <v>108</v>
      </c>
      <c r="C674" s="167" t="s">
        <v>1028</v>
      </c>
      <c r="D674" s="167" t="s">
        <v>2062</v>
      </c>
      <c r="E674" s="167" t="s">
        <v>2065</v>
      </c>
      <c r="F674" s="167" t="s">
        <v>2066</v>
      </c>
      <c r="G674" s="167">
        <v>0.75257346032706995</v>
      </c>
      <c r="H674" s="167">
        <v>0.83232683842002597</v>
      </c>
    </row>
    <row r="675" spans="2:8" x14ac:dyDescent="0.2">
      <c r="B675" s="167" t="s">
        <v>108</v>
      </c>
      <c r="C675" s="167" t="s">
        <v>1028</v>
      </c>
      <c r="D675" s="167" t="s">
        <v>2062</v>
      </c>
      <c r="E675" s="167" t="s">
        <v>1878</v>
      </c>
      <c r="F675" s="167" t="s">
        <v>2066</v>
      </c>
      <c r="G675" s="167">
        <v>1</v>
      </c>
      <c r="H675" s="167">
        <v>1</v>
      </c>
    </row>
    <row r="676" spans="2:8" x14ac:dyDescent="0.2">
      <c r="B676" s="167" t="s">
        <v>108</v>
      </c>
      <c r="C676" s="167" t="s">
        <v>1028</v>
      </c>
      <c r="D676" s="167" t="s">
        <v>515</v>
      </c>
      <c r="E676" s="167" t="s">
        <v>497</v>
      </c>
      <c r="F676" s="167" t="s">
        <v>2067</v>
      </c>
      <c r="G676" s="167">
        <v>2.5600267431022598E-3</v>
      </c>
      <c r="H676" s="167">
        <v>1.1654672783605899E-3</v>
      </c>
    </row>
    <row r="677" spans="2:8" x14ac:dyDescent="0.2">
      <c r="B677" s="167" t="s">
        <v>108</v>
      </c>
      <c r="C677" s="167" t="s">
        <v>1028</v>
      </c>
      <c r="D677" s="167" t="s">
        <v>515</v>
      </c>
      <c r="E677" s="167" t="s">
        <v>2064</v>
      </c>
      <c r="F677" s="167" t="s">
        <v>2067</v>
      </c>
      <c r="G677" s="167">
        <v>0.99969688383880395</v>
      </c>
      <c r="H677" s="167">
        <v>0.999124423188674</v>
      </c>
    </row>
    <row r="678" spans="2:8" x14ac:dyDescent="0.2">
      <c r="B678" s="167" t="s">
        <v>108</v>
      </c>
      <c r="C678" s="167" t="s">
        <v>1028</v>
      </c>
      <c r="D678" s="167" t="s">
        <v>515</v>
      </c>
      <c r="E678" s="167" t="s">
        <v>505</v>
      </c>
      <c r="F678" s="167" t="s">
        <v>2067</v>
      </c>
      <c r="G678" s="167">
        <v>1</v>
      </c>
      <c r="H678" s="167">
        <v>1</v>
      </c>
    </row>
    <row r="679" spans="2:8" x14ac:dyDescent="0.2">
      <c r="B679" s="167" t="s">
        <v>108</v>
      </c>
      <c r="C679" s="167" t="s">
        <v>1028</v>
      </c>
      <c r="D679" s="167" t="s">
        <v>515</v>
      </c>
      <c r="E679" s="167" t="s">
        <v>2065</v>
      </c>
      <c r="F679" s="167" t="s">
        <v>2067</v>
      </c>
      <c r="G679" s="167">
        <v>0.80157982980207598</v>
      </c>
      <c r="H679" s="167">
        <v>0.54986784212181905</v>
      </c>
    </row>
    <row r="680" spans="2:8" x14ac:dyDescent="0.2">
      <c r="B680" s="167" t="s">
        <v>108</v>
      </c>
      <c r="C680" s="167" t="s">
        <v>1028</v>
      </c>
      <c r="D680" s="167" t="s">
        <v>515</v>
      </c>
      <c r="E680" s="167" t="s">
        <v>1878</v>
      </c>
      <c r="F680" s="167" t="s">
        <v>2067</v>
      </c>
      <c r="G680" s="167">
        <v>0.86537942715183602</v>
      </c>
      <c r="H680" s="167">
        <v>0.95061253338233898</v>
      </c>
    </row>
    <row r="681" spans="2:8" x14ac:dyDescent="0.2">
      <c r="B681" s="167" t="s">
        <v>111</v>
      </c>
      <c r="C681" s="167" t="s">
        <v>1028</v>
      </c>
      <c r="D681" s="167" t="s">
        <v>2062</v>
      </c>
      <c r="E681" s="167" t="s">
        <v>497</v>
      </c>
      <c r="F681" s="167" t="s">
        <v>2063</v>
      </c>
      <c r="G681" s="167">
        <v>4.9015331196430298E-2</v>
      </c>
      <c r="H681" s="167">
        <v>4.5590175388550203E-2</v>
      </c>
    </row>
    <row r="682" spans="2:8" x14ac:dyDescent="0.2">
      <c r="B682" s="167" t="s">
        <v>111</v>
      </c>
      <c r="C682" s="167" t="s">
        <v>1028</v>
      </c>
      <c r="D682" s="167" t="s">
        <v>2062</v>
      </c>
      <c r="E682" s="167" t="s">
        <v>2064</v>
      </c>
      <c r="F682" s="167" t="s">
        <v>2063</v>
      </c>
      <c r="G682" s="167">
        <v>0.99969872835324602</v>
      </c>
      <c r="H682" s="167">
        <v>0.99951274886340502</v>
      </c>
    </row>
    <row r="683" spans="2:8" x14ac:dyDescent="0.2">
      <c r="B683" s="167" t="s">
        <v>111</v>
      </c>
      <c r="C683" s="167" t="s">
        <v>1028</v>
      </c>
      <c r="D683" s="167" t="s">
        <v>2062</v>
      </c>
      <c r="E683" s="167" t="s">
        <v>505</v>
      </c>
      <c r="F683" s="167" t="s">
        <v>2063</v>
      </c>
      <c r="G683" s="167">
        <v>1</v>
      </c>
      <c r="H683" s="167">
        <v>1</v>
      </c>
    </row>
    <row r="684" spans="2:8" x14ac:dyDescent="0.2">
      <c r="B684" s="167" t="s">
        <v>111</v>
      </c>
      <c r="C684" s="167" t="s">
        <v>1028</v>
      </c>
      <c r="D684" s="167" t="s">
        <v>2062</v>
      </c>
      <c r="E684" s="167" t="s">
        <v>2065</v>
      </c>
      <c r="F684" s="167" t="s">
        <v>2063</v>
      </c>
      <c r="G684" s="167">
        <v>0.60429422765588103</v>
      </c>
      <c r="H684" s="167">
        <v>0.51954733390205898</v>
      </c>
    </row>
    <row r="685" spans="2:8" x14ac:dyDescent="0.2">
      <c r="B685" s="167" t="s">
        <v>111</v>
      </c>
      <c r="C685" s="167" t="s">
        <v>1028</v>
      </c>
      <c r="D685" s="167" t="s">
        <v>2062</v>
      </c>
      <c r="E685" s="167" t="s">
        <v>1878</v>
      </c>
      <c r="F685" s="167" t="s">
        <v>2063</v>
      </c>
      <c r="G685" s="167">
        <v>1</v>
      </c>
      <c r="H685" s="167">
        <v>1</v>
      </c>
    </row>
    <row r="686" spans="2:8" x14ac:dyDescent="0.2">
      <c r="B686" s="167" t="s">
        <v>111</v>
      </c>
      <c r="C686" s="167" t="s">
        <v>1028</v>
      </c>
      <c r="D686" s="167" t="s">
        <v>2062</v>
      </c>
      <c r="E686" s="167" t="s">
        <v>497</v>
      </c>
      <c r="F686" s="167" t="s">
        <v>2066</v>
      </c>
      <c r="G686" s="167">
        <v>4.9015331196430298E-2</v>
      </c>
      <c r="H686" s="167">
        <v>4.5590175388550203E-2</v>
      </c>
    </row>
    <row r="687" spans="2:8" x14ac:dyDescent="0.2">
      <c r="B687" s="167" t="s">
        <v>111</v>
      </c>
      <c r="C687" s="167" t="s">
        <v>1028</v>
      </c>
      <c r="D687" s="167" t="s">
        <v>2062</v>
      </c>
      <c r="E687" s="167" t="s">
        <v>2064</v>
      </c>
      <c r="F687" s="167" t="s">
        <v>2066</v>
      </c>
      <c r="G687" s="167">
        <v>0.99969872835324602</v>
      </c>
      <c r="H687" s="167">
        <v>0.99951274886340502</v>
      </c>
    </row>
    <row r="688" spans="2:8" x14ac:dyDescent="0.2">
      <c r="B688" s="167" t="s">
        <v>111</v>
      </c>
      <c r="C688" s="167" t="s">
        <v>1028</v>
      </c>
      <c r="D688" s="167" t="s">
        <v>2062</v>
      </c>
      <c r="E688" s="167" t="s">
        <v>505</v>
      </c>
      <c r="F688" s="167" t="s">
        <v>2066</v>
      </c>
      <c r="G688" s="167">
        <v>1</v>
      </c>
      <c r="H688" s="167">
        <v>1</v>
      </c>
    </row>
    <row r="689" spans="2:8" x14ac:dyDescent="0.2">
      <c r="B689" s="167" t="s">
        <v>111</v>
      </c>
      <c r="C689" s="167" t="s">
        <v>1028</v>
      </c>
      <c r="D689" s="167" t="s">
        <v>2062</v>
      </c>
      <c r="E689" s="167" t="s">
        <v>2065</v>
      </c>
      <c r="F689" s="167" t="s">
        <v>2066</v>
      </c>
      <c r="G689" s="167">
        <v>0.60429422765588103</v>
      </c>
      <c r="H689" s="167">
        <v>0.51954733390205898</v>
      </c>
    </row>
    <row r="690" spans="2:8" x14ac:dyDescent="0.2">
      <c r="B690" s="167" t="s">
        <v>111</v>
      </c>
      <c r="C690" s="167" t="s">
        <v>1028</v>
      </c>
      <c r="D690" s="167" t="s">
        <v>2062</v>
      </c>
      <c r="E690" s="167" t="s">
        <v>1878</v>
      </c>
      <c r="F690" s="167" t="s">
        <v>2066</v>
      </c>
      <c r="G690" s="167">
        <v>1</v>
      </c>
      <c r="H690" s="167">
        <v>1</v>
      </c>
    </row>
    <row r="691" spans="2:8" x14ac:dyDescent="0.2">
      <c r="B691" s="167" t="s">
        <v>111</v>
      </c>
      <c r="C691" s="167" t="s">
        <v>1028</v>
      </c>
      <c r="D691" s="167" t="s">
        <v>515</v>
      </c>
      <c r="E691" s="167" t="s">
        <v>497</v>
      </c>
      <c r="F691" s="167" t="s">
        <v>2067</v>
      </c>
      <c r="G691" s="167">
        <v>6.0195525532295803E-3</v>
      </c>
      <c r="H691" s="167">
        <v>4.8630078910130801E-3</v>
      </c>
    </row>
    <row r="692" spans="2:8" x14ac:dyDescent="0.2">
      <c r="B692" s="167" t="s">
        <v>111</v>
      </c>
      <c r="C692" s="167" t="s">
        <v>1028</v>
      </c>
      <c r="D692" s="167" t="s">
        <v>515</v>
      </c>
      <c r="E692" s="167" t="s">
        <v>2064</v>
      </c>
      <c r="F692" s="167" t="s">
        <v>2067</v>
      </c>
      <c r="G692" s="167">
        <v>0.99858864432642702</v>
      </c>
      <c r="H692" s="167">
        <v>0.99954970440797597</v>
      </c>
    </row>
    <row r="693" spans="2:8" x14ac:dyDescent="0.2">
      <c r="B693" s="167" t="s">
        <v>111</v>
      </c>
      <c r="C693" s="167" t="s">
        <v>1028</v>
      </c>
      <c r="D693" s="167" t="s">
        <v>515</v>
      </c>
      <c r="E693" s="167" t="s">
        <v>505</v>
      </c>
      <c r="F693" s="167" t="s">
        <v>2067</v>
      </c>
      <c r="G693" s="167">
        <v>1</v>
      </c>
      <c r="H693" s="167">
        <v>1</v>
      </c>
    </row>
    <row r="694" spans="2:8" x14ac:dyDescent="0.2">
      <c r="B694" s="167" t="s">
        <v>111</v>
      </c>
      <c r="C694" s="167" t="s">
        <v>1028</v>
      </c>
      <c r="D694" s="167" t="s">
        <v>515</v>
      </c>
      <c r="E694" s="167" t="s">
        <v>2065</v>
      </c>
      <c r="F694" s="167" t="s">
        <v>2067</v>
      </c>
      <c r="G694" s="167">
        <v>0.41326288391897198</v>
      </c>
      <c r="H694" s="167">
        <v>0.24165200994098501</v>
      </c>
    </row>
    <row r="695" spans="2:8" x14ac:dyDescent="0.2">
      <c r="B695" s="167" t="s">
        <v>111</v>
      </c>
      <c r="C695" s="167" t="s">
        <v>1028</v>
      </c>
      <c r="D695" s="167" t="s">
        <v>515</v>
      </c>
      <c r="E695" s="167" t="s">
        <v>1878</v>
      </c>
      <c r="F695" s="167" t="s">
        <v>2067</v>
      </c>
      <c r="G695" s="167">
        <v>0.67003886493731502</v>
      </c>
      <c r="H695" s="167">
        <v>0.87198574221375402</v>
      </c>
    </row>
    <row r="696" spans="2:8" x14ac:dyDescent="0.2">
      <c r="B696" s="167" t="s">
        <v>114</v>
      </c>
      <c r="C696" s="167" t="s">
        <v>1028</v>
      </c>
      <c r="D696" s="167" t="s">
        <v>2062</v>
      </c>
      <c r="E696" s="167" t="s">
        <v>497</v>
      </c>
      <c r="F696" s="167" t="s">
        <v>2063</v>
      </c>
      <c r="G696" s="167">
        <v>7.0529501191852001E-2</v>
      </c>
      <c r="H696" s="167">
        <v>8.8527072053075306E-2</v>
      </c>
    </row>
    <row r="697" spans="2:8" x14ac:dyDescent="0.2">
      <c r="B697" s="167" t="s">
        <v>114</v>
      </c>
      <c r="C697" s="167" t="s">
        <v>1028</v>
      </c>
      <c r="D697" s="167" t="s">
        <v>2062</v>
      </c>
      <c r="E697" s="167" t="s">
        <v>2064</v>
      </c>
      <c r="F697" s="167" t="s">
        <v>2063</v>
      </c>
      <c r="G697" s="167">
        <v>0.99998583536881702</v>
      </c>
      <c r="H697" s="167">
        <v>0.99997595947541495</v>
      </c>
    </row>
    <row r="698" spans="2:8" x14ac:dyDescent="0.2">
      <c r="B698" s="167" t="s">
        <v>114</v>
      </c>
      <c r="C698" s="167" t="s">
        <v>1028</v>
      </c>
      <c r="D698" s="167" t="s">
        <v>2062</v>
      </c>
      <c r="E698" s="167" t="s">
        <v>505</v>
      </c>
      <c r="F698" s="167" t="s">
        <v>2063</v>
      </c>
      <c r="G698" s="167">
        <v>1</v>
      </c>
      <c r="H698" s="167">
        <v>1</v>
      </c>
    </row>
    <row r="699" spans="2:8" x14ac:dyDescent="0.2">
      <c r="B699" s="167" t="s">
        <v>114</v>
      </c>
      <c r="C699" s="167" t="s">
        <v>1028</v>
      </c>
      <c r="D699" s="167" t="s">
        <v>2062</v>
      </c>
      <c r="E699" s="167" t="s">
        <v>2065</v>
      </c>
      <c r="F699" s="167" t="s">
        <v>2063</v>
      </c>
      <c r="G699" s="167">
        <v>0.76467079752851097</v>
      </c>
      <c r="H699" s="167">
        <v>0.69078060757194304</v>
      </c>
    </row>
    <row r="700" spans="2:8" x14ac:dyDescent="0.2">
      <c r="B700" s="167" t="s">
        <v>114</v>
      </c>
      <c r="C700" s="167" t="s">
        <v>1028</v>
      </c>
      <c r="D700" s="167" t="s">
        <v>2062</v>
      </c>
      <c r="E700" s="167" t="s">
        <v>1878</v>
      </c>
      <c r="F700" s="167" t="s">
        <v>2063</v>
      </c>
      <c r="G700" s="167">
        <v>1</v>
      </c>
      <c r="H700" s="167">
        <v>1</v>
      </c>
    </row>
    <row r="701" spans="2:8" x14ac:dyDescent="0.2">
      <c r="B701" s="167" t="s">
        <v>114</v>
      </c>
      <c r="C701" s="167" t="s">
        <v>1028</v>
      </c>
      <c r="D701" s="167" t="s">
        <v>2062</v>
      </c>
      <c r="E701" s="167" t="s">
        <v>497</v>
      </c>
      <c r="F701" s="167" t="s">
        <v>2066</v>
      </c>
      <c r="G701" s="167">
        <v>7.0529501191852001E-2</v>
      </c>
      <c r="H701" s="167">
        <v>8.8527072053075195E-2</v>
      </c>
    </row>
    <row r="702" spans="2:8" x14ac:dyDescent="0.2">
      <c r="B702" s="167" t="s">
        <v>114</v>
      </c>
      <c r="C702" s="167" t="s">
        <v>1028</v>
      </c>
      <c r="D702" s="167" t="s">
        <v>2062</v>
      </c>
      <c r="E702" s="167" t="s">
        <v>2064</v>
      </c>
      <c r="F702" s="167" t="s">
        <v>2066</v>
      </c>
      <c r="G702" s="167">
        <v>0.99998583536881702</v>
      </c>
      <c r="H702" s="167">
        <v>0.99997595947541495</v>
      </c>
    </row>
    <row r="703" spans="2:8" x14ac:dyDescent="0.2">
      <c r="B703" s="167" t="s">
        <v>114</v>
      </c>
      <c r="C703" s="167" t="s">
        <v>1028</v>
      </c>
      <c r="D703" s="167" t="s">
        <v>2062</v>
      </c>
      <c r="E703" s="167" t="s">
        <v>505</v>
      </c>
      <c r="F703" s="167" t="s">
        <v>2066</v>
      </c>
      <c r="G703" s="167">
        <v>1</v>
      </c>
      <c r="H703" s="167">
        <v>1</v>
      </c>
    </row>
    <row r="704" spans="2:8" x14ac:dyDescent="0.2">
      <c r="B704" s="167" t="s">
        <v>114</v>
      </c>
      <c r="C704" s="167" t="s">
        <v>1028</v>
      </c>
      <c r="D704" s="167" t="s">
        <v>2062</v>
      </c>
      <c r="E704" s="167" t="s">
        <v>2065</v>
      </c>
      <c r="F704" s="167" t="s">
        <v>2066</v>
      </c>
      <c r="G704" s="167">
        <v>0.76467079752851097</v>
      </c>
      <c r="H704" s="167">
        <v>0.69078060757194304</v>
      </c>
    </row>
    <row r="705" spans="2:8" x14ac:dyDescent="0.2">
      <c r="B705" s="167" t="s">
        <v>114</v>
      </c>
      <c r="C705" s="167" t="s">
        <v>1028</v>
      </c>
      <c r="D705" s="167" t="s">
        <v>2062</v>
      </c>
      <c r="E705" s="167" t="s">
        <v>1878</v>
      </c>
      <c r="F705" s="167" t="s">
        <v>2066</v>
      </c>
      <c r="G705" s="167">
        <v>1</v>
      </c>
      <c r="H705" s="167">
        <v>1</v>
      </c>
    </row>
    <row r="706" spans="2:8" x14ac:dyDescent="0.2">
      <c r="B706" s="167" t="s">
        <v>114</v>
      </c>
      <c r="C706" s="167" t="s">
        <v>1028</v>
      </c>
      <c r="D706" s="167" t="s">
        <v>515</v>
      </c>
      <c r="E706" s="167" t="s">
        <v>497</v>
      </c>
      <c r="F706" s="167" t="s">
        <v>2067</v>
      </c>
      <c r="G706" s="167">
        <v>1.01753773760473E-2</v>
      </c>
      <c r="H706" s="167">
        <v>5.8711053561177704E-3</v>
      </c>
    </row>
    <row r="707" spans="2:8" x14ac:dyDescent="0.2">
      <c r="B707" s="167" t="s">
        <v>114</v>
      </c>
      <c r="C707" s="167" t="s">
        <v>1028</v>
      </c>
      <c r="D707" s="167" t="s">
        <v>515</v>
      </c>
      <c r="E707" s="167" t="s">
        <v>2064</v>
      </c>
      <c r="F707" s="167" t="s">
        <v>2067</v>
      </c>
      <c r="G707" s="167">
        <v>0.999993006655988</v>
      </c>
      <c r="H707" s="167">
        <v>0.99999584793021101</v>
      </c>
    </row>
    <row r="708" spans="2:8" x14ac:dyDescent="0.2">
      <c r="B708" s="167" t="s">
        <v>114</v>
      </c>
      <c r="C708" s="167" t="s">
        <v>1028</v>
      </c>
      <c r="D708" s="167" t="s">
        <v>515</v>
      </c>
      <c r="E708" s="167" t="s">
        <v>505</v>
      </c>
      <c r="F708" s="167" t="s">
        <v>2067</v>
      </c>
      <c r="G708" s="167">
        <v>1</v>
      </c>
      <c r="H708" s="167">
        <v>1</v>
      </c>
    </row>
    <row r="709" spans="2:8" x14ac:dyDescent="0.2">
      <c r="B709" s="167" t="s">
        <v>114</v>
      </c>
      <c r="C709" s="167" t="s">
        <v>1028</v>
      </c>
      <c r="D709" s="167" t="s">
        <v>515</v>
      </c>
      <c r="E709" s="167" t="s">
        <v>2065</v>
      </c>
      <c r="F709" s="167" t="s">
        <v>2067</v>
      </c>
      <c r="G709" s="167">
        <v>0.71614543518576901</v>
      </c>
      <c r="H709" s="167">
        <v>0.47451458964002502</v>
      </c>
    </row>
    <row r="710" spans="2:8" x14ac:dyDescent="0.2">
      <c r="B710" s="167" t="s">
        <v>114</v>
      </c>
      <c r="C710" s="167" t="s">
        <v>1028</v>
      </c>
      <c r="D710" s="167" t="s">
        <v>515</v>
      </c>
      <c r="E710" s="167" t="s">
        <v>1878</v>
      </c>
      <c r="F710" s="167" t="s">
        <v>2067</v>
      </c>
      <c r="G710" s="167">
        <v>0.82626365737702101</v>
      </c>
      <c r="H710" s="167">
        <v>0.93136135660138897</v>
      </c>
    </row>
    <row r="711" spans="2:8" x14ac:dyDescent="0.2">
      <c r="B711" s="167" t="s">
        <v>117</v>
      </c>
      <c r="C711" s="167" t="s">
        <v>1028</v>
      </c>
      <c r="D711" s="167" t="s">
        <v>2062</v>
      </c>
      <c r="E711" s="167" t="s">
        <v>497</v>
      </c>
      <c r="F711" s="167" t="s">
        <v>2063</v>
      </c>
      <c r="G711" s="167">
        <v>6.12905621467075E-2</v>
      </c>
      <c r="H711" s="167">
        <v>5.8332045409002803E-2</v>
      </c>
    </row>
    <row r="712" spans="2:8" x14ac:dyDescent="0.2">
      <c r="B712" s="167" t="s">
        <v>117</v>
      </c>
      <c r="C712" s="167" t="s">
        <v>1028</v>
      </c>
      <c r="D712" s="167" t="s">
        <v>2062</v>
      </c>
      <c r="E712" s="167" t="s">
        <v>2064</v>
      </c>
      <c r="F712" s="167" t="s">
        <v>2063</v>
      </c>
      <c r="G712" s="167">
        <v>0.99977443419261403</v>
      </c>
      <c r="H712" s="167">
        <v>0.999489454016529</v>
      </c>
    </row>
    <row r="713" spans="2:8" x14ac:dyDescent="0.2">
      <c r="B713" s="167" t="s">
        <v>117</v>
      </c>
      <c r="C713" s="167" t="s">
        <v>1028</v>
      </c>
      <c r="D713" s="167" t="s">
        <v>2062</v>
      </c>
      <c r="E713" s="167" t="s">
        <v>505</v>
      </c>
      <c r="F713" s="167" t="s">
        <v>2063</v>
      </c>
      <c r="G713" s="167">
        <v>1</v>
      </c>
      <c r="H713" s="167">
        <v>1</v>
      </c>
    </row>
    <row r="714" spans="2:8" x14ac:dyDescent="0.2">
      <c r="B714" s="167" t="s">
        <v>117</v>
      </c>
      <c r="C714" s="167" t="s">
        <v>1028</v>
      </c>
      <c r="D714" s="167" t="s">
        <v>2062</v>
      </c>
      <c r="E714" s="167" t="s">
        <v>2065</v>
      </c>
      <c r="F714" s="167" t="s">
        <v>2063</v>
      </c>
      <c r="G714" s="167">
        <v>0.67863934637717105</v>
      </c>
      <c r="H714" s="167">
        <v>0.54631712371889196</v>
      </c>
    </row>
    <row r="715" spans="2:8" x14ac:dyDescent="0.2">
      <c r="B715" s="167" t="s">
        <v>117</v>
      </c>
      <c r="C715" s="167" t="s">
        <v>1028</v>
      </c>
      <c r="D715" s="167" t="s">
        <v>2062</v>
      </c>
      <c r="E715" s="167" t="s">
        <v>1878</v>
      </c>
      <c r="F715" s="167" t="s">
        <v>2063</v>
      </c>
      <c r="G715" s="167">
        <v>1</v>
      </c>
      <c r="H715" s="167">
        <v>1</v>
      </c>
    </row>
    <row r="716" spans="2:8" x14ac:dyDescent="0.2">
      <c r="B716" s="167" t="s">
        <v>117</v>
      </c>
      <c r="C716" s="167" t="s">
        <v>1028</v>
      </c>
      <c r="D716" s="167" t="s">
        <v>2062</v>
      </c>
      <c r="E716" s="167" t="s">
        <v>497</v>
      </c>
      <c r="F716" s="167" t="s">
        <v>2066</v>
      </c>
      <c r="G716" s="167">
        <v>6.12905621467075E-2</v>
      </c>
      <c r="H716" s="167">
        <v>5.8332045409002803E-2</v>
      </c>
    </row>
    <row r="717" spans="2:8" x14ac:dyDescent="0.2">
      <c r="B717" s="167" t="s">
        <v>117</v>
      </c>
      <c r="C717" s="167" t="s">
        <v>1028</v>
      </c>
      <c r="D717" s="167" t="s">
        <v>2062</v>
      </c>
      <c r="E717" s="167" t="s">
        <v>2064</v>
      </c>
      <c r="F717" s="167" t="s">
        <v>2066</v>
      </c>
      <c r="G717" s="167">
        <v>0.99977443419261403</v>
      </c>
      <c r="H717" s="167">
        <v>0.999489454016529</v>
      </c>
    </row>
    <row r="718" spans="2:8" x14ac:dyDescent="0.2">
      <c r="B718" s="167" t="s">
        <v>117</v>
      </c>
      <c r="C718" s="167" t="s">
        <v>1028</v>
      </c>
      <c r="D718" s="167" t="s">
        <v>2062</v>
      </c>
      <c r="E718" s="167" t="s">
        <v>505</v>
      </c>
      <c r="F718" s="167" t="s">
        <v>2066</v>
      </c>
      <c r="G718" s="167">
        <v>1</v>
      </c>
      <c r="H718" s="167">
        <v>1</v>
      </c>
    </row>
    <row r="719" spans="2:8" x14ac:dyDescent="0.2">
      <c r="B719" s="167" t="s">
        <v>117</v>
      </c>
      <c r="C719" s="167" t="s">
        <v>1028</v>
      </c>
      <c r="D719" s="167" t="s">
        <v>2062</v>
      </c>
      <c r="E719" s="167" t="s">
        <v>2065</v>
      </c>
      <c r="F719" s="167" t="s">
        <v>2066</v>
      </c>
      <c r="G719" s="167">
        <v>0.67863934637717105</v>
      </c>
      <c r="H719" s="167">
        <v>0.54631712371889196</v>
      </c>
    </row>
    <row r="720" spans="2:8" x14ac:dyDescent="0.2">
      <c r="B720" s="167" t="s">
        <v>117</v>
      </c>
      <c r="C720" s="167" t="s">
        <v>1028</v>
      </c>
      <c r="D720" s="167" t="s">
        <v>2062</v>
      </c>
      <c r="E720" s="167" t="s">
        <v>1878</v>
      </c>
      <c r="F720" s="167" t="s">
        <v>2066</v>
      </c>
      <c r="G720" s="167">
        <v>1</v>
      </c>
      <c r="H720" s="167">
        <v>1</v>
      </c>
    </row>
    <row r="721" spans="2:8" x14ac:dyDescent="0.2">
      <c r="B721" s="167" t="s">
        <v>117</v>
      </c>
      <c r="C721" s="167" t="s">
        <v>1028</v>
      </c>
      <c r="D721" s="167" t="s">
        <v>515</v>
      </c>
      <c r="E721" s="167" t="s">
        <v>497</v>
      </c>
      <c r="F721" s="167" t="s">
        <v>2067</v>
      </c>
      <c r="G721" s="167">
        <v>9.5763521609786208E-3</v>
      </c>
      <c r="H721" s="167">
        <v>9.7452764087643997E-3</v>
      </c>
    </row>
    <row r="722" spans="2:8" x14ac:dyDescent="0.2">
      <c r="B722" s="167" t="s">
        <v>117</v>
      </c>
      <c r="C722" s="167" t="s">
        <v>1028</v>
      </c>
      <c r="D722" s="167" t="s">
        <v>515</v>
      </c>
      <c r="E722" s="167" t="s">
        <v>2064</v>
      </c>
      <c r="F722" s="167" t="s">
        <v>2067</v>
      </c>
      <c r="G722" s="167">
        <v>0.99965980964152101</v>
      </c>
      <c r="H722" s="167">
        <v>0.999926695514612</v>
      </c>
    </row>
    <row r="723" spans="2:8" x14ac:dyDescent="0.2">
      <c r="B723" s="167" t="s">
        <v>117</v>
      </c>
      <c r="C723" s="167" t="s">
        <v>1028</v>
      </c>
      <c r="D723" s="167" t="s">
        <v>515</v>
      </c>
      <c r="E723" s="167" t="s">
        <v>505</v>
      </c>
      <c r="F723" s="167" t="s">
        <v>2067</v>
      </c>
      <c r="G723" s="167">
        <v>1</v>
      </c>
      <c r="H723" s="167">
        <v>1</v>
      </c>
    </row>
    <row r="724" spans="2:8" x14ac:dyDescent="0.2">
      <c r="B724" s="167" t="s">
        <v>117</v>
      </c>
      <c r="C724" s="167" t="s">
        <v>1028</v>
      </c>
      <c r="D724" s="167" t="s">
        <v>515</v>
      </c>
      <c r="E724" s="167" t="s">
        <v>2065</v>
      </c>
      <c r="F724" s="167" t="s">
        <v>2067</v>
      </c>
      <c r="G724" s="167">
        <v>0.52331473559280495</v>
      </c>
      <c r="H724" s="167">
        <v>0.318193458086101</v>
      </c>
    </row>
    <row r="725" spans="2:8" x14ac:dyDescent="0.2">
      <c r="B725" s="167" t="s">
        <v>117</v>
      </c>
      <c r="C725" s="167" t="s">
        <v>1028</v>
      </c>
      <c r="D725" s="167" t="s">
        <v>515</v>
      </c>
      <c r="E725" s="167" t="s">
        <v>1878</v>
      </c>
      <c r="F725" s="167" t="s">
        <v>2067</v>
      </c>
      <c r="G725" s="167">
        <v>0.71315905249087896</v>
      </c>
      <c r="H725" s="167">
        <v>0.81391054116053296</v>
      </c>
    </row>
    <row r="726" spans="2:8" x14ac:dyDescent="0.2">
      <c r="B726" s="167" t="s">
        <v>119</v>
      </c>
      <c r="C726" s="167" t="s">
        <v>1028</v>
      </c>
      <c r="D726" s="167" t="s">
        <v>2062</v>
      </c>
      <c r="E726" s="167" t="s">
        <v>497</v>
      </c>
      <c r="F726" s="167" t="s">
        <v>2063</v>
      </c>
      <c r="G726" s="167">
        <v>3.9928074099821402E-2</v>
      </c>
      <c r="H726" s="167">
        <v>5.64516098561961E-2</v>
      </c>
    </row>
    <row r="727" spans="2:8" x14ac:dyDescent="0.2">
      <c r="B727" s="167" t="s">
        <v>119</v>
      </c>
      <c r="C727" s="167" t="s">
        <v>1028</v>
      </c>
      <c r="D727" s="167" t="s">
        <v>2062</v>
      </c>
      <c r="E727" s="167" t="s">
        <v>2064</v>
      </c>
      <c r="F727" s="167" t="s">
        <v>2063</v>
      </c>
      <c r="G727" s="167">
        <v>0.99997869759476898</v>
      </c>
      <c r="H727" s="167">
        <v>0.99994420015076801</v>
      </c>
    </row>
    <row r="728" spans="2:8" x14ac:dyDescent="0.2">
      <c r="B728" s="167" t="s">
        <v>119</v>
      </c>
      <c r="C728" s="167" t="s">
        <v>1028</v>
      </c>
      <c r="D728" s="167" t="s">
        <v>2062</v>
      </c>
      <c r="E728" s="167" t="s">
        <v>505</v>
      </c>
      <c r="F728" s="167" t="s">
        <v>2063</v>
      </c>
      <c r="G728" s="167">
        <v>1</v>
      </c>
      <c r="H728" s="167">
        <v>1</v>
      </c>
    </row>
    <row r="729" spans="2:8" x14ac:dyDescent="0.2">
      <c r="B729" s="167" t="s">
        <v>119</v>
      </c>
      <c r="C729" s="167" t="s">
        <v>1028</v>
      </c>
      <c r="D729" s="167" t="s">
        <v>2062</v>
      </c>
      <c r="E729" s="167" t="s">
        <v>2065</v>
      </c>
      <c r="F729" s="167" t="s">
        <v>2063</v>
      </c>
      <c r="G729" s="167">
        <v>0.33072106076096403</v>
      </c>
      <c r="H729" s="167">
        <v>0.23450772972764999</v>
      </c>
    </row>
    <row r="730" spans="2:8" x14ac:dyDescent="0.2">
      <c r="B730" s="167" t="s">
        <v>119</v>
      </c>
      <c r="C730" s="167" t="s">
        <v>1028</v>
      </c>
      <c r="D730" s="167" t="s">
        <v>2062</v>
      </c>
      <c r="E730" s="167" t="s">
        <v>1878</v>
      </c>
      <c r="F730" s="167" t="s">
        <v>2063</v>
      </c>
      <c r="G730" s="167">
        <v>1</v>
      </c>
      <c r="H730" s="167">
        <v>1</v>
      </c>
    </row>
    <row r="731" spans="2:8" x14ac:dyDescent="0.2">
      <c r="B731" s="167" t="s">
        <v>119</v>
      </c>
      <c r="C731" s="167" t="s">
        <v>1028</v>
      </c>
      <c r="D731" s="167" t="s">
        <v>2062</v>
      </c>
      <c r="E731" s="167" t="s">
        <v>497</v>
      </c>
      <c r="F731" s="167" t="s">
        <v>2066</v>
      </c>
      <c r="G731" s="167">
        <v>3.9928074099821402E-2</v>
      </c>
      <c r="H731" s="167">
        <v>5.6451609856196003E-2</v>
      </c>
    </row>
    <row r="732" spans="2:8" x14ac:dyDescent="0.2">
      <c r="B732" s="167" t="s">
        <v>119</v>
      </c>
      <c r="C732" s="167" t="s">
        <v>1028</v>
      </c>
      <c r="D732" s="167" t="s">
        <v>2062</v>
      </c>
      <c r="E732" s="167" t="s">
        <v>2064</v>
      </c>
      <c r="F732" s="167" t="s">
        <v>2066</v>
      </c>
      <c r="G732" s="167">
        <v>0.99997869759476898</v>
      </c>
      <c r="H732" s="167">
        <v>0.99994420015076801</v>
      </c>
    </row>
    <row r="733" spans="2:8" x14ac:dyDescent="0.2">
      <c r="B733" s="167" t="s">
        <v>119</v>
      </c>
      <c r="C733" s="167" t="s">
        <v>1028</v>
      </c>
      <c r="D733" s="167" t="s">
        <v>2062</v>
      </c>
      <c r="E733" s="167" t="s">
        <v>505</v>
      </c>
      <c r="F733" s="167" t="s">
        <v>2066</v>
      </c>
      <c r="G733" s="167">
        <v>1</v>
      </c>
      <c r="H733" s="167">
        <v>1</v>
      </c>
    </row>
    <row r="734" spans="2:8" x14ac:dyDescent="0.2">
      <c r="B734" s="167" t="s">
        <v>119</v>
      </c>
      <c r="C734" s="167" t="s">
        <v>1028</v>
      </c>
      <c r="D734" s="167" t="s">
        <v>2062</v>
      </c>
      <c r="E734" s="167" t="s">
        <v>2065</v>
      </c>
      <c r="F734" s="167" t="s">
        <v>2066</v>
      </c>
      <c r="G734" s="167">
        <v>0.33072106076096403</v>
      </c>
      <c r="H734" s="167">
        <v>0.23450772972764999</v>
      </c>
    </row>
    <row r="735" spans="2:8" x14ac:dyDescent="0.2">
      <c r="B735" s="167" t="s">
        <v>119</v>
      </c>
      <c r="C735" s="167" t="s">
        <v>1028</v>
      </c>
      <c r="D735" s="167" t="s">
        <v>2062</v>
      </c>
      <c r="E735" s="167" t="s">
        <v>1878</v>
      </c>
      <c r="F735" s="167" t="s">
        <v>2066</v>
      </c>
      <c r="G735" s="167">
        <v>1</v>
      </c>
      <c r="H735" s="167">
        <v>1</v>
      </c>
    </row>
    <row r="736" spans="2:8" x14ac:dyDescent="0.2">
      <c r="B736" s="167" t="s">
        <v>119</v>
      </c>
      <c r="C736" s="167" t="s">
        <v>1028</v>
      </c>
      <c r="D736" s="167" t="s">
        <v>515</v>
      </c>
      <c r="E736" s="167" t="s">
        <v>497</v>
      </c>
      <c r="F736" s="167" t="s">
        <v>2067</v>
      </c>
      <c r="G736" s="167">
        <v>5.2877248337691802E-3</v>
      </c>
      <c r="H736" s="167">
        <v>6.6528759041264004E-3</v>
      </c>
    </row>
    <row r="737" spans="2:8" x14ac:dyDescent="0.2">
      <c r="B737" s="167" t="s">
        <v>119</v>
      </c>
      <c r="C737" s="167" t="s">
        <v>1028</v>
      </c>
      <c r="D737" s="167" t="s">
        <v>515</v>
      </c>
      <c r="E737" s="167" t="s">
        <v>2064</v>
      </c>
      <c r="F737" s="167" t="s">
        <v>2067</v>
      </c>
      <c r="G737" s="167">
        <v>0.99815931734450003</v>
      </c>
      <c r="H737" s="167">
        <v>0.99888145072749301</v>
      </c>
    </row>
    <row r="738" spans="2:8" x14ac:dyDescent="0.2">
      <c r="B738" s="167" t="s">
        <v>119</v>
      </c>
      <c r="C738" s="167" t="s">
        <v>1028</v>
      </c>
      <c r="D738" s="167" t="s">
        <v>515</v>
      </c>
      <c r="E738" s="167" t="s">
        <v>505</v>
      </c>
      <c r="F738" s="167" t="s">
        <v>2067</v>
      </c>
      <c r="G738" s="167">
        <v>1</v>
      </c>
      <c r="H738" s="167">
        <v>1</v>
      </c>
    </row>
    <row r="739" spans="2:8" x14ac:dyDescent="0.2">
      <c r="B739" s="167" t="s">
        <v>119</v>
      </c>
      <c r="C739" s="167" t="s">
        <v>1028</v>
      </c>
      <c r="D739" s="167" t="s">
        <v>515</v>
      </c>
      <c r="E739" s="167" t="s">
        <v>2065</v>
      </c>
      <c r="F739" s="167" t="s">
        <v>2067</v>
      </c>
      <c r="G739" s="167">
        <v>0.32574339998625401</v>
      </c>
      <c r="H739" s="167">
        <v>0.19447587135202099</v>
      </c>
    </row>
    <row r="740" spans="2:8" x14ac:dyDescent="0.2">
      <c r="B740" s="167" t="s">
        <v>119</v>
      </c>
      <c r="C740" s="167" t="s">
        <v>1028</v>
      </c>
      <c r="D740" s="167" t="s">
        <v>515</v>
      </c>
      <c r="E740" s="167" t="s">
        <v>1878</v>
      </c>
      <c r="F740" s="167" t="s">
        <v>2067</v>
      </c>
      <c r="G740" s="167">
        <v>0.56345012474015399</v>
      </c>
      <c r="H740" s="167">
        <v>0.78910016648495596</v>
      </c>
    </row>
    <row r="741" spans="2:8" x14ac:dyDescent="0.2">
      <c r="B741" s="167" t="s">
        <v>122</v>
      </c>
      <c r="C741" s="167" t="s">
        <v>1028</v>
      </c>
      <c r="D741" s="167" t="s">
        <v>2062</v>
      </c>
      <c r="E741" s="167" t="s">
        <v>497</v>
      </c>
      <c r="F741" s="167" t="s">
        <v>2063</v>
      </c>
      <c r="G741" s="167">
        <v>7.2867046504788202E-2</v>
      </c>
      <c r="H741" s="167">
        <v>0.110547893288221</v>
      </c>
    </row>
    <row r="742" spans="2:8" x14ac:dyDescent="0.2">
      <c r="B742" s="167" t="s">
        <v>122</v>
      </c>
      <c r="C742" s="167" t="s">
        <v>1028</v>
      </c>
      <c r="D742" s="167" t="s">
        <v>2062</v>
      </c>
      <c r="E742" s="167" t="s">
        <v>2064</v>
      </c>
      <c r="F742" s="167" t="s">
        <v>2063</v>
      </c>
      <c r="G742" s="167">
        <v>0.99995251012859099</v>
      </c>
      <c r="H742" s="167">
        <v>0.99993958758191903</v>
      </c>
    </row>
    <row r="743" spans="2:8" x14ac:dyDescent="0.2">
      <c r="B743" s="167" t="s">
        <v>122</v>
      </c>
      <c r="C743" s="167" t="s">
        <v>1028</v>
      </c>
      <c r="D743" s="167" t="s">
        <v>2062</v>
      </c>
      <c r="E743" s="167" t="s">
        <v>505</v>
      </c>
      <c r="F743" s="167" t="s">
        <v>2063</v>
      </c>
      <c r="G743" s="167">
        <v>1</v>
      </c>
      <c r="H743" s="167">
        <v>1</v>
      </c>
    </row>
    <row r="744" spans="2:8" x14ac:dyDescent="0.2">
      <c r="B744" s="167" t="s">
        <v>122</v>
      </c>
      <c r="C744" s="167" t="s">
        <v>1028</v>
      </c>
      <c r="D744" s="167" t="s">
        <v>2062</v>
      </c>
      <c r="E744" s="167" t="s">
        <v>2065</v>
      </c>
      <c r="F744" s="167" t="s">
        <v>2063</v>
      </c>
      <c r="G744" s="167">
        <v>0.73713830493639099</v>
      </c>
      <c r="H744" s="167">
        <v>0.77177349744172397</v>
      </c>
    </row>
    <row r="745" spans="2:8" x14ac:dyDescent="0.2">
      <c r="B745" s="167" t="s">
        <v>122</v>
      </c>
      <c r="C745" s="167" t="s">
        <v>1028</v>
      </c>
      <c r="D745" s="167" t="s">
        <v>2062</v>
      </c>
      <c r="E745" s="167" t="s">
        <v>1878</v>
      </c>
      <c r="F745" s="167" t="s">
        <v>2063</v>
      </c>
      <c r="G745" s="167">
        <v>1</v>
      </c>
      <c r="H745" s="167">
        <v>1</v>
      </c>
    </row>
    <row r="746" spans="2:8" x14ac:dyDescent="0.2">
      <c r="B746" s="167" t="s">
        <v>122</v>
      </c>
      <c r="C746" s="167" t="s">
        <v>1028</v>
      </c>
      <c r="D746" s="167" t="s">
        <v>2062</v>
      </c>
      <c r="E746" s="167" t="s">
        <v>497</v>
      </c>
      <c r="F746" s="167" t="s">
        <v>2066</v>
      </c>
      <c r="G746" s="167">
        <v>7.2867046504788202E-2</v>
      </c>
      <c r="H746" s="167">
        <v>0.110547893288221</v>
      </c>
    </row>
    <row r="747" spans="2:8" x14ac:dyDescent="0.2">
      <c r="B747" s="167" t="s">
        <v>122</v>
      </c>
      <c r="C747" s="167" t="s">
        <v>1028</v>
      </c>
      <c r="D747" s="167" t="s">
        <v>2062</v>
      </c>
      <c r="E747" s="167" t="s">
        <v>2064</v>
      </c>
      <c r="F747" s="167" t="s">
        <v>2066</v>
      </c>
      <c r="G747" s="167">
        <v>0.99995251012859099</v>
      </c>
      <c r="H747" s="167">
        <v>0.99993958758191903</v>
      </c>
    </row>
    <row r="748" spans="2:8" x14ac:dyDescent="0.2">
      <c r="B748" s="167" t="s">
        <v>122</v>
      </c>
      <c r="C748" s="167" t="s">
        <v>1028</v>
      </c>
      <c r="D748" s="167" t="s">
        <v>2062</v>
      </c>
      <c r="E748" s="167" t="s">
        <v>505</v>
      </c>
      <c r="F748" s="167" t="s">
        <v>2066</v>
      </c>
      <c r="G748" s="167">
        <v>1</v>
      </c>
      <c r="H748" s="167">
        <v>1</v>
      </c>
    </row>
    <row r="749" spans="2:8" x14ac:dyDescent="0.2">
      <c r="B749" s="167" t="s">
        <v>122</v>
      </c>
      <c r="C749" s="167" t="s">
        <v>1028</v>
      </c>
      <c r="D749" s="167" t="s">
        <v>2062</v>
      </c>
      <c r="E749" s="167" t="s">
        <v>2065</v>
      </c>
      <c r="F749" s="167" t="s">
        <v>2066</v>
      </c>
      <c r="G749" s="167">
        <v>0.73713830493639099</v>
      </c>
      <c r="H749" s="167">
        <v>0.77177349744172397</v>
      </c>
    </row>
    <row r="750" spans="2:8" x14ac:dyDescent="0.2">
      <c r="B750" s="167" t="s">
        <v>122</v>
      </c>
      <c r="C750" s="167" t="s">
        <v>1028</v>
      </c>
      <c r="D750" s="167" t="s">
        <v>2062</v>
      </c>
      <c r="E750" s="167" t="s">
        <v>1878</v>
      </c>
      <c r="F750" s="167" t="s">
        <v>2066</v>
      </c>
      <c r="G750" s="167">
        <v>1</v>
      </c>
      <c r="H750" s="167">
        <v>1</v>
      </c>
    </row>
    <row r="751" spans="2:8" x14ac:dyDescent="0.2">
      <c r="B751" s="167" t="s">
        <v>122</v>
      </c>
      <c r="C751" s="167" t="s">
        <v>1028</v>
      </c>
      <c r="D751" s="167" t="s">
        <v>515</v>
      </c>
      <c r="E751" s="167" t="s">
        <v>497</v>
      </c>
      <c r="F751" s="167" t="s">
        <v>2067</v>
      </c>
      <c r="G751" s="167">
        <v>6.3623505397353399E-3</v>
      </c>
      <c r="H751" s="167">
        <v>5.2525921743287497E-3</v>
      </c>
    </row>
    <row r="752" spans="2:8" x14ac:dyDescent="0.2">
      <c r="B752" s="167" t="s">
        <v>122</v>
      </c>
      <c r="C752" s="167" t="s">
        <v>1028</v>
      </c>
      <c r="D752" s="167" t="s">
        <v>515</v>
      </c>
      <c r="E752" s="167" t="s">
        <v>2064</v>
      </c>
      <c r="F752" s="167" t="s">
        <v>2067</v>
      </c>
      <c r="G752" s="167">
        <v>0.99997800896967903</v>
      </c>
      <c r="H752" s="167">
        <v>0.99998573226514098</v>
      </c>
    </row>
    <row r="753" spans="2:8" x14ac:dyDescent="0.2">
      <c r="B753" s="167" t="s">
        <v>122</v>
      </c>
      <c r="C753" s="167" t="s">
        <v>1028</v>
      </c>
      <c r="D753" s="167" t="s">
        <v>515</v>
      </c>
      <c r="E753" s="167" t="s">
        <v>505</v>
      </c>
      <c r="F753" s="167" t="s">
        <v>2067</v>
      </c>
      <c r="G753" s="167">
        <v>1</v>
      </c>
      <c r="H753" s="167">
        <v>1</v>
      </c>
    </row>
    <row r="754" spans="2:8" x14ac:dyDescent="0.2">
      <c r="B754" s="167" t="s">
        <v>122</v>
      </c>
      <c r="C754" s="167" t="s">
        <v>1028</v>
      </c>
      <c r="D754" s="167" t="s">
        <v>515</v>
      </c>
      <c r="E754" s="167" t="s">
        <v>2065</v>
      </c>
      <c r="F754" s="167" t="s">
        <v>2067</v>
      </c>
      <c r="G754" s="167">
        <v>0.51270413880620103</v>
      </c>
      <c r="H754" s="167">
        <v>0.33478249238325197</v>
      </c>
    </row>
    <row r="755" spans="2:8" x14ac:dyDescent="0.2">
      <c r="B755" s="167" t="s">
        <v>122</v>
      </c>
      <c r="C755" s="167" t="s">
        <v>1028</v>
      </c>
      <c r="D755" s="167" t="s">
        <v>515</v>
      </c>
      <c r="E755" s="167" t="s">
        <v>1878</v>
      </c>
      <c r="F755" s="167" t="s">
        <v>2067</v>
      </c>
      <c r="G755" s="167">
        <v>0.74345858905029805</v>
      </c>
      <c r="H755" s="167">
        <v>0.86424107415689799</v>
      </c>
    </row>
    <row r="756" spans="2:8" x14ac:dyDescent="0.2">
      <c r="B756" s="167" t="s">
        <v>125</v>
      </c>
      <c r="C756" s="167" t="s">
        <v>1028</v>
      </c>
      <c r="D756" s="167" t="s">
        <v>2062</v>
      </c>
      <c r="E756" s="167" t="s">
        <v>497</v>
      </c>
      <c r="F756" s="167" t="s">
        <v>2063</v>
      </c>
      <c r="G756" s="167">
        <v>6.3242894126874297E-2</v>
      </c>
      <c r="H756" s="167">
        <v>0.169197027346743</v>
      </c>
    </row>
    <row r="757" spans="2:8" x14ac:dyDescent="0.2">
      <c r="B757" s="167" t="s">
        <v>125</v>
      </c>
      <c r="C757" s="167" t="s">
        <v>1028</v>
      </c>
      <c r="D757" s="167" t="s">
        <v>2062</v>
      </c>
      <c r="E757" s="167" t="s">
        <v>2064</v>
      </c>
      <c r="F757" s="167" t="s">
        <v>2063</v>
      </c>
      <c r="G757" s="167">
        <v>0.99999999999136302</v>
      </c>
      <c r="H757" s="167">
        <v>0.99999999999587896</v>
      </c>
    </row>
    <row r="758" spans="2:8" x14ac:dyDescent="0.2">
      <c r="B758" s="167" t="s">
        <v>125</v>
      </c>
      <c r="C758" s="167" t="s">
        <v>1028</v>
      </c>
      <c r="D758" s="167" t="s">
        <v>2062</v>
      </c>
      <c r="E758" s="167" t="s">
        <v>505</v>
      </c>
      <c r="F758" s="167" t="s">
        <v>2063</v>
      </c>
      <c r="G758" s="167">
        <v>1</v>
      </c>
      <c r="H758" s="167">
        <v>1</v>
      </c>
    </row>
    <row r="759" spans="2:8" x14ac:dyDescent="0.2">
      <c r="B759" s="167" t="s">
        <v>125</v>
      </c>
      <c r="C759" s="167" t="s">
        <v>1028</v>
      </c>
      <c r="D759" s="167" t="s">
        <v>2062</v>
      </c>
      <c r="E759" s="167" t="s">
        <v>2065</v>
      </c>
      <c r="F759" s="167" t="s">
        <v>2063</v>
      </c>
      <c r="G759" s="167">
        <v>0.80149130353730702</v>
      </c>
      <c r="H759" s="167">
        <v>0.86662145809756796</v>
      </c>
    </row>
    <row r="760" spans="2:8" x14ac:dyDescent="0.2">
      <c r="B760" s="167" t="s">
        <v>125</v>
      </c>
      <c r="C760" s="167" t="s">
        <v>1028</v>
      </c>
      <c r="D760" s="167" t="s">
        <v>2062</v>
      </c>
      <c r="E760" s="167" t="s">
        <v>1878</v>
      </c>
      <c r="F760" s="167" t="s">
        <v>2063</v>
      </c>
      <c r="G760" s="167">
        <v>1</v>
      </c>
      <c r="H760" s="167">
        <v>1</v>
      </c>
    </row>
    <row r="761" spans="2:8" x14ac:dyDescent="0.2">
      <c r="B761" s="167" t="s">
        <v>125</v>
      </c>
      <c r="C761" s="167" t="s">
        <v>1028</v>
      </c>
      <c r="D761" s="167" t="s">
        <v>2062</v>
      </c>
      <c r="E761" s="167" t="s">
        <v>497</v>
      </c>
      <c r="F761" s="167" t="s">
        <v>2066</v>
      </c>
      <c r="G761" s="167">
        <v>6.3242894126874297E-2</v>
      </c>
      <c r="H761" s="167">
        <v>0.169197027346743</v>
      </c>
    </row>
    <row r="762" spans="2:8" x14ac:dyDescent="0.2">
      <c r="B762" s="167" t="s">
        <v>125</v>
      </c>
      <c r="C762" s="167" t="s">
        <v>1028</v>
      </c>
      <c r="D762" s="167" t="s">
        <v>2062</v>
      </c>
      <c r="E762" s="167" t="s">
        <v>2064</v>
      </c>
      <c r="F762" s="167" t="s">
        <v>2066</v>
      </c>
      <c r="G762" s="167">
        <v>0.99999999999136302</v>
      </c>
      <c r="H762" s="167">
        <v>0.99999999999587896</v>
      </c>
    </row>
    <row r="763" spans="2:8" x14ac:dyDescent="0.2">
      <c r="B763" s="167" t="s">
        <v>125</v>
      </c>
      <c r="C763" s="167" t="s">
        <v>1028</v>
      </c>
      <c r="D763" s="167" t="s">
        <v>2062</v>
      </c>
      <c r="E763" s="167" t="s">
        <v>505</v>
      </c>
      <c r="F763" s="167" t="s">
        <v>2066</v>
      </c>
      <c r="G763" s="167">
        <v>1</v>
      </c>
      <c r="H763" s="167">
        <v>1</v>
      </c>
    </row>
    <row r="764" spans="2:8" x14ac:dyDescent="0.2">
      <c r="B764" s="167" t="s">
        <v>125</v>
      </c>
      <c r="C764" s="167" t="s">
        <v>1028</v>
      </c>
      <c r="D764" s="167" t="s">
        <v>2062</v>
      </c>
      <c r="E764" s="167" t="s">
        <v>2065</v>
      </c>
      <c r="F764" s="167" t="s">
        <v>2066</v>
      </c>
      <c r="G764" s="167">
        <v>0.80149130353730702</v>
      </c>
      <c r="H764" s="167">
        <v>0.86662145809756796</v>
      </c>
    </row>
    <row r="765" spans="2:8" x14ac:dyDescent="0.2">
      <c r="B765" s="167" t="s">
        <v>125</v>
      </c>
      <c r="C765" s="167" t="s">
        <v>1028</v>
      </c>
      <c r="D765" s="167" t="s">
        <v>2062</v>
      </c>
      <c r="E765" s="167" t="s">
        <v>1878</v>
      </c>
      <c r="F765" s="167" t="s">
        <v>2066</v>
      </c>
      <c r="G765" s="167">
        <v>1</v>
      </c>
      <c r="H765" s="167">
        <v>1</v>
      </c>
    </row>
    <row r="766" spans="2:8" x14ac:dyDescent="0.2">
      <c r="B766" s="167" t="s">
        <v>125</v>
      </c>
      <c r="C766" s="167" t="s">
        <v>1028</v>
      </c>
      <c r="D766" s="167" t="s">
        <v>515</v>
      </c>
      <c r="E766" s="167" t="s">
        <v>497</v>
      </c>
      <c r="F766" s="167" t="s">
        <v>2067</v>
      </c>
      <c r="G766" s="167">
        <v>4.14610941456218E-3</v>
      </c>
      <c r="H766" s="167">
        <v>1.6806082520998101E-3</v>
      </c>
    </row>
    <row r="767" spans="2:8" x14ac:dyDescent="0.2">
      <c r="B767" s="167" t="s">
        <v>125</v>
      </c>
      <c r="C767" s="167" t="s">
        <v>1028</v>
      </c>
      <c r="D767" s="167" t="s">
        <v>515</v>
      </c>
      <c r="E767" s="167" t="s">
        <v>2064</v>
      </c>
      <c r="F767" s="167" t="s">
        <v>2067</v>
      </c>
      <c r="G767" s="167">
        <v>0.99989333328668795</v>
      </c>
      <c r="H767" s="167">
        <v>0.99972259708198397</v>
      </c>
    </row>
    <row r="768" spans="2:8" x14ac:dyDescent="0.2">
      <c r="B768" s="167" t="s">
        <v>125</v>
      </c>
      <c r="C768" s="167" t="s">
        <v>1028</v>
      </c>
      <c r="D768" s="167" t="s">
        <v>515</v>
      </c>
      <c r="E768" s="167" t="s">
        <v>505</v>
      </c>
      <c r="F768" s="167" t="s">
        <v>2067</v>
      </c>
      <c r="G768" s="167">
        <v>1</v>
      </c>
      <c r="H768" s="167">
        <v>1</v>
      </c>
    </row>
    <row r="769" spans="2:8" x14ac:dyDescent="0.2">
      <c r="B769" s="167" t="s">
        <v>125</v>
      </c>
      <c r="C769" s="167" t="s">
        <v>1028</v>
      </c>
      <c r="D769" s="167" t="s">
        <v>515</v>
      </c>
      <c r="E769" s="167" t="s">
        <v>2065</v>
      </c>
      <c r="F769" s="167" t="s">
        <v>2067</v>
      </c>
      <c r="G769" s="167">
        <v>0.83616624507048298</v>
      </c>
      <c r="H769" s="167">
        <v>0.59847591678929601</v>
      </c>
    </row>
    <row r="770" spans="2:8" x14ac:dyDescent="0.2">
      <c r="B770" s="167" t="s">
        <v>125</v>
      </c>
      <c r="C770" s="167" t="s">
        <v>1028</v>
      </c>
      <c r="D770" s="167" t="s">
        <v>515</v>
      </c>
      <c r="E770" s="167" t="s">
        <v>1878</v>
      </c>
      <c r="F770" s="167" t="s">
        <v>2067</v>
      </c>
      <c r="G770" s="167">
        <v>0.89095893645593804</v>
      </c>
      <c r="H770" s="167">
        <v>0.95945265474506602</v>
      </c>
    </row>
    <row r="771" spans="2:8" x14ac:dyDescent="0.2">
      <c r="B771" s="167" t="s">
        <v>128</v>
      </c>
      <c r="C771" s="167" t="s">
        <v>1028</v>
      </c>
      <c r="D771" s="167" t="s">
        <v>2062</v>
      </c>
      <c r="E771" s="167" t="s">
        <v>497</v>
      </c>
      <c r="F771" s="167" t="s">
        <v>2063</v>
      </c>
      <c r="G771" s="167">
        <v>0.10557834499697299</v>
      </c>
      <c r="H771" s="167">
        <v>8.9854755925643404E-2</v>
      </c>
    </row>
    <row r="772" spans="2:8" x14ac:dyDescent="0.2">
      <c r="B772" s="167" t="s">
        <v>128</v>
      </c>
      <c r="C772" s="167" t="s">
        <v>1028</v>
      </c>
      <c r="D772" s="167" t="s">
        <v>2062</v>
      </c>
      <c r="E772" s="167" t="s">
        <v>2064</v>
      </c>
      <c r="F772" s="167" t="s">
        <v>2063</v>
      </c>
      <c r="G772" s="167">
        <v>0.99986485556581095</v>
      </c>
      <c r="H772" s="167">
        <v>0.99976842454317205</v>
      </c>
    </row>
    <row r="773" spans="2:8" x14ac:dyDescent="0.2">
      <c r="B773" s="167" t="s">
        <v>128</v>
      </c>
      <c r="C773" s="167" t="s">
        <v>1028</v>
      </c>
      <c r="D773" s="167" t="s">
        <v>2062</v>
      </c>
      <c r="E773" s="167" t="s">
        <v>505</v>
      </c>
      <c r="F773" s="167" t="s">
        <v>2063</v>
      </c>
      <c r="G773" s="167">
        <v>1</v>
      </c>
      <c r="H773" s="167">
        <v>1</v>
      </c>
    </row>
    <row r="774" spans="2:8" x14ac:dyDescent="0.2">
      <c r="B774" s="167" t="s">
        <v>128</v>
      </c>
      <c r="C774" s="167" t="s">
        <v>1028</v>
      </c>
      <c r="D774" s="167" t="s">
        <v>2062</v>
      </c>
      <c r="E774" s="167" t="s">
        <v>2065</v>
      </c>
      <c r="F774" s="167" t="s">
        <v>2063</v>
      </c>
      <c r="G774" s="167">
        <v>0.76907474364081196</v>
      </c>
      <c r="H774" s="167">
        <v>0.69154941795671199</v>
      </c>
    </row>
    <row r="775" spans="2:8" x14ac:dyDescent="0.2">
      <c r="B775" s="167" t="s">
        <v>128</v>
      </c>
      <c r="C775" s="167" t="s">
        <v>1028</v>
      </c>
      <c r="D775" s="167" t="s">
        <v>2062</v>
      </c>
      <c r="E775" s="167" t="s">
        <v>1878</v>
      </c>
      <c r="F775" s="167" t="s">
        <v>2063</v>
      </c>
      <c r="G775" s="167">
        <v>1</v>
      </c>
      <c r="H775" s="167">
        <v>1</v>
      </c>
    </row>
    <row r="776" spans="2:8" x14ac:dyDescent="0.2">
      <c r="B776" s="167" t="s">
        <v>128</v>
      </c>
      <c r="C776" s="167" t="s">
        <v>1028</v>
      </c>
      <c r="D776" s="167" t="s">
        <v>2062</v>
      </c>
      <c r="E776" s="167" t="s">
        <v>497</v>
      </c>
      <c r="F776" s="167" t="s">
        <v>2066</v>
      </c>
      <c r="G776" s="167">
        <v>0.105578344996972</v>
      </c>
      <c r="H776" s="167">
        <v>8.9854755925643404E-2</v>
      </c>
    </row>
    <row r="777" spans="2:8" x14ac:dyDescent="0.2">
      <c r="B777" s="167" t="s">
        <v>128</v>
      </c>
      <c r="C777" s="167" t="s">
        <v>1028</v>
      </c>
      <c r="D777" s="167" t="s">
        <v>2062</v>
      </c>
      <c r="E777" s="167" t="s">
        <v>2064</v>
      </c>
      <c r="F777" s="167" t="s">
        <v>2066</v>
      </c>
      <c r="G777" s="167">
        <v>0.99986485556581095</v>
      </c>
      <c r="H777" s="167">
        <v>0.99976842454317205</v>
      </c>
    </row>
    <row r="778" spans="2:8" x14ac:dyDescent="0.2">
      <c r="B778" s="167" t="s">
        <v>128</v>
      </c>
      <c r="C778" s="167" t="s">
        <v>1028</v>
      </c>
      <c r="D778" s="167" t="s">
        <v>2062</v>
      </c>
      <c r="E778" s="167" t="s">
        <v>505</v>
      </c>
      <c r="F778" s="167" t="s">
        <v>2066</v>
      </c>
      <c r="G778" s="167">
        <v>1</v>
      </c>
      <c r="H778" s="167">
        <v>1</v>
      </c>
    </row>
    <row r="779" spans="2:8" x14ac:dyDescent="0.2">
      <c r="B779" s="167" t="s">
        <v>128</v>
      </c>
      <c r="C779" s="167" t="s">
        <v>1028</v>
      </c>
      <c r="D779" s="167" t="s">
        <v>2062</v>
      </c>
      <c r="E779" s="167" t="s">
        <v>2065</v>
      </c>
      <c r="F779" s="167" t="s">
        <v>2066</v>
      </c>
      <c r="G779" s="167">
        <v>0.76907474364081196</v>
      </c>
      <c r="H779" s="167">
        <v>0.69154941795671199</v>
      </c>
    </row>
    <row r="780" spans="2:8" x14ac:dyDescent="0.2">
      <c r="B780" s="167" t="s">
        <v>128</v>
      </c>
      <c r="C780" s="167" t="s">
        <v>1028</v>
      </c>
      <c r="D780" s="167" t="s">
        <v>2062</v>
      </c>
      <c r="E780" s="167" t="s">
        <v>1878</v>
      </c>
      <c r="F780" s="167" t="s">
        <v>2066</v>
      </c>
      <c r="G780" s="167">
        <v>1</v>
      </c>
      <c r="H780" s="167">
        <v>1</v>
      </c>
    </row>
    <row r="781" spans="2:8" x14ac:dyDescent="0.2">
      <c r="B781" s="167" t="s">
        <v>128</v>
      </c>
      <c r="C781" s="167" t="s">
        <v>1028</v>
      </c>
      <c r="D781" s="167" t="s">
        <v>515</v>
      </c>
      <c r="E781" s="167" t="s">
        <v>497</v>
      </c>
      <c r="F781" s="167" t="s">
        <v>2067</v>
      </c>
      <c r="G781" s="167">
        <v>1.07095676075334E-2</v>
      </c>
      <c r="H781" s="167">
        <v>9.0689024796579004E-3</v>
      </c>
    </row>
    <row r="782" spans="2:8" x14ac:dyDescent="0.2">
      <c r="B782" s="167" t="s">
        <v>128</v>
      </c>
      <c r="C782" s="167" t="s">
        <v>1028</v>
      </c>
      <c r="D782" s="167" t="s">
        <v>515</v>
      </c>
      <c r="E782" s="167" t="s">
        <v>2064</v>
      </c>
      <c r="F782" s="167" t="s">
        <v>2067</v>
      </c>
      <c r="G782" s="167">
        <v>0.99956587890619197</v>
      </c>
      <c r="H782" s="167">
        <v>0.99991885879086095</v>
      </c>
    </row>
    <row r="783" spans="2:8" x14ac:dyDescent="0.2">
      <c r="B783" s="167" t="s">
        <v>128</v>
      </c>
      <c r="C783" s="167" t="s">
        <v>1028</v>
      </c>
      <c r="D783" s="167" t="s">
        <v>515</v>
      </c>
      <c r="E783" s="167" t="s">
        <v>505</v>
      </c>
      <c r="F783" s="167" t="s">
        <v>2067</v>
      </c>
      <c r="G783" s="167">
        <v>1</v>
      </c>
      <c r="H783" s="167">
        <v>1</v>
      </c>
    </row>
    <row r="784" spans="2:8" x14ac:dyDescent="0.2">
      <c r="B784" s="167" t="s">
        <v>128</v>
      </c>
      <c r="C784" s="167" t="s">
        <v>1028</v>
      </c>
      <c r="D784" s="167" t="s">
        <v>515</v>
      </c>
      <c r="E784" s="167" t="s">
        <v>2065</v>
      </c>
      <c r="F784" s="167" t="s">
        <v>2067</v>
      </c>
      <c r="G784" s="167">
        <v>0.54873449839397703</v>
      </c>
      <c r="H784" s="167">
        <v>0.33296346078393502</v>
      </c>
    </row>
    <row r="785" spans="2:8" x14ac:dyDescent="0.2">
      <c r="B785" s="167" t="s">
        <v>128</v>
      </c>
      <c r="C785" s="167" t="s">
        <v>1028</v>
      </c>
      <c r="D785" s="167" t="s">
        <v>515</v>
      </c>
      <c r="E785" s="167" t="s">
        <v>1878</v>
      </c>
      <c r="F785" s="167" t="s">
        <v>2067</v>
      </c>
      <c r="G785" s="167">
        <v>0.77970444135415395</v>
      </c>
      <c r="H785" s="167">
        <v>0.92329808471027797</v>
      </c>
    </row>
    <row r="786" spans="2:8" x14ac:dyDescent="0.2">
      <c r="B786" s="167" t="s">
        <v>131</v>
      </c>
      <c r="C786" s="167" t="s">
        <v>1028</v>
      </c>
      <c r="D786" s="167" t="s">
        <v>2062</v>
      </c>
      <c r="E786" s="167" t="s">
        <v>497</v>
      </c>
      <c r="F786" s="167" t="s">
        <v>2063</v>
      </c>
      <c r="G786" s="167">
        <v>9.2118658710418203E-2</v>
      </c>
      <c r="H786" s="167">
        <v>0.18876428077796201</v>
      </c>
    </row>
    <row r="787" spans="2:8" x14ac:dyDescent="0.2">
      <c r="B787" s="167" t="s">
        <v>131</v>
      </c>
      <c r="C787" s="167" t="s">
        <v>1028</v>
      </c>
      <c r="D787" s="167" t="s">
        <v>2062</v>
      </c>
      <c r="E787" s="167" t="s">
        <v>2064</v>
      </c>
      <c r="F787" s="167" t="s">
        <v>2063</v>
      </c>
      <c r="G787" s="167">
        <v>0.99999412891006501</v>
      </c>
      <c r="H787" s="167">
        <v>0.99999547961366697</v>
      </c>
    </row>
    <row r="788" spans="2:8" x14ac:dyDescent="0.2">
      <c r="B788" s="167" t="s">
        <v>131</v>
      </c>
      <c r="C788" s="167" t="s">
        <v>1028</v>
      </c>
      <c r="D788" s="167" t="s">
        <v>2062</v>
      </c>
      <c r="E788" s="167" t="s">
        <v>505</v>
      </c>
      <c r="F788" s="167" t="s">
        <v>2063</v>
      </c>
      <c r="G788" s="167">
        <v>1</v>
      </c>
      <c r="H788" s="167">
        <v>1</v>
      </c>
    </row>
    <row r="789" spans="2:8" x14ac:dyDescent="0.2">
      <c r="B789" s="167" t="s">
        <v>131</v>
      </c>
      <c r="C789" s="167" t="s">
        <v>1028</v>
      </c>
      <c r="D789" s="167" t="s">
        <v>2062</v>
      </c>
      <c r="E789" s="167" t="s">
        <v>2065</v>
      </c>
      <c r="F789" s="167" t="s">
        <v>2063</v>
      </c>
      <c r="G789" s="167">
        <v>0.65384950887637305</v>
      </c>
      <c r="H789" s="167">
        <v>0.71421133761004596</v>
      </c>
    </row>
    <row r="790" spans="2:8" x14ac:dyDescent="0.2">
      <c r="B790" s="167" t="s">
        <v>131</v>
      </c>
      <c r="C790" s="167" t="s">
        <v>1028</v>
      </c>
      <c r="D790" s="167" t="s">
        <v>2062</v>
      </c>
      <c r="E790" s="167" t="s">
        <v>1878</v>
      </c>
      <c r="F790" s="167" t="s">
        <v>2063</v>
      </c>
      <c r="G790" s="167">
        <v>1</v>
      </c>
      <c r="H790" s="167">
        <v>1</v>
      </c>
    </row>
    <row r="791" spans="2:8" x14ac:dyDescent="0.2">
      <c r="B791" s="167" t="s">
        <v>131</v>
      </c>
      <c r="C791" s="167" t="s">
        <v>1028</v>
      </c>
      <c r="D791" s="167" t="s">
        <v>2062</v>
      </c>
      <c r="E791" s="167" t="s">
        <v>497</v>
      </c>
      <c r="F791" s="167" t="s">
        <v>2066</v>
      </c>
      <c r="G791" s="167">
        <v>9.2118658710418203E-2</v>
      </c>
      <c r="H791" s="167">
        <v>0.18876428077796201</v>
      </c>
    </row>
    <row r="792" spans="2:8" x14ac:dyDescent="0.2">
      <c r="B792" s="167" t="s">
        <v>131</v>
      </c>
      <c r="C792" s="167" t="s">
        <v>1028</v>
      </c>
      <c r="D792" s="167" t="s">
        <v>2062</v>
      </c>
      <c r="E792" s="167" t="s">
        <v>2064</v>
      </c>
      <c r="F792" s="167" t="s">
        <v>2066</v>
      </c>
      <c r="G792" s="167">
        <v>0.99999412891006501</v>
      </c>
      <c r="H792" s="167">
        <v>0.99999547961366697</v>
      </c>
    </row>
    <row r="793" spans="2:8" x14ac:dyDescent="0.2">
      <c r="B793" s="167" t="s">
        <v>131</v>
      </c>
      <c r="C793" s="167" t="s">
        <v>1028</v>
      </c>
      <c r="D793" s="167" t="s">
        <v>2062</v>
      </c>
      <c r="E793" s="167" t="s">
        <v>505</v>
      </c>
      <c r="F793" s="167" t="s">
        <v>2066</v>
      </c>
      <c r="G793" s="167">
        <v>1</v>
      </c>
      <c r="H793" s="167">
        <v>1</v>
      </c>
    </row>
    <row r="794" spans="2:8" x14ac:dyDescent="0.2">
      <c r="B794" s="167" t="s">
        <v>131</v>
      </c>
      <c r="C794" s="167" t="s">
        <v>1028</v>
      </c>
      <c r="D794" s="167" t="s">
        <v>2062</v>
      </c>
      <c r="E794" s="167" t="s">
        <v>2065</v>
      </c>
      <c r="F794" s="167" t="s">
        <v>2066</v>
      </c>
      <c r="G794" s="167">
        <v>0.65384950887637305</v>
      </c>
      <c r="H794" s="167">
        <v>0.71421133761004596</v>
      </c>
    </row>
    <row r="795" spans="2:8" x14ac:dyDescent="0.2">
      <c r="B795" s="167" t="s">
        <v>131</v>
      </c>
      <c r="C795" s="167" t="s">
        <v>1028</v>
      </c>
      <c r="D795" s="167" t="s">
        <v>2062</v>
      </c>
      <c r="E795" s="167" t="s">
        <v>1878</v>
      </c>
      <c r="F795" s="167" t="s">
        <v>2066</v>
      </c>
      <c r="G795" s="167">
        <v>1</v>
      </c>
      <c r="H795" s="167">
        <v>1</v>
      </c>
    </row>
    <row r="796" spans="2:8" x14ac:dyDescent="0.2">
      <c r="B796" s="167" t="s">
        <v>131</v>
      </c>
      <c r="C796" s="167" t="s">
        <v>1028</v>
      </c>
      <c r="D796" s="167" t="s">
        <v>515</v>
      </c>
      <c r="E796" s="167" t="s">
        <v>497</v>
      </c>
      <c r="F796" s="167" t="s">
        <v>2067</v>
      </c>
      <c r="G796" s="167">
        <v>4.8769951102650401E-2</v>
      </c>
      <c r="H796" s="167">
        <v>3.27025352273283E-2</v>
      </c>
    </row>
    <row r="797" spans="2:8" x14ac:dyDescent="0.2">
      <c r="B797" s="167" t="s">
        <v>131</v>
      </c>
      <c r="C797" s="167" t="s">
        <v>1028</v>
      </c>
      <c r="D797" s="167" t="s">
        <v>515</v>
      </c>
      <c r="E797" s="167" t="s">
        <v>2064</v>
      </c>
      <c r="F797" s="167" t="s">
        <v>2067</v>
      </c>
      <c r="G797" s="167">
        <v>1</v>
      </c>
      <c r="H797" s="167">
        <v>1</v>
      </c>
    </row>
    <row r="798" spans="2:8" x14ac:dyDescent="0.2">
      <c r="B798" s="167" t="s">
        <v>131</v>
      </c>
      <c r="C798" s="167" t="s">
        <v>1028</v>
      </c>
      <c r="D798" s="167" t="s">
        <v>515</v>
      </c>
      <c r="E798" s="167" t="s">
        <v>505</v>
      </c>
      <c r="F798" s="167" t="s">
        <v>2067</v>
      </c>
      <c r="G798" s="167">
        <v>1</v>
      </c>
      <c r="H798" s="167">
        <v>1</v>
      </c>
    </row>
    <row r="799" spans="2:8" x14ac:dyDescent="0.2">
      <c r="B799" s="167" t="s">
        <v>131</v>
      </c>
      <c r="C799" s="167" t="s">
        <v>1028</v>
      </c>
      <c r="D799" s="167" t="s">
        <v>515</v>
      </c>
      <c r="E799" s="167" t="s">
        <v>2065</v>
      </c>
      <c r="F799" s="167" t="s">
        <v>2067</v>
      </c>
      <c r="G799" s="167">
        <v>0.48244650274328499</v>
      </c>
      <c r="H799" s="167">
        <v>0.27095756450990499</v>
      </c>
    </row>
    <row r="800" spans="2:8" x14ac:dyDescent="0.2">
      <c r="B800" s="167" t="s">
        <v>131</v>
      </c>
      <c r="C800" s="167" t="s">
        <v>1028</v>
      </c>
      <c r="D800" s="167" t="s">
        <v>515</v>
      </c>
      <c r="E800" s="167" t="s">
        <v>1878</v>
      </c>
      <c r="F800" s="167" t="s">
        <v>2067</v>
      </c>
      <c r="G800" s="167">
        <v>0.68574060910900203</v>
      </c>
      <c r="H800" s="167">
        <v>0.84099823665232298</v>
      </c>
    </row>
    <row r="801" spans="2:8" x14ac:dyDescent="0.2">
      <c r="B801" s="167" t="s">
        <v>133</v>
      </c>
      <c r="C801" s="167" t="s">
        <v>1028</v>
      </c>
      <c r="D801" s="167" t="s">
        <v>2062</v>
      </c>
      <c r="E801" s="167" t="s">
        <v>497</v>
      </c>
      <c r="F801" s="167" t="s">
        <v>2063</v>
      </c>
      <c r="G801" s="167">
        <v>0.103000358336649</v>
      </c>
      <c r="H801" s="167">
        <v>8.57797855447162E-2</v>
      </c>
    </row>
    <row r="802" spans="2:8" x14ac:dyDescent="0.2">
      <c r="B802" s="167" t="s">
        <v>133</v>
      </c>
      <c r="C802" s="167" t="s">
        <v>1028</v>
      </c>
      <c r="D802" s="167" t="s">
        <v>2062</v>
      </c>
      <c r="E802" s="167" t="s">
        <v>2064</v>
      </c>
      <c r="F802" s="167" t="s">
        <v>2063</v>
      </c>
      <c r="G802" s="167">
        <v>0.99985305427192195</v>
      </c>
      <c r="H802" s="167">
        <v>0.99974372066670303</v>
      </c>
    </row>
    <row r="803" spans="2:8" x14ac:dyDescent="0.2">
      <c r="B803" s="167" t="s">
        <v>133</v>
      </c>
      <c r="C803" s="167" t="s">
        <v>1028</v>
      </c>
      <c r="D803" s="167" t="s">
        <v>2062</v>
      </c>
      <c r="E803" s="167" t="s">
        <v>505</v>
      </c>
      <c r="F803" s="167" t="s">
        <v>2063</v>
      </c>
      <c r="G803" s="167">
        <v>1</v>
      </c>
      <c r="H803" s="167">
        <v>1</v>
      </c>
    </row>
    <row r="804" spans="2:8" x14ac:dyDescent="0.2">
      <c r="B804" s="167" t="s">
        <v>133</v>
      </c>
      <c r="C804" s="167" t="s">
        <v>1028</v>
      </c>
      <c r="D804" s="167" t="s">
        <v>2062</v>
      </c>
      <c r="E804" s="167" t="s">
        <v>2065</v>
      </c>
      <c r="F804" s="167" t="s">
        <v>2063</v>
      </c>
      <c r="G804" s="167">
        <v>0.75351379550976305</v>
      </c>
      <c r="H804" s="167">
        <v>0.66646787533473695</v>
      </c>
    </row>
    <row r="805" spans="2:8" x14ac:dyDescent="0.2">
      <c r="B805" s="167" t="s">
        <v>133</v>
      </c>
      <c r="C805" s="167" t="s">
        <v>1028</v>
      </c>
      <c r="D805" s="167" t="s">
        <v>2062</v>
      </c>
      <c r="E805" s="167" t="s">
        <v>1878</v>
      </c>
      <c r="F805" s="167" t="s">
        <v>2063</v>
      </c>
      <c r="G805" s="167">
        <v>1</v>
      </c>
      <c r="H805" s="167">
        <v>1</v>
      </c>
    </row>
    <row r="806" spans="2:8" x14ac:dyDescent="0.2">
      <c r="B806" s="167" t="s">
        <v>133</v>
      </c>
      <c r="C806" s="167" t="s">
        <v>1028</v>
      </c>
      <c r="D806" s="167" t="s">
        <v>2062</v>
      </c>
      <c r="E806" s="167" t="s">
        <v>497</v>
      </c>
      <c r="F806" s="167" t="s">
        <v>2066</v>
      </c>
      <c r="G806" s="167">
        <v>0.103000358336649</v>
      </c>
      <c r="H806" s="167">
        <v>8.5779785544716103E-2</v>
      </c>
    </row>
    <row r="807" spans="2:8" x14ac:dyDescent="0.2">
      <c r="B807" s="167" t="s">
        <v>133</v>
      </c>
      <c r="C807" s="167" t="s">
        <v>1028</v>
      </c>
      <c r="D807" s="167" t="s">
        <v>2062</v>
      </c>
      <c r="E807" s="167" t="s">
        <v>2064</v>
      </c>
      <c r="F807" s="167" t="s">
        <v>2066</v>
      </c>
      <c r="G807" s="167">
        <v>0.99985305427192195</v>
      </c>
      <c r="H807" s="167">
        <v>0.99974372066670303</v>
      </c>
    </row>
    <row r="808" spans="2:8" x14ac:dyDescent="0.2">
      <c r="B808" s="167" t="s">
        <v>133</v>
      </c>
      <c r="C808" s="167" t="s">
        <v>1028</v>
      </c>
      <c r="D808" s="167" t="s">
        <v>2062</v>
      </c>
      <c r="E808" s="167" t="s">
        <v>505</v>
      </c>
      <c r="F808" s="167" t="s">
        <v>2066</v>
      </c>
      <c r="G808" s="167">
        <v>1</v>
      </c>
      <c r="H808" s="167">
        <v>1</v>
      </c>
    </row>
    <row r="809" spans="2:8" x14ac:dyDescent="0.2">
      <c r="B809" s="167" t="s">
        <v>133</v>
      </c>
      <c r="C809" s="167" t="s">
        <v>1028</v>
      </c>
      <c r="D809" s="167" t="s">
        <v>2062</v>
      </c>
      <c r="E809" s="167" t="s">
        <v>2065</v>
      </c>
      <c r="F809" s="167" t="s">
        <v>2066</v>
      </c>
      <c r="G809" s="167">
        <v>0.75351379550976305</v>
      </c>
      <c r="H809" s="167">
        <v>0.66646787533473695</v>
      </c>
    </row>
    <row r="810" spans="2:8" x14ac:dyDescent="0.2">
      <c r="B810" s="167" t="s">
        <v>133</v>
      </c>
      <c r="C810" s="167" t="s">
        <v>1028</v>
      </c>
      <c r="D810" s="167" t="s">
        <v>2062</v>
      </c>
      <c r="E810" s="167" t="s">
        <v>1878</v>
      </c>
      <c r="F810" s="167" t="s">
        <v>2066</v>
      </c>
      <c r="G810" s="167">
        <v>1</v>
      </c>
      <c r="H810" s="167">
        <v>1</v>
      </c>
    </row>
    <row r="811" spans="2:8" x14ac:dyDescent="0.2">
      <c r="B811" s="167" t="s">
        <v>133</v>
      </c>
      <c r="C811" s="167" t="s">
        <v>1028</v>
      </c>
      <c r="D811" s="167" t="s">
        <v>515</v>
      </c>
      <c r="E811" s="167" t="s">
        <v>497</v>
      </c>
      <c r="F811" s="167" t="s">
        <v>2067</v>
      </c>
      <c r="G811" s="167">
        <v>1.04920211693495E-2</v>
      </c>
      <c r="H811" s="167">
        <v>7.5461367353932803E-3</v>
      </c>
    </row>
    <row r="812" spans="2:8" x14ac:dyDescent="0.2">
      <c r="B812" s="167" t="s">
        <v>133</v>
      </c>
      <c r="C812" s="167" t="s">
        <v>1028</v>
      </c>
      <c r="D812" s="167" t="s">
        <v>515</v>
      </c>
      <c r="E812" s="167" t="s">
        <v>2064</v>
      </c>
      <c r="F812" s="167" t="s">
        <v>2067</v>
      </c>
      <c r="G812" s="167">
        <v>0.99981739437476502</v>
      </c>
      <c r="H812" s="167">
        <v>0.999977745715521</v>
      </c>
    </row>
    <row r="813" spans="2:8" x14ac:dyDescent="0.2">
      <c r="B813" s="167" t="s">
        <v>133</v>
      </c>
      <c r="C813" s="167" t="s">
        <v>1028</v>
      </c>
      <c r="D813" s="167" t="s">
        <v>515</v>
      </c>
      <c r="E813" s="167" t="s">
        <v>505</v>
      </c>
      <c r="F813" s="167" t="s">
        <v>2067</v>
      </c>
      <c r="G813" s="167">
        <v>1</v>
      </c>
      <c r="H813" s="167">
        <v>1</v>
      </c>
    </row>
    <row r="814" spans="2:8" x14ac:dyDescent="0.2">
      <c r="B814" s="167" t="s">
        <v>133</v>
      </c>
      <c r="C814" s="167" t="s">
        <v>1028</v>
      </c>
      <c r="D814" s="167" t="s">
        <v>515</v>
      </c>
      <c r="E814" s="167" t="s">
        <v>2065</v>
      </c>
      <c r="F814" s="167" t="s">
        <v>2067</v>
      </c>
      <c r="G814" s="167">
        <v>0.55581948355411004</v>
      </c>
      <c r="H814" s="167">
        <v>0.34036144412227598</v>
      </c>
    </row>
    <row r="815" spans="2:8" x14ac:dyDescent="0.2">
      <c r="B815" s="167" t="s">
        <v>133</v>
      </c>
      <c r="C815" s="167" t="s">
        <v>1028</v>
      </c>
      <c r="D815" s="167" t="s">
        <v>515</v>
      </c>
      <c r="E815" s="167" t="s">
        <v>1878</v>
      </c>
      <c r="F815" s="167" t="s">
        <v>2067</v>
      </c>
      <c r="G815" s="167">
        <v>0.78452055048490599</v>
      </c>
      <c r="H815" s="167">
        <v>0.92336292463456604</v>
      </c>
    </row>
    <row r="816" spans="2:8" x14ac:dyDescent="0.2">
      <c r="B816" s="167" t="s">
        <v>134</v>
      </c>
      <c r="C816" s="167" t="s">
        <v>1028</v>
      </c>
      <c r="D816" s="167" t="s">
        <v>2062</v>
      </c>
      <c r="E816" s="167" t="s">
        <v>497</v>
      </c>
      <c r="F816" s="167" t="s">
        <v>2063</v>
      </c>
      <c r="G816" s="167">
        <v>8.2271099395700195E-2</v>
      </c>
      <c r="H816" s="167">
        <v>9.6950574759865807E-2</v>
      </c>
    </row>
    <row r="817" spans="2:8" x14ac:dyDescent="0.2">
      <c r="B817" s="167" t="s">
        <v>134</v>
      </c>
      <c r="C817" s="167" t="s">
        <v>1028</v>
      </c>
      <c r="D817" s="167" t="s">
        <v>2062</v>
      </c>
      <c r="E817" s="167" t="s">
        <v>2064</v>
      </c>
      <c r="F817" s="167" t="s">
        <v>2063</v>
      </c>
      <c r="G817" s="167">
        <v>0.99999989556440605</v>
      </c>
      <c r="H817" s="167">
        <v>0.99999986834810695</v>
      </c>
    </row>
    <row r="818" spans="2:8" x14ac:dyDescent="0.2">
      <c r="B818" s="167" t="s">
        <v>134</v>
      </c>
      <c r="C818" s="167" t="s">
        <v>1028</v>
      </c>
      <c r="D818" s="167" t="s">
        <v>2062</v>
      </c>
      <c r="E818" s="167" t="s">
        <v>505</v>
      </c>
      <c r="F818" s="167" t="s">
        <v>2063</v>
      </c>
      <c r="G818" s="167">
        <v>1</v>
      </c>
      <c r="H818" s="167">
        <v>1</v>
      </c>
    </row>
    <row r="819" spans="2:8" x14ac:dyDescent="0.2">
      <c r="B819" s="167" t="s">
        <v>134</v>
      </c>
      <c r="C819" s="167" t="s">
        <v>1028</v>
      </c>
      <c r="D819" s="167" t="s">
        <v>2062</v>
      </c>
      <c r="E819" s="167" t="s">
        <v>2065</v>
      </c>
      <c r="F819" s="167" t="s">
        <v>2063</v>
      </c>
      <c r="G819" s="167">
        <v>0.80783046420912796</v>
      </c>
      <c r="H819" s="167">
        <v>0.74029757286850995</v>
      </c>
    </row>
    <row r="820" spans="2:8" x14ac:dyDescent="0.2">
      <c r="B820" s="167" t="s">
        <v>134</v>
      </c>
      <c r="C820" s="167" t="s">
        <v>1028</v>
      </c>
      <c r="D820" s="167" t="s">
        <v>2062</v>
      </c>
      <c r="E820" s="167" t="s">
        <v>1878</v>
      </c>
      <c r="F820" s="167" t="s">
        <v>2063</v>
      </c>
      <c r="G820" s="167">
        <v>1</v>
      </c>
      <c r="H820" s="167">
        <v>1</v>
      </c>
    </row>
    <row r="821" spans="2:8" x14ac:dyDescent="0.2">
      <c r="B821" s="167" t="s">
        <v>134</v>
      </c>
      <c r="C821" s="167" t="s">
        <v>1028</v>
      </c>
      <c r="D821" s="167" t="s">
        <v>2062</v>
      </c>
      <c r="E821" s="167" t="s">
        <v>497</v>
      </c>
      <c r="F821" s="167" t="s">
        <v>2066</v>
      </c>
      <c r="G821" s="167">
        <v>8.2271099395700195E-2</v>
      </c>
      <c r="H821" s="167">
        <v>9.6950574759865807E-2</v>
      </c>
    </row>
    <row r="822" spans="2:8" x14ac:dyDescent="0.2">
      <c r="B822" s="167" t="s">
        <v>134</v>
      </c>
      <c r="C822" s="167" t="s">
        <v>1028</v>
      </c>
      <c r="D822" s="167" t="s">
        <v>2062</v>
      </c>
      <c r="E822" s="167" t="s">
        <v>2064</v>
      </c>
      <c r="F822" s="167" t="s">
        <v>2066</v>
      </c>
      <c r="G822" s="167">
        <v>0.99999989556440605</v>
      </c>
      <c r="H822" s="167">
        <v>0.99999986834810695</v>
      </c>
    </row>
    <row r="823" spans="2:8" x14ac:dyDescent="0.2">
      <c r="B823" s="167" t="s">
        <v>134</v>
      </c>
      <c r="C823" s="167" t="s">
        <v>1028</v>
      </c>
      <c r="D823" s="167" t="s">
        <v>2062</v>
      </c>
      <c r="E823" s="167" t="s">
        <v>505</v>
      </c>
      <c r="F823" s="167" t="s">
        <v>2066</v>
      </c>
      <c r="G823" s="167">
        <v>1</v>
      </c>
      <c r="H823" s="167">
        <v>1</v>
      </c>
    </row>
    <row r="824" spans="2:8" x14ac:dyDescent="0.2">
      <c r="B824" s="167" t="s">
        <v>134</v>
      </c>
      <c r="C824" s="167" t="s">
        <v>1028</v>
      </c>
      <c r="D824" s="167" t="s">
        <v>2062</v>
      </c>
      <c r="E824" s="167" t="s">
        <v>2065</v>
      </c>
      <c r="F824" s="167" t="s">
        <v>2066</v>
      </c>
      <c r="G824" s="167">
        <v>0.80783046420912796</v>
      </c>
      <c r="H824" s="167">
        <v>0.74029757286850995</v>
      </c>
    </row>
    <row r="825" spans="2:8" x14ac:dyDescent="0.2">
      <c r="B825" s="167" t="s">
        <v>134</v>
      </c>
      <c r="C825" s="167" t="s">
        <v>1028</v>
      </c>
      <c r="D825" s="167" t="s">
        <v>2062</v>
      </c>
      <c r="E825" s="167" t="s">
        <v>1878</v>
      </c>
      <c r="F825" s="167" t="s">
        <v>2066</v>
      </c>
      <c r="G825" s="167">
        <v>1</v>
      </c>
      <c r="H825" s="167">
        <v>1</v>
      </c>
    </row>
    <row r="826" spans="2:8" x14ac:dyDescent="0.2">
      <c r="B826" s="167" t="s">
        <v>134</v>
      </c>
      <c r="C826" s="167" t="s">
        <v>1028</v>
      </c>
      <c r="D826" s="167" t="s">
        <v>515</v>
      </c>
      <c r="E826" s="167" t="s">
        <v>497</v>
      </c>
      <c r="F826" s="167" t="s">
        <v>2067</v>
      </c>
      <c r="G826" s="167">
        <v>6.4774247800897296E-3</v>
      </c>
      <c r="H826" s="167">
        <v>5.0238170139033297E-3</v>
      </c>
    </row>
    <row r="827" spans="2:8" x14ac:dyDescent="0.2">
      <c r="B827" s="167" t="s">
        <v>134</v>
      </c>
      <c r="C827" s="167" t="s">
        <v>1028</v>
      </c>
      <c r="D827" s="167" t="s">
        <v>515</v>
      </c>
      <c r="E827" s="167" t="s">
        <v>2064</v>
      </c>
      <c r="F827" s="167" t="s">
        <v>2067</v>
      </c>
      <c r="G827" s="167">
        <v>0.99998386965163799</v>
      </c>
      <c r="H827" s="167">
        <v>0.99992512792906796</v>
      </c>
    </row>
    <row r="828" spans="2:8" x14ac:dyDescent="0.2">
      <c r="B828" s="167" t="s">
        <v>134</v>
      </c>
      <c r="C828" s="167" t="s">
        <v>1028</v>
      </c>
      <c r="D828" s="167" t="s">
        <v>515</v>
      </c>
      <c r="E828" s="167" t="s">
        <v>505</v>
      </c>
      <c r="F828" s="167" t="s">
        <v>2067</v>
      </c>
      <c r="G828" s="167">
        <v>1</v>
      </c>
      <c r="H828" s="167">
        <v>1</v>
      </c>
    </row>
    <row r="829" spans="2:8" x14ac:dyDescent="0.2">
      <c r="B829" s="167" t="s">
        <v>134</v>
      </c>
      <c r="C829" s="167" t="s">
        <v>1028</v>
      </c>
      <c r="D829" s="167" t="s">
        <v>515</v>
      </c>
      <c r="E829" s="167" t="s">
        <v>2065</v>
      </c>
      <c r="F829" s="167" t="s">
        <v>2067</v>
      </c>
      <c r="G829" s="167">
        <v>0.66583587067517802</v>
      </c>
      <c r="H829" s="167">
        <v>0.42678716522307403</v>
      </c>
    </row>
    <row r="830" spans="2:8" x14ac:dyDescent="0.2">
      <c r="B830" s="167" t="s">
        <v>134</v>
      </c>
      <c r="C830" s="167" t="s">
        <v>1028</v>
      </c>
      <c r="D830" s="167" t="s">
        <v>515</v>
      </c>
      <c r="E830" s="167" t="s">
        <v>1878</v>
      </c>
      <c r="F830" s="167" t="s">
        <v>2067</v>
      </c>
      <c r="G830" s="167">
        <v>0.83106508026954795</v>
      </c>
      <c r="H830" s="167">
        <v>0.872480670030226</v>
      </c>
    </row>
    <row r="831" spans="2:8" x14ac:dyDescent="0.2">
      <c r="B831" s="167" t="s">
        <v>137</v>
      </c>
      <c r="C831" s="167" t="s">
        <v>1028</v>
      </c>
      <c r="D831" s="167" t="s">
        <v>2062</v>
      </c>
      <c r="E831" s="167" t="s">
        <v>497</v>
      </c>
      <c r="F831" s="167" t="s">
        <v>2063</v>
      </c>
      <c r="G831" s="167">
        <v>8.5202159244942496E-2</v>
      </c>
      <c r="H831" s="167">
        <v>0.124993854289667</v>
      </c>
    </row>
    <row r="832" spans="2:8" x14ac:dyDescent="0.2">
      <c r="B832" s="167" t="s">
        <v>137</v>
      </c>
      <c r="C832" s="167" t="s">
        <v>1028</v>
      </c>
      <c r="D832" s="167" t="s">
        <v>2062</v>
      </c>
      <c r="E832" s="167" t="s">
        <v>2064</v>
      </c>
      <c r="F832" s="167" t="s">
        <v>2063</v>
      </c>
      <c r="G832" s="167">
        <v>0.99995850260448405</v>
      </c>
      <c r="H832" s="167">
        <v>0.99994729836613305</v>
      </c>
    </row>
    <row r="833" spans="2:8" x14ac:dyDescent="0.2">
      <c r="B833" s="167" t="s">
        <v>137</v>
      </c>
      <c r="C833" s="167" t="s">
        <v>1028</v>
      </c>
      <c r="D833" s="167" t="s">
        <v>2062</v>
      </c>
      <c r="E833" s="167" t="s">
        <v>505</v>
      </c>
      <c r="F833" s="167" t="s">
        <v>2063</v>
      </c>
      <c r="G833" s="167">
        <v>1</v>
      </c>
      <c r="H833" s="167">
        <v>1</v>
      </c>
    </row>
    <row r="834" spans="2:8" x14ac:dyDescent="0.2">
      <c r="B834" s="167" t="s">
        <v>137</v>
      </c>
      <c r="C834" s="167" t="s">
        <v>1028</v>
      </c>
      <c r="D834" s="167" t="s">
        <v>2062</v>
      </c>
      <c r="E834" s="167" t="s">
        <v>2065</v>
      </c>
      <c r="F834" s="167" t="s">
        <v>2063</v>
      </c>
      <c r="G834" s="167">
        <v>0.75721318005234795</v>
      </c>
      <c r="H834" s="167">
        <v>0.78731223856417298</v>
      </c>
    </row>
    <row r="835" spans="2:8" x14ac:dyDescent="0.2">
      <c r="B835" s="167" t="s">
        <v>137</v>
      </c>
      <c r="C835" s="167" t="s">
        <v>1028</v>
      </c>
      <c r="D835" s="167" t="s">
        <v>2062</v>
      </c>
      <c r="E835" s="167" t="s">
        <v>1878</v>
      </c>
      <c r="F835" s="167" t="s">
        <v>2063</v>
      </c>
      <c r="G835" s="167">
        <v>1</v>
      </c>
      <c r="H835" s="167">
        <v>1</v>
      </c>
    </row>
    <row r="836" spans="2:8" x14ac:dyDescent="0.2">
      <c r="B836" s="167" t="s">
        <v>137</v>
      </c>
      <c r="C836" s="167" t="s">
        <v>1028</v>
      </c>
      <c r="D836" s="167" t="s">
        <v>2062</v>
      </c>
      <c r="E836" s="167" t="s">
        <v>497</v>
      </c>
      <c r="F836" s="167" t="s">
        <v>2066</v>
      </c>
      <c r="G836" s="167">
        <v>8.5202159244942496E-2</v>
      </c>
      <c r="H836" s="167">
        <v>0.124993854289667</v>
      </c>
    </row>
    <row r="837" spans="2:8" x14ac:dyDescent="0.2">
      <c r="B837" s="167" t="s">
        <v>137</v>
      </c>
      <c r="C837" s="167" t="s">
        <v>1028</v>
      </c>
      <c r="D837" s="167" t="s">
        <v>2062</v>
      </c>
      <c r="E837" s="167" t="s">
        <v>2064</v>
      </c>
      <c r="F837" s="167" t="s">
        <v>2066</v>
      </c>
      <c r="G837" s="167">
        <v>0.99995850260448405</v>
      </c>
      <c r="H837" s="167">
        <v>0.99994729836613305</v>
      </c>
    </row>
    <row r="838" spans="2:8" x14ac:dyDescent="0.2">
      <c r="B838" s="167" t="s">
        <v>137</v>
      </c>
      <c r="C838" s="167" t="s">
        <v>1028</v>
      </c>
      <c r="D838" s="167" t="s">
        <v>2062</v>
      </c>
      <c r="E838" s="167" t="s">
        <v>505</v>
      </c>
      <c r="F838" s="167" t="s">
        <v>2066</v>
      </c>
      <c r="G838" s="167">
        <v>1</v>
      </c>
      <c r="H838" s="167">
        <v>1</v>
      </c>
    </row>
    <row r="839" spans="2:8" x14ac:dyDescent="0.2">
      <c r="B839" s="167" t="s">
        <v>137</v>
      </c>
      <c r="C839" s="167" t="s">
        <v>1028</v>
      </c>
      <c r="D839" s="167" t="s">
        <v>2062</v>
      </c>
      <c r="E839" s="167" t="s">
        <v>2065</v>
      </c>
      <c r="F839" s="167" t="s">
        <v>2066</v>
      </c>
      <c r="G839" s="167">
        <v>0.75721318005234795</v>
      </c>
      <c r="H839" s="167">
        <v>0.78731223856417298</v>
      </c>
    </row>
    <row r="840" spans="2:8" x14ac:dyDescent="0.2">
      <c r="B840" s="167" t="s">
        <v>137</v>
      </c>
      <c r="C840" s="167" t="s">
        <v>1028</v>
      </c>
      <c r="D840" s="167" t="s">
        <v>2062</v>
      </c>
      <c r="E840" s="167" t="s">
        <v>1878</v>
      </c>
      <c r="F840" s="167" t="s">
        <v>2066</v>
      </c>
      <c r="G840" s="167">
        <v>1</v>
      </c>
      <c r="H840" s="167">
        <v>1</v>
      </c>
    </row>
    <row r="841" spans="2:8" x14ac:dyDescent="0.2">
      <c r="B841" s="167" t="s">
        <v>137</v>
      </c>
      <c r="C841" s="167" t="s">
        <v>1028</v>
      </c>
      <c r="D841" s="167" t="s">
        <v>515</v>
      </c>
      <c r="E841" s="167" t="s">
        <v>497</v>
      </c>
      <c r="F841" s="167" t="s">
        <v>2067</v>
      </c>
      <c r="G841" s="167">
        <v>1.07760265106258E-2</v>
      </c>
      <c r="H841" s="167">
        <v>7.1580236850464097E-3</v>
      </c>
    </row>
    <row r="842" spans="2:8" x14ac:dyDescent="0.2">
      <c r="B842" s="167" t="s">
        <v>137</v>
      </c>
      <c r="C842" s="167" t="s">
        <v>1028</v>
      </c>
      <c r="D842" s="167" t="s">
        <v>515</v>
      </c>
      <c r="E842" s="167" t="s">
        <v>2064</v>
      </c>
      <c r="F842" s="167" t="s">
        <v>2067</v>
      </c>
      <c r="G842" s="167">
        <v>0.99999890863891405</v>
      </c>
      <c r="H842" s="167">
        <v>0.999999923593339</v>
      </c>
    </row>
    <row r="843" spans="2:8" x14ac:dyDescent="0.2">
      <c r="B843" s="167" t="s">
        <v>137</v>
      </c>
      <c r="C843" s="167" t="s">
        <v>1028</v>
      </c>
      <c r="D843" s="167" t="s">
        <v>515</v>
      </c>
      <c r="E843" s="167" t="s">
        <v>505</v>
      </c>
      <c r="F843" s="167" t="s">
        <v>2067</v>
      </c>
      <c r="G843" s="167">
        <v>1</v>
      </c>
      <c r="H843" s="167">
        <v>1</v>
      </c>
    </row>
    <row r="844" spans="2:8" x14ac:dyDescent="0.2">
      <c r="B844" s="167" t="s">
        <v>137</v>
      </c>
      <c r="C844" s="167" t="s">
        <v>1028</v>
      </c>
      <c r="D844" s="167" t="s">
        <v>515</v>
      </c>
      <c r="E844" s="167" t="s">
        <v>2065</v>
      </c>
      <c r="F844" s="167" t="s">
        <v>2067</v>
      </c>
      <c r="G844" s="167">
        <v>0.59177825581434995</v>
      </c>
      <c r="H844" s="167">
        <v>0.40344337085791498</v>
      </c>
    </row>
    <row r="845" spans="2:8" x14ac:dyDescent="0.2">
      <c r="B845" s="167" t="s">
        <v>137</v>
      </c>
      <c r="C845" s="167" t="s">
        <v>1028</v>
      </c>
      <c r="D845" s="167" t="s">
        <v>515</v>
      </c>
      <c r="E845" s="167" t="s">
        <v>1878</v>
      </c>
      <c r="F845" s="167" t="s">
        <v>2067</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baseColWidth="10" defaultRowHeight="15" x14ac:dyDescent="0.2"/>
  <cols>
    <col min="1" max="1" width="47.83203125" style="117" bestFit="1" customWidth="1"/>
  </cols>
  <sheetData>
    <row r="1" spans="1:3" x14ac:dyDescent="0.2">
      <c r="A1" s="114" t="s">
        <v>275</v>
      </c>
      <c r="B1" s="115"/>
    </row>
    <row r="3" spans="1:3" s="64" customFormat="1" x14ac:dyDescent="0.2">
      <c r="A3" s="22" t="s">
        <v>276</v>
      </c>
    </row>
    <row r="4" spans="1:3" x14ac:dyDescent="0.2">
      <c r="A4" t="s">
        <v>277</v>
      </c>
    </row>
    <row r="5" spans="1:3" x14ac:dyDescent="0.2">
      <c r="A5" s="29" t="s">
        <v>278</v>
      </c>
      <c r="B5" s="29">
        <v>2019</v>
      </c>
      <c r="C5" s="29">
        <v>2050</v>
      </c>
    </row>
    <row r="6" spans="1:3" x14ac:dyDescent="0.2">
      <c r="A6" t="s">
        <v>259</v>
      </c>
      <c r="B6">
        <v>40.299999999999997</v>
      </c>
      <c r="C6">
        <v>27.4</v>
      </c>
    </row>
    <row r="7" spans="1:3" x14ac:dyDescent="0.2">
      <c r="A7" t="s">
        <v>260</v>
      </c>
      <c r="B7">
        <v>99.2</v>
      </c>
      <c r="C7">
        <v>97.899999999999991</v>
      </c>
    </row>
    <row r="8" spans="1:3" x14ac:dyDescent="0.2">
      <c r="A8" t="s">
        <v>261</v>
      </c>
      <c r="B8">
        <v>3.7</v>
      </c>
      <c r="C8">
        <v>3.3</v>
      </c>
    </row>
    <row r="9" spans="1:3" x14ac:dyDescent="0.2">
      <c r="A9" t="s">
        <v>262</v>
      </c>
      <c r="B9">
        <v>100</v>
      </c>
      <c r="C9">
        <v>100</v>
      </c>
    </row>
    <row r="10" spans="1:3" x14ac:dyDescent="0.2">
      <c r="A10" t="s">
        <v>263</v>
      </c>
      <c r="B10">
        <v>65.600000000000009</v>
      </c>
      <c r="C10">
        <v>79.400000000000006</v>
      </c>
    </row>
    <row r="11" spans="1:3" x14ac:dyDescent="0.2">
      <c r="A11" t="s">
        <v>264</v>
      </c>
      <c r="B11">
        <v>37.200000000000003</v>
      </c>
      <c r="C11">
        <v>32.1</v>
      </c>
    </row>
    <row r="12" spans="1:3" x14ac:dyDescent="0.2">
      <c r="A12" t="s">
        <v>265</v>
      </c>
      <c r="B12">
        <v>99.9</v>
      </c>
      <c r="C12">
        <v>99.9</v>
      </c>
    </row>
    <row r="13" spans="1:3" x14ac:dyDescent="0.2">
      <c r="A13" t="s">
        <v>266</v>
      </c>
      <c r="B13">
        <v>7.6</v>
      </c>
      <c r="C13">
        <v>8.5</v>
      </c>
    </row>
    <row r="14" spans="1:3" x14ac:dyDescent="0.2">
      <c r="A14" t="s">
        <v>267</v>
      </c>
      <c r="B14">
        <v>100</v>
      </c>
      <c r="C14">
        <v>100</v>
      </c>
    </row>
    <row r="15" spans="1:3" x14ac:dyDescent="0.2">
      <c r="A15" t="s">
        <v>268</v>
      </c>
      <c r="B15">
        <v>100</v>
      </c>
      <c r="C15">
        <v>100</v>
      </c>
    </row>
    <row r="16" spans="1:3" x14ac:dyDescent="0.2">
      <c r="A16" t="s">
        <v>269</v>
      </c>
      <c r="B16">
        <v>37.200000000000003</v>
      </c>
      <c r="C16">
        <v>32.1</v>
      </c>
    </row>
    <row r="17" spans="1:25" x14ac:dyDescent="0.2">
      <c r="A17" t="s">
        <v>270</v>
      </c>
      <c r="B17">
        <v>99.9</v>
      </c>
      <c r="C17">
        <v>99.9</v>
      </c>
    </row>
    <row r="18" spans="1:25" x14ac:dyDescent="0.2">
      <c r="A18" t="s">
        <v>271</v>
      </c>
      <c r="B18">
        <v>7.6</v>
      </c>
      <c r="C18">
        <v>8.5</v>
      </c>
    </row>
    <row r="19" spans="1:25" x14ac:dyDescent="0.2">
      <c r="A19" t="s">
        <v>272</v>
      </c>
      <c r="B19">
        <v>100</v>
      </c>
      <c r="C19">
        <v>100</v>
      </c>
    </row>
    <row r="20" spans="1:25" x14ac:dyDescent="0.2">
      <c r="A20" t="s">
        <v>273</v>
      </c>
      <c r="B20">
        <v>100</v>
      </c>
      <c r="C20">
        <v>100</v>
      </c>
    </row>
    <row r="22" spans="1:25" s="64" customFormat="1" x14ac:dyDescent="0.2">
      <c r="A22" s="22" t="s">
        <v>279</v>
      </c>
    </row>
    <row r="23" spans="1:25" x14ac:dyDescent="0.2">
      <c r="A23" s="29"/>
      <c r="B23" s="29">
        <v>2019</v>
      </c>
      <c r="C23" s="29">
        <v>2050</v>
      </c>
    </row>
    <row r="24" spans="1:25" x14ac:dyDescent="0.2">
      <c r="A24" t="s">
        <v>280</v>
      </c>
      <c r="B24">
        <v>13</v>
      </c>
      <c r="C24">
        <v>4331.4750000000004</v>
      </c>
    </row>
    <row r="26" spans="1:25" s="64" customFormat="1" x14ac:dyDescent="0.2">
      <c r="A26" s="22" t="s">
        <v>281</v>
      </c>
    </row>
    <row r="27" spans="1:25" x14ac:dyDescent="0.2">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baseColWidth="10" defaultColWidth="10.83203125" defaultRowHeight="15" x14ac:dyDescent="0.2"/>
  <cols>
    <col min="1" max="1" width="23.83203125" style="116" customWidth="1"/>
    <col min="2" max="2" width="66.6640625" style="116" hidden="1" customWidth="1"/>
    <col min="3" max="3" width="44.33203125" style="116" customWidth="1"/>
    <col min="4" max="4" width="43" style="116" customWidth="1"/>
    <col min="5" max="5" width="41.5" style="116" customWidth="1"/>
    <col min="6" max="6" width="10.83203125" style="116" customWidth="1"/>
    <col min="7" max="7" width="24.33203125" style="116" customWidth="1"/>
    <col min="8" max="8" width="37.1640625" style="116" customWidth="1"/>
    <col min="9" max="12" width="10.83203125" style="116" customWidth="1"/>
    <col min="13" max="16384" width="10.83203125" style="116"/>
  </cols>
  <sheetData>
    <row r="1" spans="1:13" ht="16" customHeight="1" x14ac:dyDescent="0.2">
      <c r="A1" s="104" t="s">
        <v>151</v>
      </c>
      <c r="B1" s="104" t="s">
        <v>85</v>
      </c>
      <c r="C1" s="116" t="str">
        <f>About!B1</f>
        <v>New Mexico</v>
      </c>
    </row>
    <row r="2" spans="1:13" ht="16" customHeight="1" x14ac:dyDescent="0.2">
      <c r="H2" s="273" t="s">
        <v>152</v>
      </c>
      <c r="I2" s="274"/>
      <c r="J2" s="274"/>
      <c r="K2" s="274"/>
      <c r="L2" s="274"/>
      <c r="M2" s="274"/>
    </row>
    <row r="3" spans="1:13" x14ac:dyDescent="0.2">
      <c r="H3" s="116">
        <v>2006</v>
      </c>
      <c r="I3" s="116">
        <v>2009</v>
      </c>
      <c r="J3" s="116">
        <v>2012</v>
      </c>
      <c r="K3" s="116">
        <v>2015</v>
      </c>
      <c r="L3" s="116">
        <v>2018</v>
      </c>
      <c r="M3" s="116">
        <v>2021</v>
      </c>
    </row>
    <row r="4" spans="1:13" ht="16" customHeight="1" x14ac:dyDescent="0.2">
      <c r="A4" s="105" t="s">
        <v>153</v>
      </c>
      <c r="H4" s="116" t="s">
        <v>154</v>
      </c>
      <c r="I4" s="63">
        <v>0.1</v>
      </c>
      <c r="J4" s="63">
        <v>0.2</v>
      </c>
      <c r="K4" s="107">
        <v>0.115</v>
      </c>
      <c r="L4" s="63">
        <v>0.05</v>
      </c>
      <c r="M4" s="63">
        <v>0.1</v>
      </c>
    </row>
    <row r="5" spans="1:13" ht="46" customHeight="1" x14ac:dyDescent="0.2">
      <c r="A5" s="99" t="s">
        <v>155</v>
      </c>
      <c r="B5" s="99"/>
      <c r="C5" s="99" t="s">
        <v>156</v>
      </c>
      <c r="D5" s="92" t="s">
        <v>157</v>
      </c>
      <c r="E5" s="66" t="s">
        <v>158</v>
      </c>
    </row>
    <row r="6" spans="1:13" ht="182" customHeight="1" x14ac:dyDescent="0.2">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2041</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 customHeight="1" x14ac:dyDescent="0.2">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
      <c r="A8" s="116" t="s">
        <v>166</v>
      </c>
      <c r="C8" s="116" t="s">
        <v>167</v>
      </c>
      <c r="D8" s="97" t="s">
        <v>168</v>
      </c>
    </row>
    <row r="9" spans="1:13" ht="64" customHeight="1" x14ac:dyDescent="0.2">
      <c r="B9" s="104" t="s">
        <v>169</v>
      </c>
      <c r="C9" s="116" t="s">
        <v>170</v>
      </c>
      <c r="D9" s="97" t="s">
        <v>171</v>
      </c>
    </row>
    <row r="11" spans="1:13" ht="64" customHeight="1" x14ac:dyDescent="0.2">
      <c r="B11" s="104" t="s">
        <v>172</v>
      </c>
    </row>
    <row r="12" spans="1:13" ht="64" customHeight="1" x14ac:dyDescent="0.2">
      <c r="B12" s="104" t="s">
        <v>173</v>
      </c>
    </row>
    <row r="13" spans="1:13" ht="64" customHeight="1" x14ac:dyDescent="0.2">
      <c r="B13" s="104" t="s">
        <v>174</v>
      </c>
    </row>
    <row r="14" spans="1:13" ht="64" customHeight="1" x14ac:dyDescent="0.2">
      <c r="B14" s="104" t="s">
        <v>175</v>
      </c>
    </row>
    <row r="15" spans="1:13" ht="64" customHeight="1" x14ac:dyDescent="0.2">
      <c r="B15" s="104" t="s">
        <v>176</v>
      </c>
    </row>
    <row r="16" spans="1:13" ht="64" customHeight="1" x14ac:dyDescent="0.2">
      <c r="B16" s="104" t="s">
        <v>177</v>
      </c>
    </row>
    <row r="17" spans="2:2" ht="64" customHeight="1" x14ac:dyDescent="0.2">
      <c r="B17" s="104" t="s">
        <v>178</v>
      </c>
    </row>
    <row r="18" spans="2:2" ht="64" customHeight="1" x14ac:dyDescent="0.2">
      <c r="B18" s="104" t="s">
        <v>179</v>
      </c>
    </row>
    <row r="19" spans="2:2" ht="64" customHeight="1" x14ac:dyDescent="0.2">
      <c r="B19" s="104" t="s">
        <v>180</v>
      </c>
    </row>
    <row r="20" spans="2:2" ht="64" customHeight="1" x14ac:dyDescent="0.2">
      <c r="B20" s="104" t="s">
        <v>181</v>
      </c>
    </row>
    <row r="21" spans="2:2" ht="64" customHeight="1" x14ac:dyDescent="0.2">
      <c r="B21" s="104" t="s">
        <v>182</v>
      </c>
    </row>
    <row r="22" spans="2:2" ht="64" customHeight="1" x14ac:dyDescent="0.2">
      <c r="B22" s="104" t="s">
        <v>183</v>
      </c>
    </row>
    <row r="23" spans="2:2" ht="64" customHeight="1" x14ac:dyDescent="0.2">
      <c r="B23" s="104" t="s">
        <v>184</v>
      </c>
    </row>
    <row r="24" spans="2:2" ht="64" customHeight="1" x14ac:dyDescent="0.2">
      <c r="B24" s="104" t="s">
        <v>185</v>
      </c>
    </row>
    <row r="25" spans="2:2" ht="48" customHeight="1" x14ac:dyDescent="0.2">
      <c r="B25" s="104" t="s">
        <v>186</v>
      </c>
    </row>
    <row r="26" spans="2:2" ht="64" customHeight="1" x14ac:dyDescent="0.2">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baseColWidth="10" defaultColWidth="12.6640625" defaultRowHeight="15" customHeight="1" x14ac:dyDescent="0.15"/>
  <cols>
    <col min="1" max="1" width="21.6640625" style="70" customWidth="1"/>
    <col min="2" max="2" width="9.5" style="70" customWidth="1"/>
    <col min="3" max="3" width="14.1640625" style="70" customWidth="1"/>
    <col min="4" max="5" width="9.5" style="70" hidden="1" customWidth="1"/>
    <col min="6" max="7" width="9.5" style="70" customWidth="1"/>
    <col min="8" max="8" width="18.5" style="70" customWidth="1"/>
    <col min="9" max="9" width="15.1640625" style="70" customWidth="1"/>
    <col min="10" max="11" width="9.5" style="70" customWidth="1"/>
    <col min="12" max="26" width="9.33203125" style="70" customWidth="1"/>
    <col min="27" max="30" width="12.6640625" style="70" customWidth="1"/>
    <col min="31" max="16384" width="12.6640625" style="70"/>
  </cols>
  <sheetData>
    <row r="1" spans="1:26" ht="15.75" customHeight="1" x14ac:dyDescent="0.2">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
      <c r="A4" s="81" t="s">
        <v>7</v>
      </c>
      <c r="B4" s="79" t="s">
        <v>8</v>
      </c>
      <c r="C4" s="79" t="s">
        <v>1860</v>
      </c>
      <c r="D4" s="79"/>
      <c r="E4" s="79"/>
      <c r="F4" s="79">
        <v>14.110681388807681</v>
      </c>
      <c r="G4" s="79"/>
      <c r="H4" s="79"/>
      <c r="I4" s="82" t="s">
        <v>1861</v>
      </c>
      <c r="J4" s="69" t="str">
        <f>About!B1</f>
        <v>New Mexico</v>
      </c>
      <c r="K4" s="69"/>
      <c r="L4" s="79"/>
      <c r="M4" s="79"/>
      <c r="N4" s="79"/>
      <c r="O4" s="79"/>
      <c r="P4" s="79"/>
      <c r="Q4" s="79"/>
      <c r="R4" s="79"/>
      <c r="S4" s="79"/>
      <c r="T4" s="79"/>
      <c r="U4" s="79"/>
      <c r="V4" s="79"/>
      <c r="W4" s="79"/>
      <c r="X4" s="79"/>
      <c r="Y4" s="79"/>
      <c r="Z4" s="79"/>
    </row>
    <row r="5" spans="1:26" ht="15.75" customHeight="1" x14ac:dyDescent="0.2">
      <c r="A5" s="81" t="s">
        <v>10</v>
      </c>
      <c r="B5" s="79" t="s">
        <v>11</v>
      </c>
      <c r="C5" s="79" t="s">
        <v>1860</v>
      </c>
      <c r="D5" s="79"/>
      <c r="E5" s="79"/>
      <c r="F5" s="79">
        <v>-32.560941459691399</v>
      </c>
      <c r="G5" s="79"/>
      <c r="H5" s="73" t="s">
        <v>1862</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x14ac:dyDescent="0.2">
      <c r="A6" s="81" t="s">
        <v>13</v>
      </c>
      <c r="B6" s="79" t="s">
        <v>14</v>
      </c>
      <c r="C6" s="79" t="s">
        <v>1860</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x14ac:dyDescent="0.2">
      <c r="A7" s="81" t="s">
        <v>16</v>
      </c>
      <c r="B7" s="79" t="s">
        <v>17</v>
      </c>
      <c r="C7" s="79" t="s">
        <v>1860</v>
      </c>
      <c r="D7" s="79"/>
      <c r="E7" s="79"/>
      <c r="F7" s="79">
        <v>-2.6907445136881849</v>
      </c>
      <c r="G7" s="79"/>
      <c r="H7" s="73" t="s">
        <v>1863</v>
      </c>
      <c r="I7" s="69" t="s">
        <v>754</v>
      </c>
      <c r="J7" s="69">
        <f t="shared" si="0"/>
        <v>19.123861321281314</v>
      </c>
      <c r="K7" s="69"/>
      <c r="L7" s="79"/>
      <c r="M7" s="79"/>
      <c r="N7" s="79"/>
      <c r="O7" s="79"/>
      <c r="P7" s="79"/>
      <c r="Q7" s="79"/>
      <c r="R7" s="79"/>
      <c r="S7" s="79"/>
      <c r="T7" s="79"/>
      <c r="U7" s="79"/>
      <c r="V7" s="79"/>
      <c r="W7" s="79"/>
      <c r="X7" s="79"/>
      <c r="Y7" s="79"/>
      <c r="Z7" s="79"/>
    </row>
    <row r="8" spans="1:26" ht="15.75" customHeight="1" x14ac:dyDescent="0.2">
      <c r="A8" s="81" t="s">
        <v>18</v>
      </c>
      <c r="B8" s="79" t="s">
        <v>19</v>
      </c>
      <c r="C8" s="79" t="s">
        <v>1860</v>
      </c>
      <c r="D8" s="79"/>
      <c r="E8" s="79"/>
      <c r="F8" s="79">
        <v>-1.0180997139831851</v>
      </c>
      <c r="G8" s="79"/>
      <c r="H8" s="73" t="s">
        <v>1864</v>
      </c>
      <c r="I8" s="69" t="s">
        <v>305</v>
      </c>
      <c r="J8" s="69">
        <f t="shared" si="0"/>
        <v>16.307886959943442</v>
      </c>
      <c r="K8" s="69"/>
      <c r="L8" s="79"/>
      <c r="M8" s="79"/>
      <c r="N8" s="79"/>
      <c r="O8" s="79"/>
      <c r="P8" s="79"/>
      <c r="Q8" s="79"/>
      <c r="R8" s="79"/>
      <c r="S8" s="79"/>
      <c r="T8" s="79"/>
      <c r="U8" s="79"/>
      <c r="V8" s="79"/>
      <c r="W8" s="79"/>
      <c r="X8" s="79"/>
      <c r="Y8" s="79"/>
      <c r="Z8" s="79"/>
    </row>
    <row r="9" spans="1:26" ht="15.75" customHeight="1" x14ac:dyDescent="0.2">
      <c r="A9" s="81" t="s">
        <v>21</v>
      </c>
      <c r="B9" s="79" t="s">
        <v>22</v>
      </c>
      <c r="C9" s="79" t="s">
        <v>1860</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x14ac:dyDescent="0.2">
      <c r="A10" s="81" t="s">
        <v>246</v>
      </c>
      <c r="B10" s="79" t="s">
        <v>22</v>
      </c>
      <c r="C10" s="79" t="s">
        <v>1860</v>
      </c>
      <c r="D10" s="79"/>
      <c r="E10" s="79"/>
      <c r="F10" s="79">
        <v>-7.642627077964137E-2</v>
      </c>
      <c r="G10" s="79"/>
      <c r="H10" s="73" t="s">
        <v>1865</v>
      </c>
      <c r="I10" s="69" t="s">
        <v>1860</v>
      </c>
      <c r="J10" s="69">
        <f t="shared" si="0"/>
        <v>4.7124774749117764</v>
      </c>
      <c r="K10" s="69"/>
      <c r="L10" s="79"/>
      <c r="M10" s="79"/>
      <c r="N10" s="79"/>
      <c r="O10" s="79"/>
      <c r="P10" s="79"/>
      <c r="Q10" s="79"/>
      <c r="R10" s="79"/>
      <c r="S10" s="79"/>
      <c r="T10" s="79"/>
      <c r="U10" s="79"/>
      <c r="V10" s="79"/>
      <c r="W10" s="79"/>
      <c r="X10" s="79"/>
      <c r="Y10" s="79"/>
      <c r="Z10" s="79"/>
    </row>
    <row r="11" spans="1:26" ht="15.75" customHeight="1" x14ac:dyDescent="0.2">
      <c r="A11" s="81" t="s">
        <v>24</v>
      </c>
      <c r="B11" s="79" t="s">
        <v>25</v>
      </c>
      <c r="C11" s="79" t="s">
        <v>1860</v>
      </c>
      <c r="D11" s="79"/>
      <c r="E11" s="79"/>
      <c r="F11" s="79">
        <v>-28.801510842298828</v>
      </c>
      <c r="G11" s="79"/>
      <c r="H11" s="73" t="s">
        <v>1866</v>
      </c>
      <c r="I11" s="69" t="s">
        <v>1867</v>
      </c>
      <c r="J11" s="69">
        <f t="shared" si="0"/>
        <v>1.5819243221093799</v>
      </c>
      <c r="K11" s="69" t="s">
        <v>1868</v>
      </c>
      <c r="L11" s="79"/>
      <c r="M11" s="79"/>
      <c r="N11" s="79"/>
      <c r="O11" s="79"/>
      <c r="P11" s="79"/>
      <c r="Q11" s="79"/>
      <c r="R11" s="79"/>
      <c r="S11" s="79"/>
      <c r="T11" s="79"/>
      <c r="U11" s="79"/>
      <c r="V11" s="79"/>
      <c r="W11" s="79"/>
      <c r="X11" s="79"/>
      <c r="Y11" s="79"/>
      <c r="Z11" s="79"/>
    </row>
    <row r="12" spans="1:26" ht="15.75" customHeight="1" x14ac:dyDescent="0.2">
      <c r="A12" s="81" t="s">
        <v>27</v>
      </c>
      <c r="B12" s="79" t="s">
        <v>28</v>
      </c>
      <c r="C12" s="79" t="s">
        <v>1860</v>
      </c>
      <c r="D12" s="79"/>
      <c r="E12" s="79"/>
      <c r="F12" s="79">
        <v>-46.216384074634021</v>
      </c>
      <c r="G12" s="79"/>
      <c r="H12" s="73" t="s">
        <v>1869</v>
      </c>
      <c r="I12" s="69" t="s">
        <v>1870</v>
      </c>
      <c r="J12" s="69">
        <f>SUM(J5:J11)</f>
        <v>86.686983763465832</v>
      </c>
      <c r="K12" s="69"/>
      <c r="L12" s="79"/>
      <c r="M12" s="79"/>
      <c r="N12" s="79"/>
      <c r="O12" s="79"/>
      <c r="P12" s="79"/>
      <c r="Q12" s="79"/>
      <c r="R12" s="79"/>
      <c r="S12" s="79"/>
      <c r="T12" s="79"/>
      <c r="U12" s="79"/>
      <c r="V12" s="79"/>
      <c r="W12" s="79"/>
      <c r="X12" s="79"/>
      <c r="Y12" s="79"/>
      <c r="Z12" s="79"/>
    </row>
    <row r="13" spans="1:26" ht="15.75" customHeight="1" x14ac:dyDescent="0.2">
      <c r="A13" s="81" t="s">
        <v>29</v>
      </c>
      <c r="B13" s="79" t="s">
        <v>30</v>
      </c>
      <c r="C13" s="79" t="s">
        <v>1860</v>
      </c>
      <c r="D13" s="79"/>
      <c r="E13" s="79"/>
      <c r="F13" s="79">
        <v>-0.26087033101173579</v>
      </c>
      <c r="G13" s="79"/>
      <c r="H13" s="73" t="s">
        <v>1871</v>
      </c>
      <c r="I13" s="69" t="s">
        <v>1872</v>
      </c>
      <c r="J13" s="69">
        <f>SUM(J5:J11)-J10</f>
        <v>81.974506288554053</v>
      </c>
      <c r="K13" s="69"/>
      <c r="L13" s="79"/>
      <c r="M13" s="79"/>
      <c r="N13" s="79"/>
      <c r="O13" s="79"/>
      <c r="P13" s="79"/>
      <c r="Q13" s="79"/>
      <c r="R13" s="79"/>
      <c r="S13" s="79"/>
      <c r="T13" s="79"/>
      <c r="U13" s="79"/>
      <c r="V13" s="79"/>
      <c r="W13" s="79"/>
      <c r="X13" s="79"/>
      <c r="Y13" s="79"/>
      <c r="Z13" s="79"/>
    </row>
    <row r="14" spans="1:26" ht="15.75" customHeight="1" x14ac:dyDescent="0.2">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baseColWidth="10" defaultColWidth="8.83203125" defaultRowHeight="15" x14ac:dyDescent="0.2"/>
  <cols>
    <col min="1" max="1" width="31.33203125" style="117" customWidth="1"/>
    <col min="2" max="2" width="28.1640625" style="117" customWidth="1"/>
    <col min="3" max="3" width="68" style="117" customWidth="1"/>
    <col min="4" max="7" width="8.83203125" style="117" customWidth="1"/>
    <col min="8" max="16384" width="8.83203125" style="117"/>
  </cols>
  <sheetData>
    <row r="1" spans="1:3" x14ac:dyDescent="0.2">
      <c r="A1" s="22" t="s">
        <v>1912</v>
      </c>
      <c r="B1" s="22" t="s">
        <v>1913</v>
      </c>
    </row>
    <row r="2" spans="1:3" ht="64" customHeight="1" x14ac:dyDescent="0.2">
      <c r="A2" t="s">
        <v>1914</v>
      </c>
      <c r="B2" t="s">
        <v>1915</v>
      </c>
      <c r="C2" s="104" t="s">
        <v>1916</v>
      </c>
    </row>
    <row r="3" spans="1:3" x14ac:dyDescent="0.2">
      <c r="A3" t="s">
        <v>1917</v>
      </c>
      <c r="B3" t="s">
        <v>1918</v>
      </c>
    </row>
    <row r="4" spans="1:3" x14ac:dyDescent="0.2">
      <c r="A4" t="s">
        <v>1919</v>
      </c>
      <c r="B4" t="s">
        <v>1920</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baseColWidth="10" defaultColWidth="9.1640625" defaultRowHeight="15" x14ac:dyDescent="0.2"/>
  <cols>
    <col min="1" max="2" width="76.83203125" style="117" bestFit="1" customWidth="1"/>
    <col min="3" max="6" width="9.1640625" style="117" customWidth="1"/>
    <col min="7" max="16384" width="9.1640625" style="117"/>
  </cols>
  <sheetData>
    <row r="1" spans="1:2" x14ac:dyDescent="0.2">
      <c r="A1" s="275" t="s">
        <v>1272</v>
      </c>
      <c r="B1" s="272"/>
    </row>
    <row r="2" spans="1:2" x14ac:dyDescent="0.2">
      <c r="A2" s="56" t="s">
        <v>1273</v>
      </c>
      <c r="B2" s="56" t="s">
        <v>1274</v>
      </c>
    </row>
    <row r="3" spans="1:2" ht="16" customHeight="1" x14ac:dyDescent="0.2">
      <c r="A3" s="57" t="s">
        <v>1275</v>
      </c>
      <c r="B3" t="str">
        <f t="shared" ref="B3:B40" si="0">A3</f>
        <v>million metric tons / year</v>
      </c>
    </row>
    <row r="4" spans="1:2" ht="16" customHeight="1" x14ac:dyDescent="0.2">
      <c r="A4" s="57" t="s">
        <v>1276</v>
      </c>
      <c r="B4" t="str">
        <f t="shared" si="0"/>
        <v>g CO2e / 2019 dollar</v>
      </c>
    </row>
    <row r="5" spans="1:2" ht="16" customHeight="1" x14ac:dyDescent="0.2">
      <c r="A5" s="58" t="s">
        <v>1277</v>
      </c>
      <c r="B5" t="str">
        <f t="shared" si="0"/>
        <v>thousand metric tons / year</v>
      </c>
    </row>
    <row r="6" spans="1:2" ht="16" customHeight="1" x14ac:dyDescent="0.2">
      <c r="A6" s="58" t="s">
        <v>1278</v>
      </c>
      <c r="B6" t="str">
        <f t="shared" si="0"/>
        <v>g CO2 / 2019 dollar</v>
      </c>
    </row>
    <row r="7" spans="1:2" ht="16" customHeight="1" x14ac:dyDescent="0.2">
      <c r="A7" s="58" t="s">
        <v>1279</v>
      </c>
      <c r="B7" t="str">
        <f t="shared" si="0"/>
        <v>2019 dollars / ton CO2e abated, Annual average abatement (MtCO2e)</v>
      </c>
    </row>
    <row r="8" spans="1:2" ht="16" customHeight="1" x14ac:dyDescent="0.2">
      <c r="A8" s="58" t="s">
        <v>1280</v>
      </c>
      <c r="B8" t="str">
        <f t="shared" si="0"/>
        <v>billion 2019 dollars / year</v>
      </c>
    </row>
    <row r="9" spans="1:2" ht="16" customHeight="1" x14ac:dyDescent="0.2">
      <c r="A9" s="58" t="s">
        <v>1281</v>
      </c>
      <c r="B9" t="str">
        <f t="shared" si="0"/>
        <v>billion 2019 dollars</v>
      </c>
    </row>
    <row r="10" spans="1:2" ht="16" customHeight="1" x14ac:dyDescent="0.2">
      <c r="A10" s="58" t="s">
        <v>1282</v>
      </c>
      <c r="B10" t="str">
        <f t="shared" si="0"/>
        <v>jobs</v>
      </c>
    </row>
    <row r="11" spans="1:2" ht="16" customHeight="1" x14ac:dyDescent="0.2">
      <c r="A11" s="58" t="s">
        <v>1283</v>
      </c>
      <c r="B11" t="str">
        <f t="shared" si="0"/>
        <v>incidents / year</v>
      </c>
    </row>
    <row r="12" spans="1:2" ht="16" customHeight="1" x14ac:dyDescent="0.2">
      <c r="A12" s="58" t="s">
        <v>1284</v>
      </c>
      <c r="B12" t="str">
        <f t="shared" si="0"/>
        <v>% change</v>
      </c>
    </row>
    <row r="13" spans="1:2" ht="16" customHeight="1" x14ac:dyDescent="0.2">
      <c r="A13" s="58" t="s">
        <v>1285</v>
      </c>
      <c r="B13" t="str">
        <f t="shared" si="0"/>
        <v>2019 dollars / employee-year</v>
      </c>
    </row>
    <row r="14" spans="1:2" ht="16" customHeight="1" x14ac:dyDescent="0.2">
      <c r="A14" s="58" t="s">
        <v>1286</v>
      </c>
      <c r="B14" t="str">
        <f t="shared" si="0"/>
        <v>lives / year</v>
      </c>
    </row>
    <row r="15" spans="1:2" ht="16" customHeight="1" x14ac:dyDescent="0.2">
      <c r="A15" s="58" t="s">
        <v>1287</v>
      </c>
      <c r="B15" t="str">
        <f t="shared" si="0"/>
        <v>terawatt-hours (TWh) / year</v>
      </c>
    </row>
    <row r="16" spans="1:2" ht="16" customHeight="1" x14ac:dyDescent="0.2">
      <c r="A16" s="58" t="s">
        <v>1288</v>
      </c>
      <c r="B16" t="str">
        <f t="shared" si="0"/>
        <v>gigawatts (GW) / year</v>
      </c>
    </row>
    <row r="17" spans="1:2" ht="16" customHeight="1" x14ac:dyDescent="0.2">
      <c r="A17" s="58" t="s">
        <v>1289</v>
      </c>
      <c r="B17" t="str">
        <f t="shared" si="0"/>
        <v>2019 dollars / megawatt-hour (MWh)</v>
      </c>
    </row>
    <row r="18" spans="1:2" ht="16" customHeight="1" x14ac:dyDescent="0.2">
      <c r="A18" s="58" t="s">
        <v>1290</v>
      </c>
      <c r="B18" t="str">
        <f t="shared" si="0"/>
        <v>cubic km / yr</v>
      </c>
    </row>
    <row r="19" spans="1:2" ht="16" customHeight="1" x14ac:dyDescent="0.2">
      <c r="A19" s="58" t="s">
        <v>1291</v>
      </c>
      <c r="B19" t="str">
        <f t="shared" si="0"/>
        <v>trillion passenger-miles / year</v>
      </c>
    </row>
    <row r="20" spans="1:2" ht="16" customHeight="1" x14ac:dyDescent="0.2">
      <c r="A20" s="58" t="s">
        <v>1292</v>
      </c>
      <c r="B20" t="str">
        <f t="shared" si="0"/>
        <v>trillion freight ton-miles / year</v>
      </c>
    </row>
    <row r="21" spans="1:2" ht="16" customHeight="1" x14ac:dyDescent="0.2">
      <c r="A21" s="58" t="s">
        <v>1293</v>
      </c>
      <c r="B21" t="str">
        <f t="shared" si="0"/>
        <v>million vehicles / year</v>
      </c>
    </row>
    <row r="22" spans="1:2" ht="16" customHeight="1" x14ac:dyDescent="0.2">
      <c r="A22" s="58" t="s">
        <v>1294</v>
      </c>
      <c r="B22" t="str">
        <f t="shared" si="0"/>
        <v>thousand vehicles / year</v>
      </c>
    </row>
    <row r="23" spans="1:2" ht="16" customHeight="1" x14ac:dyDescent="0.2">
      <c r="A23" s="58" t="s">
        <v>1295</v>
      </c>
      <c r="B23" t="str">
        <f t="shared" si="0"/>
        <v>million vehicles</v>
      </c>
    </row>
    <row r="24" spans="1:2" ht="16" customHeight="1" x14ac:dyDescent="0.2">
      <c r="A24" s="58" t="s">
        <v>1296</v>
      </c>
      <c r="B24" t="str">
        <f t="shared" si="0"/>
        <v>thousand vehicles</v>
      </c>
    </row>
    <row r="25" spans="1:2" ht="16" customHeight="1" x14ac:dyDescent="0.2">
      <c r="A25" s="58" t="s">
        <v>1297</v>
      </c>
      <c r="B25" t="str">
        <f t="shared" si="0"/>
        <v>quads / year</v>
      </c>
    </row>
    <row r="26" spans="1:2" ht="16" customHeight="1" x14ac:dyDescent="0.2">
      <c r="A26" s="58" t="s">
        <v>1298</v>
      </c>
      <c r="B26" t="str">
        <f t="shared" si="0"/>
        <v>thousand BTU / 2019 dollar</v>
      </c>
    </row>
    <row r="27" spans="1:2" ht="16" customHeight="1" x14ac:dyDescent="0.2">
      <c r="A27" s="58" t="s">
        <v>1299</v>
      </c>
      <c r="B27" t="str">
        <f t="shared" si="0"/>
        <v>millions of short tons / year</v>
      </c>
    </row>
    <row r="28" spans="1:2" ht="16" customHeight="1" x14ac:dyDescent="0.2">
      <c r="A28" s="58" t="s">
        <v>1300</v>
      </c>
      <c r="B28" t="str">
        <f t="shared" si="0"/>
        <v>trillion cubic feet / year</v>
      </c>
    </row>
    <row r="29" spans="1:2" ht="16" customHeight="1" x14ac:dyDescent="0.2">
      <c r="A29" s="58" t="s">
        <v>1301</v>
      </c>
      <c r="B29" t="str">
        <f t="shared" si="0"/>
        <v>million barrels / year</v>
      </c>
    </row>
    <row r="30" spans="1:2" ht="16" customHeight="1" x14ac:dyDescent="0.2">
      <c r="A30" s="58" t="s">
        <v>1302</v>
      </c>
      <c r="B30" t="str">
        <f t="shared" si="0"/>
        <v>million gallons / year</v>
      </c>
    </row>
    <row r="31" spans="1:2" ht="16" customHeight="1" x14ac:dyDescent="0.2">
      <c r="A31" s="58" t="s">
        <v>1303</v>
      </c>
      <c r="B31" t="str">
        <f t="shared" si="0"/>
        <v>trillion BTU / year</v>
      </c>
    </row>
    <row r="32" spans="1:2" ht="16" customHeight="1" x14ac:dyDescent="0.2">
      <c r="A32" s="58" t="s">
        <v>1304</v>
      </c>
      <c r="B32" t="str">
        <f t="shared" si="0"/>
        <v>2019 dollars / short ton</v>
      </c>
    </row>
    <row r="33" spans="1:2" ht="16" customHeight="1" x14ac:dyDescent="0.2">
      <c r="A33" s="58" t="s">
        <v>1305</v>
      </c>
      <c r="B33" t="str">
        <f t="shared" si="0"/>
        <v>2019 dollars / thousand cubic feet</v>
      </c>
    </row>
    <row r="34" spans="1:2" ht="16" customHeight="1" x14ac:dyDescent="0.2">
      <c r="A34" s="58" t="s">
        <v>1306</v>
      </c>
      <c r="B34" t="str">
        <f t="shared" si="0"/>
        <v>2019 dollars / gallon</v>
      </c>
    </row>
    <row r="35" spans="1:2" ht="16" customHeight="1" x14ac:dyDescent="0.2">
      <c r="A35" s="58" t="s">
        <v>1307</v>
      </c>
      <c r="B35" t="str">
        <f t="shared" si="0"/>
        <v>2019 dollars / barrel</v>
      </c>
    </row>
    <row r="36" spans="1:2" ht="16" customHeight="1" x14ac:dyDescent="0.2">
      <c r="A36" s="58" t="s">
        <v>1308</v>
      </c>
      <c r="B36" t="str">
        <f t="shared" si="0"/>
        <v>2019 dollars / kg</v>
      </c>
    </row>
    <row r="37" spans="1:2" ht="16" customHeight="1" x14ac:dyDescent="0.2">
      <c r="A37" s="58" t="s">
        <v>1309</v>
      </c>
      <c r="B37" t="str">
        <f t="shared" si="0"/>
        <v>2019 dollars / kilowatt-hour (kWh)</v>
      </c>
    </row>
    <row r="38" spans="1:2" ht="16" customHeight="1" x14ac:dyDescent="0.2">
      <c r="A38" s="58" t="s">
        <v>1310</v>
      </c>
      <c r="B38" t="str">
        <f t="shared" si="0"/>
        <v>cost of eqpt. to capture 1 metric ton CO2e/yr (2019 dollars)</v>
      </c>
    </row>
    <row r="39" spans="1:2" ht="16" customHeight="1" x14ac:dyDescent="0.2">
      <c r="A39" s="58" t="s">
        <v>1311</v>
      </c>
      <c r="B39" t="str">
        <f t="shared" si="0"/>
        <v>million 2019 dollars / megawatt (MW)</v>
      </c>
    </row>
    <row r="40" spans="1:2" ht="16" customHeight="1" x14ac:dyDescent="0.2">
      <c r="A40" s="58" t="s">
        <v>1312</v>
      </c>
      <c r="B40" t="str">
        <f t="shared" si="0"/>
        <v>cost of eqpt. to produce 1 kg H2/yr (2019 dollars)</v>
      </c>
    </row>
    <row r="42" spans="1:2" x14ac:dyDescent="0.2">
      <c r="A42" s="275" t="s">
        <v>1313</v>
      </c>
      <c r="B42" s="272"/>
    </row>
    <row r="43" spans="1:2" x14ac:dyDescent="0.2">
      <c r="A43" s="56" t="s">
        <v>1273</v>
      </c>
      <c r="B43" s="56" t="s">
        <v>1274</v>
      </c>
    </row>
    <row r="44" spans="1:2" x14ac:dyDescent="0.2">
      <c r="A44" s="64" t="s">
        <v>1314</v>
      </c>
      <c r="B44" t="str">
        <f>A44</f>
        <v>$/metric ton CO2e</v>
      </c>
    </row>
    <row r="45" spans="1:2" x14ac:dyDescent="0.2">
      <c r="A45" s="64" t="s">
        <v>1315</v>
      </c>
      <c r="B45" t="str">
        <f>A45</f>
        <v>$/MWh</v>
      </c>
    </row>
    <row r="56" spans="1:1" x14ac:dyDescent="0.2">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baseColWidth="10" defaultColWidth="8.83203125" defaultRowHeight="15" x14ac:dyDescent="0.2"/>
  <cols>
    <col min="1" max="1" width="13.33203125" style="117" customWidth="1"/>
    <col min="2" max="2" width="9.1640625" style="43" customWidth="1"/>
    <col min="4" max="4" width="46" style="117" customWidth="1"/>
    <col min="5" max="5" width="9.1640625" style="117" customWidth="1"/>
  </cols>
  <sheetData>
    <row r="1" spans="1:4" x14ac:dyDescent="0.2">
      <c r="A1" s="22" t="s">
        <v>1728</v>
      </c>
      <c r="B1" s="30"/>
      <c r="C1" s="64"/>
      <c r="D1" s="64"/>
    </row>
    <row r="2" spans="1:4" x14ac:dyDescent="0.2">
      <c r="A2" s="29" t="s">
        <v>1729</v>
      </c>
      <c r="B2" s="31" t="s">
        <v>1730</v>
      </c>
      <c r="C2" s="29" t="s">
        <v>1731</v>
      </c>
      <c r="D2" s="29" t="s">
        <v>1732</v>
      </c>
    </row>
    <row r="3" spans="1:4" x14ac:dyDescent="0.2">
      <c r="A3" t="s">
        <v>1733</v>
      </c>
      <c r="B3" s="43" t="s">
        <v>1734</v>
      </c>
      <c r="C3" s="36"/>
      <c r="D3" t="s">
        <v>604</v>
      </c>
    </row>
    <row r="4" spans="1:4" x14ac:dyDescent="0.2">
      <c r="A4" t="s">
        <v>1735</v>
      </c>
      <c r="B4" s="50" t="s">
        <v>1736</v>
      </c>
      <c r="C4" s="35"/>
      <c r="D4" t="s">
        <v>602</v>
      </c>
    </row>
    <row r="5" spans="1:4" x14ac:dyDescent="0.2">
      <c r="A5" t="s">
        <v>1737</v>
      </c>
      <c r="B5" s="43" t="s">
        <v>1738</v>
      </c>
      <c r="C5" s="46"/>
      <c r="D5" t="s">
        <v>600</v>
      </c>
    </row>
    <row r="6" spans="1:4" x14ac:dyDescent="0.2">
      <c r="A6" t="s">
        <v>1739</v>
      </c>
      <c r="B6" s="43" t="s">
        <v>1694</v>
      </c>
      <c r="C6" s="40"/>
      <c r="D6" t="s">
        <v>1740</v>
      </c>
    </row>
    <row r="7" spans="1:4" x14ac:dyDescent="0.2">
      <c r="A7" t="s">
        <v>1741</v>
      </c>
      <c r="B7" s="43" t="s">
        <v>1742</v>
      </c>
      <c r="C7" s="45"/>
      <c r="D7" t="s">
        <v>1743</v>
      </c>
    </row>
    <row r="8" spans="1:4" x14ac:dyDescent="0.2">
      <c r="A8" t="s">
        <v>1744</v>
      </c>
      <c r="B8" s="43" t="s">
        <v>1745</v>
      </c>
      <c r="C8" s="48"/>
      <c r="D8" t="s">
        <v>596</v>
      </c>
    </row>
    <row r="9" spans="1:4" x14ac:dyDescent="0.2">
      <c r="A9" t="s">
        <v>1746</v>
      </c>
      <c r="B9" s="43" t="s">
        <v>1747</v>
      </c>
      <c r="C9" s="39"/>
      <c r="D9" t="s">
        <v>613</v>
      </c>
    </row>
    <row r="10" spans="1:4" x14ac:dyDescent="0.2">
      <c r="A10" t="s">
        <v>1748</v>
      </c>
      <c r="B10" s="32" t="s">
        <v>1749</v>
      </c>
      <c r="C10" s="28"/>
      <c r="D10" t="s">
        <v>593</v>
      </c>
    </row>
    <row r="11" spans="1:4" x14ac:dyDescent="0.2">
      <c r="A11" t="s">
        <v>1750</v>
      </c>
      <c r="B11" s="43" t="s">
        <v>1751</v>
      </c>
      <c r="C11" s="41"/>
      <c r="D11" t="s">
        <v>590</v>
      </c>
    </row>
    <row r="12" spans="1:4" x14ac:dyDescent="0.2">
      <c r="A12" t="s">
        <v>1752</v>
      </c>
      <c r="B12" s="50" t="s">
        <v>1753</v>
      </c>
      <c r="C12" s="37"/>
      <c r="D12" t="s">
        <v>1754</v>
      </c>
    </row>
    <row r="13" spans="1:4" x14ac:dyDescent="0.2">
      <c r="A13" t="s">
        <v>1755</v>
      </c>
      <c r="B13" s="43" t="s">
        <v>1756</v>
      </c>
      <c r="C13" s="47"/>
      <c r="D13" t="s">
        <v>619</v>
      </c>
    </row>
    <row r="14" spans="1:4" x14ac:dyDescent="0.2">
      <c r="A14" t="s">
        <v>1757</v>
      </c>
      <c r="B14" s="50" t="s">
        <v>1758</v>
      </c>
      <c r="C14" s="27"/>
      <c r="D14" t="s">
        <v>606</v>
      </c>
    </row>
    <row r="15" spans="1:4" x14ac:dyDescent="0.2">
      <c r="A15" t="s">
        <v>1759</v>
      </c>
      <c r="B15" s="50" t="s">
        <v>1760</v>
      </c>
      <c r="C15" s="51"/>
      <c r="D15" t="s">
        <v>617</v>
      </c>
    </row>
    <row r="16" spans="1:4" x14ac:dyDescent="0.2">
      <c r="A16" t="s">
        <v>1761</v>
      </c>
      <c r="B16" s="50">
        <v>740000</v>
      </c>
      <c r="C16" s="52"/>
      <c r="D16" t="s">
        <v>615</v>
      </c>
    </row>
    <row r="17" spans="1:4" x14ac:dyDescent="0.2">
      <c r="A17" t="s">
        <v>1762</v>
      </c>
      <c r="B17" s="43" t="s">
        <v>1763</v>
      </c>
      <c r="C17" s="42"/>
      <c r="D17" t="s">
        <v>608</v>
      </c>
    </row>
    <row r="18" spans="1:4" x14ac:dyDescent="0.2">
      <c r="A18" t="s">
        <v>1764</v>
      </c>
      <c r="B18" s="50" t="s">
        <v>1765</v>
      </c>
      <c r="C18" s="34"/>
      <c r="D18" t="s">
        <v>587</v>
      </c>
    </row>
    <row r="19" spans="1:4" x14ac:dyDescent="0.2">
      <c r="A19" t="s">
        <v>1766</v>
      </c>
      <c r="B19" s="43" t="s">
        <v>1767</v>
      </c>
      <c r="C19" s="44"/>
      <c r="D19" t="s">
        <v>610</v>
      </c>
    </row>
    <row r="20" spans="1:4" x14ac:dyDescent="0.2">
      <c r="A20" t="s">
        <v>1768</v>
      </c>
      <c r="B20" s="50" t="s">
        <v>1769</v>
      </c>
      <c r="C20" s="33"/>
      <c r="D20" t="s">
        <v>580</v>
      </c>
    </row>
    <row r="21" spans="1:4" x14ac:dyDescent="0.2">
      <c r="A21" t="s">
        <v>1770</v>
      </c>
      <c r="B21" s="43" t="s">
        <v>1771</v>
      </c>
      <c r="C21" s="49"/>
      <c r="D21" t="s">
        <v>1772</v>
      </c>
    </row>
    <row r="23" spans="1:4" x14ac:dyDescent="0.2">
      <c r="A23" s="22" t="s">
        <v>1773</v>
      </c>
      <c r="B23" s="30"/>
      <c r="C23" s="64"/>
      <c r="D23" s="64"/>
    </row>
    <row r="24" spans="1:4" s="29" customFormat="1" x14ac:dyDescent="0.2">
      <c r="A24" s="29" t="s">
        <v>1729</v>
      </c>
      <c r="B24" s="31" t="s">
        <v>1730</v>
      </c>
      <c r="C24" s="29" t="s">
        <v>1731</v>
      </c>
      <c r="D24" s="29" t="s">
        <v>1774</v>
      </c>
    </row>
    <row r="25" spans="1:4" x14ac:dyDescent="0.2">
      <c r="A25" t="s">
        <v>1746</v>
      </c>
      <c r="B25" s="43" t="s">
        <v>1747</v>
      </c>
      <c r="C25" s="39"/>
      <c r="D25" t="s">
        <v>1775</v>
      </c>
    </row>
    <row r="26" spans="1:4" x14ac:dyDescent="0.2">
      <c r="A26" t="s">
        <v>1748</v>
      </c>
      <c r="B26" s="32" t="s">
        <v>1749</v>
      </c>
      <c r="C26" s="28"/>
      <c r="D26" t="s">
        <v>1776</v>
      </c>
    </row>
    <row r="27" spans="1:4" x14ac:dyDescent="0.2">
      <c r="A27" t="s">
        <v>1764</v>
      </c>
      <c r="B27" s="43" t="s">
        <v>1765</v>
      </c>
      <c r="C27" s="34"/>
      <c r="D27" t="s">
        <v>305</v>
      </c>
    </row>
    <row r="28" spans="1:4" x14ac:dyDescent="0.2">
      <c r="A28" t="s">
        <v>1739</v>
      </c>
      <c r="B28" s="43" t="s">
        <v>1694</v>
      </c>
      <c r="C28" s="40"/>
      <c r="D28" t="s">
        <v>1029</v>
      </c>
    </row>
    <row r="29" spans="1:4" x14ac:dyDescent="0.2">
      <c r="A29" t="s">
        <v>1768</v>
      </c>
      <c r="B29" s="43">
        <v>969696</v>
      </c>
      <c r="C29" s="33"/>
      <c r="D29" t="s">
        <v>754</v>
      </c>
    </row>
    <row r="30" spans="1:4" x14ac:dyDescent="0.2">
      <c r="A30" t="s">
        <v>1735</v>
      </c>
      <c r="B30" s="43" t="s">
        <v>1736</v>
      </c>
      <c r="C30" s="35"/>
      <c r="D30" t="s">
        <v>1366</v>
      </c>
    </row>
    <row r="31" spans="1:4" x14ac:dyDescent="0.2">
      <c r="A31" t="s">
        <v>1750</v>
      </c>
      <c r="B31" s="43" t="s">
        <v>1751</v>
      </c>
      <c r="C31" s="41"/>
      <c r="D31" t="s">
        <v>776</v>
      </c>
    </row>
    <row r="32" spans="1:4" x14ac:dyDescent="0.2">
      <c r="A32" t="s">
        <v>1762</v>
      </c>
      <c r="B32" s="43" t="s">
        <v>1763</v>
      </c>
      <c r="C32" s="42"/>
      <c r="D32" t="s">
        <v>774</v>
      </c>
    </row>
    <row r="33" spans="1:4" x14ac:dyDescent="0.2">
      <c r="A33" t="s">
        <v>1733</v>
      </c>
      <c r="B33" s="43" t="s">
        <v>1734</v>
      </c>
      <c r="C33" s="38"/>
      <c r="D33" t="s">
        <v>1362</v>
      </c>
    </row>
    <row r="34" spans="1:4" x14ac:dyDescent="0.2">
      <c r="A34" t="s">
        <v>1759</v>
      </c>
      <c r="B34" s="50" t="s">
        <v>1760</v>
      </c>
      <c r="C34" s="51"/>
      <c r="D34" t="s">
        <v>1777</v>
      </c>
    </row>
    <row r="36" spans="1:4" x14ac:dyDescent="0.2">
      <c r="A36" s="22" t="s">
        <v>1778</v>
      </c>
      <c r="B36" s="30"/>
      <c r="C36" s="64"/>
      <c r="D36" s="64"/>
    </row>
    <row r="37" spans="1:4" x14ac:dyDescent="0.2">
      <c r="A37" s="29" t="s">
        <v>1729</v>
      </c>
      <c r="B37" s="31" t="s">
        <v>1730</v>
      </c>
      <c r="C37" s="29" t="s">
        <v>1731</v>
      </c>
      <c r="D37" s="29" t="s">
        <v>1732</v>
      </c>
    </row>
    <row r="38" spans="1:4" x14ac:dyDescent="0.2">
      <c r="A38" t="s">
        <v>1764</v>
      </c>
      <c r="B38" s="50" t="s">
        <v>1765</v>
      </c>
      <c r="C38" s="34"/>
      <c r="D38" t="s">
        <v>1779</v>
      </c>
    </row>
    <row r="39" spans="1:4" x14ac:dyDescent="0.2">
      <c r="A39" t="s">
        <v>1768</v>
      </c>
      <c r="B39" s="43">
        <v>969696</v>
      </c>
      <c r="C39" s="33"/>
      <c r="D39" t="s">
        <v>763</v>
      </c>
    </row>
    <row r="40" spans="1:4" x14ac:dyDescent="0.2">
      <c r="A40" t="s">
        <v>1735</v>
      </c>
      <c r="B40" s="43" t="s">
        <v>1736</v>
      </c>
      <c r="C40" s="35"/>
      <c r="D40" t="s">
        <v>1780</v>
      </c>
    </row>
    <row r="41" spans="1:4" x14ac:dyDescent="0.2">
      <c r="A41" t="s">
        <v>1759</v>
      </c>
      <c r="B41" s="50" t="s">
        <v>1760</v>
      </c>
      <c r="C41" s="51"/>
      <c r="D41" t="s">
        <v>1781</v>
      </c>
    </row>
    <row r="43" spans="1:4" x14ac:dyDescent="0.2">
      <c r="A43" s="22" t="s">
        <v>1782</v>
      </c>
      <c r="B43" s="30"/>
      <c r="C43" s="64"/>
      <c r="D43" s="64"/>
    </row>
    <row r="44" spans="1:4" x14ac:dyDescent="0.2">
      <c r="A44" s="29" t="s">
        <v>1729</v>
      </c>
      <c r="B44" s="31" t="s">
        <v>1730</v>
      </c>
      <c r="C44" s="29" t="s">
        <v>1731</v>
      </c>
      <c r="D44" s="29" t="s">
        <v>1732</v>
      </c>
    </row>
    <row r="45" spans="1:4" x14ac:dyDescent="0.2">
      <c r="A45" t="s">
        <v>1735</v>
      </c>
      <c r="B45" s="43" t="s">
        <v>1736</v>
      </c>
      <c r="C45" s="35"/>
      <c r="D45" t="s">
        <v>334</v>
      </c>
    </row>
    <row r="46" spans="1:4" x14ac:dyDescent="0.2">
      <c r="A46" t="s">
        <v>1757</v>
      </c>
      <c r="B46" s="50" t="s">
        <v>1758</v>
      </c>
      <c r="C46" s="27"/>
      <c r="D46" t="s">
        <v>1783</v>
      </c>
    </row>
    <row r="47" spans="1:4" x14ac:dyDescent="0.2">
      <c r="A47" t="s">
        <v>1764</v>
      </c>
      <c r="B47" s="50" t="s">
        <v>1765</v>
      </c>
      <c r="C47" s="34"/>
      <c r="D47" t="s">
        <v>332</v>
      </c>
    </row>
    <row r="48" spans="1:4" x14ac:dyDescent="0.2">
      <c r="A48" t="s">
        <v>1768</v>
      </c>
      <c r="B48" s="50" t="s">
        <v>1769</v>
      </c>
      <c r="C48" s="33"/>
      <c r="D48" t="s">
        <v>1371</v>
      </c>
    </row>
    <row r="49" spans="1:4" x14ac:dyDescent="0.2">
      <c r="B49" s="50"/>
    </row>
    <row r="50" spans="1:4" x14ac:dyDescent="0.2">
      <c r="A50" s="22" t="s">
        <v>1784</v>
      </c>
      <c r="B50" s="30"/>
      <c r="C50" s="64"/>
      <c r="D50" s="64"/>
    </row>
    <row r="51" spans="1:4" x14ac:dyDescent="0.2">
      <c r="A51" s="29" t="s">
        <v>1729</v>
      </c>
      <c r="B51" s="31" t="s">
        <v>1730</v>
      </c>
      <c r="C51" s="29" t="s">
        <v>1731</v>
      </c>
      <c r="D51" s="29" t="s">
        <v>1732</v>
      </c>
    </row>
    <row r="52" spans="1:4" x14ac:dyDescent="0.2">
      <c r="A52" t="s">
        <v>1764</v>
      </c>
      <c r="B52" s="50" t="s">
        <v>1765</v>
      </c>
      <c r="C52" s="34"/>
      <c r="D52" t="s">
        <v>1785</v>
      </c>
    </row>
    <row r="53" spans="1:4" x14ac:dyDescent="0.2">
      <c r="A53" t="s">
        <v>1746</v>
      </c>
      <c r="B53" s="43" t="s">
        <v>1747</v>
      </c>
      <c r="C53" s="39"/>
      <c r="D53" t="s">
        <v>1786</v>
      </c>
    </row>
    <row r="54" spans="1:4" x14ac:dyDescent="0.2">
      <c r="A54" t="s">
        <v>1739</v>
      </c>
      <c r="B54" s="43" t="s">
        <v>1694</v>
      </c>
      <c r="C54" s="40"/>
      <c r="D54" t="s">
        <v>1063</v>
      </c>
    </row>
    <row r="55" spans="1:4" x14ac:dyDescent="0.2">
      <c r="A55" t="s">
        <v>1735</v>
      </c>
      <c r="B55" s="50" t="s">
        <v>1736</v>
      </c>
      <c r="C55" s="35"/>
      <c r="D55" t="s">
        <v>1787</v>
      </c>
    </row>
    <row r="56" spans="1:4" x14ac:dyDescent="0.2">
      <c r="A56" t="s">
        <v>1757</v>
      </c>
      <c r="B56" s="50" t="s">
        <v>1758</v>
      </c>
      <c r="C56" s="27"/>
      <c r="D56" t="s">
        <v>1399</v>
      </c>
    </row>
    <row r="58" spans="1:4" x14ac:dyDescent="0.2">
      <c r="A58" s="22" t="s">
        <v>1788</v>
      </c>
      <c r="B58" s="30"/>
      <c r="C58" s="64"/>
      <c r="D58" s="64"/>
    </row>
    <row r="59" spans="1:4" x14ac:dyDescent="0.2">
      <c r="A59" s="29" t="s">
        <v>1729</v>
      </c>
      <c r="B59" s="31" t="s">
        <v>1730</v>
      </c>
      <c r="C59" s="29" t="s">
        <v>1731</v>
      </c>
      <c r="D59" s="29" t="s">
        <v>1732</v>
      </c>
    </row>
    <row r="60" spans="1:4" x14ac:dyDescent="0.2">
      <c r="A60" t="s">
        <v>1746</v>
      </c>
      <c r="B60" s="43" t="s">
        <v>1747</v>
      </c>
      <c r="C60" s="39"/>
      <c r="D60" t="s">
        <v>1789</v>
      </c>
    </row>
    <row r="61" spans="1:4" x14ac:dyDescent="0.2">
      <c r="A61" t="s">
        <v>1764</v>
      </c>
      <c r="B61" s="50" t="s">
        <v>1765</v>
      </c>
      <c r="C61" s="34"/>
      <c r="D61" t="s">
        <v>1790</v>
      </c>
    </row>
    <row r="62" spans="1:4" x14ac:dyDescent="0.2">
      <c r="A62" t="s">
        <v>1733</v>
      </c>
      <c r="B62" s="43" t="s">
        <v>1734</v>
      </c>
      <c r="C62" s="38"/>
      <c r="D62" t="s">
        <v>1791</v>
      </c>
    </row>
    <row r="63" spans="1:4" x14ac:dyDescent="0.2">
      <c r="A63" t="s">
        <v>1770</v>
      </c>
      <c r="B63" s="43" t="s">
        <v>1771</v>
      </c>
      <c r="C63" s="49"/>
      <c r="D63" t="s">
        <v>1792</v>
      </c>
    </row>
    <row r="64" spans="1:4" x14ac:dyDescent="0.2">
      <c r="A64" t="s">
        <v>1762</v>
      </c>
      <c r="B64" s="43" t="s">
        <v>1763</v>
      </c>
      <c r="C64" s="42"/>
      <c r="D64" t="s">
        <v>1793</v>
      </c>
    </row>
    <row r="66" spans="1:4" x14ac:dyDescent="0.2">
      <c r="A66" s="22" t="s">
        <v>1794</v>
      </c>
      <c r="B66" s="30"/>
      <c r="C66" s="64"/>
      <c r="D66" s="64"/>
    </row>
    <row r="67" spans="1:4" x14ac:dyDescent="0.2">
      <c r="A67" s="29" t="s">
        <v>1729</v>
      </c>
      <c r="B67" s="31" t="s">
        <v>1730</v>
      </c>
      <c r="C67" s="29" t="s">
        <v>1731</v>
      </c>
      <c r="D67" s="29" t="s">
        <v>1732</v>
      </c>
    </row>
    <row r="68" spans="1:4" x14ac:dyDescent="0.2">
      <c r="A68" t="s">
        <v>1759</v>
      </c>
      <c r="B68" s="50" t="s">
        <v>1760</v>
      </c>
      <c r="C68" s="51"/>
      <c r="D68" t="s">
        <v>1230</v>
      </c>
    </row>
    <row r="69" spans="1:4" x14ac:dyDescent="0.2">
      <c r="A69" t="s">
        <v>1746</v>
      </c>
      <c r="B69" s="43" t="s">
        <v>1747</v>
      </c>
      <c r="C69" s="39"/>
      <c r="D69" t="s">
        <v>1250</v>
      </c>
    </row>
    <row r="70" spans="1:4" x14ac:dyDescent="0.2">
      <c r="A70" t="s">
        <v>1762</v>
      </c>
      <c r="B70" s="43" t="s">
        <v>1763</v>
      </c>
      <c r="C70" s="42"/>
      <c r="D70" t="s">
        <v>415</v>
      </c>
    </row>
    <row r="71" spans="1:4" x14ac:dyDescent="0.2">
      <c r="A71" t="s">
        <v>1750</v>
      </c>
      <c r="B71" s="43" t="s">
        <v>1751</v>
      </c>
      <c r="C71" s="41"/>
      <c r="D71" t="s">
        <v>1255</v>
      </c>
    </row>
    <row r="72" spans="1:4" x14ac:dyDescent="0.2">
      <c r="A72" t="s">
        <v>1739</v>
      </c>
      <c r="B72" s="43" t="s">
        <v>1694</v>
      </c>
      <c r="C72" s="40"/>
      <c r="D72" t="s">
        <v>1258</v>
      </c>
    </row>
    <row r="73" spans="1:4" x14ac:dyDescent="0.2">
      <c r="A73" t="s">
        <v>1768</v>
      </c>
      <c r="B73" s="50" t="s">
        <v>1769</v>
      </c>
      <c r="C73" s="33"/>
      <c r="D73" t="s">
        <v>544</v>
      </c>
    </row>
    <row r="74" spans="1:4" x14ac:dyDescent="0.2">
      <c r="A74" t="s">
        <v>1764</v>
      </c>
      <c r="B74" s="50" t="s">
        <v>1765</v>
      </c>
      <c r="C74" s="34"/>
      <c r="D74" t="s">
        <v>1263</v>
      </c>
    </row>
    <row r="75" spans="1:4" x14ac:dyDescent="0.2">
      <c r="A75" t="s">
        <v>1735</v>
      </c>
      <c r="B75" s="50" t="s">
        <v>1736</v>
      </c>
      <c r="C75" s="35"/>
      <c r="D75" t="s">
        <v>1266</v>
      </c>
    </row>
    <row r="76" spans="1:4" x14ac:dyDescent="0.2">
      <c r="A76" t="s">
        <v>1733</v>
      </c>
      <c r="B76" s="43" t="s">
        <v>1734</v>
      </c>
      <c r="C76" s="38"/>
      <c r="D76" t="s">
        <v>1269</v>
      </c>
    </row>
    <row r="77" spans="1:4" x14ac:dyDescent="0.2">
      <c r="A77" t="s">
        <v>1757</v>
      </c>
      <c r="B77" s="50" t="s">
        <v>1758</v>
      </c>
      <c r="C77" s="27"/>
      <c r="D77" t="s">
        <v>1399</v>
      </c>
    </row>
    <row r="78" spans="1:4" x14ac:dyDescent="0.2">
      <c r="B78" s="50"/>
    </row>
    <row r="79" spans="1:4" x14ac:dyDescent="0.2">
      <c r="A79" s="22" t="s">
        <v>1795</v>
      </c>
      <c r="B79" s="30"/>
      <c r="C79" s="64"/>
      <c r="D79" s="64"/>
    </row>
    <row r="80" spans="1:4" x14ac:dyDescent="0.2">
      <c r="A80" s="29" t="s">
        <v>1729</v>
      </c>
      <c r="B80" s="31" t="s">
        <v>1730</v>
      </c>
      <c r="C80" s="29" t="s">
        <v>1731</v>
      </c>
      <c r="D80" s="29" t="s">
        <v>1732</v>
      </c>
    </row>
    <row r="81" spans="1:4" x14ac:dyDescent="0.2">
      <c r="A81" t="s">
        <v>1764</v>
      </c>
      <c r="B81" s="50" t="s">
        <v>1765</v>
      </c>
      <c r="C81" s="34"/>
      <c r="D81" t="s">
        <v>1796</v>
      </c>
    </row>
    <row r="82" spans="1:4" x14ac:dyDescent="0.2">
      <c r="A82" t="s">
        <v>1746</v>
      </c>
      <c r="B82" s="43" t="s">
        <v>1747</v>
      </c>
      <c r="C82" s="39"/>
      <c r="D82" t="s">
        <v>1797</v>
      </c>
    </row>
    <row r="83" spans="1:4" x14ac:dyDescent="0.2">
      <c r="A83" t="s">
        <v>1739</v>
      </c>
      <c r="B83" s="43" t="s">
        <v>1694</v>
      </c>
      <c r="C83" s="40"/>
      <c r="D83" t="s">
        <v>1798</v>
      </c>
    </row>
    <row r="84" spans="1:4" x14ac:dyDescent="0.2">
      <c r="A84" t="s">
        <v>1757</v>
      </c>
      <c r="B84" s="50" t="s">
        <v>1758</v>
      </c>
      <c r="C84" s="27"/>
      <c r="D84" t="s">
        <v>1399</v>
      </c>
    </row>
    <row r="86" spans="1:4" x14ac:dyDescent="0.2">
      <c r="A86" s="22" t="s">
        <v>1432</v>
      </c>
      <c r="B86" s="30"/>
      <c r="C86" s="64"/>
      <c r="D86" s="64"/>
    </row>
    <row r="87" spans="1:4" x14ac:dyDescent="0.2">
      <c r="A87" s="29" t="s">
        <v>1729</v>
      </c>
      <c r="B87" s="31" t="s">
        <v>1730</v>
      </c>
      <c r="C87" s="29" t="s">
        <v>1731</v>
      </c>
      <c r="D87" s="29" t="s">
        <v>1732</v>
      </c>
    </row>
    <row r="88" spans="1:4" x14ac:dyDescent="0.2">
      <c r="A88" t="s">
        <v>1746</v>
      </c>
      <c r="B88" s="43" t="s">
        <v>1747</v>
      </c>
      <c r="C88" s="39"/>
      <c r="D88" t="s">
        <v>1799</v>
      </c>
    </row>
    <row r="89" spans="1:4" x14ac:dyDescent="0.2">
      <c r="A89" t="s">
        <v>1735</v>
      </c>
      <c r="B89" s="50" t="s">
        <v>1736</v>
      </c>
      <c r="C89" s="35"/>
      <c r="D89" t="s">
        <v>1800</v>
      </c>
    </row>
    <row r="90" spans="1:4" x14ac:dyDescent="0.2">
      <c r="A90" t="s">
        <v>1757</v>
      </c>
      <c r="B90" s="50" t="s">
        <v>1758</v>
      </c>
      <c r="C90" s="27"/>
      <c r="D90" t="s">
        <v>1399</v>
      </c>
    </row>
    <row r="91" spans="1:4" x14ac:dyDescent="0.2">
      <c r="B91" s="50"/>
    </row>
    <row r="92" spans="1:4" x14ac:dyDescent="0.2">
      <c r="A92" s="22" t="s">
        <v>1801</v>
      </c>
      <c r="B92" s="30"/>
      <c r="C92" s="64"/>
      <c r="D92" s="64"/>
    </row>
    <row r="93" spans="1:4" x14ac:dyDescent="0.2">
      <c r="A93" s="29" t="s">
        <v>1729</v>
      </c>
      <c r="B93" s="31" t="s">
        <v>1730</v>
      </c>
      <c r="C93" s="29" t="s">
        <v>1731</v>
      </c>
      <c r="D93" s="29" t="s">
        <v>1732</v>
      </c>
    </row>
    <row r="94" spans="1:4" x14ac:dyDescent="0.2">
      <c r="A94" t="s">
        <v>1764</v>
      </c>
      <c r="B94" s="50" t="s">
        <v>1765</v>
      </c>
      <c r="C94" s="34"/>
      <c r="D94" t="s">
        <v>1802</v>
      </c>
    </row>
    <row r="95" spans="1:4" x14ac:dyDescent="0.2">
      <c r="A95" t="s">
        <v>1770</v>
      </c>
      <c r="B95" s="43" t="s">
        <v>1771</v>
      </c>
      <c r="C95" s="49"/>
      <c r="D95" t="s">
        <v>1803</v>
      </c>
    </row>
    <row r="96" spans="1:4" x14ac:dyDescent="0.2">
      <c r="A96" t="s">
        <v>1762</v>
      </c>
      <c r="B96" s="43" t="s">
        <v>1763</v>
      </c>
      <c r="C96" s="42"/>
      <c r="D96" t="s">
        <v>1804</v>
      </c>
    </row>
    <row r="97" spans="1:4" x14ac:dyDescent="0.2">
      <c r="A97" t="s">
        <v>1757</v>
      </c>
      <c r="B97" s="50" t="s">
        <v>1758</v>
      </c>
      <c r="C97" s="27"/>
      <c r="D97" t="s">
        <v>1399</v>
      </c>
    </row>
    <row r="99" spans="1:4" x14ac:dyDescent="0.2">
      <c r="A99" s="22" t="s">
        <v>1805</v>
      </c>
      <c r="B99" s="30"/>
      <c r="C99" s="64"/>
      <c r="D99" s="64"/>
    </row>
    <row r="100" spans="1:4" x14ac:dyDescent="0.2">
      <c r="A100" s="29" t="s">
        <v>1729</v>
      </c>
      <c r="B100" s="31" t="s">
        <v>1730</v>
      </c>
      <c r="C100" s="29" t="s">
        <v>1731</v>
      </c>
      <c r="D100" s="29" t="s">
        <v>1732</v>
      </c>
    </row>
    <row r="101" spans="1:4" x14ac:dyDescent="0.2">
      <c r="A101" t="s">
        <v>1757</v>
      </c>
      <c r="B101" s="50" t="s">
        <v>1758</v>
      </c>
      <c r="C101" s="27"/>
      <c r="D101" t="s">
        <v>1806</v>
      </c>
    </row>
    <row r="102" spans="1:4" x14ac:dyDescent="0.2">
      <c r="A102" t="s">
        <v>1746</v>
      </c>
      <c r="B102" s="43" t="s">
        <v>1747</v>
      </c>
      <c r="C102" s="39"/>
      <c r="D102" t="s">
        <v>1807</v>
      </c>
    </row>
    <row r="103" spans="1:4" x14ac:dyDescent="0.2">
      <c r="A103" t="s">
        <v>1762</v>
      </c>
      <c r="B103" s="43" t="s">
        <v>1763</v>
      </c>
      <c r="C103" s="42"/>
      <c r="D103" t="s">
        <v>1808</v>
      </c>
    </row>
    <row r="104" spans="1:4" x14ac:dyDescent="0.2">
      <c r="A104" t="s">
        <v>1750</v>
      </c>
      <c r="B104" s="43" t="s">
        <v>1751</v>
      </c>
      <c r="C104" s="41"/>
      <c r="D104" t="s">
        <v>1809</v>
      </c>
    </row>
    <row r="105" spans="1:4" x14ac:dyDescent="0.2">
      <c r="A105" t="s">
        <v>1739</v>
      </c>
      <c r="B105" s="43" t="s">
        <v>1694</v>
      </c>
      <c r="C105" s="40"/>
      <c r="D105" t="s">
        <v>1810</v>
      </c>
    </row>
    <row r="106" spans="1:4" x14ac:dyDescent="0.2">
      <c r="A106" t="s">
        <v>1768</v>
      </c>
      <c r="B106" s="50" t="s">
        <v>1769</v>
      </c>
      <c r="C106" s="33"/>
      <c r="D106" t="s">
        <v>1811</v>
      </c>
    </row>
    <row r="107" spans="1:4" x14ac:dyDescent="0.2">
      <c r="A107" t="s">
        <v>1764</v>
      </c>
      <c r="B107" s="50" t="s">
        <v>1765</v>
      </c>
      <c r="C107" s="34"/>
      <c r="D107" t="s">
        <v>1812</v>
      </c>
    </row>
    <row r="108" spans="1:4" x14ac:dyDescent="0.2">
      <c r="A108" t="s">
        <v>1735</v>
      </c>
      <c r="B108" s="50" t="s">
        <v>1736</v>
      </c>
      <c r="C108" s="35"/>
      <c r="D108" t="s">
        <v>1813</v>
      </c>
    </row>
    <row r="109" spans="1:4" x14ac:dyDescent="0.2">
      <c r="A109" t="s">
        <v>1733</v>
      </c>
      <c r="B109" s="43" t="s">
        <v>1734</v>
      </c>
      <c r="C109" s="38"/>
      <c r="D109" t="s">
        <v>1814</v>
      </c>
    </row>
    <row r="111" spans="1:4" x14ac:dyDescent="0.2">
      <c r="A111" s="22" t="s">
        <v>1815</v>
      </c>
      <c r="B111" s="30"/>
      <c r="C111" s="64"/>
      <c r="D111" s="64"/>
    </row>
    <row r="112" spans="1:4" x14ac:dyDescent="0.2">
      <c r="A112" s="29" t="s">
        <v>1729</v>
      </c>
      <c r="B112" s="31" t="s">
        <v>1730</v>
      </c>
      <c r="C112" s="29" t="s">
        <v>1731</v>
      </c>
      <c r="D112" s="29" t="s">
        <v>1732</v>
      </c>
    </row>
    <row r="113" spans="1:5" x14ac:dyDescent="0.2">
      <c r="A113" t="s">
        <v>1735</v>
      </c>
      <c r="B113" s="50" t="s">
        <v>1736</v>
      </c>
      <c r="C113" s="35"/>
      <c r="D113" t="s">
        <v>1816</v>
      </c>
    </row>
    <row r="114" spans="1:5" x14ac:dyDescent="0.2">
      <c r="A114" t="s">
        <v>1739</v>
      </c>
      <c r="B114" s="43" t="s">
        <v>1694</v>
      </c>
      <c r="C114" s="40"/>
      <c r="D114" t="s">
        <v>1817</v>
      </c>
    </row>
    <row r="115" spans="1:5" x14ac:dyDescent="0.2">
      <c r="A115" t="s">
        <v>1764</v>
      </c>
      <c r="B115" s="50" t="s">
        <v>1765</v>
      </c>
      <c r="C115" s="34"/>
      <c r="D115" t="s">
        <v>1818</v>
      </c>
    </row>
    <row r="116" spans="1:5" x14ac:dyDescent="0.2">
      <c r="A116" t="s">
        <v>1746</v>
      </c>
      <c r="B116" s="43" t="s">
        <v>1747</v>
      </c>
      <c r="C116" s="39"/>
      <c r="D116" t="s">
        <v>1819</v>
      </c>
    </row>
    <row r="117" spans="1:5" x14ac:dyDescent="0.2">
      <c r="A117" t="s">
        <v>1757</v>
      </c>
      <c r="B117" s="50" t="s">
        <v>1758</v>
      </c>
      <c r="C117" s="27"/>
      <c r="D117" t="s">
        <v>1399</v>
      </c>
    </row>
    <row r="119" spans="1:5" x14ac:dyDescent="0.2">
      <c r="A119" s="22" t="s">
        <v>1820</v>
      </c>
      <c r="B119" s="30"/>
      <c r="C119" s="64"/>
      <c r="D119" s="64"/>
    </row>
    <row r="120" spans="1:5" x14ac:dyDescent="0.2">
      <c r="A120" s="29" t="s">
        <v>1729</v>
      </c>
      <c r="B120" s="31" t="s">
        <v>1730</v>
      </c>
      <c r="C120" s="29" t="s">
        <v>1731</v>
      </c>
      <c r="D120" s="29" t="s">
        <v>1732</v>
      </c>
    </row>
    <row r="121" spans="1:5" x14ac:dyDescent="0.2">
      <c r="A121" t="s">
        <v>1739</v>
      </c>
      <c r="B121" s="43" t="s">
        <v>1694</v>
      </c>
      <c r="C121" s="40"/>
      <c r="D121" t="s">
        <v>1153</v>
      </c>
    </row>
    <row r="122" spans="1:5" x14ac:dyDescent="0.2">
      <c r="A122" t="s">
        <v>1768</v>
      </c>
      <c r="B122" s="50" t="s">
        <v>1769</v>
      </c>
      <c r="C122" s="33"/>
      <c r="D122" t="s">
        <v>1160</v>
      </c>
    </row>
    <row r="123" spans="1:5" x14ac:dyDescent="0.2">
      <c r="A123" t="s">
        <v>1764</v>
      </c>
      <c r="B123" s="50" t="s">
        <v>1765</v>
      </c>
      <c r="C123" s="34"/>
      <c r="D123" t="s">
        <v>1157</v>
      </c>
    </row>
    <row r="124" spans="1:5" x14ac:dyDescent="0.2">
      <c r="A124" t="s">
        <v>1733</v>
      </c>
      <c r="B124" s="43" t="s">
        <v>1734</v>
      </c>
      <c r="C124" s="36"/>
      <c r="D124" t="s">
        <v>1172</v>
      </c>
      <c r="E124" s="50"/>
    </row>
    <row r="125" spans="1:5" x14ac:dyDescent="0.2">
      <c r="A125" t="s">
        <v>1746</v>
      </c>
      <c r="B125" s="43" t="s">
        <v>1747</v>
      </c>
      <c r="C125" s="39"/>
      <c r="D125" t="s">
        <v>1169</v>
      </c>
    </row>
    <row r="126" spans="1:5" x14ac:dyDescent="0.2">
      <c r="A126" t="s">
        <v>1757</v>
      </c>
      <c r="B126" s="50" t="s">
        <v>1758</v>
      </c>
      <c r="C126" s="27"/>
      <c r="D126" t="s">
        <v>1163</v>
      </c>
    </row>
    <row r="127" spans="1:5" x14ac:dyDescent="0.2">
      <c r="A127" t="s">
        <v>1735</v>
      </c>
      <c r="B127" s="50" t="s">
        <v>1736</v>
      </c>
      <c r="C127" s="35"/>
      <c r="D127" t="s">
        <v>1821</v>
      </c>
    </row>
    <row r="129" spans="1:4" x14ac:dyDescent="0.2">
      <c r="A129" s="22" t="s">
        <v>1822</v>
      </c>
      <c r="B129" s="30"/>
      <c r="C129" s="64"/>
      <c r="D129" s="64"/>
    </row>
    <row r="130" spans="1:4" x14ac:dyDescent="0.2">
      <c r="A130" s="29" t="s">
        <v>1729</v>
      </c>
      <c r="B130" s="31" t="s">
        <v>1730</v>
      </c>
      <c r="C130" s="29" t="s">
        <v>1731</v>
      </c>
      <c r="D130" s="29" t="s">
        <v>1732</v>
      </c>
    </row>
    <row r="131" spans="1:4" x14ac:dyDescent="0.2">
      <c r="A131" t="s">
        <v>1764</v>
      </c>
      <c r="B131" s="50" t="s">
        <v>1765</v>
      </c>
      <c r="C131" s="34"/>
      <c r="D131" t="s">
        <v>411</v>
      </c>
    </row>
    <row r="132" spans="1:4" x14ac:dyDescent="0.2">
      <c r="A132" t="s">
        <v>1748</v>
      </c>
      <c r="B132" s="32" t="s">
        <v>1749</v>
      </c>
      <c r="C132" s="28"/>
      <c r="D132" t="s">
        <v>1823</v>
      </c>
    </row>
    <row r="133" spans="1:4" x14ac:dyDescent="0.2">
      <c r="A133" t="s">
        <v>1770</v>
      </c>
      <c r="B133" s="43" t="s">
        <v>1771</v>
      </c>
      <c r="C133" s="49"/>
      <c r="D133" t="s">
        <v>1824</v>
      </c>
    </row>
    <row r="134" spans="1:4" x14ac:dyDescent="0.2">
      <c r="A134" t="s">
        <v>1735</v>
      </c>
      <c r="B134" s="50" t="s">
        <v>1736</v>
      </c>
      <c r="C134" s="35"/>
      <c r="D134" t="s">
        <v>1825</v>
      </c>
    </row>
    <row r="135" spans="1:4" x14ac:dyDescent="0.2">
      <c r="A135" t="s">
        <v>1750</v>
      </c>
      <c r="B135" s="43" t="s">
        <v>1751</v>
      </c>
      <c r="C135" s="41"/>
      <c r="D135" t="s">
        <v>1826</v>
      </c>
    </row>
    <row r="136" spans="1:4" x14ac:dyDescent="0.2">
      <c r="A136" t="s">
        <v>1746</v>
      </c>
      <c r="B136" s="43" t="s">
        <v>1747</v>
      </c>
      <c r="C136" s="39"/>
      <c r="D136" t="s">
        <v>1827</v>
      </c>
    </row>
    <row r="137" spans="1:4" x14ac:dyDescent="0.2">
      <c r="A137" t="s">
        <v>1744</v>
      </c>
      <c r="B137" s="43" t="s">
        <v>1745</v>
      </c>
      <c r="C137" s="48"/>
      <c r="D137" t="s">
        <v>1828</v>
      </c>
    </row>
    <row r="138" spans="1:4" x14ac:dyDescent="0.2">
      <c r="A138" t="s">
        <v>1757</v>
      </c>
      <c r="B138" s="50" t="s">
        <v>1758</v>
      </c>
      <c r="C138" s="27"/>
      <c r="D138" t="s">
        <v>1829</v>
      </c>
    </row>
    <row r="139" spans="1:4" x14ac:dyDescent="0.2">
      <c r="A139" t="s">
        <v>1739</v>
      </c>
      <c r="B139" s="43" t="s">
        <v>1694</v>
      </c>
      <c r="C139" s="40"/>
      <c r="D139" t="s">
        <v>1830</v>
      </c>
    </row>
    <row r="140" spans="1:4" x14ac:dyDescent="0.2">
      <c r="A140" t="s">
        <v>1762</v>
      </c>
      <c r="B140" s="43" t="s">
        <v>1763</v>
      </c>
      <c r="C140" s="42"/>
      <c r="D140" t="s">
        <v>1831</v>
      </c>
    </row>
    <row r="141" spans="1:4" x14ac:dyDescent="0.2">
      <c r="A141" t="s">
        <v>1768</v>
      </c>
      <c r="B141" s="50" t="s">
        <v>1769</v>
      </c>
      <c r="C141" s="33"/>
      <c r="D141" t="s">
        <v>1832</v>
      </c>
    </row>
    <row r="143" spans="1:4" x14ac:dyDescent="0.2">
      <c r="A143" s="22" t="s">
        <v>1833</v>
      </c>
      <c r="B143" s="30"/>
      <c r="C143" s="64"/>
      <c r="D143" s="64"/>
    </row>
    <row r="144" spans="1:4" x14ac:dyDescent="0.2">
      <c r="A144" s="29" t="s">
        <v>1729</v>
      </c>
      <c r="B144" s="31" t="s">
        <v>1730</v>
      </c>
      <c r="C144" s="29" t="s">
        <v>1731</v>
      </c>
      <c r="D144" s="29" t="s">
        <v>1732</v>
      </c>
    </row>
    <row r="145" spans="1:7" x14ac:dyDescent="0.2">
      <c r="A145" t="s">
        <v>1735</v>
      </c>
      <c r="B145" s="50" t="s">
        <v>1736</v>
      </c>
      <c r="C145" s="35"/>
      <c r="D145" t="s">
        <v>1834</v>
      </c>
      <c r="G145" s="50"/>
    </row>
    <row r="146" spans="1:7" x14ac:dyDescent="0.2">
      <c r="A146" t="s">
        <v>1768</v>
      </c>
      <c r="B146" s="50" t="s">
        <v>1769</v>
      </c>
      <c r="C146" s="33"/>
      <c r="D146" t="s">
        <v>1835</v>
      </c>
      <c r="G146" s="50"/>
    </row>
    <row r="147" spans="1:7" x14ac:dyDescent="0.2">
      <c r="A147" t="s">
        <v>1739</v>
      </c>
      <c r="B147" s="43" t="s">
        <v>1694</v>
      </c>
      <c r="C147" s="40"/>
      <c r="D147" t="s">
        <v>1836</v>
      </c>
      <c r="G147" s="43"/>
    </row>
    <row r="148" spans="1:7" x14ac:dyDescent="0.2">
      <c r="A148" t="s">
        <v>1746</v>
      </c>
      <c r="B148" s="43" t="s">
        <v>1747</v>
      </c>
      <c r="C148" s="39"/>
      <c r="D148" t="s">
        <v>1837</v>
      </c>
      <c r="G148" s="43"/>
    </row>
    <row r="149" spans="1:7" x14ac:dyDescent="0.2">
      <c r="A149" t="s">
        <v>1764</v>
      </c>
      <c r="B149" s="50" t="s">
        <v>1765</v>
      </c>
      <c r="C149" s="34"/>
      <c r="D149" t="s">
        <v>1838</v>
      </c>
      <c r="G149" s="50"/>
    </row>
    <row r="150" spans="1:7" x14ac:dyDescent="0.2">
      <c r="A150" t="s">
        <v>1757</v>
      </c>
      <c r="B150" s="50" t="s">
        <v>1758</v>
      </c>
      <c r="C150" s="27"/>
      <c r="D150" t="s">
        <v>778</v>
      </c>
      <c r="G150" s="50"/>
    </row>
    <row r="152" spans="1:7" x14ac:dyDescent="0.2">
      <c r="A152" s="22" t="s">
        <v>1839</v>
      </c>
      <c r="B152" s="30"/>
      <c r="C152" s="64"/>
      <c r="D152" s="64"/>
    </row>
    <row r="153" spans="1:7" x14ac:dyDescent="0.2">
      <c r="A153" s="29" t="s">
        <v>1729</v>
      </c>
      <c r="B153" s="31" t="s">
        <v>1730</v>
      </c>
      <c r="C153" s="29" t="s">
        <v>1731</v>
      </c>
      <c r="D153" s="29" t="s">
        <v>1732</v>
      </c>
    </row>
    <row r="154" spans="1:7" x14ac:dyDescent="0.2">
      <c r="A154" t="s">
        <v>1757</v>
      </c>
      <c r="B154" s="50" t="s">
        <v>1758</v>
      </c>
      <c r="C154" s="27"/>
      <c r="D154" t="s">
        <v>509</v>
      </c>
    </row>
    <row r="155" spans="1:7" x14ac:dyDescent="0.2">
      <c r="A155" t="s">
        <v>1735</v>
      </c>
      <c r="B155" s="50" t="s">
        <v>1736</v>
      </c>
      <c r="C155" s="35"/>
      <c r="D155" t="s">
        <v>507</v>
      </c>
    </row>
    <row r="156" spans="1:7" x14ac:dyDescent="0.2">
      <c r="A156" t="s">
        <v>1739</v>
      </c>
      <c r="B156" s="43" t="s">
        <v>1694</v>
      </c>
      <c r="C156" s="40"/>
      <c r="D156" t="s">
        <v>505</v>
      </c>
    </row>
    <row r="157" spans="1:7" x14ac:dyDescent="0.2">
      <c r="A157" t="s">
        <v>1746</v>
      </c>
      <c r="B157" s="43" t="s">
        <v>1747</v>
      </c>
      <c r="C157" s="39"/>
      <c r="D157" t="s">
        <v>503</v>
      </c>
    </row>
    <row r="158" spans="1:7" x14ac:dyDescent="0.2">
      <c r="A158" t="s">
        <v>1764</v>
      </c>
      <c r="B158" s="50" t="s">
        <v>1765</v>
      </c>
      <c r="C158" s="34"/>
      <c r="D158" t="s">
        <v>497</v>
      </c>
    </row>
    <row r="160" spans="1:7" x14ac:dyDescent="0.2">
      <c r="A160" s="22" t="s">
        <v>1840</v>
      </c>
      <c r="B160" s="30"/>
      <c r="C160" s="64"/>
      <c r="D160" s="64"/>
    </row>
    <row r="161" spans="1:4" x14ac:dyDescent="0.2">
      <c r="A161" s="29" t="s">
        <v>1729</v>
      </c>
      <c r="B161" s="31" t="s">
        <v>1730</v>
      </c>
      <c r="C161" s="29" t="s">
        <v>1731</v>
      </c>
      <c r="D161" s="29" t="s">
        <v>1732</v>
      </c>
    </row>
    <row r="162" spans="1:4" x14ac:dyDescent="0.2">
      <c r="A162" t="s">
        <v>1748</v>
      </c>
      <c r="B162" s="32" t="s">
        <v>1749</v>
      </c>
      <c r="C162" s="28"/>
      <c r="D162" t="s">
        <v>515</v>
      </c>
    </row>
    <row r="163" spans="1:4" x14ac:dyDescent="0.2">
      <c r="A163" t="s">
        <v>1735</v>
      </c>
      <c r="B163" s="50" t="s">
        <v>1736</v>
      </c>
      <c r="C163" s="35"/>
      <c r="D163" t="s">
        <v>512</v>
      </c>
    </row>
    <row r="164" spans="1:4" x14ac:dyDescent="0.2">
      <c r="A164" t="s">
        <v>1768</v>
      </c>
      <c r="B164" s="50" t="s">
        <v>1769</v>
      </c>
      <c r="C164" s="33"/>
      <c r="D164" t="s">
        <v>496</v>
      </c>
    </row>
    <row r="166" spans="1:4" x14ac:dyDescent="0.2">
      <c r="A166" s="22" t="s">
        <v>1841</v>
      </c>
      <c r="B166" s="30"/>
      <c r="C166" s="64"/>
      <c r="D166" s="64"/>
    </row>
    <row r="167" spans="1:4" x14ac:dyDescent="0.2">
      <c r="A167" s="29" t="s">
        <v>1729</v>
      </c>
      <c r="B167" s="31" t="s">
        <v>1730</v>
      </c>
      <c r="C167" s="29" t="s">
        <v>1731</v>
      </c>
      <c r="D167" s="29" t="s">
        <v>1732</v>
      </c>
    </row>
    <row r="168" spans="1:4" x14ac:dyDescent="0.2">
      <c r="A168" t="s">
        <v>1733</v>
      </c>
      <c r="B168" s="43" t="s">
        <v>1734</v>
      </c>
      <c r="C168" s="36"/>
      <c r="D168" t="s">
        <v>1056</v>
      </c>
    </row>
    <row r="169" spans="1:4" x14ac:dyDescent="0.2">
      <c r="A169" t="s">
        <v>1739</v>
      </c>
      <c r="B169" s="43" t="s">
        <v>1694</v>
      </c>
      <c r="C169" s="40"/>
      <c r="D169" t="s">
        <v>1029</v>
      </c>
    </row>
    <row r="170" spans="1:4" x14ac:dyDescent="0.2">
      <c r="A170" t="s">
        <v>1764</v>
      </c>
      <c r="B170" s="50" t="s">
        <v>1765</v>
      </c>
      <c r="C170" s="34"/>
      <c r="D170" t="s">
        <v>742</v>
      </c>
    </row>
    <row r="171" spans="1:4" x14ac:dyDescent="0.2">
      <c r="A171" t="s">
        <v>1744</v>
      </c>
      <c r="B171" s="43" t="s">
        <v>1745</v>
      </c>
      <c r="C171" s="48"/>
      <c r="D171" t="s">
        <v>1842</v>
      </c>
    </row>
    <row r="172" spans="1:4" x14ac:dyDescent="0.2">
      <c r="A172" t="s">
        <v>1746</v>
      </c>
      <c r="B172" s="43" t="s">
        <v>1747</v>
      </c>
      <c r="C172" s="39"/>
      <c r="D172" t="s">
        <v>1843</v>
      </c>
    </row>
    <row r="173" spans="1:4" x14ac:dyDescent="0.2">
      <c r="A173" t="s">
        <v>1735</v>
      </c>
      <c r="B173" s="50" t="s">
        <v>1736</v>
      </c>
      <c r="C173" s="35"/>
      <c r="D173" t="s">
        <v>1049</v>
      </c>
    </row>
    <row r="174" spans="1:4" x14ac:dyDescent="0.2">
      <c r="A174" t="s">
        <v>1750</v>
      </c>
      <c r="B174" s="43" t="s">
        <v>1751</v>
      </c>
      <c r="C174" s="41"/>
      <c r="D174" t="s">
        <v>1047</v>
      </c>
    </row>
    <row r="175" spans="1:4" x14ac:dyDescent="0.2">
      <c r="A175" t="s">
        <v>1757</v>
      </c>
      <c r="B175" s="50" t="s">
        <v>1758</v>
      </c>
      <c r="C175" s="27"/>
      <c r="D175" t="s">
        <v>925</v>
      </c>
    </row>
    <row r="176" spans="1:4" x14ac:dyDescent="0.2">
      <c r="A176" t="s">
        <v>1768</v>
      </c>
      <c r="B176" s="50" t="s">
        <v>1769</v>
      </c>
      <c r="C176" s="33"/>
      <c r="D176" t="s">
        <v>924</v>
      </c>
    </row>
    <row r="178" spans="1:4" x14ac:dyDescent="0.2">
      <c r="A178" s="22" t="s">
        <v>1844</v>
      </c>
      <c r="B178" s="30"/>
      <c r="C178" s="64"/>
      <c r="D178" s="64"/>
    </row>
    <row r="179" spans="1:4" x14ac:dyDescent="0.2">
      <c r="A179" s="29" t="s">
        <v>1729</v>
      </c>
      <c r="B179" s="31" t="s">
        <v>1730</v>
      </c>
      <c r="C179" s="29" t="s">
        <v>1731</v>
      </c>
      <c r="D179" s="29" t="s">
        <v>1732</v>
      </c>
    </row>
    <row r="180" spans="1:4" x14ac:dyDescent="0.2">
      <c r="A180" t="s">
        <v>1733</v>
      </c>
      <c r="B180" s="43" t="s">
        <v>1734</v>
      </c>
      <c r="C180" s="36"/>
      <c r="D180" t="s">
        <v>1056</v>
      </c>
    </row>
    <row r="181" spans="1:4" x14ac:dyDescent="0.2">
      <c r="A181" t="s">
        <v>1762</v>
      </c>
      <c r="B181" s="43" t="s">
        <v>1763</v>
      </c>
      <c r="C181" s="42"/>
      <c r="D181" t="s">
        <v>1845</v>
      </c>
    </row>
    <row r="182" spans="1:4" x14ac:dyDescent="0.2">
      <c r="A182" t="s">
        <v>1735</v>
      </c>
      <c r="B182" s="50" t="s">
        <v>1736</v>
      </c>
      <c r="C182" s="35"/>
      <c r="D182" t="s">
        <v>602</v>
      </c>
    </row>
    <row r="183" spans="1:4" x14ac:dyDescent="0.2">
      <c r="A183" t="s">
        <v>1739</v>
      </c>
      <c r="B183" s="43" t="s">
        <v>1694</v>
      </c>
      <c r="C183" s="40"/>
      <c r="D183" t="s">
        <v>1029</v>
      </c>
    </row>
    <row r="184" spans="1:4" x14ac:dyDescent="0.2">
      <c r="A184" t="s">
        <v>1764</v>
      </c>
      <c r="B184" s="50" t="s">
        <v>1765</v>
      </c>
      <c r="C184" s="34"/>
      <c r="D184" t="s">
        <v>742</v>
      </c>
    </row>
    <row r="185" spans="1:4" x14ac:dyDescent="0.2">
      <c r="A185" t="s">
        <v>1746</v>
      </c>
      <c r="B185" s="43" t="s">
        <v>1747</v>
      </c>
      <c r="C185" s="39"/>
      <c r="D185" t="s">
        <v>1846</v>
      </c>
    </row>
    <row r="186" spans="1:4" x14ac:dyDescent="0.2">
      <c r="A186" t="s">
        <v>1768</v>
      </c>
      <c r="B186" s="50" t="s">
        <v>1769</v>
      </c>
      <c r="C186" s="33"/>
      <c r="D186" t="s">
        <v>580</v>
      </c>
    </row>
    <row r="187" spans="1:4" x14ac:dyDescent="0.2">
      <c r="A187" t="s">
        <v>1759</v>
      </c>
      <c r="B187" s="50" t="s">
        <v>1760</v>
      </c>
      <c r="C187" s="51"/>
      <c r="D187" t="s">
        <v>617</v>
      </c>
    </row>
    <row r="188" spans="1:4" x14ac:dyDescent="0.2">
      <c r="A188" t="s">
        <v>1761</v>
      </c>
      <c r="B188" s="50">
        <v>740000</v>
      </c>
      <c r="C188" s="52"/>
      <c r="D188" t="s">
        <v>615</v>
      </c>
    </row>
    <row r="189" spans="1:4" x14ac:dyDescent="0.2">
      <c r="A189" t="s">
        <v>1757</v>
      </c>
      <c r="B189" s="50" t="s">
        <v>1758</v>
      </c>
      <c r="C189" s="27"/>
      <c r="D189" t="s">
        <v>1847</v>
      </c>
    </row>
    <row r="191" spans="1:4" x14ac:dyDescent="0.2">
      <c r="A191" s="22" t="s">
        <v>1848</v>
      </c>
      <c r="B191" s="30"/>
      <c r="C191" s="64"/>
      <c r="D191" s="64"/>
    </row>
    <row r="192" spans="1:4" x14ac:dyDescent="0.2">
      <c r="A192" s="29" t="s">
        <v>1729</v>
      </c>
      <c r="B192" s="31" t="s">
        <v>1730</v>
      </c>
      <c r="C192" s="29" t="s">
        <v>1731</v>
      </c>
      <c r="D192" s="29" t="s">
        <v>1732</v>
      </c>
    </row>
    <row r="193" spans="1:4" x14ac:dyDescent="0.2">
      <c r="A193" t="s">
        <v>1733</v>
      </c>
      <c r="B193" s="43" t="s">
        <v>1734</v>
      </c>
      <c r="C193" s="36"/>
      <c r="D193" t="s">
        <v>1056</v>
      </c>
    </row>
    <row r="194" spans="1:4" x14ac:dyDescent="0.2">
      <c r="A194" t="s">
        <v>1768</v>
      </c>
      <c r="B194" s="50" t="s">
        <v>1769</v>
      </c>
      <c r="C194" s="33"/>
      <c r="D194" t="s">
        <v>580</v>
      </c>
    </row>
    <row r="195" spans="1:4" x14ac:dyDescent="0.2">
      <c r="A195" t="s">
        <v>1762</v>
      </c>
      <c r="B195" s="43" t="s">
        <v>1763</v>
      </c>
      <c r="C195" s="42"/>
      <c r="D195" t="s">
        <v>1845</v>
      </c>
    </row>
    <row r="196" spans="1:4" x14ac:dyDescent="0.2">
      <c r="A196" t="s">
        <v>1735</v>
      </c>
      <c r="B196" s="50" t="s">
        <v>1736</v>
      </c>
      <c r="C196" s="35"/>
      <c r="D196" t="s">
        <v>602</v>
      </c>
    </row>
    <row r="197" spans="1:4" x14ac:dyDescent="0.2">
      <c r="A197" t="s">
        <v>1744</v>
      </c>
      <c r="B197" s="43" t="s">
        <v>1745</v>
      </c>
      <c r="C197" s="48"/>
      <c r="D197" t="s">
        <v>1849</v>
      </c>
    </row>
    <row r="198" spans="1:4" x14ac:dyDescent="0.2">
      <c r="A198" t="s">
        <v>1759</v>
      </c>
      <c r="B198" s="50" t="s">
        <v>1760</v>
      </c>
      <c r="C198" s="51"/>
      <c r="D198" t="s">
        <v>617</v>
      </c>
    </row>
    <row r="199" spans="1:4" x14ac:dyDescent="0.2">
      <c r="A199" t="s">
        <v>1757</v>
      </c>
      <c r="B199" s="50" t="s">
        <v>1758</v>
      </c>
      <c r="C199" s="27"/>
      <c r="D199" t="s">
        <v>1847</v>
      </c>
    </row>
    <row r="200" spans="1:4" x14ac:dyDescent="0.2">
      <c r="A200" t="s">
        <v>1746</v>
      </c>
      <c r="B200" s="43" t="s">
        <v>1747</v>
      </c>
      <c r="C200" s="39"/>
      <c r="D200" t="s">
        <v>1846</v>
      </c>
    </row>
    <row r="201" spans="1:4" x14ac:dyDescent="0.2">
      <c r="A201" t="s">
        <v>1764</v>
      </c>
      <c r="B201" s="50" t="s">
        <v>1765</v>
      </c>
      <c r="C201" s="34"/>
      <c r="D201" t="s">
        <v>742</v>
      </c>
    </row>
    <row r="202" spans="1:4" x14ac:dyDescent="0.2">
      <c r="A202" t="s">
        <v>1739</v>
      </c>
      <c r="B202" s="43" t="s">
        <v>1694</v>
      </c>
      <c r="C202" s="40"/>
      <c r="D202" t="s">
        <v>1029</v>
      </c>
    </row>
    <row r="204" spans="1:4" x14ac:dyDescent="0.2">
      <c r="A204" s="22" t="s">
        <v>1850</v>
      </c>
      <c r="B204" s="30"/>
      <c r="C204" s="64"/>
      <c r="D204" s="64"/>
    </row>
    <row r="205" spans="1:4" x14ac:dyDescent="0.2">
      <c r="A205" s="29" t="s">
        <v>1729</v>
      </c>
      <c r="B205" s="31" t="s">
        <v>1730</v>
      </c>
      <c r="C205" s="29" t="s">
        <v>1731</v>
      </c>
      <c r="D205" s="29" t="s">
        <v>1732</v>
      </c>
    </row>
    <row r="206" spans="1:4" x14ac:dyDescent="0.2">
      <c r="A206" t="s">
        <v>1733</v>
      </c>
      <c r="B206" s="43" t="s">
        <v>1734</v>
      </c>
      <c r="C206" s="36"/>
      <c r="D206" t="s">
        <v>604</v>
      </c>
    </row>
    <row r="207" spans="1:4" x14ac:dyDescent="0.2">
      <c r="A207" t="s">
        <v>1770</v>
      </c>
      <c r="B207" s="43" t="s">
        <v>1771</v>
      </c>
      <c r="C207" s="49"/>
      <c r="D207" t="s">
        <v>1851</v>
      </c>
    </row>
    <row r="208" spans="1:4" x14ac:dyDescent="0.2">
      <c r="A208" t="s">
        <v>1755</v>
      </c>
      <c r="B208" s="43" t="s">
        <v>1756</v>
      </c>
      <c r="C208" s="47"/>
      <c r="D208" t="s">
        <v>619</v>
      </c>
    </row>
    <row r="209" spans="1:4" x14ac:dyDescent="0.2">
      <c r="A209" t="s">
        <v>1735</v>
      </c>
      <c r="B209" s="50" t="s">
        <v>1736</v>
      </c>
      <c r="C209" s="35"/>
      <c r="D209" t="s">
        <v>602</v>
      </c>
    </row>
    <row r="210" spans="1:4" x14ac:dyDescent="0.2">
      <c r="A210" t="s">
        <v>1739</v>
      </c>
      <c r="B210" s="43" t="s">
        <v>1694</v>
      </c>
      <c r="C210" s="40"/>
      <c r="D210" t="s">
        <v>1852</v>
      </c>
    </row>
    <row r="211" spans="1:4" x14ac:dyDescent="0.2">
      <c r="A211" t="s">
        <v>1744</v>
      </c>
      <c r="B211" s="43" t="s">
        <v>1745</v>
      </c>
      <c r="C211" s="48"/>
      <c r="D211" t="s">
        <v>1853</v>
      </c>
    </row>
    <row r="212" spans="1:4" x14ac:dyDescent="0.2">
      <c r="A212" t="s">
        <v>1748</v>
      </c>
      <c r="B212" s="32" t="s">
        <v>1749</v>
      </c>
      <c r="C212" s="28"/>
      <c r="D212" t="s">
        <v>593</v>
      </c>
    </row>
    <row r="213" spans="1:4" x14ac:dyDescent="0.2">
      <c r="A213" t="s">
        <v>1750</v>
      </c>
      <c r="B213" s="43" t="s">
        <v>1751</v>
      </c>
      <c r="C213" s="41"/>
      <c r="D213" t="s">
        <v>590</v>
      </c>
    </row>
    <row r="214" spans="1:4" x14ac:dyDescent="0.2">
      <c r="A214" t="s">
        <v>1757</v>
      </c>
      <c r="B214" s="50" t="s">
        <v>1758</v>
      </c>
      <c r="C214" s="27"/>
      <c r="D214" t="s">
        <v>1854</v>
      </c>
    </row>
    <row r="215" spans="1:4" x14ac:dyDescent="0.2">
      <c r="A215" t="s">
        <v>1764</v>
      </c>
      <c r="B215" s="50" t="s">
        <v>1765</v>
      </c>
      <c r="C215" s="34"/>
      <c r="D215" t="s">
        <v>742</v>
      </c>
    </row>
    <row r="216" spans="1:4" x14ac:dyDescent="0.2">
      <c r="A216" t="s">
        <v>1766</v>
      </c>
      <c r="B216" s="43" t="s">
        <v>1767</v>
      </c>
      <c r="C216" s="44"/>
      <c r="D216" t="s">
        <v>610</v>
      </c>
    </row>
    <row r="217" spans="1:4" x14ac:dyDescent="0.2">
      <c r="A217" t="s">
        <v>1768</v>
      </c>
      <c r="B217" s="50" t="s">
        <v>1769</v>
      </c>
      <c r="C217" s="33"/>
      <c r="D217" t="s">
        <v>580</v>
      </c>
    </row>
    <row r="218" spans="1:4" x14ac:dyDescent="0.2">
      <c r="A218" t="s">
        <v>1761</v>
      </c>
      <c r="B218" s="50">
        <v>740000</v>
      </c>
      <c r="C218" s="52"/>
      <c r="D218" t="s">
        <v>615</v>
      </c>
    </row>
    <row r="220" spans="1:4" x14ac:dyDescent="0.2">
      <c r="A220" s="22" t="s">
        <v>1855</v>
      </c>
      <c r="B220" s="30"/>
      <c r="C220" s="64"/>
      <c r="D220" s="64"/>
    </row>
    <row r="221" spans="1:4" x14ac:dyDescent="0.2">
      <c r="A221" s="29" t="s">
        <v>1729</v>
      </c>
      <c r="B221" s="31" t="s">
        <v>1730</v>
      </c>
      <c r="C221" s="29" t="s">
        <v>1731</v>
      </c>
      <c r="D221" s="29" t="s">
        <v>1732</v>
      </c>
    </row>
    <row r="222" spans="1:4" x14ac:dyDescent="0.2">
      <c r="A222" t="s">
        <v>1733</v>
      </c>
      <c r="B222" s="43" t="s">
        <v>1734</v>
      </c>
      <c r="C222" s="36"/>
      <c r="D222" t="s">
        <v>1056</v>
      </c>
    </row>
    <row r="223" spans="1:4" x14ac:dyDescent="0.2">
      <c r="A223" t="s">
        <v>1739</v>
      </c>
      <c r="B223" s="43" t="s">
        <v>1694</v>
      </c>
      <c r="C223" s="40"/>
      <c r="D223" t="s">
        <v>1029</v>
      </c>
    </row>
    <row r="224" spans="1:4" x14ac:dyDescent="0.2">
      <c r="A224" t="s">
        <v>1762</v>
      </c>
      <c r="B224" s="43" t="s">
        <v>1763</v>
      </c>
      <c r="C224" s="42"/>
      <c r="D224" t="s">
        <v>1845</v>
      </c>
    </row>
    <row r="225" spans="1:4" x14ac:dyDescent="0.2">
      <c r="A225" t="s">
        <v>1755</v>
      </c>
      <c r="B225" s="43" t="s">
        <v>1756</v>
      </c>
      <c r="C225" s="47"/>
      <c r="D225" t="s">
        <v>619</v>
      </c>
    </row>
    <row r="226" spans="1:4" x14ac:dyDescent="0.2">
      <c r="A226" t="s">
        <v>1770</v>
      </c>
      <c r="B226" s="43" t="s">
        <v>1771</v>
      </c>
      <c r="C226" s="49"/>
      <c r="D226" t="s">
        <v>1851</v>
      </c>
    </row>
    <row r="227" spans="1:4" x14ac:dyDescent="0.2">
      <c r="A227" t="s">
        <v>1735</v>
      </c>
      <c r="B227" s="50" t="s">
        <v>1736</v>
      </c>
      <c r="C227" s="35"/>
      <c r="D227" t="s">
        <v>602</v>
      </c>
    </row>
    <row r="228" spans="1:4" x14ac:dyDescent="0.2">
      <c r="A228" t="s">
        <v>1750</v>
      </c>
      <c r="B228" s="43" t="s">
        <v>1751</v>
      </c>
      <c r="C228" s="41"/>
      <c r="D228" t="s">
        <v>1856</v>
      </c>
    </row>
    <row r="229" spans="1:4" x14ac:dyDescent="0.2">
      <c r="A229" t="s">
        <v>1768</v>
      </c>
      <c r="B229" s="50" t="s">
        <v>1769</v>
      </c>
      <c r="C229" s="33"/>
      <c r="D229" t="s">
        <v>1857</v>
      </c>
    </row>
    <row r="230" spans="1:4" x14ac:dyDescent="0.2">
      <c r="A230" t="s">
        <v>1764</v>
      </c>
      <c r="B230" s="50" t="s">
        <v>1765</v>
      </c>
      <c r="C230" s="34"/>
      <c r="D230" t="s">
        <v>742</v>
      </c>
    </row>
    <row r="231" spans="1:4" x14ac:dyDescent="0.2">
      <c r="A231" t="s">
        <v>1757</v>
      </c>
      <c r="B231" s="50" t="s">
        <v>1758</v>
      </c>
      <c r="C231" s="27"/>
      <c r="D231" t="s">
        <v>1854</v>
      </c>
    </row>
    <row r="232" spans="1:4" x14ac:dyDescent="0.2">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x14ac:dyDescent="0.2"/>
  <cols>
    <col min="1" max="1" width="79.6640625" style="117" customWidth="1"/>
    <col min="2" max="2" width="12.6640625" style="117" bestFit="1" customWidth="1"/>
    <col min="3" max="3" width="17.33203125" style="117" customWidth="1"/>
    <col min="4" max="4" width="22" style="117" customWidth="1"/>
    <col min="5" max="5" width="19.33203125" style="117" customWidth="1"/>
    <col min="6" max="6" width="14.33203125" style="117" customWidth="1"/>
    <col min="7" max="7" width="26.1640625" style="117" customWidth="1"/>
    <col min="8" max="8" width="26.6640625" style="117" bestFit="1" customWidth="1"/>
    <col min="9" max="9" width="17.83203125" style="117" bestFit="1" customWidth="1"/>
    <col min="10" max="14" width="9.1640625" style="117" customWidth="1"/>
    <col min="15" max="15" width="25.83203125" style="117" customWidth="1"/>
    <col min="16" max="16" width="12.33203125" style="117" customWidth="1"/>
    <col min="17" max="17" width="19.83203125" style="117" customWidth="1"/>
    <col min="18" max="19" width="12.33203125" style="117" customWidth="1"/>
    <col min="20" max="21" width="16.33203125" style="117" customWidth="1"/>
    <col min="22" max="22" width="10.83203125" style="117" bestFit="1" customWidth="1"/>
    <col min="23" max="26" width="9.1640625" style="117" customWidth="1"/>
    <col min="27" max="16384" width="9.1640625" style="117"/>
  </cols>
  <sheetData>
    <row r="1" spans="1:5" x14ac:dyDescent="0.2">
      <c r="A1" s="276" t="s">
        <v>421</v>
      </c>
      <c r="B1" s="272"/>
      <c r="C1" s="272"/>
      <c r="D1" s="272"/>
      <c r="E1" s="272"/>
    </row>
    <row r="2" spans="1:5" x14ac:dyDescent="0.2">
      <c r="A2" s="277" t="s">
        <v>1921</v>
      </c>
      <c r="B2" s="272"/>
      <c r="C2" s="272"/>
      <c r="D2" s="272"/>
      <c r="E2" s="272"/>
    </row>
    <row r="19" spans="1:5" x14ac:dyDescent="0.2">
      <c r="A19" t="s">
        <v>1922</v>
      </c>
    </row>
    <row r="20" spans="1:5" x14ac:dyDescent="0.2">
      <c r="A20">
        <v>155400</v>
      </c>
      <c r="B20" t="s">
        <v>1923</v>
      </c>
    </row>
    <row r="21" spans="1:5" x14ac:dyDescent="0.2">
      <c r="A21" s="277" t="s">
        <v>1924</v>
      </c>
      <c r="B21" s="272"/>
      <c r="C21" s="272"/>
      <c r="D21" s="272"/>
      <c r="E21" s="272"/>
    </row>
    <row r="38" spans="1:5" x14ac:dyDescent="0.2">
      <c r="A38" t="s">
        <v>1922</v>
      </c>
    </row>
    <row r="39" spans="1:5" x14ac:dyDescent="0.2">
      <c r="A39">
        <v>100800</v>
      </c>
      <c r="B39" t="s">
        <v>1923</v>
      </c>
    </row>
    <row r="40" spans="1:5" x14ac:dyDescent="0.2">
      <c r="A40" s="277" t="s">
        <v>1925</v>
      </c>
      <c r="B40" s="272"/>
      <c r="C40" s="272"/>
      <c r="D40" s="272"/>
      <c r="E40" s="272"/>
    </row>
    <row r="57" spans="1:5" ht="16" customHeight="1" thickBot="1" x14ac:dyDescent="0.25">
      <c r="A57" t="s">
        <v>1922</v>
      </c>
    </row>
    <row r="58" spans="1:5" ht="16" customHeight="1" thickBot="1" x14ac:dyDescent="0.25">
      <c r="A58" s="1">
        <v>194000</v>
      </c>
      <c r="B58" t="s">
        <v>1926</v>
      </c>
    </row>
    <row r="60" spans="1:5" x14ac:dyDescent="0.2">
      <c r="A60" s="276" t="s">
        <v>1927</v>
      </c>
      <c r="B60" s="272"/>
      <c r="C60" s="272"/>
      <c r="D60" s="272"/>
      <c r="E60" s="272"/>
    </row>
    <row r="85" spans="1:10" s="2" customFormat="1" x14ac:dyDescent="0.2">
      <c r="A85" t="s">
        <v>1928</v>
      </c>
      <c r="B85">
        <v>55.1</v>
      </c>
      <c r="C85" t="s">
        <v>1929</v>
      </c>
    </row>
    <row r="86" spans="1:10" s="2" customFormat="1" x14ac:dyDescent="0.2">
      <c r="A86" t="s">
        <v>1930</v>
      </c>
      <c r="B86">
        <v>111.6</v>
      </c>
    </row>
    <row r="87" spans="1:10" ht="16" customHeight="1" thickBot="1" x14ac:dyDescent="0.25"/>
    <row r="88" spans="1:10" ht="16" customHeight="1" thickBot="1" x14ac:dyDescent="0.25">
      <c r="A88" s="29" t="s">
        <v>1931</v>
      </c>
      <c r="B88" s="3">
        <f>(B86-B85)/B85</f>
        <v>1.0254083484573502</v>
      </c>
    </row>
    <row r="89" spans="1:10" x14ac:dyDescent="0.2">
      <c r="A89" s="276" t="s">
        <v>1932</v>
      </c>
      <c r="B89" s="272"/>
      <c r="C89" s="272"/>
      <c r="D89" s="272"/>
      <c r="E89" s="272"/>
    </row>
    <row r="90" spans="1:10" x14ac:dyDescent="0.2">
      <c r="A90">
        <v>6.6290250000000004</v>
      </c>
      <c r="B90" t="s">
        <v>1933</v>
      </c>
      <c r="E90" t="s">
        <v>1934</v>
      </c>
    </row>
    <row r="91" spans="1:10" x14ac:dyDescent="0.2">
      <c r="A91">
        <f>1/A90</f>
        <v>0.15085174667466181</v>
      </c>
      <c r="B91" t="s">
        <v>1935</v>
      </c>
      <c r="E91" t="s">
        <v>1936</v>
      </c>
    </row>
    <row r="92" spans="1:10" x14ac:dyDescent="0.2">
      <c r="A92" s="5">
        <v>0.5</v>
      </c>
      <c r="B92" t="s">
        <v>1937</v>
      </c>
      <c r="E92" t="s">
        <v>1938</v>
      </c>
    </row>
    <row r="93" spans="1:10" x14ac:dyDescent="0.2">
      <c r="A93">
        <f>A92*A91</f>
        <v>7.5425873337330904E-2</v>
      </c>
      <c r="B93" t="s">
        <v>1939</v>
      </c>
      <c r="E93" t="s">
        <v>1936</v>
      </c>
    </row>
    <row r="94" spans="1:10" x14ac:dyDescent="0.2">
      <c r="A94">
        <f>1/A93</f>
        <v>13.258050000000001</v>
      </c>
      <c r="B94" t="s">
        <v>1940</v>
      </c>
      <c r="E94" t="s">
        <v>1936</v>
      </c>
      <c r="J94" s="5"/>
    </row>
    <row r="95" spans="1:10" ht="16" customHeight="1" thickBot="1" x14ac:dyDescent="0.25">
      <c r="A95">
        <v>8.0274920000000005</v>
      </c>
      <c r="B95" t="s">
        <v>1941</v>
      </c>
      <c r="E95" t="s">
        <v>1942</v>
      </c>
      <c r="J95" s="5"/>
    </row>
    <row r="96" spans="1:10" ht="16" customHeight="1" thickBot="1" x14ac:dyDescent="0.25">
      <c r="A96" s="4">
        <f>(A94-A95)/A95</f>
        <v>0.65158059329115492</v>
      </c>
      <c r="B96" t="s">
        <v>1943</v>
      </c>
      <c r="C96" s="106"/>
      <c r="E96" t="s">
        <v>1936</v>
      </c>
    </row>
    <row r="98" spans="1:5" x14ac:dyDescent="0.2">
      <c r="A98" s="276" t="s">
        <v>1944</v>
      </c>
      <c r="B98" s="272"/>
      <c r="C98" s="272"/>
      <c r="D98" s="272"/>
      <c r="E98" s="272"/>
    </row>
    <row r="99" spans="1:5" x14ac:dyDescent="0.2">
      <c r="A99" s="106">
        <v>0.3</v>
      </c>
      <c r="B99" s="5" t="s">
        <v>1945</v>
      </c>
    </row>
    <row r="100" spans="1:5" x14ac:dyDescent="0.2">
      <c r="A100">
        <v>63.5</v>
      </c>
      <c r="B100" t="s">
        <v>1946</v>
      </c>
    </row>
    <row r="101" spans="1:5" x14ac:dyDescent="0.2">
      <c r="A101">
        <f>1/A100</f>
        <v>1.5748031496062992E-2</v>
      </c>
      <c r="B101" t="s">
        <v>1947</v>
      </c>
    </row>
    <row r="102" spans="1:5" x14ac:dyDescent="0.2">
      <c r="A102" s="123">
        <f>A101*(1-A99)</f>
        <v>1.1023622047244094E-2</v>
      </c>
      <c r="B102" t="s">
        <v>1948</v>
      </c>
    </row>
    <row r="103" spans="1:5" x14ac:dyDescent="0.2">
      <c r="A103" s="123">
        <f>1/A102</f>
        <v>90.714285714285722</v>
      </c>
      <c r="B103" t="s">
        <v>1949</v>
      </c>
    </row>
    <row r="104" spans="1:5" x14ac:dyDescent="0.2">
      <c r="A104" s="106">
        <v>0.35</v>
      </c>
      <c r="B104" t="s">
        <v>1950</v>
      </c>
    </row>
    <row r="105" spans="1:5" x14ac:dyDescent="0.2">
      <c r="A105">
        <f>A102*(1-A104)</f>
        <v>7.1653543307086615E-3</v>
      </c>
      <c r="B105" t="s">
        <v>1951</v>
      </c>
    </row>
    <row r="106" spans="1:5" ht="16" customHeight="1" thickBot="1" x14ac:dyDescent="0.25">
      <c r="A106">
        <f>1/A105</f>
        <v>139.56043956043956</v>
      </c>
      <c r="B106" t="s">
        <v>1952</v>
      </c>
    </row>
    <row r="107" spans="1:5" ht="16" customHeight="1" thickBot="1" x14ac:dyDescent="0.25">
      <c r="A107" s="4">
        <f>(A106-A103)/A103</f>
        <v>0.53846153846153832</v>
      </c>
      <c r="B107" t="s">
        <v>1953</v>
      </c>
    </row>
    <row r="108" spans="1:5" x14ac:dyDescent="0.2">
      <c r="A108" s="5"/>
    </row>
    <row r="109" spans="1:5" x14ac:dyDescent="0.2">
      <c r="A109" s="276" t="s">
        <v>1954</v>
      </c>
      <c r="B109" s="272"/>
      <c r="C109" s="272"/>
      <c r="D109" s="272"/>
      <c r="E109" s="272"/>
    </row>
    <row r="110" spans="1:5" ht="16" customHeight="1" thickBot="1" x14ac:dyDescent="0.25"/>
    <row r="111" spans="1:5" ht="16" customHeight="1" thickBot="1" x14ac:dyDescent="0.25">
      <c r="A111" s="4">
        <f>A122</f>
        <v>0.20481927710843381</v>
      </c>
      <c r="B111" t="s">
        <v>1955</v>
      </c>
    </row>
    <row r="113" spans="1:12" x14ac:dyDescent="0.2">
      <c r="A113" s="276" t="s">
        <v>1956</v>
      </c>
      <c r="B113" s="272"/>
      <c r="C113" s="272"/>
      <c r="D113" s="272"/>
      <c r="E113" s="272"/>
    </row>
    <row r="114" spans="1:12" x14ac:dyDescent="0.2">
      <c r="A114" s="106">
        <v>0.2</v>
      </c>
      <c r="B114" s="5" t="s">
        <v>1945</v>
      </c>
    </row>
    <row r="115" spans="1:12" x14ac:dyDescent="0.2">
      <c r="A115">
        <v>1.95</v>
      </c>
      <c r="B115" t="s">
        <v>1957</v>
      </c>
    </row>
    <row r="116" spans="1:12" x14ac:dyDescent="0.2">
      <c r="A116">
        <f>1/A115</f>
        <v>0.51282051282051289</v>
      </c>
      <c r="B116" t="s">
        <v>1947</v>
      </c>
    </row>
    <row r="117" spans="1:12" x14ac:dyDescent="0.2">
      <c r="A117" s="123">
        <f>A116*(1-A114)</f>
        <v>0.41025641025641035</v>
      </c>
      <c r="B117" t="s">
        <v>1948</v>
      </c>
    </row>
    <row r="118" spans="1:12" x14ac:dyDescent="0.2">
      <c r="A118" s="123">
        <f>1/A117</f>
        <v>2.4374999999999996</v>
      </c>
      <c r="B118" t="s">
        <v>1949</v>
      </c>
    </row>
    <row r="119" spans="1:12" x14ac:dyDescent="0.2">
      <c r="A119" s="106">
        <v>0.17</v>
      </c>
      <c r="B119" t="s">
        <v>1950</v>
      </c>
    </row>
    <row r="120" spans="1:12" x14ac:dyDescent="0.2">
      <c r="A120">
        <f>A117*(1-A119)</f>
        <v>0.34051282051282056</v>
      </c>
      <c r="B120" t="s">
        <v>1951</v>
      </c>
    </row>
    <row r="121" spans="1:12" ht="16" customHeight="1" thickBot="1" x14ac:dyDescent="0.25">
      <c r="A121">
        <f>1/A120</f>
        <v>2.9367469879518069</v>
      </c>
      <c r="B121" t="s">
        <v>1952</v>
      </c>
    </row>
    <row r="122" spans="1:12" ht="16" customHeight="1" thickBot="1" x14ac:dyDescent="0.25">
      <c r="A122" s="4">
        <f>(A121-A118)/A118</f>
        <v>0.20481927710843381</v>
      </c>
      <c r="B122" t="s">
        <v>1953</v>
      </c>
    </row>
    <row r="124" spans="1:12" x14ac:dyDescent="0.2">
      <c r="A124" s="276" t="s">
        <v>1958</v>
      </c>
      <c r="B124" s="272"/>
      <c r="C124" s="272"/>
      <c r="D124" s="272"/>
      <c r="E124" s="272"/>
      <c r="J124" s="6"/>
    </row>
    <row r="125" spans="1:12" x14ac:dyDescent="0.2">
      <c r="A125" s="7">
        <v>4.4824543659231748E-4</v>
      </c>
      <c r="B125" t="s">
        <v>1959</v>
      </c>
      <c r="K125" s="5"/>
      <c r="L125" s="5"/>
    </row>
    <row r="126" spans="1:12" x14ac:dyDescent="0.2">
      <c r="A126">
        <v>1.27</v>
      </c>
      <c r="B126" t="s">
        <v>1960</v>
      </c>
      <c r="F126" s="124"/>
      <c r="J126" s="116"/>
      <c r="K126" s="7"/>
      <c r="L126" s="7"/>
    </row>
    <row r="127" spans="1:12" x14ac:dyDescent="0.2">
      <c r="A127">
        <f>(1/CONVERT(A125/A126,"mi","km")*0.00105505585)</f>
        <v>1.857438352962903</v>
      </c>
      <c r="B127" t="s">
        <v>1961</v>
      </c>
      <c r="K127" s="7"/>
      <c r="L127" s="7"/>
    </row>
    <row r="128" spans="1:12" x14ac:dyDescent="0.2">
      <c r="A128">
        <f>1/A127</f>
        <v>0.53837587578874124</v>
      </c>
      <c r="B128" t="s">
        <v>1962</v>
      </c>
      <c r="F128" s="124"/>
      <c r="K128" s="106"/>
      <c r="L128" s="5"/>
    </row>
    <row r="129" spans="1:12" x14ac:dyDescent="0.2">
      <c r="A129">
        <v>1.07</v>
      </c>
      <c r="B129" t="s">
        <v>1963</v>
      </c>
      <c r="F129" s="124"/>
      <c r="K129" s="106"/>
      <c r="L129" s="5"/>
    </row>
    <row r="130" spans="1:12" ht="16" customHeight="1" thickBot="1" x14ac:dyDescent="0.25">
      <c r="A130">
        <f>1/A129</f>
        <v>0.93457943925233644</v>
      </c>
      <c r="B130" t="s">
        <v>1964</v>
      </c>
      <c r="F130" s="124"/>
      <c r="K130" s="5"/>
      <c r="L130" s="5"/>
    </row>
    <row r="131" spans="1:12" ht="16" customHeight="1" thickBot="1" x14ac:dyDescent="0.25">
      <c r="A131" s="4">
        <f>(A130-A128)/A128</f>
        <v>0.73592369435785332</v>
      </c>
      <c r="B131" t="s">
        <v>1953</v>
      </c>
      <c r="F131" s="124"/>
    </row>
    <row r="133" spans="1:12" x14ac:dyDescent="0.2">
      <c r="A133" s="6"/>
      <c r="B133" s="5"/>
      <c r="C133" s="5"/>
    </row>
    <row r="134" spans="1:12" x14ac:dyDescent="0.2">
      <c r="A134" s="276" t="s">
        <v>516</v>
      </c>
      <c r="B134" s="272"/>
      <c r="C134" s="272"/>
      <c r="D134" s="272"/>
      <c r="E134" s="272"/>
    </row>
    <row r="135" spans="1:12" x14ac:dyDescent="0.2">
      <c r="A135" s="8" t="s">
        <v>1965</v>
      </c>
      <c r="B135" s="43"/>
      <c r="C135" s="43"/>
      <c r="D135" s="43"/>
      <c r="E135" s="43"/>
      <c r="F135" s="43"/>
      <c r="G135" s="43"/>
    </row>
    <row r="136" spans="1:12" x14ac:dyDescent="0.2">
      <c r="A136" s="9"/>
      <c r="B136" s="279" t="s">
        <v>1966</v>
      </c>
      <c r="C136" s="280"/>
      <c r="D136" s="280"/>
      <c r="E136" s="281"/>
      <c r="F136" s="43"/>
      <c r="G136" s="43"/>
    </row>
    <row r="137" spans="1:12" x14ac:dyDescent="0.2">
      <c r="A137" s="10"/>
      <c r="B137" s="279" t="s">
        <v>1967</v>
      </c>
      <c r="C137" s="281"/>
      <c r="D137" s="279" t="s">
        <v>1968</v>
      </c>
      <c r="E137" s="281"/>
      <c r="F137" s="43"/>
      <c r="G137" s="43"/>
    </row>
    <row r="138" spans="1:12" x14ac:dyDescent="0.2">
      <c r="A138" s="11" t="s">
        <v>1969</v>
      </c>
      <c r="B138" s="118" t="s">
        <v>1970</v>
      </c>
      <c r="C138" s="118" t="s">
        <v>1971</v>
      </c>
      <c r="D138" s="118" t="s">
        <v>1970</v>
      </c>
      <c r="E138" s="118" t="s">
        <v>1971</v>
      </c>
      <c r="F138" s="43"/>
      <c r="G138" s="12" t="s">
        <v>1972</v>
      </c>
    </row>
    <row r="139" spans="1:12" x14ac:dyDescent="0.2">
      <c r="A139" s="13" t="s">
        <v>1973</v>
      </c>
      <c r="B139" s="125">
        <v>95</v>
      </c>
      <c r="C139" s="126">
        <v>95</v>
      </c>
      <c r="D139" s="125">
        <v>50</v>
      </c>
      <c r="E139" s="126">
        <v>50</v>
      </c>
      <c r="F139" s="12" t="s">
        <v>507</v>
      </c>
      <c r="G139" s="43">
        <f t="shared" ref="G139:G156" si="0">(C139-E139)/C139</f>
        <v>0.47368421052631576</v>
      </c>
    </row>
    <row r="140" spans="1:12" x14ac:dyDescent="0.2">
      <c r="A140" s="14" t="s">
        <v>1974</v>
      </c>
      <c r="B140" s="127">
        <v>100</v>
      </c>
      <c r="C140" s="128">
        <v>100</v>
      </c>
      <c r="D140" s="127">
        <v>70</v>
      </c>
      <c r="E140" s="128">
        <v>70</v>
      </c>
      <c r="F140" s="12" t="s">
        <v>507</v>
      </c>
      <c r="G140" s="43">
        <f t="shared" si="0"/>
        <v>0.3</v>
      </c>
    </row>
    <row r="141" spans="1:12" x14ac:dyDescent="0.2">
      <c r="A141" s="14" t="s">
        <v>1975</v>
      </c>
      <c r="B141" s="127">
        <v>95</v>
      </c>
      <c r="C141" s="128">
        <v>95</v>
      </c>
      <c r="D141" s="127">
        <v>50</v>
      </c>
      <c r="E141" s="128">
        <v>50</v>
      </c>
      <c r="F141" s="12" t="s">
        <v>507</v>
      </c>
      <c r="G141" s="43">
        <f t="shared" si="0"/>
        <v>0.47368421052631576</v>
      </c>
    </row>
    <row r="142" spans="1:12" x14ac:dyDescent="0.2">
      <c r="A142" s="14" t="s">
        <v>1976</v>
      </c>
      <c r="B142" s="127">
        <v>105</v>
      </c>
      <c r="C142" s="128">
        <v>105</v>
      </c>
      <c r="D142" s="127">
        <v>110</v>
      </c>
      <c r="E142" s="128">
        <v>110</v>
      </c>
      <c r="F142" s="15" t="s">
        <v>1977</v>
      </c>
      <c r="G142" s="43">
        <f t="shared" si="0"/>
        <v>-4.7619047619047616E-2</v>
      </c>
    </row>
    <row r="143" spans="1:12" x14ac:dyDescent="0.2">
      <c r="A143" s="14" t="s">
        <v>1978</v>
      </c>
      <c r="B143" s="127">
        <v>80</v>
      </c>
      <c r="C143" s="128">
        <v>80</v>
      </c>
      <c r="D143" s="127">
        <v>35</v>
      </c>
      <c r="E143" s="128">
        <v>35</v>
      </c>
      <c r="F143" s="12" t="s">
        <v>507</v>
      </c>
      <c r="G143" s="43">
        <f t="shared" si="0"/>
        <v>0.5625</v>
      </c>
    </row>
    <row r="144" spans="1:12" x14ac:dyDescent="0.2">
      <c r="A144" s="14" t="s">
        <v>1979</v>
      </c>
      <c r="B144" s="127">
        <v>70</v>
      </c>
      <c r="C144" s="128">
        <v>70</v>
      </c>
      <c r="D144" s="127">
        <v>50</v>
      </c>
      <c r="E144" s="128">
        <v>50</v>
      </c>
      <c r="F144" s="12" t="s">
        <v>507</v>
      </c>
      <c r="G144" s="43">
        <f t="shared" si="0"/>
        <v>0.2857142857142857</v>
      </c>
    </row>
    <row r="145" spans="1:9" x14ac:dyDescent="0.2">
      <c r="A145" s="14" t="s">
        <v>1878</v>
      </c>
      <c r="B145" s="127">
        <v>90</v>
      </c>
      <c r="C145" s="128">
        <v>90</v>
      </c>
      <c r="D145" s="127">
        <v>80</v>
      </c>
      <c r="E145" s="128">
        <v>80</v>
      </c>
      <c r="F145" s="12" t="s">
        <v>1980</v>
      </c>
      <c r="G145" s="43">
        <f t="shared" si="0"/>
        <v>0.1111111111111111</v>
      </c>
    </row>
    <row r="146" spans="1:9" x14ac:dyDescent="0.2">
      <c r="A146" s="14" t="s">
        <v>1981</v>
      </c>
      <c r="B146" s="127">
        <v>100</v>
      </c>
      <c r="C146" s="128">
        <v>100</v>
      </c>
      <c r="D146" s="127">
        <v>90</v>
      </c>
      <c r="E146" s="128">
        <v>90</v>
      </c>
      <c r="F146" s="12" t="s">
        <v>507</v>
      </c>
      <c r="G146" s="43">
        <f t="shared" si="0"/>
        <v>0.1</v>
      </c>
    </row>
    <row r="147" spans="1:9" x14ac:dyDescent="0.2">
      <c r="A147" s="14" t="s">
        <v>1982</v>
      </c>
      <c r="B147" s="127">
        <v>80</v>
      </c>
      <c r="C147" s="128">
        <v>80</v>
      </c>
      <c r="D147" s="127">
        <v>40</v>
      </c>
      <c r="E147" s="128">
        <v>40</v>
      </c>
      <c r="F147" s="12" t="s">
        <v>507</v>
      </c>
      <c r="G147" s="43">
        <f t="shared" si="0"/>
        <v>0.5</v>
      </c>
    </row>
    <row r="148" spans="1:9" x14ac:dyDescent="0.2">
      <c r="A148" s="14" t="s">
        <v>1983</v>
      </c>
      <c r="B148" s="127">
        <v>80</v>
      </c>
      <c r="C148" s="128">
        <v>80</v>
      </c>
      <c r="D148" s="127">
        <v>50</v>
      </c>
      <c r="E148" s="128">
        <v>50</v>
      </c>
      <c r="F148" s="12" t="s">
        <v>507</v>
      </c>
      <c r="G148" s="43">
        <f t="shared" si="0"/>
        <v>0.375</v>
      </c>
    </row>
    <row r="149" spans="1:9" x14ac:dyDescent="0.2">
      <c r="A149" s="14" t="s">
        <v>1984</v>
      </c>
      <c r="B149" s="127">
        <v>90</v>
      </c>
      <c r="C149" s="128">
        <v>90</v>
      </c>
      <c r="D149" s="127">
        <v>80</v>
      </c>
      <c r="E149" s="128">
        <v>80</v>
      </c>
      <c r="F149" s="12" t="s">
        <v>1980</v>
      </c>
      <c r="G149" s="43">
        <f t="shared" si="0"/>
        <v>0.1111111111111111</v>
      </c>
    </row>
    <row r="150" spans="1:9" x14ac:dyDescent="0.2">
      <c r="A150" s="14" t="s">
        <v>1985</v>
      </c>
      <c r="B150" s="127">
        <v>95</v>
      </c>
      <c r="C150" s="128">
        <v>95</v>
      </c>
      <c r="D150" s="127">
        <v>90</v>
      </c>
      <c r="E150" s="128">
        <v>90</v>
      </c>
      <c r="F150" s="15" t="s">
        <v>1977</v>
      </c>
      <c r="G150" s="43">
        <f t="shared" si="0"/>
        <v>5.2631578947368418E-2</v>
      </c>
    </row>
    <row r="151" spans="1:9" x14ac:dyDescent="0.2">
      <c r="A151" s="14" t="s">
        <v>1986</v>
      </c>
      <c r="B151" s="127">
        <v>95</v>
      </c>
      <c r="C151" s="128">
        <v>95</v>
      </c>
      <c r="D151" s="127">
        <v>90</v>
      </c>
      <c r="E151" s="128">
        <v>90</v>
      </c>
      <c r="F151" s="15" t="s">
        <v>1977</v>
      </c>
      <c r="G151" s="43">
        <f t="shared" si="0"/>
        <v>5.2631578947368418E-2</v>
      </c>
    </row>
    <row r="152" spans="1:9" x14ac:dyDescent="0.2">
      <c r="A152" s="14" t="s">
        <v>505</v>
      </c>
      <c r="B152" s="127">
        <v>80</v>
      </c>
      <c r="C152" s="128">
        <v>50</v>
      </c>
      <c r="D152" s="127">
        <v>30</v>
      </c>
      <c r="E152" s="128">
        <v>30</v>
      </c>
      <c r="F152" s="12" t="s">
        <v>505</v>
      </c>
      <c r="G152" s="43">
        <f t="shared" si="0"/>
        <v>0.4</v>
      </c>
    </row>
    <row r="153" spans="1:9" x14ac:dyDescent="0.2">
      <c r="A153" s="14" t="s">
        <v>1987</v>
      </c>
      <c r="B153" s="127">
        <v>90</v>
      </c>
      <c r="C153" s="128">
        <v>90</v>
      </c>
      <c r="D153" s="127">
        <v>70</v>
      </c>
      <c r="E153" s="128">
        <v>70</v>
      </c>
      <c r="F153" s="12" t="s">
        <v>497</v>
      </c>
      <c r="G153" s="43">
        <f t="shared" si="0"/>
        <v>0.22222222222222221</v>
      </c>
    </row>
    <row r="154" spans="1:9" x14ac:dyDescent="0.2">
      <c r="A154" s="14" t="s">
        <v>1988</v>
      </c>
      <c r="B154" s="127">
        <v>95</v>
      </c>
      <c r="C154" s="128">
        <v>90</v>
      </c>
      <c r="D154" s="127">
        <v>80</v>
      </c>
      <c r="E154" s="128">
        <v>80</v>
      </c>
      <c r="F154" s="15" t="s">
        <v>1977</v>
      </c>
      <c r="G154" s="43">
        <f t="shared" si="0"/>
        <v>0.1111111111111111</v>
      </c>
      <c r="I154" s="16"/>
    </row>
    <row r="155" spans="1:9" x14ac:dyDescent="0.2">
      <c r="A155" s="14" t="s">
        <v>1989</v>
      </c>
      <c r="B155" s="127">
        <v>80</v>
      </c>
      <c r="C155" s="128">
        <v>65</v>
      </c>
      <c r="D155" s="127">
        <v>60</v>
      </c>
      <c r="E155" s="128">
        <v>30</v>
      </c>
      <c r="F155" s="12" t="s">
        <v>503</v>
      </c>
      <c r="G155" s="43">
        <f t="shared" si="0"/>
        <v>0.53846153846153844</v>
      </c>
    </row>
    <row r="156" spans="1:9" x14ac:dyDescent="0.2">
      <c r="A156" s="17" t="s">
        <v>1990</v>
      </c>
      <c r="B156" s="129">
        <v>90</v>
      </c>
      <c r="C156" s="130">
        <v>90</v>
      </c>
      <c r="D156" s="129">
        <v>70</v>
      </c>
      <c r="E156" s="130">
        <v>70</v>
      </c>
      <c r="F156" s="12" t="s">
        <v>503</v>
      </c>
      <c r="G156" s="43">
        <f t="shared" si="0"/>
        <v>0.22222222222222221</v>
      </c>
    </row>
    <row r="157" spans="1:9" x14ac:dyDescent="0.2">
      <c r="A157" s="43"/>
      <c r="B157" s="43"/>
      <c r="C157" s="43"/>
      <c r="D157" s="43"/>
      <c r="E157" s="43"/>
      <c r="F157" s="43"/>
      <c r="G157" s="43"/>
    </row>
    <row r="158" spans="1:9" x14ac:dyDescent="0.2">
      <c r="A158" s="43"/>
      <c r="B158" s="43"/>
      <c r="C158" s="43"/>
      <c r="D158" s="43"/>
      <c r="E158" s="43"/>
      <c r="F158" s="43"/>
      <c r="G158" s="43"/>
    </row>
    <row r="159" spans="1:9" x14ac:dyDescent="0.2">
      <c r="A159" s="43" t="s">
        <v>507</v>
      </c>
      <c r="B159" s="43">
        <f>AVERAGEIF(F139:F156,A159,G139:G156)</f>
        <v>0.38382283834586467</v>
      </c>
      <c r="C159" s="43"/>
      <c r="D159" s="43"/>
      <c r="E159" s="43"/>
      <c r="F159" s="43"/>
      <c r="G159" s="43"/>
    </row>
    <row r="160" spans="1:9" x14ac:dyDescent="0.2">
      <c r="A160" s="43" t="s">
        <v>1980</v>
      </c>
      <c r="B160" s="43">
        <f>AVERAGEIF(F139:F156,A160,G139:G156)</f>
        <v>0.1111111111111111</v>
      </c>
      <c r="C160" s="43"/>
      <c r="D160" s="43"/>
      <c r="E160" s="43"/>
      <c r="F160" s="43"/>
      <c r="G160" s="43"/>
    </row>
    <row r="161" spans="1:7" x14ac:dyDescent="0.2">
      <c r="A161" s="43" t="s">
        <v>505</v>
      </c>
      <c r="B161" s="43">
        <f>AVERAGEIF(F139:F156,A161,G139:G156)</f>
        <v>0.4</v>
      </c>
      <c r="C161" s="43"/>
      <c r="D161" s="43"/>
      <c r="E161" s="43"/>
      <c r="F161" s="43"/>
      <c r="G161" s="43"/>
    </row>
    <row r="162" spans="1:7" x14ac:dyDescent="0.2">
      <c r="A162" s="43" t="s">
        <v>497</v>
      </c>
      <c r="B162" s="43">
        <f>AVERAGEIF(F139:F156,A162,G139:G156)</f>
        <v>0.22222222222222221</v>
      </c>
      <c r="C162" s="43"/>
      <c r="D162" s="43"/>
      <c r="E162" s="43"/>
      <c r="F162" s="43"/>
      <c r="G162" s="43"/>
    </row>
    <row r="163" spans="1:7" x14ac:dyDescent="0.2">
      <c r="A163" s="43" t="s">
        <v>503</v>
      </c>
      <c r="B163" s="43">
        <f>AVERAGEIF(F139:F156,A163,G139:G156)</f>
        <v>0.38034188034188032</v>
      </c>
      <c r="C163" s="43"/>
      <c r="D163" s="43"/>
      <c r="E163" s="43"/>
      <c r="F163" s="43"/>
      <c r="G163" s="43"/>
    </row>
    <row r="165" spans="1:7" x14ac:dyDescent="0.2">
      <c r="A165" s="276" t="s">
        <v>1991</v>
      </c>
      <c r="B165" s="272"/>
      <c r="C165" s="272"/>
      <c r="D165" s="272"/>
      <c r="E165" s="272"/>
    </row>
    <row r="166" spans="1:7" ht="16" customHeight="1" thickBot="1" x14ac:dyDescent="0.25">
      <c r="A166" t="s">
        <v>1992</v>
      </c>
      <c r="B166" s="106">
        <v>0.4</v>
      </c>
    </row>
    <row r="167" spans="1:7" ht="16" customHeight="1" thickBot="1" x14ac:dyDescent="0.25">
      <c r="A167" t="s">
        <v>1993</v>
      </c>
      <c r="B167" s="18">
        <f>(1+B166)^(1/(2020-2010))-1</f>
        <v>3.4219694129380196E-2</v>
      </c>
    </row>
    <row r="168" spans="1:7" x14ac:dyDescent="0.2">
      <c r="B168" s="19"/>
    </row>
    <row r="169" spans="1:7" x14ac:dyDescent="0.2">
      <c r="A169" s="276" t="s">
        <v>1994</v>
      </c>
      <c r="B169" s="272"/>
    </row>
    <row r="170" spans="1:7" x14ac:dyDescent="0.2">
      <c r="A170" t="s">
        <v>1995</v>
      </c>
      <c r="B170" s="102">
        <v>972.7</v>
      </c>
    </row>
    <row r="171" spans="1:7" ht="16" customHeight="1" thickBot="1" x14ac:dyDescent="0.25">
      <c r="A171" t="s">
        <v>1996</v>
      </c>
      <c r="B171" s="20">
        <f>400.9+53.5+276.5+255.7+63.5+462.5+B170+975.4+227.6+436.5</f>
        <v>4124.8</v>
      </c>
    </row>
    <row r="172" spans="1:7" ht="16" customHeight="1" thickBot="1" x14ac:dyDescent="0.25">
      <c r="A172" t="s">
        <v>1997</v>
      </c>
      <c r="B172" s="18">
        <f>B170/B171</f>
        <v>0.23581749418153608</v>
      </c>
    </row>
    <row r="173" spans="1:7" x14ac:dyDescent="0.2">
      <c r="B173" s="19"/>
    </row>
    <row r="174" spans="1:7" x14ac:dyDescent="0.2">
      <c r="A174" s="276" t="s">
        <v>1998</v>
      </c>
      <c r="B174" s="272"/>
      <c r="C174" s="272"/>
      <c r="D174" s="272"/>
      <c r="E174" s="272"/>
    </row>
    <row r="175" spans="1:7" ht="16" customHeight="1" thickBot="1" x14ac:dyDescent="0.25">
      <c r="A175" t="s">
        <v>1999</v>
      </c>
      <c r="B175" s="19">
        <v>0.1246</v>
      </c>
    </row>
    <row r="176" spans="1:7" ht="16" customHeight="1" thickBot="1" x14ac:dyDescent="0.25">
      <c r="A176" t="s">
        <v>2000</v>
      </c>
      <c r="B176" s="18">
        <f>1-B175</f>
        <v>0.87539999999999996</v>
      </c>
    </row>
    <row r="178" spans="1:5" x14ac:dyDescent="0.2">
      <c r="A178" s="276" t="s">
        <v>2001</v>
      </c>
      <c r="B178" s="272"/>
      <c r="C178" s="272"/>
      <c r="D178" s="272"/>
      <c r="E178" s="272"/>
    </row>
    <row r="179" spans="1:5" x14ac:dyDescent="0.2">
      <c r="A179" t="s">
        <v>2002</v>
      </c>
      <c r="B179">
        <v>197000</v>
      </c>
    </row>
    <row r="180" spans="1:5" ht="16" customHeight="1" thickBot="1" x14ac:dyDescent="0.25">
      <c r="A180" t="s">
        <v>2003</v>
      </c>
      <c r="B180">
        <v>175000</v>
      </c>
    </row>
    <row r="181" spans="1:5" ht="16" customHeight="1" thickBot="1" x14ac:dyDescent="0.25">
      <c r="A181" t="s">
        <v>2004</v>
      </c>
      <c r="B181" s="4">
        <f>B179/B180</f>
        <v>1.1257142857142857</v>
      </c>
    </row>
    <row r="183" spans="1:5" x14ac:dyDescent="0.2">
      <c r="A183" s="276" t="s">
        <v>2005</v>
      </c>
      <c r="B183" s="272"/>
      <c r="C183" s="272"/>
      <c r="D183" s="272"/>
      <c r="E183" s="272"/>
    </row>
    <row r="184" spans="1:5" x14ac:dyDescent="0.2">
      <c r="A184" t="s">
        <v>2006</v>
      </c>
      <c r="B184" s="103">
        <v>1.2E-2</v>
      </c>
    </row>
    <row r="185" spans="1:5" x14ac:dyDescent="0.2">
      <c r="A185" t="s">
        <v>2007</v>
      </c>
      <c r="B185" s="103">
        <v>2.4E-2</v>
      </c>
    </row>
    <row r="186" spans="1:5" x14ac:dyDescent="0.2">
      <c r="A186" t="s">
        <v>2008</v>
      </c>
      <c r="B186">
        <f>2050-2018+1</f>
        <v>33</v>
      </c>
    </row>
    <row r="187" spans="1:5" x14ac:dyDescent="0.2">
      <c r="A187" t="s">
        <v>2009</v>
      </c>
      <c r="B187" s="5">
        <f>(1-B184)^B186</f>
        <v>0.67139665221009714</v>
      </c>
    </row>
    <row r="188" spans="1:5" ht="16" customHeight="1" thickBot="1" x14ac:dyDescent="0.25">
      <c r="A188" t="s">
        <v>2010</v>
      </c>
      <c r="B188" s="5">
        <f>(1-B185)^B186</f>
        <v>0.44858421050781644</v>
      </c>
    </row>
    <row r="189" spans="1:5" ht="16" customHeight="1" thickBot="1" x14ac:dyDescent="0.25">
      <c r="A189" t="s">
        <v>2011</v>
      </c>
      <c r="B189" s="4">
        <f>(B187-B188)/B187</f>
        <v>0.33186409400289502</v>
      </c>
    </row>
    <row r="191" spans="1:5" x14ac:dyDescent="0.2">
      <c r="A191" s="276" t="s">
        <v>2012</v>
      </c>
      <c r="B191" s="272"/>
      <c r="C191" s="272"/>
      <c r="D191" s="272"/>
      <c r="E191" s="272"/>
    </row>
    <row r="192" spans="1:5" x14ac:dyDescent="0.2">
      <c r="A192" s="6" t="s">
        <v>2013</v>
      </c>
      <c r="B192" s="6" t="s">
        <v>2014</v>
      </c>
      <c r="C192" s="6"/>
    </row>
    <row r="193" spans="1:9" x14ac:dyDescent="0.2">
      <c r="A193" t="s">
        <v>2015</v>
      </c>
      <c r="B193" s="7">
        <v>15277777.77777778</v>
      </c>
      <c r="C193" t="s">
        <v>2016</v>
      </c>
    </row>
    <row r="194" spans="1:9" x14ac:dyDescent="0.2">
      <c r="A194" t="s">
        <v>2017</v>
      </c>
      <c r="B194" s="7">
        <f>3.4*10^6</f>
        <v>3400000</v>
      </c>
      <c r="C194" s="21"/>
    </row>
    <row r="195" spans="1:9" x14ac:dyDescent="0.2">
      <c r="A195" t="s">
        <v>2018</v>
      </c>
      <c r="B195">
        <v>2</v>
      </c>
    </row>
    <row r="196" spans="1:9" ht="16" customHeight="1" thickBot="1" x14ac:dyDescent="0.25">
      <c r="A196" t="s">
        <v>2019</v>
      </c>
      <c r="B196" s="7">
        <f>B195*B194</f>
        <v>6800000</v>
      </c>
    </row>
    <row r="197" spans="1:9" ht="16" customHeight="1" thickBot="1" x14ac:dyDescent="0.25">
      <c r="A197" t="s">
        <v>2020</v>
      </c>
      <c r="B197" s="4">
        <f>B196/B193</f>
        <v>0.44509090909090904</v>
      </c>
    </row>
    <row r="199" spans="1:9" x14ac:dyDescent="0.2">
      <c r="A199" s="67" t="s">
        <v>480</v>
      </c>
    </row>
    <row r="201" spans="1:9" x14ac:dyDescent="0.2">
      <c r="A201" s="68" t="s">
        <v>2021</v>
      </c>
      <c r="B201" s="278" t="s">
        <v>2022</v>
      </c>
      <c r="C201" s="272"/>
      <c r="D201" s="272"/>
      <c r="E201" s="272"/>
      <c r="F201" s="272"/>
      <c r="G201" s="272"/>
      <c r="H201" s="272"/>
      <c r="I201" s="272"/>
    </row>
    <row r="202" spans="1:9" x14ac:dyDescent="0.2">
      <c r="A202" s="22" t="s">
        <v>2023</v>
      </c>
      <c r="B202" s="22" t="s">
        <v>2024</v>
      </c>
      <c r="C202" s="22" t="s">
        <v>2025</v>
      </c>
      <c r="D202" s="22" t="s">
        <v>2026</v>
      </c>
      <c r="E202" s="22" t="s">
        <v>1830</v>
      </c>
      <c r="F202" s="22" t="s">
        <v>406</v>
      </c>
      <c r="G202" s="22" t="s">
        <v>2027</v>
      </c>
      <c r="H202" s="22" t="s">
        <v>2028</v>
      </c>
      <c r="I202" s="22" t="s">
        <v>2029</v>
      </c>
    </row>
    <row r="203" spans="1:9" x14ac:dyDescent="0.2">
      <c r="A203" s="22" t="s">
        <v>2030</v>
      </c>
      <c r="B203">
        <v>0</v>
      </c>
      <c r="C203">
        <v>6</v>
      </c>
      <c r="D203">
        <v>9</v>
      </c>
      <c r="E203">
        <v>25</v>
      </c>
      <c r="F203">
        <v>21</v>
      </c>
      <c r="G203">
        <v>215</v>
      </c>
      <c r="H203">
        <v>81</v>
      </c>
      <c r="I203">
        <v>134</v>
      </c>
    </row>
    <row r="204" spans="1:9" x14ac:dyDescent="0.2">
      <c r="A204" s="22" t="s">
        <v>2031</v>
      </c>
      <c r="B204">
        <v>4</v>
      </c>
      <c r="C204">
        <v>3</v>
      </c>
      <c r="D204">
        <v>15</v>
      </c>
      <c r="E204">
        <v>40</v>
      </c>
      <c r="F204">
        <v>43</v>
      </c>
      <c r="G204">
        <v>163</v>
      </c>
      <c r="H204">
        <v>56</v>
      </c>
      <c r="I204">
        <v>94</v>
      </c>
    </row>
    <row r="205" spans="1:9" ht="16" customHeight="1" thickBot="1" x14ac:dyDescent="0.25">
      <c r="A205" s="22" t="s">
        <v>2032</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x14ac:dyDescent="0.25">
      <c r="A206" t="s">
        <v>2033</v>
      </c>
      <c r="B206" s="4">
        <f>SUM(G205:H205)/SUM(G203:H203)</f>
        <v>-0.26013513513513514</v>
      </c>
    </row>
    <row r="207" spans="1:9" ht="16" customHeight="1" thickBot="1" x14ac:dyDescent="0.25">
      <c r="A207" t="s">
        <v>2034</v>
      </c>
      <c r="B207" s="4">
        <f>I205/I203</f>
        <v>-0.29850746268656714</v>
      </c>
    </row>
    <row r="209" spans="1:9" x14ac:dyDescent="0.2">
      <c r="A209" s="68" t="s">
        <v>2035</v>
      </c>
      <c r="B209" s="278" t="s">
        <v>2022</v>
      </c>
      <c r="C209" s="272"/>
      <c r="D209" s="272"/>
      <c r="E209" s="272"/>
      <c r="F209" s="272"/>
      <c r="G209" s="272"/>
      <c r="H209" s="272"/>
      <c r="I209" s="272"/>
    </row>
    <row r="210" spans="1:9" x14ac:dyDescent="0.2">
      <c r="A210" s="22" t="s">
        <v>2023</v>
      </c>
      <c r="B210" s="22" t="s">
        <v>2024</v>
      </c>
      <c r="C210" s="22" t="s">
        <v>2025</v>
      </c>
      <c r="D210" s="22" t="s">
        <v>2026</v>
      </c>
      <c r="E210" s="22" t="s">
        <v>1830</v>
      </c>
      <c r="F210" s="22" t="s">
        <v>406</v>
      </c>
      <c r="G210" s="22" t="s">
        <v>2027</v>
      </c>
      <c r="H210" s="22" t="s">
        <v>2028</v>
      </c>
      <c r="I210" s="22" t="s">
        <v>2029</v>
      </c>
    </row>
    <row r="211" spans="1:9" x14ac:dyDescent="0.2">
      <c r="A211" s="22" t="s">
        <v>2030</v>
      </c>
      <c r="B211">
        <v>0</v>
      </c>
      <c r="C211">
        <v>17</v>
      </c>
      <c r="D211">
        <v>18</v>
      </c>
      <c r="E211">
        <v>22</v>
      </c>
      <c r="F211">
        <v>12</v>
      </c>
      <c r="G211">
        <v>73</v>
      </c>
      <c r="H211">
        <v>21</v>
      </c>
      <c r="I211">
        <v>21</v>
      </c>
    </row>
    <row r="212" spans="1:9" x14ac:dyDescent="0.2">
      <c r="A212" s="22" t="s">
        <v>2031</v>
      </c>
      <c r="B212">
        <v>0</v>
      </c>
      <c r="C212">
        <v>15</v>
      </c>
      <c r="D212">
        <v>22</v>
      </c>
      <c r="E212">
        <v>39</v>
      </c>
      <c r="F212">
        <v>23</v>
      </c>
      <c r="G212">
        <v>51</v>
      </c>
      <c r="H212">
        <v>17</v>
      </c>
      <c r="I212">
        <v>19</v>
      </c>
    </row>
    <row r="213" spans="1:9" ht="16" customHeight="1" thickBot="1" x14ac:dyDescent="0.25">
      <c r="A213" s="22" t="s">
        <v>2032</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x14ac:dyDescent="0.25">
      <c r="A214" t="s">
        <v>2033</v>
      </c>
      <c r="B214" s="4">
        <f>SUM(G213:H213)/SUM(G211:H211)</f>
        <v>-0.27659574468085107</v>
      </c>
    </row>
    <row r="215" spans="1:9" ht="16" customHeight="1" thickBot="1" x14ac:dyDescent="0.25">
      <c r="A215" t="s">
        <v>2034</v>
      </c>
      <c r="B215" s="4">
        <f>I213/I211</f>
        <v>-9.5238095238095233E-2</v>
      </c>
    </row>
    <row r="217" spans="1:9" x14ac:dyDescent="0.2">
      <c r="A217" s="68" t="s">
        <v>2036</v>
      </c>
      <c r="B217" s="278" t="s">
        <v>2022</v>
      </c>
      <c r="C217" s="272"/>
      <c r="D217" s="272"/>
      <c r="E217" s="272"/>
    </row>
    <row r="218" spans="1:9" x14ac:dyDescent="0.2">
      <c r="A218" s="22" t="s">
        <v>2023</v>
      </c>
      <c r="B218" s="22" t="s">
        <v>2037</v>
      </c>
      <c r="C218" s="22" t="s">
        <v>2038</v>
      </c>
      <c r="D218" s="22" t="s">
        <v>2039</v>
      </c>
      <c r="E218" s="22" t="s">
        <v>406</v>
      </c>
    </row>
    <row r="219" spans="1:9" x14ac:dyDescent="0.2">
      <c r="A219" s="22" t="s">
        <v>2030</v>
      </c>
      <c r="B219">
        <v>112</v>
      </c>
      <c r="C219">
        <v>16</v>
      </c>
      <c r="D219">
        <v>9</v>
      </c>
      <c r="E219">
        <v>134</v>
      </c>
    </row>
    <row r="220" spans="1:9" x14ac:dyDescent="0.2">
      <c r="A220" s="22" t="s">
        <v>2031</v>
      </c>
      <c r="B220">
        <v>87</v>
      </c>
      <c r="C220">
        <v>17</v>
      </c>
      <c r="D220">
        <v>9</v>
      </c>
      <c r="E220">
        <v>151</v>
      </c>
    </row>
    <row r="221" spans="1:9" ht="16" customHeight="1" thickBot="1" x14ac:dyDescent="0.25">
      <c r="A221" s="22" t="s">
        <v>2032</v>
      </c>
      <c r="B221">
        <f>B220-B219</f>
        <v>-25</v>
      </c>
      <c r="C221">
        <f>C220-C219</f>
        <v>1</v>
      </c>
      <c r="D221">
        <f>D220-D219</f>
        <v>0</v>
      </c>
      <c r="E221">
        <f>E220-E219</f>
        <v>17</v>
      </c>
    </row>
    <row r="222" spans="1:9" ht="16" customHeight="1" thickBot="1" x14ac:dyDescent="0.25">
      <c r="A222" t="s">
        <v>2040</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2021-04-29T19:32:38Z</dcterms:modified>
</cp:coreProperties>
</file>