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trans/BRAaCTSC/"/>
    </mc:Choice>
  </mc:AlternateContent>
  <xr:revisionPtr revIDLastSave="0" documentId="8_{016A44F1-BC3E-BA45-9532-A84B2BEA4B40}" xr6:coauthVersionLast="47" xr6:coauthVersionMax="47" xr10:uidLastSave="{00000000-0000-0000-0000-000000000000}"/>
  <bookViews>
    <workbookView xWindow="0" yWindow="500" windowWidth="28800" windowHeight="16020" activeTab="2" xr2:uid="{00000000-000D-0000-FFFF-FFFF00000000}"/>
  </bookViews>
  <sheets>
    <sheet name="About" sheetId="1" r:id="rId1"/>
    <sheet name="Calculations" sheetId="4" r:id="rId2"/>
    <sheet name="BRAaCT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 a="1"/>
  <c r="O2" i="3" s="1"/>
  <c r="P2" i="3" a="1"/>
  <c r="P2" i="3" s="1"/>
  <c r="Q2" i="3" a="1"/>
  <c r="Q2" i="3" s="1"/>
  <c r="R2" i="3" a="1"/>
  <c r="R2" i="3"/>
  <c r="S2" i="3" a="1"/>
  <c r="S2" i="3" s="1"/>
  <c r="T2" i="3" a="1"/>
  <c r="T2" i="3" s="1"/>
  <c r="U2" i="3" a="1"/>
  <c r="U2" i="3" s="1"/>
  <c r="V2" i="3" a="1"/>
  <c r="V2" i="3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M2" i="3" a="1"/>
  <c r="M2" i="3" s="1"/>
  <c r="N2" i="3" a="1"/>
  <c r="N2" i="3" s="1"/>
  <c r="C2" i="3" a="1"/>
  <c r="C2" i="3" s="1"/>
  <c r="D2" i="3" a="1"/>
  <c r="D2" i="3" s="1"/>
  <c r="E2" i="3" a="1"/>
  <c r="E2" i="3" s="1"/>
  <c r="F2" i="3" a="1"/>
  <c r="F2" i="3"/>
  <c r="G2" i="3" a="1"/>
  <c r="G2" i="3"/>
  <c r="H2" i="3" a="1"/>
  <c r="H2" i="3" s="1"/>
  <c r="I2" i="3" a="1"/>
  <c r="I2" i="3" s="1"/>
  <c r="J2" i="3" a="1"/>
  <c r="J2" i="3"/>
  <c r="K2" i="3" a="1"/>
  <c r="K2" i="3"/>
  <c r="L2" i="3" a="1"/>
  <c r="L2" i="3" s="1"/>
  <c r="B2" i="3" a="1"/>
  <c r="B2" i="3" s="1"/>
  <c r="B35" i="4"/>
  <c r="B34" i="4"/>
  <c r="C13" i="4"/>
  <c r="D13" i="4"/>
  <c r="C10" i="4"/>
  <c r="B13" i="4"/>
  <c r="D10" i="4"/>
  <c r="D8" i="4"/>
  <c r="B26" i="4"/>
  <c r="B25" i="4"/>
  <c r="B3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<sst xmlns="http://schemas.openxmlformats.org/spreadsheetml/2006/main" count="64" uniqueCount="63">
  <si>
    <t>Source:</t>
  </si>
  <si>
    <t>Notes</t>
  </si>
  <si>
    <t>Shadow cost</t>
  </si>
  <si>
    <t>BRAaCTSC BAU Range Anxiety and Charging Time Shadow Cost</t>
  </si>
  <si>
    <t>This variable represents the perceived cost of range anxiety - the fear (or inconvenience around) that</t>
  </si>
  <si>
    <t>the vehicle has insufficient range to reach its destination.</t>
  </si>
  <si>
    <t>Cost ($/vehicle)</t>
  </si>
  <si>
    <t>addressed by fueling availability and range value</t>
  </si>
  <si>
    <t>Ignored, because vast majority of charging can be done overnight and other concerns</t>
  </si>
  <si>
    <t>Fueling time</t>
  </si>
  <si>
    <t>y = 220.9751 + 7258.141*e^(-28.95171*x)</t>
  </si>
  <si>
    <t>Fueling Availability</t>
  </si>
  <si>
    <t>income (thousand USD)</t>
  </si>
  <si>
    <t>range ev (hundred miles)</t>
  </si>
  <si>
    <t>b4</t>
  </si>
  <si>
    <t>b3</t>
  </si>
  <si>
    <t>b2</t>
  </si>
  <si>
    <t>b1</t>
  </si>
  <si>
    <t>Range Compensating Value</t>
  </si>
  <si>
    <t>cv (thousand USD)</t>
  </si>
  <si>
    <t>https://www.census.gov/library/publications/2020/demo/p60-270.html</t>
  </si>
  <si>
    <t>Median US Income</t>
  </si>
  <si>
    <t>United States Census Bureau</t>
  </si>
  <si>
    <t>Income and Poverty in the United States: 2019</t>
  </si>
  <si>
    <t>First bullet of "Highlights"</t>
  </si>
  <si>
    <t>2019 to 2012 USD</t>
  </si>
  <si>
    <t>Range and Fueling Availability 'Costs'</t>
  </si>
  <si>
    <t>US Department of Energy</t>
  </si>
  <si>
    <t>https://www.nrel.gov/docs/fy13osti/55639.pdf</t>
  </si>
  <si>
    <t>EVSE ports:</t>
  </si>
  <si>
    <t>Number of gas pumps</t>
  </si>
  <si>
    <t>Ratio of EVSE ports:Gas pumps</t>
  </si>
  <si>
    <t>Corresponding Fueling Availbility Shadow Cost</t>
  </si>
  <si>
    <t>Number of Gas pumps</t>
  </si>
  <si>
    <t>CleanTechnica</t>
  </si>
  <si>
    <t>Stop Comparing the Number of Gas Stations to EV Charging Stations</t>
  </si>
  <si>
    <t>Number of EVSE Ports</t>
  </si>
  <si>
    <t>Alternative Fuels Data Center</t>
  </si>
  <si>
    <t>Electric Vehicle Charging Station Locations</t>
  </si>
  <si>
    <t>https://afdc.energy.gov/fuels/electricity_locations.html#/analyze?fuel=ELEC</t>
  </si>
  <si>
    <t>https://cleantechnica.com/2018/03/07/stop-comparing-number-gas-stations-ev-charging-stations/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</si>
  <si>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</si>
  <si>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</si>
  <si>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</si>
  <si>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</si>
  <si>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median range ice (hundred miles)</t>
  </si>
  <si>
    <t>Inside Evs</t>
  </si>
  <si>
    <t>The Median Range of Fully Electric Vehicles Exceeded 250 Miles in 2020</t>
  </si>
  <si>
    <t>https://insideevs.com/news/464449/median-range-evs-2020-exceeded-250-miles/</t>
  </si>
  <si>
    <t>EV range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</si>
  <si>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</si>
  <si>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</si>
  <si>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</si>
  <si>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>The Fuel Availability Value uses parameters from the DOE study and a comparison of the number of</t>
  </si>
  <si>
    <t>Currency Conversion</t>
  </si>
  <si>
    <t>Calculations</t>
  </si>
  <si>
    <t>Year 2020</t>
  </si>
  <si>
    <t>Year 2050</t>
  </si>
  <si>
    <t xml:space="preserve">250 miles and is forecated to continue improving. Therefore, we start with today's median range, and assume </t>
  </si>
  <si>
    <t>the range will reach 300 miles by 2050.</t>
  </si>
  <si>
    <t>EV charging ports and gas pumps. We also assume this value will decline to 0 by 2050 as more EV chargers come online.</t>
  </si>
  <si>
    <t>Year 2030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</si>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</sst>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Calculations!$A$16:$A$19</c:f>
              <c:numCache>
                <c:formatCode>0.00</c:formatCode>
                <c:ptCount val="4"/>
                <c:pt idx="0">
                  <c:v>1.0000000000000001E-5</c:v>
                </c:pt>
                <c:pt idx="1">
                  <c:v>0.05</c:v>
                </c:pt>
                <c:pt idx="2">
                  <c:v>0.1</c:v>
                </c:pt>
                <c:pt idx="3">
                  <c:v>1</c:v>
                </c:pt>
              </c:numCache>
            </c:numRef>
          </c:xVal>
          <c:yVal>
            <c:numRef>
              <c:f>Calculations!$B$16:$B$19</c:f>
              <c:numCache>
                <c:formatCode>General</c:formatCode>
                <c:ptCount val="4"/>
                <c:pt idx="0">
                  <c:v>7500</c:v>
                </c:pt>
                <c:pt idx="1">
                  <c:v>1750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9-416A-9551-2ECD6C9D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33536"/>
        <c:axId val="280232704"/>
      </c:scatterChart>
      <c:valAx>
        <c:axId val="280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2704"/>
        <c:crosses val="autoZero"/>
        <c:crossBetween val="midCat"/>
      </c:valAx>
      <c:valAx>
        <c:axId val="2802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</xdr:row>
      <xdr:rowOff>122237</xdr:rowOff>
    </xdr:from>
    <xdr:to>
      <xdr:col>12</xdr:col>
      <xdr:colOff>292100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0063C-A7D3-43BB-8DEB-94B1128AD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activeCell="A51" sqref="A5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3" x14ac:dyDescent="0.2">
      <c r="A1" s="1" t="s">
        <v>3</v>
      </c>
      <c r="B1" t="s">
        <v>62</v>
      </c>
      <c r="C1" s="9">
        <v>44631</v>
      </c>
    </row>
    <row r="3" spans="1:3" x14ac:dyDescent="0.2">
      <c r="A3" s="1" t="s">
        <v>0</v>
      </c>
      <c r="B3" s="7" t="s">
        <v>21</v>
      </c>
    </row>
    <row r="4" spans="1:3" x14ac:dyDescent="0.2">
      <c r="B4" t="s">
        <v>22</v>
      </c>
    </row>
    <row r="5" spans="1:3" x14ac:dyDescent="0.2">
      <c r="B5" s="8">
        <v>2020</v>
      </c>
    </row>
    <row r="6" spans="1:3" x14ac:dyDescent="0.2">
      <c r="B6" t="s">
        <v>23</v>
      </c>
    </row>
    <row r="7" spans="1:3" x14ac:dyDescent="0.2">
      <c r="B7" t="s">
        <v>20</v>
      </c>
    </row>
    <row r="8" spans="1:3" x14ac:dyDescent="0.2">
      <c r="A8" s="2"/>
      <c r="B8" t="s">
        <v>24</v>
      </c>
    </row>
    <row r="10" spans="1:3" x14ac:dyDescent="0.2">
      <c r="B10" s="7" t="s">
        <v>26</v>
      </c>
    </row>
    <row r="11" spans="1:3" x14ac:dyDescent="0.2">
      <c r="B11" t="s">
        <v>27</v>
      </c>
    </row>
    <row r="12" spans="1:3" x14ac:dyDescent="0.2">
      <c r="B12" s="8">
        <v>2013</v>
      </c>
    </row>
    <row r="13" spans="1:3" x14ac:dyDescent="0.2">
      <c r="B13" t="s">
        <v>28</v>
      </c>
    </row>
    <row r="15" spans="1:3" x14ac:dyDescent="0.2">
      <c r="B15" s="7" t="s">
        <v>33</v>
      </c>
    </row>
    <row r="16" spans="1:3" x14ac:dyDescent="0.2">
      <c r="B16" t="s">
        <v>34</v>
      </c>
    </row>
    <row r="17" spans="2:2" x14ac:dyDescent="0.2">
      <c r="B17" s="8">
        <v>2018</v>
      </c>
    </row>
    <row r="18" spans="2:2" x14ac:dyDescent="0.2">
      <c r="B18" t="s">
        <v>35</v>
      </c>
    </row>
    <row r="19" spans="2:2" x14ac:dyDescent="0.2">
      <c r="B19" t="s">
        <v>40</v>
      </c>
    </row>
    <row r="21" spans="2:2" x14ac:dyDescent="0.2">
      <c r="B21" s="7" t="s">
        <v>36</v>
      </c>
    </row>
    <row r="22" spans="2:2" x14ac:dyDescent="0.2">
      <c r="B22" t="s">
        <v>37</v>
      </c>
    </row>
    <row r="23" spans="2:2" x14ac:dyDescent="0.2">
      <c r="B23" s="8">
        <v>2021</v>
      </c>
    </row>
    <row r="24" spans="2:2" x14ac:dyDescent="0.2">
      <c r="B24" t="s">
        <v>38</v>
      </c>
    </row>
    <row r="25" spans="2:2" x14ac:dyDescent="0.2">
      <c r="B25" t="s">
        <v>39</v>
      </c>
    </row>
    <row r="27" spans="2:2" x14ac:dyDescent="0.2">
      <c r="B27" s="7" t="s">
        <v>41</v>
      </c>
    </row>
    <row r="28" spans="2:2" x14ac:dyDescent="0.2">
      <c r="B28" t="s">
        <v>27</v>
      </c>
    </row>
    <row r="29" spans="2:2" x14ac:dyDescent="0.2">
      <c r="B29" s="8">
        <v>2016</v>
      </c>
    </row>
    <row r="30" spans="2:2" x14ac:dyDescent="0.2">
      <c r="B30" t="s">
        <v>42</v>
      </c>
    </row>
    <row r="31" spans="2:2" x14ac:dyDescent="0.2">
      <c r="B31" t="s">
        <v>43</v>
      </c>
    </row>
    <row r="32" spans="2:2" x14ac:dyDescent="0.2">
      <c r="B32" t="s">
        <v>44</v>
      </c>
    </row>
    <row r="34" spans="1:2" x14ac:dyDescent="0.2">
      <c r="B34" s="7" t="s">
        <v>49</v>
      </c>
    </row>
    <row r="35" spans="1:2" x14ac:dyDescent="0.2">
      <c r="B35" t="s">
        <v>46</v>
      </c>
    </row>
    <row r="36" spans="1:2" x14ac:dyDescent="0.2">
      <c r="B36" s="8">
        <v>2021</v>
      </c>
    </row>
    <row r="37" spans="1:2" x14ac:dyDescent="0.2">
      <c r="B37" t="s">
        <v>47</v>
      </c>
    </row>
    <row r="38" spans="1:2" x14ac:dyDescent="0.2">
      <c r="B38" t="s">
        <v>48</v>
      </c>
    </row>
    <row r="40" spans="1:2" x14ac:dyDescent="0.2">
      <c r="A40" s="1" t="s">
        <v>1</v>
      </c>
    </row>
    <row r="41" spans="1:2" x14ac:dyDescent="0.2">
      <c r="A41" s="5" t="s">
        <v>4</v>
      </c>
    </row>
    <row r="42" spans="1:2" x14ac:dyDescent="0.2">
      <c r="A42" s="5" t="s">
        <v>5</v>
      </c>
    </row>
    <row r="43" spans="1:2" x14ac:dyDescent="0.2">
      <c r="A43" s="1"/>
    </row>
    <row r="44" spans="1:2" x14ac:dyDescent="0.2">
      <c r="A44" t="s">
        <v>50</v>
      </c>
    </row>
    <row r="45" spans="1:2" x14ac:dyDescent="0.2">
      <c r="A45" t="s">
        <v>51</v>
      </c>
    </row>
    <row r="46" spans="1:2" x14ac:dyDescent="0.2">
      <c r="A46" t="s">
        <v>52</v>
      </c>
    </row>
    <row r="47" spans="1:2" x14ac:dyDescent="0.2">
      <c r="A47" t="s">
        <v>58</v>
      </c>
    </row>
    <row r="48" spans="1:2" x14ac:dyDescent="0.2">
      <c r="A48" t="s">
        <v>59</v>
      </c>
    </row>
    <row r="49" spans="1:2" x14ac:dyDescent="0.2">
      <c r="A49" t="s">
        <v>53</v>
      </c>
    </row>
    <row r="50" spans="1:2" x14ac:dyDescent="0.2">
      <c r="A50" t="s">
        <v>60</v>
      </c>
    </row>
    <row r="52" spans="1:2" x14ac:dyDescent="0.2">
      <c r="A52" t="s">
        <v>54</v>
      </c>
    </row>
    <row r="53" spans="1:2" x14ac:dyDescent="0.2">
      <c r="A53" t="s">
        <v>25</v>
      </c>
      <c r="B53">
        <v>0.89805481563188172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D35"/>
  <sheetViews>
    <sheetView workbookViewId="0">
      <selection activeCell="C35" sqref="C35"/>
    </sheetView>
  </sheetViews>
  <sheetFormatPr baseColWidth="10" defaultColWidth="8.83203125" defaultRowHeight="15" x14ac:dyDescent="0.2"/>
  <cols>
    <col min="1" max="1" width="26" bestFit="1" customWidth="1"/>
    <col min="2" max="2" width="26.5" customWidth="1"/>
  </cols>
  <sheetData>
    <row r="1" spans="1:4" s="1" customFormat="1" x14ac:dyDescent="0.2">
      <c r="A1" s="1" t="s">
        <v>18</v>
      </c>
    </row>
    <row r="2" spans="1:4" x14ac:dyDescent="0.2">
      <c r="A2" t="s">
        <v>17</v>
      </c>
      <c r="B2">
        <v>-0.36099999999999999</v>
      </c>
    </row>
    <row r="3" spans="1:4" x14ac:dyDescent="0.2">
      <c r="A3" t="s">
        <v>16</v>
      </c>
    </row>
    <row r="4" spans="1:4" x14ac:dyDescent="0.2">
      <c r="A4" t="s">
        <v>15</v>
      </c>
      <c r="B4">
        <v>1.268</v>
      </c>
    </row>
    <row r="5" spans="1:4" x14ac:dyDescent="0.2">
      <c r="A5" t="s">
        <v>14</v>
      </c>
      <c r="B5">
        <v>-0.11600000000000001</v>
      </c>
    </row>
    <row r="7" spans="1:4" x14ac:dyDescent="0.2">
      <c r="B7" t="s">
        <v>56</v>
      </c>
      <c r="C7" t="s">
        <v>61</v>
      </c>
      <c r="D7" t="s">
        <v>57</v>
      </c>
    </row>
    <row r="8" spans="1:4" x14ac:dyDescent="0.2">
      <c r="A8" t="s">
        <v>45</v>
      </c>
      <c r="B8">
        <v>4.12</v>
      </c>
      <c r="C8">
        <v>4.12</v>
      </c>
      <c r="D8">
        <f>B8</f>
        <v>4.12</v>
      </c>
    </row>
    <row r="9" spans="1:4" x14ac:dyDescent="0.2">
      <c r="A9" t="s">
        <v>13</v>
      </c>
      <c r="B9">
        <v>2.59</v>
      </c>
      <c r="C9">
        <v>3</v>
      </c>
      <c r="D9">
        <v>4.12</v>
      </c>
    </row>
    <row r="10" spans="1:4" x14ac:dyDescent="0.2">
      <c r="A10" t="s">
        <v>12</v>
      </c>
      <c r="B10">
        <v>68.703000000000003</v>
      </c>
      <c r="C10">
        <f>income</f>
        <v>68.703000000000003</v>
      </c>
      <c r="D10">
        <f>B10</f>
        <v>68.703000000000003</v>
      </c>
    </row>
    <row r="13" spans="1:4" x14ac:dyDescent="0.2">
      <c r="A13" t="s">
        <v>19</v>
      </c>
      <c r="B13" s="6">
        <f>($B$4/$B$2*B9*(1-B8/B9)+$B$5/$B$2*B9^2*(1-B8^2/B9^2))*LN(income)</f>
        <v>8.7776895901028578</v>
      </c>
      <c r="C13" s="6">
        <f>($B$4/$B$2*C9*(1-C8/C9)+$B$5/$B$2*C9^2*(1-C8^2/C9^2))*LN(income)</f>
        <v>5.8013729917508945</v>
      </c>
      <c r="D13" s="6">
        <f>($B$4/$B$2*D9*(1-D8/D9)+$B$5/$B$2*D9^2*(1-D8^2/D9^2))*LN(income)</f>
        <v>0</v>
      </c>
    </row>
    <row r="15" spans="1:4" x14ac:dyDescent="0.2">
      <c r="A15" s="1" t="s">
        <v>11</v>
      </c>
    </row>
    <row r="16" spans="1:4" x14ac:dyDescent="0.2">
      <c r="A16" s="6">
        <v>1.0000000000000001E-5</v>
      </c>
      <c r="B16">
        <v>7500</v>
      </c>
    </row>
    <row r="17" spans="1:3" x14ac:dyDescent="0.2">
      <c r="A17" s="6">
        <v>0.05</v>
      </c>
      <c r="B17">
        <v>1750</v>
      </c>
    </row>
    <row r="18" spans="1:3" x14ac:dyDescent="0.2">
      <c r="A18" s="6">
        <v>0.1</v>
      </c>
      <c r="B18">
        <v>1000</v>
      </c>
    </row>
    <row r="19" spans="1:3" x14ac:dyDescent="0.2">
      <c r="A19" s="6">
        <v>1</v>
      </c>
      <c r="B19">
        <v>0</v>
      </c>
    </row>
    <row r="21" spans="1:3" x14ac:dyDescent="0.2">
      <c r="A21" t="s">
        <v>10</v>
      </c>
    </row>
    <row r="23" spans="1:3" x14ac:dyDescent="0.2">
      <c r="A23" t="s">
        <v>29</v>
      </c>
      <c r="B23">
        <v>120045</v>
      </c>
    </row>
    <row r="24" spans="1:3" x14ac:dyDescent="0.2">
      <c r="A24" t="s">
        <v>30</v>
      </c>
      <c r="B24">
        <v>1200000</v>
      </c>
    </row>
    <row r="25" spans="1:3" x14ac:dyDescent="0.2">
      <c r="A25" t="s">
        <v>31</v>
      </c>
      <c r="B25">
        <f>B23/B24</f>
        <v>0.1000375</v>
      </c>
    </row>
    <row r="26" spans="1:3" x14ac:dyDescent="0.2">
      <c r="A26" t="s">
        <v>32</v>
      </c>
      <c r="B26">
        <f>B18</f>
        <v>1000</v>
      </c>
    </row>
    <row r="28" spans="1:3" x14ac:dyDescent="0.2">
      <c r="A28" s="1" t="s">
        <v>9</v>
      </c>
    </row>
    <row r="29" spans="1:3" x14ac:dyDescent="0.2">
      <c r="A29" t="s">
        <v>8</v>
      </c>
    </row>
    <row r="30" spans="1:3" x14ac:dyDescent="0.2">
      <c r="A30" t="s">
        <v>7</v>
      </c>
    </row>
    <row r="32" spans="1:3" x14ac:dyDescent="0.2">
      <c r="A32" s="7" t="s">
        <v>55</v>
      </c>
      <c r="B32" s="7"/>
      <c r="C32" s="7"/>
    </row>
    <row r="33" spans="1:2" x14ac:dyDescent="0.2">
      <c r="A33">
        <v>2020</v>
      </c>
      <c r="B33">
        <f>B13*1000+B26</f>
        <v>9777.6895901028583</v>
      </c>
    </row>
    <row r="34" spans="1:2" x14ac:dyDescent="0.2">
      <c r="A34">
        <v>2030</v>
      </c>
      <c r="B34">
        <f>C13*1000+B26</f>
        <v>6801.3729917508945</v>
      </c>
    </row>
    <row r="35" spans="1:2" x14ac:dyDescent="0.2">
      <c r="A35">
        <v>2050</v>
      </c>
      <c r="B35">
        <f>D13*1000+B26</f>
        <v>1000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2"/>
  <sheetViews>
    <sheetView tabSelected="1" workbookViewId="0">
      <selection activeCell="E15" sqref="A1:XFD1048576"/>
    </sheetView>
  </sheetViews>
  <sheetFormatPr baseColWidth="10" defaultColWidth="8.83203125" defaultRowHeight="15" x14ac:dyDescent="0.2"/>
  <cols>
    <col min="1" max="1" width="17.83203125" customWidth="1"/>
  </cols>
  <sheetData>
    <row r="1" spans="1:33" x14ac:dyDescent="0.2">
      <c r="A1" s="1" t="s">
        <v>6</v>
      </c>
      <c r="B1" s="4">
        <v>2020</v>
      </c>
      <c r="C1">
        <v>2021</v>
      </c>
      <c r="D1" s="4">
        <v>2022</v>
      </c>
      <c r="E1">
        <v>2023</v>
      </c>
      <c r="F1" s="4">
        <v>2024</v>
      </c>
      <c r="G1">
        <v>2025</v>
      </c>
      <c r="H1" s="4">
        <v>2026</v>
      </c>
      <c r="I1">
        <v>2027</v>
      </c>
      <c r="J1" s="4">
        <v>2028</v>
      </c>
      <c r="K1">
        <v>2029</v>
      </c>
      <c r="L1" s="4">
        <v>2030</v>
      </c>
      <c r="M1">
        <v>2031</v>
      </c>
      <c r="N1" s="4">
        <v>2032</v>
      </c>
      <c r="O1">
        <v>2033</v>
      </c>
      <c r="P1" s="4">
        <v>2034</v>
      </c>
      <c r="Q1">
        <v>2035</v>
      </c>
      <c r="R1" s="4">
        <v>2036</v>
      </c>
      <c r="S1">
        <v>2037</v>
      </c>
      <c r="T1" s="4">
        <v>2038</v>
      </c>
      <c r="U1">
        <v>2039</v>
      </c>
      <c r="V1" s="4">
        <v>2040</v>
      </c>
      <c r="W1">
        <v>2041</v>
      </c>
      <c r="X1" s="4">
        <v>2042</v>
      </c>
      <c r="Y1">
        <v>2043</v>
      </c>
      <c r="Z1" s="4">
        <v>2044</v>
      </c>
      <c r="AA1">
        <v>2045</v>
      </c>
      <c r="AB1" s="4">
        <v>2046</v>
      </c>
      <c r="AC1">
        <v>2047</v>
      </c>
      <c r="AD1" s="4">
        <v>2048</v>
      </c>
      <c r="AE1">
        <v>2049</v>
      </c>
      <c r="AF1" s="4">
        <v>2050</v>
      </c>
    </row>
    <row r="2" spans="1:33" x14ac:dyDescent="0.2">
      <c r="A2" t="s">
        <v>2</v>
      </c>
      <c r="B2" s="3" cm="1">
        <f t="array" ref="B2">TREND(Calculations!$B$33:$B$34,Calculations!$A$33:$A$34,BRAaCTSC!B1)</f>
        <v>9777.6895901027601</v>
      </c>
      <c r="C2" s="3" cm="1">
        <f t="array" ref="C2">TREND(Calculations!$B$33:$B$34,Calculations!$A$33:$A$34,BRAaCTSC!C1)</f>
        <v>9480.0579302676488</v>
      </c>
      <c r="D2" s="3" cm="1">
        <f t="array" ref="D2">TREND(Calculations!$B$33:$B$34,Calculations!$A$33:$A$34,BRAaCTSC!D1)</f>
        <v>9182.426270432421</v>
      </c>
      <c r="E2" s="3" cm="1">
        <f t="array" ref="E2">TREND(Calculations!$B$33:$B$34,Calculations!$A$33:$A$34,BRAaCTSC!E1)</f>
        <v>8884.7946105971932</v>
      </c>
      <c r="F2" s="3" cm="1">
        <f t="array" ref="F2">TREND(Calculations!$B$33:$B$34,Calculations!$A$33:$A$34,BRAaCTSC!F1)</f>
        <v>8587.1629507620819</v>
      </c>
      <c r="G2" s="3" cm="1">
        <f t="array" ref="G2">TREND(Calculations!$B$33:$B$34,Calculations!$A$33:$A$34,BRAaCTSC!G1)</f>
        <v>8289.5312909268541</v>
      </c>
      <c r="H2" s="3" cm="1">
        <f t="array" ref="H2">TREND(Calculations!$B$33:$B$34,Calculations!$A$33:$A$34,BRAaCTSC!H1)</f>
        <v>7991.8996310916264</v>
      </c>
      <c r="I2" s="3" cm="1">
        <f t="array" ref="I2">TREND(Calculations!$B$33:$B$34,Calculations!$A$33:$A$34,BRAaCTSC!I1)</f>
        <v>7694.2679712563986</v>
      </c>
      <c r="J2" s="3" cm="1">
        <f t="array" ref="J2">TREND(Calculations!$B$33:$B$34,Calculations!$A$33:$A$34,BRAaCTSC!J1)</f>
        <v>7396.6363114212872</v>
      </c>
      <c r="K2" s="3" cm="1">
        <f t="array" ref="K2">TREND(Calculations!$B$33:$B$34,Calculations!$A$33:$A$34,BRAaCTSC!K1)</f>
        <v>7099.0046515860595</v>
      </c>
      <c r="L2" s="3" cm="1">
        <f t="array" ref="L2">TREND(Calculations!$B$33:$B$34,Calculations!$A$33:$A$34,BRAaCTSC!L1)</f>
        <v>6801.3729917508317</v>
      </c>
      <c r="M2" s="3" cm="1">
        <f t="array" ref="M2">TREND(Calculations!$B$34:$B$35,Calculations!$A$34:$A$35,BRAaCTSC!M1)</f>
        <v>6511.3043421633774</v>
      </c>
      <c r="N2" s="3" cm="1">
        <f t="array" ref="N2">TREND(Calculations!$B$34:$B$35,Calculations!$A$34:$A$35,BRAaCTSC!N1)</f>
        <v>6221.2356925758068</v>
      </c>
      <c r="O2" s="3" cm="1">
        <f t="array" ref="O2">TREND(Calculations!$B$34:$B$35,Calculations!$A$34:$A$35,BRAaCTSC!O1)</f>
        <v>5931.1670429883525</v>
      </c>
      <c r="P2" s="3" cm="1">
        <f t="array" ref="P2">TREND(Calculations!$B$34:$B$35,Calculations!$A$34:$A$35,BRAaCTSC!P1)</f>
        <v>5641.0983934007818</v>
      </c>
      <c r="Q2" s="3" cm="1">
        <f t="array" ref="Q2">TREND(Calculations!$B$34:$B$35,Calculations!$A$34:$A$35,BRAaCTSC!Q1)</f>
        <v>5351.0297438132111</v>
      </c>
      <c r="R2" s="3" cm="1">
        <f t="array" ref="R2">TREND(Calculations!$B$34:$B$35,Calculations!$A$34:$A$35,BRAaCTSC!R1)</f>
        <v>5060.9610942256404</v>
      </c>
      <c r="S2" s="3" cm="1">
        <f t="array" ref="S2">TREND(Calculations!$B$34:$B$35,Calculations!$A$34:$A$35,BRAaCTSC!S1)</f>
        <v>4770.8924446381861</v>
      </c>
      <c r="T2" s="3" cm="1">
        <f t="array" ref="T2">TREND(Calculations!$B$34:$B$35,Calculations!$A$34:$A$35,BRAaCTSC!T1)</f>
        <v>4480.8237950506154</v>
      </c>
      <c r="U2" s="3" cm="1">
        <f t="array" ref="U2">TREND(Calculations!$B$34:$B$35,Calculations!$A$34:$A$35,BRAaCTSC!U1)</f>
        <v>4190.7551454630448</v>
      </c>
      <c r="V2" s="3" cm="1">
        <f t="array" ref="V2">TREND(Calculations!$B$34:$B$35,Calculations!$A$34:$A$35,BRAaCTSC!V1)</f>
        <v>3900.6864958754741</v>
      </c>
      <c r="W2" s="3" cm="1">
        <f t="array" ref="W2">TREND(Calculations!$B$34:$B$35,Calculations!$A$34:$A$35,BRAaCTSC!W1)</f>
        <v>3610.6178462879034</v>
      </c>
      <c r="X2" s="3" cm="1">
        <f t="array" ref="X2">TREND(Calculations!$B$34:$B$35,Calculations!$A$34:$A$35,BRAaCTSC!X1)</f>
        <v>3320.5491967004491</v>
      </c>
      <c r="Y2" s="3" cm="1">
        <f t="array" ref="Y2">TREND(Calculations!$B$34:$B$35,Calculations!$A$34:$A$35,BRAaCTSC!Y1)</f>
        <v>3030.4805471128784</v>
      </c>
      <c r="Z2" s="3" cm="1">
        <f t="array" ref="Z2">TREND(Calculations!$B$34:$B$35,Calculations!$A$34:$A$35,BRAaCTSC!Z1)</f>
        <v>2740.4118975253077</v>
      </c>
      <c r="AA2" s="3" cm="1">
        <f t="array" ref="AA2">TREND(Calculations!$B$34:$B$35,Calculations!$A$34:$A$35,BRAaCTSC!AA1)</f>
        <v>2450.343247937737</v>
      </c>
      <c r="AB2" s="3" cm="1">
        <f t="array" ref="AB2">TREND(Calculations!$B$34:$B$35,Calculations!$A$34:$A$35,BRAaCTSC!AB1)</f>
        <v>2160.2745983502828</v>
      </c>
      <c r="AC2" s="3" cm="1">
        <f t="array" ref="AC2">TREND(Calculations!$B$34:$B$35,Calculations!$A$34:$A$35,BRAaCTSC!AC1)</f>
        <v>1870.2059487627121</v>
      </c>
      <c r="AD2" s="3" cm="1">
        <f t="array" ref="AD2">TREND(Calculations!$B$34:$B$35,Calculations!$A$34:$A$35,BRAaCTSC!AD1)</f>
        <v>1580.1372991751414</v>
      </c>
      <c r="AE2" s="3" cm="1">
        <f t="array" ref="AE2">TREND(Calculations!$B$34:$B$35,Calculations!$A$34:$A$35,BRAaCTSC!AE1)</f>
        <v>1290.0686495875707</v>
      </c>
      <c r="AF2" s="3" cm="1">
        <f t="array" ref="AF2">TREND(Calculations!$B$34:$B$35,Calculations!$A$34:$A$35,BRAaCTSC!AF1)</f>
        <v>1000</v>
      </c>
      <c r="A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Calculations</vt:lpstr>
      <vt:lpstr>BRAaCTSC</vt:lpstr>
      <vt:lpstr>income</vt:lpstr>
      <vt:lpstr>Range_EV</vt:lpstr>
      <vt:lpstr>range_ICE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2019-06-04T20:20:37Z</dcterms:created>
  <dcterms:modified xsi:type="dcterms:W3CDTF">2022-03-11T20:02:02Z</dcterms:modified>
</cp:coreProperties>
</file>