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mc:AlternateContent xmlns:mc="http://schemas.openxmlformats.org/markup-compatibility/2006">
    <mc:Choice Requires="x15">
      <x15ac:absPath xmlns:x15ac="http://schemas.microsoft.com/office/spreadsheetml/2010/11/ac" url="/Users/aaggarwal/Library/Containers/com.microsoft.Excel/Data/state-eps-data-repository/MN/elec/BCpUC/"/>
    </mc:Choice>
  </mc:AlternateContent>
  <xr:revisionPtr revIDLastSave="0" documentId="8_{17DB62B8-AC42-164B-84F5-B6B686330E88}" xr6:coauthVersionLast="47" xr6:coauthVersionMax="47" xr10:uidLastSave="{00000000-0000-0000-0000-000000000000}"/>
  <bookViews>
    <workbookView xWindow="0" yWindow="500" windowWidth="28800" windowHeight="1598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29" i="3" l="1"/>
  <c r="B23" i="3"/>
  <c r="B31" i="3"/>
  <c r="B2" i="3"/>
  <c r="B18" i="3"/>
  <c r="B26" i="3"/>
  <c r="B24" i="3"/>
  <c r="B32" i="3"/>
  <c r="B21" i="3" l="1"/>
  <c r="B16" i="3"/>
  <c r="B15" i="3"/>
  <c r="B13" i="3"/>
  <c r="B27" i="3"/>
  <c r="B30" i="3"/>
  <c r="B28" i="3"/>
  <c r="B19" i="3"/>
  <c r="B25" i="3"/>
  <c r="B22" i="3"/>
  <c r="B20" i="3"/>
  <c r="B17" i="3"/>
  <c r="B14" i="3"/>
  <c r="B9" i="3"/>
  <c r="B6" i="3"/>
  <c r="B3" i="3"/>
  <c r="B4" i="3"/>
  <c r="B5" i="3"/>
  <c r="B7" i="3"/>
  <c r="B8" i="3"/>
  <c r="B10" i="3"/>
  <c r="B11" i="3"/>
  <c r="B12" i="3"/>
</calcChain>
</file>

<file path=xl/sharedStrings.xml><?xml version="1.0" encoding="utf-8"?>
<sst xmlns="http://schemas.openxmlformats.org/spreadsheetml/2006/main" count="114" uniqueCount="98">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</sst>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3">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14"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workbookViewId="0">
      <selection activeCell="B24" sqref="B24"/>
    </sheetView>
  </sheetViews>
  <sheetFormatPr baseColWidth="10" defaultColWidth="8.83203125" defaultRowHeight="15" x14ac:dyDescent="0.2"/>
  <cols>
    <col min="2" max="2" width="67.1640625" customWidth="1"/>
  </cols>
  <sheetData>
    <row r="1" spans="1:3" x14ac:dyDescent="0.2">
      <c r="A1" s="1" t="s">
        <v>16</v>
      </c>
      <c r="B1" t="s">
        <v>97</v>
      </c>
      <c r="C1" s="46">
        <v>44621</v>
      </c>
    </row>
    <row r="2" spans="1:3" s="8" customFormat="1" x14ac:dyDescent="0.2">
      <c r="A2" s="9" t="s">
        <v>20</v>
      </c>
    </row>
    <row r="4" spans="1:3" x14ac:dyDescent="0.2">
      <c r="A4" s="1" t="s">
        <v>2</v>
      </c>
      <c r="B4" s="2" t="s">
        <v>3</v>
      </c>
    </row>
    <row r="5" spans="1:3" x14ac:dyDescent="0.2">
      <c r="B5" t="s">
        <v>4</v>
      </c>
    </row>
    <row r="6" spans="1:3" x14ac:dyDescent="0.2">
      <c r="B6" s="4">
        <v>2014</v>
      </c>
    </row>
    <row r="7" spans="1:3" x14ac:dyDescent="0.2">
      <c r="B7" t="s">
        <v>5</v>
      </c>
    </row>
    <row r="8" spans="1:3" x14ac:dyDescent="0.2">
      <c r="B8" s="3" t="s">
        <v>7</v>
      </c>
    </row>
    <row r="9" spans="1:3" x14ac:dyDescent="0.2">
      <c r="B9" t="s">
        <v>6</v>
      </c>
    </row>
    <row r="11" spans="1:3" x14ac:dyDescent="0.2">
      <c r="B11" s="2" t="s">
        <v>8</v>
      </c>
    </row>
    <row r="12" spans="1:3" x14ac:dyDescent="0.2">
      <c r="B12" t="s">
        <v>9</v>
      </c>
    </row>
    <row r="13" spans="1:3" x14ac:dyDescent="0.2">
      <c r="B13" s="4">
        <v>2013</v>
      </c>
    </row>
    <row r="14" spans="1:3" x14ac:dyDescent="0.2">
      <c r="B14" t="s">
        <v>10</v>
      </c>
    </row>
    <row r="15" spans="1:3" x14ac:dyDescent="0.2">
      <c r="B15" s="3" t="s">
        <v>11</v>
      </c>
    </row>
    <row r="16" spans="1:3" x14ac:dyDescent="0.2">
      <c r="B16" t="s">
        <v>12</v>
      </c>
    </row>
    <row r="17" spans="1:2" s="8" customFormat="1" x14ac:dyDescent="0.2"/>
    <row r="18" spans="1:2" s="8" customFormat="1" x14ac:dyDescent="0.2">
      <c r="B18" s="2" t="s">
        <v>87</v>
      </c>
    </row>
    <row r="19" spans="1:2" s="8" customFormat="1" x14ac:dyDescent="0.2">
      <c r="B19" s="8" t="s">
        <v>50</v>
      </c>
    </row>
    <row r="20" spans="1:2" s="8" customFormat="1" x14ac:dyDescent="0.2">
      <c r="B20" s="4">
        <v>2021</v>
      </c>
    </row>
    <row r="21" spans="1:2" s="8" customFormat="1" x14ac:dyDescent="0.2">
      <c r="B21" s="8" t="s">
        <v>88</v>
      </c>
    </row>
    <row r="22" spans="1:2" s="8" customFormat="1" x14ac:dyDescent="0.2">
      <c r="B22" s="3" t="s">
        <v>89</v>
      </c>
    </row>
    <row r="23" spans="1:2" s="8" customFormat="1" x14ac:dyDescent="0.2">
      <c r="B23" s="8" t="s">
        <v>90</v>
      </c>
    </row>
    <row r="24" spans="1:2" s="8" customFormat="1" x14ac:dyDescent="0.2"/>
    <row r="25" spans="1:2" s="8" customFormat="1" x14ac:dyDescent="0.2">
      <c r="B25" s="2" t="s">
        <v>47</v>
      </c>
    </row>
    <row r="26" spans="1:2" s="8" customFormat="1" x14ac:dyDescent="0.2">
      <c r="B26" s="8" t="s">
        <v>50</v>
      </c>
    </row>
    <row r="27" spans="1:2" s="8" customFormat="1" x14ac:dyDescent="0.2">
      <c r="B27" s="4">
        <v>2018</v>
      </c>
    </row>
    <row r="28" spans="1:2" s="8" customFormat="1" x14ac:dyDescent="0.2">
      <c r="B28" s="8" t="s">
        <v>51</v>
      </c>
    </row>
    <row r="29" spans="1:2" s="8" customFormat="1" x14ac:dyDescent="0.2">
      <c r="B29" s="3" t="s">
        <v>48</v>
      </c>
    </row>
    <row r="30" spans="1:2" s="8" customFormat="1" x14ac:dyDescent="0.2">
      <c r="B30" s="8" t="s">
        <v>49</v>
      </c>
    </row>
    <row r="32" spans="1:2" x14ac:dyDescent="0.2">
      <c r="A32" s="9" t="s">
        <v>14</v>
      </c>
    </row>
    <row r="33" spans="1:2" s="8" customFormat="1" x14ac:dyDescent="0.2">
      <c r="A33" s="5" t="s">
        <v>17</v>
      </c>
    </row>
    <row r="34" spans="1:2" s="8" customFormat="1" x14ac:dyDescent="0.2">
      <c r="A34" s="5" t="s">
        <v>18</v>
      </c>
    </row>
    <row r="35" spans="1:2" s="8" customFormat="1" x14ac:dyDescent="0.2">
      <c r="A35" s="5" t="s">
        <v>19</v>
      </c>
    </row>
    <row r="36" spans="1:2" s="8" customFormat="1" x14ac:dyDescent="0.2">
      <c r="A36" s="5"/>
    </row>
    <row r="37" spans="1:2" s="8" customFormat="1" x14ac:dyDescent="0.2">
      <c r="A37" s="9" t="s">
        <v>22</v>
      </c>
    </row>
    <row r="38" spans="1:2" s="8" customFormat="1" x14ac:dyDescent="0.2">
      <c r="A38" s="5" t="s">
        <v>58</v>
      </c>
    </row>
    <row r="39" spans="1:2" s="8" customFormat="1" x14ac:dyDescent="0.2">
      <c r="A39" s="5" t="s">
        <v>59</v>
      </c>
    </row>
    <row r="40" spans="1:2" s="8" customFormat="1" x14ac:dyDescent="0.2">
      <c r="A40" s="5" t="s">
        <v>60</v>
      </c>
    </row>
    <row r="41" spans="1:2" s="8" customFormat="1" x14ac:dyDescent="0.2">
      <c r="A41" s="5"/>
    </row>
    <row r="42" spans="1:2" s="8" customFormat="1" x14ac:dyDescent="0.2">
      <c r="A42" s="5" t="s">
        <v>52</v>
      </c>
    </row>
    <row r="43" spans="1:2" s="8" customFormat="1" x14ac:dyDescent="0.2">
      <c r="A43" s="5" t="s">
        <v>53</v>
      </c>
    </row>
    <row r="44" spans="1:2" s="8" customFormat="1" x14ac:dyDescent="0.2">
      <c r="A44" s="5" t="s">
        <v>54</v>
      </c>
    </row>
    <row r="45" spans="1:2" s="8" customFormat="1" x14ac:dyDescent="0.2">
      <c r="A45" s="5"/>
    </row>
    <row r="46" spans="1:2" s="8" customFormat="1" x14ac:dyDescent="0.2">
      <c r="A46" s="9" t="s">
        <v>61</v>
      </c>
    </row>
    <row r="47" spans="1:2" x14ac:dyDescent="0.2">
      <c r="A47" s="8" t="s">
        <v>63</v>
      </c>
    </row>
    <row r="48" spans="1:2" x14ac:dyDescent="0.2">
      <c r="A48" s="8">
        <v>1.0549999999999999</v>
      </c>
      <c r="B48" t="s">
        <v>62</v>
      </c>
    </row>
    <row r="49" spans="1:2" s="8" customFormat="1" x14ac:dyDescent="0.2">
      <c r="A49" s="43">
        <v>0.9143273584567535</v>
      </c>
      <c r="B49" s="8" t="s">
        <v>66</v>
      </c>
    </row>
    <row r="50" spans="1:2" x14ac:dyDescent="0.2">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baseColWidth="10" defaultColWidth="8.83203125" defaultRowHeight="15" x14ac:dyDescent="0.2"/>
  <cols>
    <col min="5" max="5" width="33.5" customWidth="1"/>
  </cols>
  <sheetData>
    <row r="1" spans="2:37" x14ac:dyDescent="0.2">
      <c r="D1" t="s">
        <v>69</v>
      </c>
    </row>
    <row r="2" spans="2:37" x14ac:dyDescent="0.2">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2">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2">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2">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2">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2">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2">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2">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2">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2">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2">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2">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2">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2">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2">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2">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baseColWidth="10" defaultColWidth="9.1640625" defaultRowHeight="15" x14ac:dyDescent="0.2"/>
  <cols>
    <col min="1" max="1" width="32.5" style="10" customWidth="1"/>
    <col min="2" max="13" width="11.33203125" style="10" customWidth="1"/>
    <col min="14" max="16384" width="9.1640625" style="10"/>
  </cols>
  <sheetData>
    <row r="1" spans="1:13" x14ac:dyDescent="0.2">
      <c r="A1" s="36" t="s">
        <v>23</v>
      </c>
      <c r="B1" s="37"/>
      <c r="C1" s="37"/>
      <c r="D1" s="37"/>
      <c r="E1" s="37"/>
      <c r="F1" s="37"/>
      <c r="G1" s="37"/>
      <c r="H1" s="37"/>
      <c r="I1" s="37"/>
      <c r="J1" s="37"/>
      <c r="K1" s="37"/>
      <c r="L1" s="37"/>
      <c r="M1" s="37"/>
    </row>
    <row r="2" spans="1:13" x14ac:dyDescent="0.2">
      <c r="A2" s="19"/>
      <c r="B2" s="47" t="s">
        <v>24</v>
      </c>
      <c r="C2" s="48"/>
      <c r="D2" s="49"/>
      <c r="E2" s="50" t="s">
        <v>25</v>
      </c>
      <c r="F2" s="51"/>
      <c r="G2" s="52"/>
      <c r="H2" s="50" t="s">
        <v>26</v>
      </c>
      <c r="I2" s="51"/>
      <c r="J2" s="52"/>
      <c r="K2" s="50" t="s">
        <v>27</v>
      </c>
      <c r="L2" s="51"/>
      <c r="M2" s="52"/>
    </row>
    <row r="3" spans="1:13" x14ac:dyDescent="0.2">
      <c r="A3" s="22" t="s">
        <v>45</v>
      </c>
      <c r="B3" s="23" t="s">
        <v>42</v>
      </c>
      <c r="C3" s="24" t="s">
        <v>1</v>
      </c>
      <c r="D3" s="22" t="s">
        <v>43</v>
      </c>
      <c r="E3" s="25" t="s">
        <v>44</v>
      </c>
      <c r="F3" s="24" t="s">
        <v>1</v>
      </c>
      <c r="G3" s="22" t="s">
        <v>43</v>
      </c>
      <c r="H3" s="25" t="s">
        <v>44</v>
      </c>
      <c r="I3" s="24" t="s">
        <v>1</v>
      </c>
      <c r="J3" s="22" t="s">
        <v>43</v>
      </c>
      <c r="K3" s="25" t="s">
        <v>44</v>
      </c>
      <c r="L3" s="24" t="s">
        <v>1</v>
      </c>
      <c r="M3" s="22" t="s">
        <v>43</v>
      </c>
    </row>
    <row r="4" spans="1:13" ht="16" x14ac:dyDescent="0.2">
      <c r="A4" s="20" t="s">
        <v>28</v>
      </c>
      <c r="B4" s="13">
        <v>50160000</v>
      </c>
      <c r="C4" s="16">
        <v>209</v>
      </c>
      <c r="D4" s="14">
        <v>0.84</v>
      </c>
      <c r="E4" s="17">
        <v>25080000</v>
      </c>
      <c r="F4" s="16">
        <v>209</v>
      </c>
      <c r="G4" s="14">
        <v>0.42</v>
      </c>
      <c r="H4" s="17">
        <v>12540000</v>
      </c>
      <c r="I4" s="16">
        <v>209</v>
      </c>
      <c r="J4" s="14">
        <v>0.21</v>
      </c>
      <c r="K4" s="17">
        <v>6270000</v>
      </c>
      <c r="L4" s="16">
        <v>209</v>
      </c>
      <c r="M4" s="14">
        <v>0.1</v>
      </c>
    </row>
    <row r="5" spans="1:13" ht="16" x14ac:dyDescent="0.2">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ht="16" x14ac:dyDescent="0.2">
      <c r="A6" s="20" t="s">
        <v>30</v>
      </c>
      <c r="B6" s="13">
        <v>3121131</v>
      </c>
      <c r="C6" s="16">
        <v>13</v>
      </c>
      <c r="D6" s="14">
        <v>0.05</v>
      </c>
      <c r="E6" s="17">
        <v>1813452</v>
      </c>
      <c r="F6" s="16">
        <v>15</v>
      </c>
      <c r="G6" s="14">
        <v>0.03</v>
      </c>
      <c r="H6" s="17">
        <v>1159612</v>
      </c>
      <c r="I6" s="16">
        <v>19</v>
      </c>
      <c r="J6" s="14">
        <v>0.02</v>
      </c>
      <c r="K6" s="17">
        <v>832692</v>
      </c>
      <c r="L6" s="16">
        <v>28</v>
      </c>
      <c r="M6" s="14">
        <v>0.01</v>
      </c>
    </row>
    <row r="7" spans="1:13" ht="16" x14ac:dyDescent="0.2">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ht="16" x14ac:dyDescent="0.2">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ht="16" x14ac:dyDescent="0.2">
      <c r="A9" s="20" t="s">
        <v>32</v>
      </c>
      <c r="B9" s="13">
        <v>2775545</v>
      </c>
      <c r="C9" s="16">
        <v>12</v>
      </c>
      <c r="D9" s="14">
        <v>0.05</v>
      </c>
      <c r="E9" s="17">
        <v>1948565</v>
      </c>
      <c r="F9" s="16">
        <v>16</v>
      </c>
      <c r="G9" s="14">
        <v>0.03</v>
      </c>
      <c r="H9" s="17">
        <v>1535075</v>
      </c>
      <c r="I9" s="16">
        <v>26</v>
      </c>
      <c r="J9" s="14">
        <v>0.03</v>
      </c>
      <c r="K9" s="17">
        <v>1328330</v>
      </c>
      <c r="L9" s="16">
        <v>44</v>
      </c>
      <c r="M9" s="14">
        <v>0.02</v>
      </c>
    </row>
    <row r="10" spans="1:13" ht="16" x14ac:dyDescent="0.2">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ht="16" x14ac:dyDescent="0.2">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ht="16" x14ac:dyDescent="0.2">
      <c r="A12" s="21" t="s">
        <v>35</v>
      </c>
      <c r="B12" s="11">
        <v>250000</v>
      </c>
      <c r="C12" s="12">
        <v>1</v>
      </c>
      <c r="D12" s="15">
        <v>0</v>
      </c>
      <c r="E12" s="18">
        <v>250000</v>
      </c>
      <c r="F12" s="12">
        <v>2</v>
      </c>
      <c r="G12" s="15">
        <v>0</v>
      </c>
      <c r="H12" s="18">
        <v>250000</v>
      </c>
      <c r="I12" s="12">
        <v>4</v>
      </c>
      <c r="J12" s="15">
        <v>0</v>
      </c>
      <c r="K12" s="18">
        <v>250000</v>
      </c>
      <c r="L12" s="12">
        <v>8</v>
      </c>
      <c r="M12" s="15">
        <v>0</v>
      </c>
    </row>
    <row r="13" spans="1:13" ht="16" x14ac:dyDescent="0.2">
      <c r="A13" s="20" t="s">
        <v>36</v>
      </c>
      <c r="B13" s="13">
        <v>295289</v>
      </c>
      <c r="C13" s="16">
        <v>1</v>
      </c>
      <c r="D13" s="14">
        <v>0</v>
      </c>
      <c r="E13" s="17">
        <v>295289</v>
      </c>
      <c r="F13" s="16">
        <v>2</v>
      </c>
      <c r="G13" s="14">
        <v>0</v>
      </c>
      <c r="H13" s="17">
        <v>295289</v>
      </c>
      <c r="I13" s="16">
        <v>5</v>
      </c>
      <c r="J13" s="14">
        <v>0</v>
      </c>
      <c r="K13" s="17">
        <v>295289</v>
      </c>
      <c r="L13" s="16">
        <v>10</v>
      </c>
      <c r="M13" s="14">
        <v>0</v>
      </c>
    </row>
    <row r="14" spans="1:13" ht="16" x14ac:dyDescent="0.2">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ht="16" x14ac:dyDescent="0.2">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ht="16" x14ac:dyDescent="0.2">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ht="16" x14ac:dyDescent="0.2">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ht="16" x14ac:dyDescent="0.2">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2">
      <c r="A20" s="38" t="s">
        <v>55</v>
      </c>
    </row>
    <row r="22" spans="1:13" x14ac:dyDescent="0.2">
      <c r="A22" s="10" t="s">
        <v>56</v>
      </c>
      <c r="D22" s="39">
        <f>SUM(D5:D9,D12:D17)</f>
        <v>0.57999999999999985</v>
      </c>
      <c r="E22" s="42" t="s">
        <v>64</v>
      </c>
    </row>
    <row r="23" spans="1:13" x14ac:dyDescent="0.2">
      <c r="A23" s="40" t="s">
        <v>57</v>
      </c>
      <c r="D23" s="41">
        <f>D10*SUM(D5:D7)/SUM(D4:D7)</f>
        <v>2.1272727272727273E-2</v>
      </c>
      <c r="E23" s="42" t="s">
        <v>64</v>
      </c>
    </row>
    <row r="24" spans="1:13" x14ac:dyDescent="0.2">
      <c r="A24" s="40" t="s">
        <v>22</v>
      </c>
      <c r="D24" s="39">
        <f>SUM(D22:D23)</f>
        <v>0.60127272727272707</v>
      </c>
      <c r="E24" s="42" t="s">
        <v>64</v>
      </c>
    </row>
    <row r="25" spans="1:13" x14ac:dyDescent="0.2">
      <c r="A25" s="40" t="s">
        <v>22</v>
      </c>
      <c r="D25" s="44">
        <f>D24*10^6</f>
        <v>601272.72727272706</v>
      </c>
      <c r="E25" s="42" t="s">
        <v>65</v>
      </c>
    </row>
    <row r="26" spans="1:13" x14ac:dyDescent="0.2">
      <c r="A26" s="40" t="s">
        <v>22</v>
      </c>
      <c r="D26" s="44">
        <f>D25*About!A49</f>
        <v>549760.10443936056</v>
      </c>
      <c r="E26" s="42" t="s">
        <v>67</v>
      </c>
    </row>
    <row r="28" spans="1:13" x14ac:dyDescent="0.2">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baseColWidth="10" defaultColWidth="8.83203125" defaultRowHeight="15" x14ac:dyDescent="0.2"/>
  <cols>
    <col min="1" max="1" width="27.83203125" style="8" customWidth="1"/>
    <col min="2" max="2" width="26.33203125" style="8" customWidth="1"/>
    <col min="3" max="6" width="15.1640625" bestFit="1" customWidth="1"/>
    <col min="7" max="9" width="14.1640625" bestFit="1" customWidth="1"/>
    <col min="10" max="10" width="12" bestFit="1" customWidth="1"/>
    <col min="11" max="11" width="13.5" bestFit="1" customWidth="1"/>
    <col min="12" max="13" width="14.5" bestFit="1" customWidth="1"/>
    <col min="14" max="15" width="13.5" bestFit="1" customWidth="1"/>
    <col min="16" max="18" width="12.5" bestFit="1" customWidth="1"/>
    <col min="19" max="21" width="13.5" bestFit="1" customWidth="1"/>
    <col min="22" max="32" width="14.5" bestFit="1" customWidth="1"/>
  </cols>
  <sheetData>
    <row r="1" spans="1:32" x14ac:dyDescent="0.2">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2">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2">
      <c r="A5" s="7" t="s">
        <v>92</v>
      </c>
    </row>
    <row r="7" spans="1:32" x14ac:dyDescent="0.2">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2">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2">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2">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2"/>
  <sheetViews>
    <sheetView workbookViewId="0">
      <selection activeCell="D12" sqref="D12"/>
    </sheetView>
  </sheetViews>
  <sheetFormatPr baseColWidth="10" defaultColWidth="8.83203125" defaultRowHeight="15" x14ac:dyDescent="0.2"/>
  <cols>
    <col min="1" max="1" width="11.1640625" customWidth="1"/>
    <col min="2" max="2" width="21.5" customWidth="1"/>
  </cols>
  <sheetData>
    <row r="1" spans="1:7" x14ac:dyDescent="0.2">
      <c r="A1" s="7" t="s">
        <v>0</v>
      </c>
      <c r="B1" s="7" t="s">
        <v>13</v>
      </c>
    </row>
    <row r="2" spans="1:7" x14ac:dyDescent="0.2">
      <c r="A2" s="8">
        <v>2020</v>
      </c>
      <c r="B2" s="6">
        <f>INDEX('NREL ATB'!$7:$7,MATCH(BCpUC!A2,'NREL ATB'!$2:$2,0))*1000-INDEX(BBoSCpUC!$2:$2,MATCH(A2,BBoSCpUC!$1:$1,0))</f>
        <v>813519.89556063944</v>
      </c>
      <c r="E2" s="6"/>
    </row>
    <row r="3" spans="1:7" x14ac:dyDescent="0.2">
      <c r="A3" s="8">
        <v>2021</v>
      </c>
      <c r="B3" s="6">
        <f>INDEX('NREL ATB'!$7:$7,MATCH(BCpUC!A3,'NREL ATB'!$2:$2,0))*1000-INDEX(BBoSCpUC!$2:$2,MATCH(A3,BBoSCpUC!$1:$1,0))</f>
        <v>670249.89556063944</v>
      </c>
      <c r="G3" s="6"/>
    </row>
    <row r="4" spans="1:7" x14ac:dyDescent="0.2">
      <c r="A4" s="8">
        <v>2022</v>
      </c>
      <c r="B4" s="6">
        <f>INDEX('NREL ATB'!$7:$7,MATCH(BCpUC!A4,'NREL ATB'!$2:$2,0))*1000-INDEX(BBoSCpUC!$2:$2,MATCH(A4,BBoSCpUC!$1:$1,0))</f>
        <v>575519.89556063944</v>
      </c>
    </row>
    <row r="5" spans="1:7" x14ac:dyDescent="0.2">
      <c r="A5" s="8">
        <v>2023</v>
      </c>
      <c r="B5" s="6">
        <f>INDEX('NREL ATB'!$7:$7,MATCH(BCpUC!A5,'NREL ATB'!$2:$2,0))*1000-INDEX(BBoSCpUC!$2:$2,MATCH(A5,BBoSCpUC!$1:$1,0))</f>
        <v>505619.89556063944</v>
      </c>
    </row>
    <row r="6" spans="1:7" x14ac:dyDescent="0.2">
      <c r="A6" s="8">
        <v>2024</v>
      </c>
      <c r="B6" s="6">
        <f>INDEX('NREL ATB'!$7:$7,MATCH(BCpUC!A6,'NREL ATB'!$2:$2,0))*1000-INDEX(BBoSCpUC!$2:$2,MATCH(A6,BBoSCpUC!$1:$1,0))</f>
        <v>450056.89556063944</v>
      </c>
    </row>
    <row r="7" spans="1:7" x14ac:dyDescent="0.2">
      <c r="A7" s="8">
        <v>2025</v>
      </c>
      <c r="B7" s="6">
        <f>INDEX('NREL ATB'!$7:$7,MATCH(BCpUC!A7,'NREL ATB'!$2:$2,0))*1000-INDEX(BBoSCpUC!$2:$2,MATCH(A7,BBoSCpUC!$1:$1,0))</f>
        <v>405016.89556063944</v>
      </c>
    </row>
    <row r="8" spans="1:7" x14ac:dyDescent="0.2">
      <c r="A8" s="8">
        <v>2026</v>
      </c>
      <c r="B8" s="6">
        <f>INDEX('NREL ATB'!$7:$7,MATCH(BCpUC!A8,'NREL ATB'!$2:$2,0))*1000-INDEX(BBoSCpUC!$2:$2,MATCH(A8,BBoSCpUC!$1:$1,0))</f>
        <v>365985.89556063944</v>
      </c>
    </row>
    <row r="9" spans="1:7" x14ac:dyDescent="0.2">
      <c r="A9" s="8">
        <v>2027</v>
      </c>
      <c r="B9" s="6">
        <f>INDEX('NREL ATB'!$7:$7,MATCH(BCpUC!A9,'NREL ATB'!$2:$2,0))*1000-INDEX(BBoSCpUC!$2:$2,MATCH(A9,BBoSCpUC!$1:$1,0))</f>
        <v>332129.89556063944</v>
      </c>
    </row>
    <row r="10" spans="1:7" x14ac:dyDescent="0.2">
      <c r="A10" s="8">
        <v>2028</v>
      </c>
      <c r="B10" s="6">
        <f>INDEX('NREL ATB'!$7:$7,MATCH(BCpUC!A10,'NREL ATB'!$2:$2,0))*1000-INDEX(BBoSCpUC!$2:$2,MATCH(A10,BBoSCpUC!$1:$1,0))</f>
        <v>302999.89556063944</v>
      </c>
    </row>
    <row r="11" spans="1:7" x14ac:dyDescent="0.2">
      <c r="A11" s="8">
        <v>2029</v>
      </c>
      <c r="B11" s="6">
        <f>INDEX('NREL ATB'!$7:$7,MATCH(BCpUC!A11,'NREL ATB'!$2:$2,0))*1000-INDEX(BBoSCpUC!$2:$2,MATCH(A11,BBoSCpUC!$1:$1,0))</f>
        <v>277998.89556063944</v>
      </c>
    </row>
    <row r="12" spans="1:7" x14ac:dyDescent="0.2">
      <c r="A12" s="8">
        <v>2030</v>
      </c>
      <c r="B12" s="6">
        <f>INDEX('NREL ATB'!$7:$7,MATCH(BCpUC!A12,'NREL ATB'!$2:$2,0))*1000-INDEX(BBoSCpUC!$2:$2,MATCH(A12,BBoSCpUC!$1:$1,0))</f>
        <v>256485.89556063944</v>
      </c>
    </row>
    <row r="13" spans="1:7" x14ac:dyDescent="0.2">
      <c r="A13" s="8">
        <v>2031</v>
      </c>
      <c r="B13" s="6">
        <f>INDEX('NREL ATB'!$7:$7,MATCH(BCpUC!A13,'NREL ATB'!$2:$2,0))*1000-INDEX(BBoSCpUC!$2:$2,MATCH(A13,BBoSCpUC!$1:$1,0))</f>
        <v>237801.89556063944</v>
      </c>
    </row>
    <row r="14" spans="1:7" x14ac:dyDescent="0.2">
      <c r="A14" s="8">
        <v>2032</v>
      </c>
      <c r="B14" s="6">
        <f>INDEX('NREL ATB'!$7:$7,MATCH(BCpUC!A14,'NREL ATB'!$2:$2,0))*1000-INDEX(BBoSCpUC!$2:$2,MATCH(A14,BBoSCpUC!$1:$1,0))</f>
        <v>221749.89556063944</v>
      </c>
    </row>
    <row r="15" spans="1:7" x14ac:dyDescent="0.2">
      <c r="A15" s="8">
        <v>2033</v>
      </c>
      <c r="B15" s="6">
        <f>INDEX('NREL ATB'!$7:$7,MATCH(BCpUC!A15,'NREL ATB'!$2:$2,0))*1000-INDEX(BBoSCpUC!$2:$2,MATCH(A15,BBoSCpUC!$1:$1,0))</f>
        <v>208002.89556063944</v>
      </c>
    </row>
    <row r="16" spans="1:7" x14ac:dyDescent="0.2">
      <c r="A16" s="8">
        <v>2034</v>
      </c>
      <c r="B16" s="6">
        <f>INDEX('NREL ATB'!$7:$7,MATCH(BCpUC!A16,'NREL ATB'!$2:$2,0))*1000-INDEX(BBoSCpUC!$2:$2,MATCH(A16,BBoSCpUC!$1:$1,0))</f>
        <v>196105.89556063944</v>
      </c>
    </row>
    <row r="17" spans="1:2" x14ac:dyDescent="0.2">
      <c r="A17" s="8">
        <v>2035</v>
      </c>
      <c r="B17" s="6">
        <f>INDEX('NREL ATB'!$7:$7,MATCH(BCpUC!A17,'NREL ATB'!$2:$2,0))*1000-INDEX(BBoSCpUC!$2:$2,MATCH(A17,BBoSCpUC!$1:$1,0))</f>
        <v>185660.89556063944</v>
      </c>
    </row>
    <row r="18" spans="1:2" x14ac:dyDescent="0.2">
      <c r="A18" s="8">
        <v>2036</v>
      </c>
      <c r="B18" s="6">
        <f>INDEX('NREL ATB'!$7:$7,MATCH(BCpUC!A18,'NREL ATB'!$2:$2,0))*1000-INDEX(BBoSCpUC!$2:$2,MATCH(A18,BBoSCpUC!$1:$1,0))</f>
        <v>176492.89556063944</v>
      </c>
    </row>
    <row r="19" spans="1:2" x14ac:dyDescent="0.2">
      <c r="A19" s="8">
        <v>2037</v>
      </c>
      <c r="B19" s="6">
        <f>INDEX('NREL ATB'!$7:$7,MATCH(BCpUC!A19,'NREL ATB'!$2:$2,0))*1000-INDEX(BBoSCpUC!$2:$2,MATCH(A19,BBoSCpUC!$1:$1,0))</f>
        <v>168432.89556063944</v>
      </c>
    </row>
    <row r="20" spans="1:2" x14ac:dyDescent="0.2">
      <c r="A20" s="8">
        <v>2038</v>
      </c>
      <c r="B20" s="6">
        <f>INDEX('NREL ATB'!$7:$7,MATCH(BCpUC!A20,'NREL ATB'!$2:$2,0))*1000-INDEX(BBoSCpUC!$2:$2,MATCH(A20,BBoSCpUC!$1:$1,0))</f>
        <v>161272.89556063944</v>
      </c>
    </row>
    <row r="21" spans="1:2" x14ac:dyDescent="0.2">
      <c r="A21" s="8">
        <v>2039</v>
      </c>
      <c r="B21" s="6">
        <f>INDEX('NREL ATB'!$7:$7,MATCH(BCpUC!A21,'NREL ATB'!$2:$2,0))*1000-INDEX(BBoSCpUC!$2:$2,MATCH(A21,BBoSCpUC!$1:$1,0))</f>
        <v>154834.89556063944</v>
      </c>
    </row>
    <row r="22" spans="1:2" x14ac:dyDescent="0.2">
      <c r="A22" s="8">
        <v>2040</v>
      </c>
      <c r="B22" s="6">
        <f>INDEX('NREL ATB'!$7:$7,MATCH(BCpUC!A22,'NREL ATB'!$2:$2,0))*1000-INDEX(BBoSCpUC!$2:$2,MATCH(A22,BBoSCpUC!$1:$1,0))</f>
        <v>148994.89556063944</v>
      </c>
    </row>
    <row r="23" spans="1:2" x14ac:dyDescent="0.2">
      <c r="A23" s="8">
        <v>2041</v>
      </c>
      <c r="B23" s="6">
        <f>INDEX('NREL ATB'!$7:$7,MATCH(BCpUC!A23,'NREL ATB'!$2:$2,0))*1000-INDEX(BBoSCpUC!$2:$2,MATCH(A23,BBoSCpUC!$1:$1,0))</f>
        <v>143757.89556063944</v>
      </c>
    </row>
    <row r="24" spans="1:2" x14ac:dyDescent="0.2">
      <c r="A24" s="8">
        <v>2042</v>
      </c>
      <c r="B24" s="6">
        <f>INDEX('NREL ATB'!$7:$7,MATCH(BCpUC!A24,'NREL ATB'!$2:$2,0))*1000-INDEX(BBoSCpUC!$2:$2,MATCH(A24,BBoSCpUC!$1:$1,0))</f>
        <v>139018.89556063944</v>
      </c>
    </row>
    <row r="25" spans="1:2" x14ac:dyDescent="0.2">
      <c r="A25" s="8">
        <v>2043</v>
      </c>
      <c r="B25" s="6">
        <f>INDEX('NREL ATB'!$7:$7,MATCH(BCpUC!A25,'NREL ATB'!$2:$2,0))*1000-INDEX(BBoSCpUC!$2:$2,MATCH(A25,BBoSCpUC!$1:$1,0))</f>
        <v>134714.89556063944</v>
      </c>
    </row>
    <row r="26" spans="1:2" x14ac:dyDescent="0.2">
      <c r="A26" s="8">
        <v>2044</v>
      </c>
      <c r="B26" s="6">
        <f>INDEX('NREL ATB'!$7:$7,MATCH(BCpUC!A26,'NREL ATB'!$2:$2,0))*1000-INDEX(BBoSCpUC!$2:$2,MATCH(A26,BBoSCpUC!$1:$1,0))</f>
        <v>130781.89556063944</v>
      </c>
    </row>
    <row r="27" spans="1:2" x14ac:dyDescent="0.2">
      <c r="A27" s="8">
        <v>2045</v>
      </c>
      <c r="B27" s="6">
        <f>INDEX('NREL ATB'!$7:$7,MATCH(BCpUC!A27,'NREL ATB'!$2:$2,0))*1000-INDEX(BBoSCpUC!$2:$2,MATCH(A27,BBoSCpUC!$1:$1,0))</f>
        <v>127169.89556063944</v>
      </c>
    </row>
    <row r="28" spans="1:2" x14ac:dyDescent="0.2">
      <c r="A28" s="8">
        <v>2046</v>
      </c>
      <c r="B28" s="6">
        <f>INDEX('NREL ATB'!$7:$7,MATCH(BCpUC!A28,'NREL ATB'!$2:$2,0))*1000-INDEX(BBoSCpUC!$2:$2,MATCH(A28,BBoSCpUC!$1:$1,0))</f>
        <v>123846.89556063944</v>
      </c>
    </row>
    <row r="29" spans="1:2" x14ac:dyDescent="0.2">
      <c r="A29" s="8">
        <v>2047</v>
      </c>
      <c r="B29" s="6">
        <f>INDEX('NREL ATB'!$7:$7,MATCH(BCpUC!A29,'NREL ATB'!$2:$2,0))*1000-INDEX(BBoSCpUC!$2:$2,MATCH(A29,BBoSCpUC!$1:$1,0))</f>
        <v>120770.89556063944</v>
      </c>
    </row>
    <row r="30" spans="1:2" x14ac:dyDescent="0.2">
      <c r="A30" s="8">
        <v>2048</v>
      </c>
      <c r="B30" s="6">
        <f>INDEX('NREL ATB'!$7:$7,MATCH(BCpUC!A30,'NREL ATB'!$2:$2,0))*1000-INDEX(BBoSCpUC!$2:$2,MATCH(A30,BBoSCpUC!$1:$1,0))</f>
        <v>117909.89556063944</v>
      </c>
    </row>
    <row r="31" spans="1:2" x14ac:dyDescent="0.2">
      <c r="A31" s="8">
        <v>2049</v>
      </c>
      <c r="B31" s="6">
        <f>INDEX('NREL ATB'!$7:$7,MATCH(BCpUC!A31,'NREL ATB'!$2:$2,0))*1000-INDEX(BBoSCpUC!$2:$2,MATCH(A31,BBoSCpUC!$1:$1,0))</f>
        <v>115242.89556063944</v>
      </c>
    </row>
    <row r="32" spans="1:2" x14ac:dyDescent="0.2">
      <c r="A32" s="8">
        <v>2050</v>
      </c>
      <c r="B32" s="6">
        <f>INDEX('NREL ATB'!$7:$7,MATCH(BCpUC!A32,'NREL ATB'!$2:$2,0))*1000-INDEX(BBoSCpUC!$2:$2,MATCH(A32,BBoSCpUC!$1:$1,0))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baseColWidth="10" defaultColWidth="8.83203125" defaultRowHeight="15" x14ac:dyDescent="0.2"/>
  <cols>
    <col min="1" max="1" width="19.83203125" customWidth="1"/>
  </cols>
  <sheetData>
    <row r="1" spans="1:32" x14ac:dyDescent="0.2">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2">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Microsoft Office User</cp:lastModifiedBy>
  <dcterms:created xsi:type="dcterms:W3CDTF">2015-05-01T22:00:45Z</dcterms:created>
  <dcterms:modified xsi:type="dcterms:W3CDTF">2022-03-01T22:44:50Z</dcterms:modified>
</cp:coreProperties>
</file>