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MN\webappdata\"/>
    </mc:Choice>
  </mc:AlternateContent>
  <xr:revisionPtr revIDLastSave="0" documentId="8_{5972C6DD-DDD2-4E6C-915C-32C08200EEF4}"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J393" i="1"/>
  <c r="O403" i="1"/>
  <c r="P389" i="1"/>
  <c r="L397" i="1"/>
  <c r="R403" i="1"/>
  <c r="J397" i="1"/>
  <c r="B389" i="1"/>
  <c r="P392" i="1"/>
  <c r="M397" i="1"/>
  <c r="N397" i="1"/>
  <c r="M389" i="1"/>
  <c r="P397" i="1"/>
  <c r="A1" i="28"/>
  <c r="L31" i="28" s="1"/>
  <c r="G48" i="26"/>
  <c r="O48" i="26" s="1"/>
  <c r="P48" i="26" s="1"/>
  <c r="AF30" i="28"/>
  <c r="G20" i="26"/>
  <c r="O20" i="26" s="1"/>
  <c r="P20" i="26" s="1"/>
  <c r="G22" i="26"/>
  <c r="O22" i="26" s="1"/>
  <c r="P22" i="26" s="1"/>
  <c r="G32" i="26"/>
  <c r="O32" i="26" s="1"/>
  <c r="P32" i="26" s="1"/>
  <c r="S27" i="28"/>
  <c r="G34" i="26"/>
  <c r="J34" i="26" s="1"/>
  <c r="K34" i="26" s="1"/>
  <c r="L14" i="24" a="1"/>
  <c r="L14" i="24" s="1"/>
  <c r="J18" i="19" s="1"/>
  <c r="G33" i="26"/>
  <c r="G49" i="26"/>
  <c r="C26" i="28"/>
  <c r="K13" i="28"/>
  <c r="L17" i="28"/>
  <c r="G23" i="26"/>
  <c r="O23" i="26" s="1"/>
  <c r="P23" i="26" s="1"/>
  <c r="G35" i="26"/>
  <c r="O35" i="26" s="1"/>
  <c r="P35" i="26" s="1"/>
  <c r="Y4" i="28"/>
  <c r="AB22" i="28"/>
  <c r="G24" i="26"/>
  <c r="G36" i="26"/>
  <c r="G15" i="28"/>
  <c r="G10" i="26"/>
  <c r="G39" i="26"/>
  <c r="AB26" i="28"/>
  <c r="G11" i="26"/>
  <c r="J11" i="26" s="1"/>
  <c r="K11" i="26" s="1"/>
  <c r="G28" i="26"/>
  <c r="J28" i="26" s="1"/>
  <c r="K28" i="26" s="1"/>
  <c r="G40" i="26"/>
  <c r="O40" i="26" s="1"/>
  <c r="P40" i="26" s="1"/>
  <c r="AG8" i="28"/>
  <c r="G19" i="26"/>
  <c r="J19" i="26" s="1"/>
  <c r="K19" i="26" s="1"/>
  <c r="G29" i="26"/>
  <c r="G41" i="26"/>
  <c r="Y5" i="28"/>
  <c r="Y11"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U7" i="28"/>
  <c r="AC10" i="28"/>
  <c r="U11" i="28"/>
  <c r="V13" i="28"/>
  <c r="C25" i="28"/>
  <c r="L32" i="28"/>
  <c r="H39" i="28"/>
  <c r="F4" i="28"/>
  <c r="F10" i="28"/>
  <c r="F12" i="28"/>
  <c r="I14" i="28"/>
  <c r="F16" i="28"/>
  <c r="P28" i="28"/>
  <c r="AC50" i="28"/>
  <c r="W4" i="28"/>
  <c r="W6" i="28"/>
  <c r="W10" i="28"/>
  <c r="AE11" i="28"/>
  <c r="G12" i="28"/>
  <c r="AG13" i="28"/>
  <c r="N15" i="28"/>
  <c r="G16" i="28"/>
  <c r="S22" i="28"/>
  <c r="S26" i="28"/>
  <c r="S28" i="28"/>
  <c r="AB29" i="28"/>
  <c r="K33" i="28"/>
  <c r="H40" i="28"/>
  <c r="H6" i="28"/>
  <c r="P6" i="28"/>
  <c r="AF7" i="28"/>
  <c r="H8" i="28"/>
  <c r="X8" i="28"/>
  <c r="H9" i="28"/>
  <c r="P11" i="28"/>
  <c r="AF11" i="28"/>
  <c r="H13" i="28"/>
  <c r="P13" i="28"/>
  <c r="L14" i="28"/>
  <c r="V14" i="28"/>
  <c r="K19" i="28"/>
  <c r="T20" i="28"/>
  <c r="AF23" i="28"/>
  <c r="T24" i="28"/>
  <c r="T26" i="28"/>
  <c r="AF27" i="28"/>
  <c r="K34" i="28"/>
  <c r="K35" i="28"/>
  <c r="Z87" i="28"/>
  <c r="R87" i="28"/>
  <c r="AH86" i="28"/>
  <c r="R86" i="28"/>
  <c r="J84" i="28"/>
  <c r="Z83" i="28"/>
  <c r="R82" i="28"/>
  <c r="J82" i="28"/>
  <c r="R81" i="28"/>
  <c r="J81" i="28"/>
  <c r="AH78" i="28"/>
  <c r="R78" i="28"/>
  <c r="J77" i="28"/>
  <c r="AH76" i="28"/>
  <c r="J76" i="28"/>
  <c r="Z75" i="28"/>
  <c r="R73" i="28"/>
  <c r="J73" i="28"/>
  <c r="Y87" i="28"/>
  <c r="Q87" i="28"/>
  <c r="AG86" i="28"/>
  <c r="Q86" i="28"/>
  <c r="I84" i="28"/>
  <c r="Y83" i="28"/>
  <c r="Q82" i="28"/>
  <c r="I82" i="28"/>
  <c r="Q81" i="28"/>
  <c r="I81" i="28"/>
  <c r="AG78" i="28"/>
  <c r="Q78" i="28"/>
  <c r="I77" i="28"/>
  <c r="AG76" i="28"/>
  <c r="I76" i="28"/>
  <c r="Y75" i="28"/>
  <c r="AG73" i="28"/>
  <c r="Y73" i="28"/>
  <c r="Y72" i="28"/>
  <c r="Q72" i="28"/>
  <c r="AG71" i="28"/>
  <c r="Y71" i="28"/>
  <c r="AG69" i="28"/>
  <c r="Y69" i="28"/>
  <c r="Y68" i="28"/>
  <c r="Q68" i="28"/>
  <c r="AG67" i="28"/>
  <c r="Y67" i="28"/>
  <c r="H87" i="28"/>
  <c r="AF86" i="28"/>
  <c r="AF85" i="28"/>
  <c r="X85" i="28"/>
  <c r="P85" i="28"/>
  <c r="H85" i="28"/>
  <c r="X83" i="28"/>
  <c r="P83" i="28"/>
  <c r="H83" i="28"/>
  <c r="AF82" i="28"/>
  <c r="AF81" i="28"/>
  <c r="X81" i="28"/>
  <c r="AF80" i="28"/>
  <c r="AF79" i="28"/>
  <c r="X79" i="28"/>
  <c r="P79" i="28"/>
  <c r="H79" i="28"/>
  <c r="AF78" i="28"/>
  <c r="P77" i="28"/>
  <c r="H77" i="28"/>
  <c r="AF76" i="28"/>
  <c r="AF75" i="28"/>
  <c r="X75" i="28"/>
  <c r="P75" i="28"/>
  <c r="H75" i="28"/>
  <c r="AF74" i="28"/>
  <c r="AF73" i="28"/>
  <c r="X73" i="28"/>
  <c r="P73" i="28"/>
  <c r="H73" i="28"/>
  <c r="AF72" i="28"/>
  <c r="AE87" i="28"/>
  <c r="W87" i="28"/>
  <c r="O87" i="28"/>
  <c r="G87" i="28"/>
  <c r="AE86" i="28"/>
  <c r="AE85" i="28"/>
  <c r="W85" i="28"/>
  <c r="O85" i="28"/>
  <c r="G85" i="28"/>
  <c r="AE84" i="28"/>
  <c r="AE83" i="28"/>
  <c r="W83" i="28"/>
  <c r="O83" i="28"/>
  <c r="G83" i="28"/>
  <c r="AE82" i="28"/>
  <c r="AE81" i="28"/>
  <c r="W81" i="28"/>
  <c r="O81" i="28"/>
  <c r="G81" i="28"/>
  <c r="AE80" i="28"/>
  <c r="AE79" i="28"/>
  <c r="W79" i="28"/>
  <c r="O79" i="28"/>
  <c r="G79" i="28"/>
  <c r="AE78" i="28"/>
  <c r="AE77" i="28"/>
  <c r="W77" i="28"/>
  <c r="O77" i="28"/>
  <c r="G77" i="28"/>
  <c r="AE76" i="28"/>
  <c r="W76" i="28"/>
  <c r="G76" i="28"/>
  <c r="AE75" i="28"/>
  <c r="W75" i="28"/>
  <c r="O75" i="28"/>
  <c r="G75" i="28"/>
  <c r="AE74" i="28"/>
  <c r="W74" i="28"/>
  <c r="G74" i="28"/>
  <c r="AE73" i="28"/>
  <c r="W73" i="28"/>
  <c r="O73" i="28"/>
  <c r="G73" i="28"/>
  <c r="AE72" i="28"/>
  <c r="W72" i="28"/>
  <c r="G72" i="28"/>
  <c r="AE71" i="28"/>
  <c r="W71" i="28"/>
  <c r="O71" i="28"/>
  <c r="G71" i="28"/>
  <c r="AE70" i="28"/>
  <c r="W70" i="28"/>
  <c r="G70" i="28"/>
  <c r="AE69" i="28"/>
  <c r="W69" i="28"/>
  <c r="O69" i="28"/>
  <c r="G69" i="28"/>
  <c r="AE68" i="28"/>
  <c r="W68" i="28"/>
  <c r="G68" i="28"/>
  <c r="AE67" i="28"/>
  <c r="W67" i="28"/>
  <c r="O67" i="28"/>
  <c r="G67" i="28"/>
  <c r="AD87" i="28"/>
  <c r="V87" i="28"/>
  <c r="F87" i="28"/>
  <c r="AD86" i="28"/>
  <c r="V86" i="28"/>
  <c r="N86" i="28"/>
  <c r="F86" i="28"/>
  <c r="AD85" i="28"/>
  <c r="V85" i="28"/>
  <c r="F85" i="28"/>
  <c r="AD84" i="28"/>
  <c r="V84" i="28"/>
  <c r="N84" i="28"/>
  <c r="F84" i="28"/>
  <c r="AD83" i="28"/>
  <c r="V83" i="28"/>
  <c r="F83" i="28"/>
  <c r="AD82" i="28"/>
  <c r="V82" i="28"/>
  <c r="N82" i="28"/>
  <c r="F82" i="28"/>
  <c r="AD81" i="28"/>
  <c r="V81" i="28"/>
  <c r="F81" i="28"/>
  <c r="AD80" i="28"/>
  <c r="V80" i="28"/>
  <c r="N80" i="28"/>
  <c r="F80" i="28"/>
  <c r="AD79" i="28"/>
  <c r="V79" i="28"/>
  <c r="F79" i="28"/>
  <c r="AD78" i="28"/>
  <c r="V78" i="28"/>
  <c r="N78" i="28"/>
  <c r="F78" i="28"/>
  <c r="AD77" i="28"/>
  <c r="V77" i="28"/>
  <c r="F77" i="28"/>
  <c r="AD76" i="28"/>
  <c r="V76" i="28"/>
  <c r="N76" i="28"/>
  <c r="F76" i="28"/>
  <c r="AD75" i="28"/>
  <c r="V75" i="28"/>
  <c r="F75" i="28"/>
  <c r="AD74" i="28"/>
  <c r="V74" i="28"/>
  <c r="N74" i="28"/>
  <c r="F74" i="28"/>
  <c r="AD73" i="28"/>
  <c r="V73" i="28"/>
  <c r="F73" i="28"/>
  <c r="AD72" i="28"/>
  <c r="V72" i="28"/>
  <c r="N72" i="28"/>
  <c r="F72" i="28"/>
  <c r="AD71" i="28"/>
  <c r="V71" i="28"/>
  <c r="F71" i="28"/>
  <c r="AD70" i="28"/>
  <c r="V70" i="28"/>
  <c r="N70" i="28"/>
  <c r="F70" i="28"/>
  <c r="AD69" i="28"/>
  <c r="V69" i="28"/>
  <c r="F69" i="28"/>
  <c r="AD68" i="28"/>
  <c r="V68" i="28"/>
  <c r="N68" i="28"/>
  <c r="F68" i="28"/>
  <c r="AD67" i="28"/>
  <c r="V67" i="28"/>
  <c r="F67" i="28"/>
  <c r="AC87" i="28"/>
  <c r="U87" i="28"/>
  <c r="M87" i="28"/>
  <c r="E87" i="28"/>
  <c r="AC86" i="28"/>
  <c r="U86" i="28"/>
  <c r="E86" i="28"/>
  <c r="AC85" i="28"/>
  <c r="U85" i="28"/>
  <c r="M85" i="28"/>
  <c r="E85" i="28"/>
  <c r="AC84" i="28"/>
  <c r="U84" i="28"/>
  <c r="E84" i="28"/>
  <c r="AC83" i="28"/>
  <c r="U83" i="28"/>
  <c r="M83" i="28"/>
  <c r="E83" i="28"/>
  <c r="AC82" i="28"/>
  <c r="U82" i="28"/>
  <c r="E82" i="28"/>
  <c r="AC81" i="28"/>
  <c r="U81" i="28"/>
  <c r="M81" i="28"/>
  <c r="E81" i="28"/>
  <c r="AC80" i="28"/>
  <c r="U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7" i="24" l="1"/>
  <c r="C3" i="20"/>
  <c r="F3" i="20"/>
  <c r="C2" i="20"/>
  <c r="B2" i="20"/>
  <c r="B3" i="20"/>
  <c r="AA33" i="28"/>
  <c r="AF20" i="28"/>
  <c r="AG7" i="28"/>
  <c r="V15" i="28"/>
  <c r="D34" i="28"/>
  <c r="N11" i="28"/>
  <c r="C27" i="28"/>
  <c r="U9" i="28"/>
  <c r="K28" i="28"/>
  <c r="C12" i="28"/>
  <c r="H56" i="28"/>
  <c r="L29" i="28"/>
  <c r="AB32" i="28"/>
  <c r="Q12" i="28"/>
  <c r="C24" i="28"/>
  <c r="S6" i="28"/>
  <c r="AB11" i="28"/>
  <c r="X20" i="28"/>
  <c r="AA35" i="28"/>
  <c r="T8" i="28"/>
  <c r="D14" i="28"/>
  <c r="H26" i="28"/>
  <c r="C8" i="28"/>
  <c r="L13" i="28"/>
  <c r="X24" i="28"/>
  <c r="Q7" i="28"/>
  <c r="AA12" i="28"/>
  <c r="AF22" i="28"/>
  <c r="AB6" i="28"/>
  <c r="I12" i="28"/>
  <c r="S21" i="28"/>
  <c r="H38" i="28"/>
  <c r="AG6" i="28"/>
  <c r="K12" i="28"/>
  <c r="T21" i="28"/>
  <c r="AF41"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AG83" i="28"/>
  <c r="AG81" i="28"/>
  <c r="AG79" i="28"/>
  <c r="AG77" i="28"/>
  <c r="AG75" i="28"/>
  <c r="Q10" i="28"/>
  <c r="H22" i="28"/>
  <c r="I7" i="28"/>
  <c r="S12" i="28"/>
  <c r="K22" i="28"/>
  <c r="H47" i="28"/>
  <c r="K9" i="28"/>
  <c r="AB14" i="28"/>
  <c r="C28" i="28"/>
  <c r="Y8" i="28"/>
  <c r="F14" i="28"/>
  <c r="K26" i="28"/>
  <c r="D8" i="28"/>
  <c r="Q13" i="28"/>
  <c r="AB24" i="28"/>
  <c r="S7" i="28"/>
  <c r="AB12" i="28"/>
  <c r="L23" i="28"/>
  <c r="T7" i="28"/>
  <c r="AG12" i="28"/>
  <c r="S23"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AE16" i="28"/>
  <c r="Q6" i="28"/>
  <c r="AF43" i="28"/>
  <c r="AB7" i="28"/>
  <c r="I13" i="28"/>
  <c r="H24" i="28"/>
  <c r="T4" i="28"/>
  <c r="AG9" i="28"/>
  <c r="AF15" i="28"/>
  <c r="T29" i="28"/>
  <c r="C4" i="28"/>
  <c r="L9" i="28"/>
  <c r="D15" i="28"/>
  <c r="H28" i="28"/>
  <c r="AA8" i="28"/>
  <c r="G14" i="28"/>
  <c r="X26" i="28"/>
  <c r="I8" i="28"/>
  <c r="T13" i="28"/>
  <c r="AF24" i="28"/>
  <c r="K8" i="28"/>
  <c r="U13" i="28"/>
  <c r="L25" i="28"/>
  <c r="L8" i="28"/>
  <c r="AA13" i="28"/>
  <c r="S25" i="28"/>
  <c r="W14" i="28"/>
  <c r="K20" i="28"/>
  <c r="I9" i="28"/>
  <c r="AA14" i="28"/>
  <c r="T27" i="28"/>
  <c r="AG5" i="28"/>
  <c r="K11" i="28"/>
  <c r="AF18" i="28"/>
  <c r="Q33" i="28"/>
  <c r="L5" i="28"/>
  <c r="Y10" i="28"/>
  <c r="S17" i="28"/>
  <c r="T31" i="28"/>
  <c r="AA4" i="28"/>
  <c r="D10" i="28"/>
  <c r="K16" i="28"/>
  <c r="H30" i="28"/>
  <c r="I4" i="28"/>
  <c r="S9" i="28"/>
  <c r="H15" i="28"/>
  <c r="X28" i="28"/>
  <c r="K4" i="28"/>
  <c r="T9" i="28"/>
  <c r="P15" i="28"/>
  <c r="AB28" i="28"/>
  <c r="L4" i="28"/>
  <c r="Y9" i="28"/>
  <c r="T15" i="28"/>
  <c r="AF28" i="28"/>
  <c r="E5" i="28"/>
  <c r="E7" i="28"/>
  <c r="E9" i="28"/>
  <c r="E11" i="28"/>
  <c r="E13" i="28"/>
  <c r="W15" i="28"/>
  <c r="L20" i="28"/>
  <c r="X25" i="28"/>
  <c r="C31" i="28"/>
  <c r="H44" i="28"/>
  <c r="V5" i="28"/>
  <c r="V7" i="28"/>
  <c r="V9" i="28"/>
  <c r="V11" i="28"/>
  <c r="W13" i="28"/>
  <c r="T16" i="28"/>
  <c r="AA21" i="28"/>
  <c r="D27" i="28"/>
  <c r="P32" i="28"/>
  <c r="G4" i="28"/>
  <c r="G6" i="28"/>
  <c r="G8" i="28"/>
  <c r="G10" i="28"/>
  <c r="D9" i="28"/>
  <c r="R35" i="28"/>
  <c r="S4" i="28"/>
  <c r="AB9" i="28"/>
  <c r="AD15" i="28"/>
  <c r="S29" i="28"/>
  <c r="T6" i="28"/>
  <c r="AG11" i="28"/>
  <c r="AB20" i="28"/>
  <c r="H36" i="28"/>
  <c r="C6" i="28"/>
  <c r="L11" i="28"/>
  <c r="L19" i="28"/>
  <c r="Z33" i="28"/>
  <c r="Q5" i="28"/>
  <c r="AA10" i="28"/>
  <c r="T17" i="28"/>
  <c r="C32" i="28"/>
  <c r="AB4" i="28"/>
  <c r="I10" i="28"/>
  <c r="O16" i="28"/>
  <c r="K30" i="28"/>
  <c r="AG4" i="28"/>
  <c r="K10" i="28"/>
  <c r="P16" i="28"/>
  <c r="X30" i="28"/>
  <c r="C5" i="28"/>
  <c r="L10" i="28"/>
  <c r="AA16" i="28"/>
  <c r="AB30" i="28"/>
  <c r="M5" i="28"/>
  <c r="M7" i="28"/>
  <c r="M9" i="28"/>
  <c r="M11" i="28"/>
  <c r="M13" i="28"/>
  <c r="D16" i="28"/>
  <c r="C21" i="28"/>
  <c r="L26" i="28"/>
  <c r="X31" i="28"/>
  <c r="M50" i="28"/>
  <c r="AD5" i="28"/>
  <c r="AD7" i="28"/>
  <c r="AD9" i="28"/>
  <c r="AD11" i="28"/>
  <c r="AF13" i="28"/>
  <c r="D17" i="28"/>
  <c r="P22" i="28"/>
  <c r="AA27" i="28"/>
  <c r="F33" i="28"/>
  <c r="O4" i="28"/>
  <c r="O6" i="28"/>
  <c r="O8" i="28"/>
  <c r="O10" i="28"/>
  <c r="O12" i="28"/>
  <c r="T14" i="28"/>
  <c r="S18" i="28"/>
  <c r="AB23" i="28"/>
  <c r="H29" i="28"/>
  <c r="J35" i="28"/>
  <c r="AF4" i="28"/>
  <c r="AF6" i="28"/>
  <c r="AF8" i="28"/>
  <c r="AF10" i="28"/>
  <c r="AF12" i="28"/>
  <c r="O15" i="28"/>
  <c r="AF19" i="28"/>
  <c r="K25" i="28"/>
  <c r="T30" i="28"/>
  <c r="H41" i="28"/>
  <c r="Z86" i="28"/>
  <c r="Z84" i="28"/>
  <c r="Z82" i="28"/>
  <c r="Z80" i="28"/>
  <c r="Z78" i="28"/>
  <c r="Z76" i="28"/>
  <c r="Z74" i="28"/>
  <c r="Z72" i="28"/>
  <c r="Y86" i="28"/>
  <c r="Y84" i="28"/>
  <c r="Y82" i="28"/>
  <c r="Y80" i="28"/>
  <c r="Y78" i="28"/>
  <c r="Y76" i="28"/>
  <c r="S8" i="28"/>
  <c r="AG32" i="28"/>
  <c r="X22" i="28"/>
  <c r="Y6" i="28"/>
  <c r="C30" i="28"/>
  <c r="Q9" i="28"/>
  <c r="AF37" i="28"/>
  <c r="M14" i="28"/>
  <c r="C20" i="28"/>
  <c r="L6" i="28"/>
  <c r="X32" i="28"/>
  <c r="AC7" i="28"/>
  <c r="AC11" i="28"/>
  <c r="C17" i="28"/>
  <c r="X27" i="28"/>
  <c r="N4" i="28"/>
  <c r="N8" i="28"/>
  <c r="N12" i="28"/>
  <c r="P18" i="28"/>
  <c r="D29" i="28"/>
  <c r="AE4" i="28"/>
  <c r="AE8" i="28"/>
  <c r="W12" i="28"/>
  <c r="W16" i="28"/>
  <c r="H23" i="28"/>
  <c r="S30" i="28"/>
  <c r="H4" i="28"/>
  <c r="X6" i="28"/>
  <c r="P9" i="28"/>
  <c r="H12" i="28"/>
  <c r="C15" i="28"/>
  <c r="K21" i="28"/>
  <c r="T28" i="28"/>
  <c r="C37" i="28"/>
  <c r="J86" i="28"/>
  <c r="R83" i="28"/>
  <c r="AH80" i="28"/>
  <c r="J78" i="28"/>
  <c r="R75" i="28"/>
  <c r="AH72" i="28"/>
  <c r="I86" i="28"/>
  <c r="Q83" i="28"/>
  <c r="AG80" i="28"/>
  <c r="I78" i="28"/>
  <c r="Q75" i="28"/>
  <c r="Q73" i="28"/>
  <c r="Q71" i="28"/>
  <c r="Q69" i="28"/>
  <c r="Q67" i="28"/>
  <c r="X86" i="28"/>
  <c r="X84" i="28"/>
  <c r="X82" i="28"/>
  <c r="X80" i="28"/>
  <c r="X78" i="28"/>
  <c r="X76" i="28"/>
  <c r="X74" i="28"/>
  <c r="X72" i="28"/>
  <c r="W86" i="28"/>
  <c r="W84" i="28"/>
  <c r="W82" i="28"/>
  <c r="W80" i="28"/>
  <c r="W78" i="28"/>
  <c r="AA5" i="28"/>
  <c r="AA7" i="28"/>
  <c r="S10" i="28"/>
  <c r="K5" i="28"/>
  <c r="K24" i="28"/>
  <c r="L7" i="28"/>
  <c r="H37" i="28"/>
  <c r="Q11" i="28"/>
  <c r="C18" i="28"/>
  <c r="T5" i="28"/>
  <c r="AF26" i="28"/>
  <c r="C9" i="28"/>
  <c r="AB34" i="28"/>
  <c r="U4" i="28"/>
  <c r="U8" i="28"/>
  <c r="U12" i="28"/>
  <c r="C19" i="28"/>
  <c r="X29" i="28"/>
  <c r="F5" i="28"/>
  <c r="F9" i="28"/>
  <c r="F13" i="28"/>
  <c r="P20" i="28"/>
  <c r="D31" i="28"/>
  <c r="W5" i="28"/>
  <c r="W9" i="28"/>
  <c r="AE12" i="28"/>
  <c r="H17" i="28"/>
  <c r="S24" i="28"/>
  <c r="AB31" i="28"/>
  <c r="P4" i="28"/>
  <c r="H7" i="28"/>
  <c r="AF9" i="28"/>
  <c r="P12" i="28"/>
  <c r="AB15" i="28"/>
  <c r="T22" i="28"/>
  <c r="K29" i="28"/>
  <c r="H46" i="28"/>
  <c r="Z85" i="28"/>
  <c r="J83" i="28"/>
  <c r="R80" i="28"/>
  <c r="Z77" i="28"/>
  <c r="J75" i="28"/>
  <c r="R72" i="28"/>
  <c r="Y85" i="28"/>
  <c r="I83" i="28"/>
  <c r="Q80" i="28"/>
  <c r="Y77" i="28"/>
  <c r="I75" i="28"/>
  <c r="I73" i="28"/>
  <c r="I71" i="28"/>
  <c r="I69" i="28"/>
  <c r="I67" i="28"/>
  <c r="P86" i="28"/>
  <c r="P84" i="28"/>
  <c r="P82" i="28"/>
  <c r="P80" i="28"/>
  <c r="P78" i="28"/>
  <c r="P76" i="28"/>
  <c r="P74" i="28"/>
  <c r="P72" i="28"/>
  <c r="O86" i="28"/>
  <c r="O84" i="28"/>
  <c r="O82" i="28"/>
  <c r="O80" i="28"/>
  <c r="O78" i="28"/>
  <c r="O76" i="28"/>
  <c r="O74" i="28"/>
  <c r="O72" i="28"/>
  <c r="O70" i="28"/>
  <c r="O68" i="28"/>
  <c r="N87" i="28"/>
  <c r="N85" i="28"/>
  <c r="N83" i="28"/>
  <c r="N81" i="28"/>
  <c r="N79" i="28"/>
  <c r="N77" i="28"/>
  <c r="N75" i="28"/>
  <c r="N73" i="28"/>
  <c r="N71" i="28"/>
  <c r="N69" i="28"/>
  <c r="N67" i="28"/>
  <c r="M86" i="28"/>
  <c r="M84" i="28"/>
  <c r="M82" i="28"/>
  <c r="M80" i="28"/>
  <c r="D11" i="28"/>
  <c r="D13" i="28"/>
  <c r="I11" i="28"/>
  <c r="K7" i="28"/>
  <c r="S31" i="28"/>
  <c r="C10" i="28"/>
  <c r="H49" i="28"/>
  <c r="D12" i="28"/>
  <c r="T19" i="28"/>
  <c r="K6" i="28"/>
  <c r="K32" i="28"/>
  <c r="C11" i="28"/>
  <c r="AC4" i="28"/>
  <c r="AC8" i="28"/>
  <c r="AC12" i="28"/>
  <c r="X19" i="28"/>
  <c r="L30" i="28"/>
  <c r="N5" i="28"/>
  <c r="N9" i="28"/>
  <c r="N13" i="28"/>
  <c r="D21" i="28"/>
  <c r="AA31" i="28"/>
  <c r="AE5" i="28"/>
  <c r="AE9" i="28"/>
  <c r="X13" i="28"/>
  <c r="AB17" i="28"/>
  <c r="H25" i="28"/>
  <c r="S32" i="28"/>
  <c r="X4" i="28"/>
  <c r="P7" i="28"/>
  <c r="H10" i="28"/>
  <c r="X12" i="28"/>
  <c r="H16" i="28"/>
  <c r="K23" i="28"/>
  <c r="AF29" i="28"/>
  <c r="T55" i="28"/>
  <c r="R85" i="28"/>
  <c r="AH82" i="28"/>
  <c r="J80" i="28"/>
  <c r="R77" i="28"/>
  <c r="AH74" i="28"/>
  <c r="J72" i="28"/>
  <c r="Q85" i="28"/>
  <c r="AG82" i="28"/>
  <c r="I80" i="28"/>
  <c r="Q77" i="28"/>
  <c r="AG74" i="28"/>
  <c r="AG72" i="28"/>
  <c r="AG70" i="28"/>
  <c r="AG68" i="28"/>
  <c r="AG66" i="28"/>
  <c r="H86" i="28"/>
  <c r="H84" i="28"/>
  <c r="H82" i="28"/>
  <c r="H80" i="28"/>
  <c r="H78" i="28"/>
  <c r="H76" i="28"/>
  <c r="H74" i="28"/>
  <c r="H72" i="28"/>
  <c r="G86" i="28"/>
  <c r="G84" i="28"/>
  <c r="G1" i="28" s="1"/>
  <c r="G82" i="28"/>
  <c r="G80" i="28"/>
  <c r="G78" i="28"/>
  <c r="AA11" i="28"/>
  <c r="AF16" i="28"/>
  <c r="T10" i="28"/>
  <c r="Y12" i="28"/>
  <c r="S19" i="28"/>
  <c r="I6" i="28"/>
  <c r="H32" i="28"/>
  <c r="AG10" i="28"/>
  <c r="P14" i="28"/>
  <c r="AC5" i="28"/>
  <c r="AC9" i="28"/>
  <c r="AE13" i="28"/>
  <c r="L22" i="28"/>
  <c r="L1" i="28" s="1"/>
  <c r="D33" i="28"/>
  <c r="N6" i="28"/>
  <c r="N10" i="28"/>
  <c r="S14" i="28"/>
  <c r="AA23" i="28"/>
  <c r="D35" i="28"/>
  <c r="AE6" i="28"/>
  <c r="AE10" i="28"/>
  <c r="K14" i="28"/>
  <c r="AB19" i="28"/>
  <c r="H27" i="28"/>
  <c r="F34" i="28"/>
  <c r="P5" i="28"/>
  <c r="AA9" i="28"/>
  <c r="AB18" i="28"/>
  <c r="T12" i="28"/>
  <c r="C16" i="28"/>
  <c r="D4" i="28"/>
  <c r="L21" i="28"/>
  <c r="AB8" i="28"/>
  <c r="Q34" i="28"/>
  <c r="T11" i="28"/>
  <c r="K18" i="28"/>
  <c r="U6" i="28"/>
  <c r="U1" i="28" s="1"/>
  <c r="U10" i="28"/>
  <c r="AD14" i="28"/>
  <c r="L24" i="28"/>
  <c r="P36" i="28"/>
  <c r="F7" i="28"/>
  <c r="F11" i="28"/>
  <c r="X15" i="28"/>
  <c r="AA25" i="28"/>
  <c r="H45" i="28"/>
  <c r="W7" i="28"/>
  <c r="W11" i="28"/>
  <c r="AF14" i="28"/>
  <c r="H21" i="28"/>
  <c r="AB27" i="28"/>
  <c r="AA36" i="28"/>
  <c r="AF5" i="28"/>
  <c r="AF1" i="28" s="1"/>
  <c r="P8" i="28"/>
  <c r="H11" i="28"/>
  <c r="C14" i="28"/>
  <c r="T18" i="28"/>
  <c r="AF25" i="28"/>
  <c r="P33" i="28"/>
  <c r="J87" i="28"/>
  <c r="R84" i="28"/>
  <c r="R1" i="28" s="1"/>
  <c r="Z81" i="28"/>
  <c r="J79" i="28"/>
  <c r="R76" i="28"/>
  <c r="Z73" i="28"/>
  <c r="I87" i="28"/>
  <c r="Q84" i="28"/>
  <c r="Y81" i="28"/>
  <c r="I79" i="28"/>
  <c r="Q76" i="28"/>
  <c r="I74" i="28"/>
  <c r="I72" i="28"/>
  <c r="I70" i="28"/>
  <c r="I68" i="28"/>
  <c r="P87" i="28"/>
  <c r="P26" i="28"/>
  <c r="F8" i="28"/>
  <c r="X21" i="28"/>
  <c r="AC6" i="28"/>
  <c r="Y34" i="28"/>
  <c r="S11" i="28"/>
  <c r="AA6" i="28"/>
  <c r="AD13" i="28"/>
  <c r="AD1" i="28" s="1"/>
  <c r="D7" i="28"/>
  <c r="X77" i="28"/>
  <c r="H81" i="28"/>
  <c r="AF83" i="28"/>
  <c r="X87" i="28"/>
  <c r="Q70" i="28"/>
  <c r="Q74" i="28"/>
  <c r="Q79" i="28"/>
  <c r="AG84" i="28"/>
  <c r="J74" i="28"/>
  <c r="J1" i="28" s="1"/>
  <c r="R79" i="28"/>
  <c r="AH84" i="28"/>
  <c r="AF31" i="28"/>
  <c r="AF17" i="28"/>
  <c r="X10" i="28"/>
  <c r="H5" i="28"/>
  <c r="AB21" i="28"/>
  <c r="W8" i="28"/>
  <c r="W1" i="28" s="1"/>
  <c r="D23" i="28"/>
  <c r="N7" i="28"/>
  <c r="S16" i="28"/>
  <c r="U5" i="28"/>
  <c r="L27" i="28"/>
  <c r="H18" i="28"/>
  <c r="AB10" i="28"/>
  <c r="D6" i="28"/>
  <c r="AB5" i="28"/>
  <c r="AF77" i="28"/>
  <c r="P81" i="28"/>
  <c r="AF84" i="28"/>
  <c r="AF87" i="28"/>
  <c r="Y70" i="28"/>
  <c r="Y1" i="28" s="1"/>
  <c r="Y74" i="28"/>
  <c r="Y79" i="28"/>
  <c r="I85" i="28"/>
  <c r="R74" i="28"/>
  <c r="Z79" i="28"/>
  <c r="J85" i="28"/>
  <c r="K31" i="28"/>
  <c r="K17" i="28"/>
  <c r="P10" i="28"/>
  <c r="P1" i="28" s="1"/>
  <c r="T53" i="28"/>
  <c r="H19" i="28"/>
  <c r="AE7" i="28"/>
  <c r="AE1" i="28" s="1"/>
  <c r="AA17" i="28"/>
  <c r="F6" i="28"/>
  <c r="K15" i="28"/>
  <c r="K1" i="28" s="1"/>
  <c r="H20" i="28"/>
  <c r="H1" i="28" s="1"/>
  <c r="O14" i="28"/>
  <c r="O1" i="28" s="1"/>
  <c r="S5" i="28"/>
  <c r="S1" i="28" s="1"/>
  <c r="H48" i="28"/>
  <c r="I5" i="28"/>
  <c r="I1" i="28" s="1"/>
  <c r="J23" i="26"/>
  <c r="K23" i="26" s="1"/>
  <c r="Q4" i="28"/>
  <c r="M7" i="24"/>
  <c r="L7" i="24" s="1"/>
  <c r="J42" i="19" s="1"/>
  <c r="A3" i="25"/>
  <c r="Q7" i="24"/>
  <c r="T25" i="28"/>
  <c r="T1" i="28" s="1"/>
  <c r="C1" i="28"/>
  <c r="J20" i="26"/>
  <c r="K20" i="26" s="1"/>
  <c r="X18" i="28"/>
  <c r="D5" i="28"/>
  <c r="F2" i="20"/>
  <c r="AC13" i="28"/>
  <c r="AC1" i="28" s="1"/>
  <c r="F1" i="28"/>
  <c r="Q8" i="28"/>
  <c r="J22" i="26"/>
  <c r="K22" i="26" s="1"/>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Z1" i="28"/>
  <c r="AA1" i="28"/>
  <c r="M1" i="28"/>
  <c r="E1" i="28"/>
  <c r="AG1" i="28"/>
  <c r="R161" i="1"/>
  <c r="Q161" i="1"/>
  <c r="P161" i="1"/>
  <c r="O161" i="1"/>
  <c r="N161" i="1"/>
  <c r="M161" i="1"/>
  <c r="L161" i="1"/>
  <c r="K161" i="1"/>
  <c r="J161" i="1"/>
  <c r="B161" i="1"/>
  <c r="A161" i="1"/>
  <c r="G7" i="26" l="1"/>
  <c r="G25" i="26"/>
  <c r="D1" i="28"/>
  <c r="X1" i="28"/>
  <c r="Q1" i="28"/>
  <c r="G6" i="26"/>
  <c r="G21" i="26"/>
  <c r="AB3" i="25"/>
  <c r="AL3" i="25"/>
  <c r="BC3" i="25"/>
  <c r="AX3" i="25"/>
  <c r="BW3" i="25"/>
  <c r="AJ3" i="25"/>
  <c r="BM3" i="25"/>
  <c r="BI3" i="25"/>
  <c r="AT3" i="25"/>
  <c r="BJ3" i="25"/>
  <c r="BK3" i="25"/>
  <c r="AF3" i="25"/>
  <c r="Y3" i="25"/>
  <c r="BF3" i="25"/>
  <c r="Q13" i="24" s="1"/>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J28" i="19" s="1"/>
  <c r="P263" i="1" s="1"/>
  <c r="BE3" i="25"/>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13" i="24" l="1"/>
  <c r="O12" i="24"/>
  <c r="N12" i="24"/>
  <c r="O25" i="26"/>
  <c r="P25" i="26" s="1"/>
  <c r="J25" i="26"/>
  <c r="K25" i="26" s="1"/>
  <c r="J21" i="26"/>
  <c r="K21" i="26" s="1"/>
  <c r="O21" i="26"/>
  <c r="P21" i="26" s="1"/>
  <c r="S2" i="24"/>
  <c r="P12" i="24"/>
  <c r="R13" i="24"/>
  <c r="K13" i="24"/>
  <c r="S13" i="24"/>
  <c r="K2" i="24"/>
  <c r="K6" i="24"/>
  <c r="L6" i="24" s="1"/>
  <c r="J33" i="19" s="1"/>
  <c r="R2" i="24"/>
  <c r="M2" i="24"/>
  <c r="O13" i="24"/>
  <c r="N13" i="24"/>
  <c r="P2" i="24"/>
  <c r="K12" i="24"/>
  <c r="L12" i="24" s="1"/>
  <c r="J34" i="19" s="1"/>
  <c r="K16" i="24" a="1"/>
  <c r="K16" i="24" s="1"/>
  <c r="L16" i="24" s="1"/>
  <c r="J14" i="19" s="1"/>
  <c r="K3" i="24"/>
  <c r="L3" i="24" s="1"/>
  <c r="J26" i="19" s="1"/>
  <c r="T2" i="24"/>
  <c r="P6" i="26"/>
  <c r="E3" i="20" s="1"/>
  <c r="D3" i="20"/>
  <c r="K6"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2" i="20" l="1"/>
  <c r="E2" i="20"/>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<sst xmlns="http://schemas.openxmlformats.org/spreadsheetml/2006/main" count="35896" uniqueCount="4367">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</sst>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3806</v>
      </c>
      <c r="C1" s="347">
        <v>45532</v>
      </c>
      <c r="G1" s="348" t="s">
        <v>3759</v>
      </c>
      <c r="H1" s="348" t="s">
        <v>3760</v>
      </c>
    </row>
    <row r="2" spans="1:8" x14ac:dyDescent="0.25">
      <c r="B2" t="str">
        <f>_xlfn.XLOOKUP(B1,H:H,G:G,0,0,1)</f>
        <v>MN</v>
      </c>
      <c r="C2" t="str">
        <f>_xlfn.XLOOKUP(B2,G:G, H:H, 0,0,1)</f>
        <v>Minnesota</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Minnesota.</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Minnesota,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Minnesota, the share of electricity among fuels used for appliances in urban, residential buildings will fall from 40% to 40%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Minnesota,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Minnesota, the share of electricity among fuels used for appliances in rural, residential buildings will rise from 39% to 40%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Minnesota,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Minnesota,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Minnesota, the share of electricity among fuels used for other components in commercial buildings will rise from 59% to 70%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-35%.</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-39%.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Minnesota, a 100% setting provides for an additional  9076 MW of demand response capacity in 2050 (on top of a BAU quantity of 4341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Minnesota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PV:**Minnesota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Wind:**Minnesota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90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Minnesota.</v>
      </c>
      <c r="L9" s="290" t="str">
        <f>J9&amp;K9</f>
        <v>**Description:** This policy prevents new capacity of the selected type(s) from being built or deployed.  // **Guidance for setting values:**No new coal is planned in Minnesota.</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Minnesota will retire 3100 MW of coal by 2050. Minnesota currently has 4043 MW of coal capacity.</v>
      </c>
      <c r="L12" s="289" t="str">
        <f>J12&amp;K12&amp;M12&amp;N12&amp;O12&amp;P12</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MN will retire 0 MW of natural gas by 2050. MN currently has 2496 MW of natural gas non-peaker capacity.</v>
      </c>
      <c r="N12" t="str">
        <f>_xlfn.CONCAT("//**Nuclear:** The EIA projects that ", About!B2, " will retire ", 'Supporting Data'!$O$3, " MW of nuclear by 2050. ", About!B2, " currently has ",'Supporting Data'!$V$3, " MW of nuclear capacity." )</f>
        <v>//**Nuclear:** The EIA projects that MN will retire 0 MW of nuclear by 2050. MN currently has 1657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MN will retire 450 MW of natural gas by 2050. MN currently has 2918 MW of natural gas peaker capacity.</v>
      </c>
      <c r="P12" t="str">
        <f>_xlfn.CONCAT("//**Lignite:** The EIA projects that ", About!B2, " will retire ", 'Supporting Data'!$S$3, " MW of lignite by 2050. ", About!B2, " currently has ",'Supporting Data'!$AE$3, " MW of lignite capacity." )</f>
        <v>//**Lignite:** The EIA projects that MN will retire 0 MW of lignite by 2050. MN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5.75%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43.14%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100.29%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58.7%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Minnesota</v>
      </c>
      <c r="B3" s="386">
        <f>ROUND(SUMIFS(B$4:B$54, $A$4:$A$54, $A$3),0)</f>
        <v>90029</v>
      </c>
      <c r="C3" s="387">
        <f t="shared" ref="C3" si="0">ROUND(SUMIFS(C$4:C$54, $A$4:$A$54, $A$3),0)</f>
        <v>90</v>
      </c>
      <c r="D3" s="386">
        <f>SUMIFS(D$4:D$54, $A$4:$A$54, $A$3)</f>
        <v>21346284</v>
      </c>
      <c r="E3" s="386">
        <f>SUMIFS(E$4:E$54, $A$4:$A$54, $A$3)</f>
        <v>13010952.999999993</v>
      </c>
      <c r="F3" s="388">
        <f>ROUND(SUMIFS(F$4:F$54,$A$4:$A$54,$A$3)*100,0)</f>
        <v>-39</v>
      </c>
      <c r="G3" s="173">
        <f>SUMIFS(G$4:G$54, $A$4:$A$54, $A$3)</f>
        <v>1010032</v>
      </c>
      <c r="H3" s="173">
        <f>SUMIFS(H$4:H$54, $A$4:$A$54, $A$3)</f>
        <v>659904</v>
      </c>
      <c r="I3" s="388">
        <f>ROUND(SUMIFS(I$4:I$54,$A$4:$A$54,$A$3)*100,0)</f>
        <v>-35</v>
      </c>
      <c r="J3" s="388">
        <f>ROUND(SUMIFS(J$4:J$54, $A$4:$A$54, $A$3),0)</f>
        <v>9076</v>
      </c>
      <c r="K3" s="173">
        <f t="shared" ref="K3:AI3" si="1">ROUND(SUMIFS(K$4:K$54, $A$4:$A$54, $A$3),0)</f>
        <v>3303</v>
      </c>
      <c r="L3" s="388">
        <f t="shared" si="1"/>
        <v>4341</v>
      </c>
      <c r="M3" s="173">
        <f t="shared" si="1"/>
        <v>3100</v>
      </c>
      <c r="N3" s="173">
        <f t="shared" si="1"/>
        <v>0</v>
      </c>
      <c r="O3" s="173">
        <f t="shared" si="1"/>
        <v>0</v>
      </c>
      <c r="P3" s="173">
        <f t="shared" si="1"/>
        <v>0</v>
      </c>
      <c r="Q3" s="173">
        <f t="shared" si="1"/>
        <v>0</v>
      </c>
      <c r="R3" s="173">
        <f t="shared" si="1"/>
        <v>450</v>
      </c>
      <c r="S3" s="388">
        <f t="shared" si="1"/>
        <v>0</v>
      </c>
      <c r="T3" s="173">
        <f t="shared" si="1"/>
        <v>4043</v>
      </c>
      <c r="U3" s="173">
        <f t="shared" si="1"/>
        <v>2496</v>
      </c>
      <c r="V3" s="173">
        <f t="shared" si="1"/>
        <v>1657</v>
      </c>
      <c r="W3" s="173">
        <f t="shared" si="1"/>
        <v>188</v>
      </c>
      <c r="X3" s="173">
        <f t="shared" si="1"/>
        <v>3839</v>
      </c>
      <c r="Y3" s="173">
        <f t="shared" si="1"/>
        <v>895</v>
      </c>
      <c r="Z3" s="173">
        <f t="shared" si="1"/>
        <v>0</v>
      </c>
      <c r="AA3" s="173">
        <f t="shared" si="1"/>
        <v>98</v>
      </c>
      <c r="AB3" s="173">
        <f t="shared" si="1"/>
        <v>0</v>
      </c>
      <c r="AC3" s="173">
        <f t="shared" si="1"/>
        <v>713</v>
      </c>
      <c r="AD3" s="173">
        <f t="shared" si="1"/>
        <v>2918</v>
      </c>
      <c r="AE3" s="173">
        <f t="shared" si="1"/>
        <v>0</v>
      </c>
      <c r="AF3" s="173">
        <f t="shared" si="1"/>
        <v>0</v>
      </c>
      <c r="AG3" s="173">
        <f t="shared" si="1"/>
        <v>0</v>
      </c>
      <c r="AH3" s="173">
        <f t="shared" si="1"/>
        <v>0</v>
      </c>
      <c r="AI3" s="388">
        <f t="shared" si="1"/>
        <v>70</v>
      </c>
      <c r="AJ3" s="173">
        <f>ROUND(SUMIFS(AJ$4:AJ$54,$A$4:$A$54,$A$3)*100,0)</f>
        <v>47</v>
      </c>
      <c r="AK3" s="173">
        <f t="shared" ref="AK3:AL3" si="2">ROUND(SUMIFS(AK$4:AK$54,$A$4:$A$54,$A$3)*100,0)</f>
        <v>51</v>
      </c>
      <c r="AL3" s="173">
        <f t="shared" si="2"/>
        <v>51</v>
      </c>
      <c r="AM3" s="173">
        <f>SUMIFS(AM$4:AM$54, $A$4:$A$54, $A$3)</f>
        <v>1</v>
      </c>
      <c r="AN3" s="173">
        <f t="shared" ref="AN3:AQ3" si="3">SUMIFS(AN$4:AN$54, $A$4:$A$54, $A$3)</f>
        <v>0</v>
      </c>
      <c r="AO3" s="388">
        <f t="shared" si="3"/>
        <v>0</v>
      </c>
      <c r="AP3" s="388">
        <f t="shared" si="3"/>
        <v>1226</v>
      </c>
      <c r="AQ3" s="388">
        <f t="shared" si="3"/>
        <v>5761530</v>
      </c>
      <c r="AR3" s="388">
        <f>ROUND(SUMIFS(AR$4:AR$54,$A$4:$A$54,$A$3),2)</f>
        <v>21.28</v>
      </c>
      <c r="AS3" s="173">
        <f>SUMIFS(AS$4:AS$54, $A$4:$A$54, $A$3)</f>
        <v>0</v>
      </c>
      <c r="AT3" s="173">
        <f t="shared" ref="AT3:BH3" si="4">SUMIFS(AT$4:AT$54, $A$4:$A$54, $A$3)</f>
        <v>0</v>
      </c>
      <c r="AU3" s="173">
        <f t="shared" si="4"/>
        <v>640502173312.68506</v>
      </c>
      <c r="AV3" s="173">
        <f t="shared" si="4"/>
        <v>27022342423591.699</v>
      </c>
      <c r="AW3" s="173">
        <f t="shared" si="4"/>
        <v>253833497116603</v>
      </c>
      <c r="AX3" s="173">
        <f t="shared" si="4"/>
        <v>0</v>
      </c>
      <c r="AY3" s="173">
        <f t="shared" si="4"/>
        <v>154945881807528</v>
      </c>
      <c r="AZ3" s="173">
        <f t="shared" si="4"/>
        <v>334026989795954</v>
      </c>
      <c r="BA3" s="173">
        <f t="shared" si="4"/>
        <v>0</v>
      </c>
      <c r="BB3" s="173">
        <f t="shared" si="4"/>
        <v>0</v>
      </c>
      <c r="BC3" s="173">
        <f t="shared" si="4"/>
        <v>11145034134213.301</v>
      </c>
      <c r="BD3" s="173">
        <f t="shared" si="4"/>
        <v>62633277442514.797</v>
      </c>
      <c r="BE3" s="173">
        <f t="shared" si="4"/>
        <v>253100724255482</v>
      </c>
      <c r="BF3" s="173">
        <f t="shared" si="4"/>
        <v>0</v>
      </c>
      <c r="BG3" s="173">
        <f t="shared" si="4"/>
        <v>263975727596711</v>
      </c>
      <c r="BH3" s="173">
        <f t="shared" si="4"/>
        <v>523392724237073</v>
      </c>
      <c r="BI3" s="173">
        <f>ROUND(SUMIFS(BI$4:BI$54,$A$4:$A$54,$A$3),2)</f>
        <v>0</v>
      </c>
      <c r="BJ3" s="173">
        <f t="shared" ref="BJ3:BP3" si="5">ROUND(SUMIFS(BJ$4:BJ$54,$A$4:$A$54,$A$3),2)</f>
        <v>0</v>
      </c>
      <c r="BK3" s="173">
        <f t="shared" si="5"/>
        <v>5.75</v>
      </c>
      <c r="BL3" s="173">
        <f t="shared" si="5"/>
        <v>43.14</v>
      </c>
      <c r="BM3" s="173">
        <f t="shared" si="5"/>
        <v>100.29</v>
      </c>
      <c r="BN3" s="173">
        <f t="shared" si="5"/>
        <v>0</v>
      </c>
      <c r="BO3" s="173">
        <f t="shared" si="5"/>
        <v>58.7</v>
      </c>
      <c r="BP3" s="388">
        <f t="shared" si="5"/>
        <v>63.82</v>
      </c>
      <c r="BQ3" s="388">
        <f t="shared" ref="BQ3:BR3" si="6">ROUND(SUMIFS(BQ$4:BQ$54,$A$4:$A$54,$A$3)*100,0)</f>
        <v>4</v>
      </c>
      <c r="BR3" s="388">
        <f t="shared" si="6"/>
        <v>4</v>
      </c>
      <c r="BS3" s="388">
        <f>ROUND(SUMIFS(BS$4:BS$54,$A$4:$A$54,$A$3)*100,0)</f>
        <v>41</v>
      </c>
      <c r="BT3" s="388">
        <f>ROUND(SUMIFS(BT$4:BT$54,$A$4:$A$54,$A$3)*100,0)</f>
        <v>39</v>
      </c>
      <c r="BU3" s="388">
        <f t="shared" ref="BU3:CH3" si="7">ROUND(SUMIFS(BU$4:BU$54,$A$4:$A$54,$A$3)*100,0)</f>
        <v>59</v>
      </c>
      <c r="BV3" s="388">
        <f t="shared" si="7"/>
        <v>70</v>
      </c>
      <c r="BW3" s="388">
        <f t="shared" si="7"/>
        <v>9</v>
      </c>
      <c r="BX3" s="388">
        <f t="shared" si="7"/>
        <v>13</v>
      </c>
      <c r="BY3" s="388">
        <f t="shared" si="7"/>
        <v>40</v>
      </c>
      <c r="BZ3" s="388">
        <f>ROUND(SUMIFS(BZ$4:BZ$54,$A$4:$A$54,$A$3)*100,0)</f>
        <v>40</v>
      </c>
      <c r="CA3" s="388">
        <f>ROUND(SUMIFS(CA$4:CA$54,$A$4:$A$54,$A$3)*100,0)</f>
        <v>100</v>
      </c>
      <c r="CB3" s="388">
        <f>ROUND(SUMIFS(CB$4:CB$54,$A$4:$A$54,$A$3)*100,0)</f>
        <v>100</v>
      </c>
      <c r="CC3" s="388">
        <f t="shared" si="7"/>
        <v>9</v>
      </c>
      <c r="CD3" s="388">
        <f t="shared" si="7"/>
        <v>13</v>
      </c>
      <c r="CE3" s="388">
        <f t="shared" si="7"/>
        <v>39</v>
      </c>
      <c r="CF3" s="388">
        <f t="shared" si="7"/>
        <v>40</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Minnesota, the share of electricity among fuels used for heating in urban, residential buildings will rise from 9% to 13% through 2050.//**Urban Residential Appliances:** In the BAU case, in Minnesota,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Minnesota, the share of electricity among fuels used for heating in rural, residential buildings will rise from 9% to 13% through 2050.//**Rural Residential Appliances:** In the BAU case, in Minnesota, the share of electricity among fuels used for appliances in rural, residential buildings will rise from 39% to 40% through 2050.//**Rural Residential Other Components:** In the United States, the share of electricity among fuels used by other components in rural, residential buildings is 100%.//**Commercial Heating:** In the BAU case, in Minnesota, the share of electricity among fuels used for heating in commercial buildings will fall from 4% to 4% through 2050.//**Comercial Appliances:** In the BAU case, in Minnesota, the share of electricity among fuels used for appliances in commercial buildings will fall from 41% to 39% through 2050.//**Comercial Other Components:** In the BAU case, in Minnesota, the share of electricity among fuels used for other components in commercial buildings will rise from 59% to 70%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Minnesota.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Minnesota.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Minnesota.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Minnesota.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Minnesota.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Minnesota.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Minnesota.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Minnesota.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Minnesota.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Minnesota.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Minnesota.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Minnesota.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Minnesota.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Minnesota.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Minnesota.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Minnesota.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Minnesota.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Minnesota.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Minnesota.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Minnesota.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Minnesota.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Minnesota.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Minnesota.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Minnesota.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Minnesota.. After weighing for coop and municipality requirements, the BAU assumes a total CES of 51% in 2030 that rises to 51%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-35%.</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-39%.</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Minnesota, a 100% setting provides for an additional  9076 MW of demand response capacity in 2050 (on top of a BAU quantity of 4341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Minnesota will retire 3100 MW of coal by 2050. Minnesota currently has 4043 MW of coal capacity.//**Natural gas non-peaker:** The EIA projects that MN will retire 0 MW of natural gas by 2050. MN currently has 2496 MW of natural gas non-peaker capacity.//**Nuclear:** The EIA projects that MN will retire 0 MW of nuclear by 2050. MN currently has 1657 MW of nuclear capacity.//**Natural gas peaker:** The EIA projects that MN will retire 450 MW of natural gas by 2050. MN currently has 2918 MW of natural gas peaker capacity.//**Lignite:** The EIA projects that MN will retire 0 MW of lignite by 2050. MN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Minnesota does not have a capacity construction subsidy for geothermal. However, the Investment Tax Credit, a similar program for solar power, covers 30% of system costs through 2019, with declining amounts thereafter.//**Solar PV:**Minnesota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Wind:**Minnesota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that exports represent 5.75% of the state's production.//**Jet fuel or kerosene:** The model assumes that exports represent 43.14% of the state's production.//**LPG propane or butane:** The model assumes that exports represent 100.29% of the state's production.//**Natural gas:** The model assumes the state has no natural gas production. //**Petroleum diesel:** The model assumes that exports represent 58.7%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90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105</v>
      </c>
      <c r="H25" t="s">
        <v>4038</v>
      </c>
      <c r="I25" s="406">
        <v>2025</v>
      </c>
      <c r="J25" s="406">
        <f t="shared" si="0"/>
        <v>73.5</v>
      </c>
      <c r="K25" s="406">
        <f t="shared" si="1"/>
        <v>73.5</v>
      </c>
      <c r="L25" s="406" t="s">
        <v>4039</v>
      </c>
      <c r="M25" t="s">
        <v>4040</v>
      </c>
      <c r="N25" s="407">
        <v>2050</v>
      </c>
      <c r="O25">
        <f t="shared" si="2"/>
        <v>20.999999999999996</v>
      </c>
      <c r="P25">
        <f t="shared" si="3"/>
        <v>20.999999999999996</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30% below 2005 levels by 2025</v>
      </c>
      <c r="C2" s="1">
        <f>IF(INDEX('State Targets'!I:I,MATCH(About!$C$2,'State Targets'!$B:$B,0))=0,"",INDEX('State Targets'!I:I,MATCH(About!$C$2,'State Targets'!$B:$B,0)))</f>
        <v>2025</v>
      </c>
      <c r="D2" s="1">
        <f>INDEX('State Targets'!J:J,MATCH(About!$C$2,'State Targets'!$B:$B,0))</f>
        <v>73.5</v>
      </c>
      <c r="E2" s="1">
        <f>INDEX('State Targets'!K:K,MATCH(About!$C$2,'State Targets'!$B:$B,0))</f>
        <v>73.5</v>
      </c>
      <c r="F2" s="1" t="str">
        <f>IF(INDEX('State Targets'!L:L,MATCH(About!$C$2,'State Targets'!$B:$B,0))=0,"",INDEX('State Targets'!L:L,MATCH(About!$C$2,'State Targets'!$B:$B,0)))</f>
        <v>Minnesota enacted statutory targets in 2007 to reduce GHG emissions 30% below 2005 levels by 2025.</v>
      </c>
    </row>
    <row r="3" spans="1:6" ht="45" x14ac:dyDescent="0.25">
      <c r="A3" s="1" t="s">
        <v>3571</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20.999999999999996</v>
      </c>
      <c r="E3" s="1">
        <f>INDEX('State Targets'!P:P,MATCH(About!$C$2,'State Targets'!$B:$B,0))</f>
        <v>20.999999999999996</v>
      </c>
      <c r="F3" s="1" t="str">
        <f>IF(INDEX('State Targets'!Q:Q,MATCH(About!$C$2,'State Targets'!$B:$B,0))=0,"",INDEX('State Targets'!Q:Q,MATCH(About!$C$2,'State Targets'!$B:$B,0)))</f>
        <v>Minnesota enacted statutory targets in 2007 to reduce GHG emissions  80% below 2005 levels by 2050.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MN</v>
      </c>
      <c r="C1" s="413">
        <f>SUM(C4:C87)</f>
        <v>80.832011568372536</v>
      </c>
      <c r="D1" s="413">
        <f t="shared" ref="D1:AG1" si="0">SUM(D4:D87)</f>
        <v>80.286838127960038</v>
      </c>
      <c r="E1" s="413">
        <f t="shared" si="0"/>
        <v>81.457642897189274</v>
      </c>
      <c r="F1" s="413">
        <f t="shared" si="0"/>
        <v>86.101071606156225</v>
      </c>
      <c r="G1" s="413">
        <f t="shared" si="0"/>
        <v>87.996216573080218</v>
      </c>
      <c r="H1" s="413">
        <f t="shared" si="0"/>
        <v>91.486916334299679</v>
      </c>
      <c r="I1" s="413">
        <f t="shared" si="0"/>
        <v>96.759337334979975</v>
      </c>
      <c r="J1" s="413">
        <f t="shared" si="0"/>
        <v>95.255388280526219</v>
      </c>
      <c r="K1" s="413">
        <f t="shared" si="0"/>
        <v>95.878365804197813</v>
      </c>
      <c r="L1" s="413">
        <f t="shared" si="0"/>
        <v>96.363689721957201</v>
      </c>
      <c r="M1" s="413">
        <f t="shared" si="0"/>
        <v>101.9964136990581</v>
      </c>
      <c r="N1" s="413">
        <f t="shared" si="0"/>
        <v>99.180533588940619</v>
      </c>
      <c r="O1" s="413">
        <f t="shared" si="0"/>
        <v>101.58286567503862</v>
      </c>
      <c r="P1" s="413">
        <f t="shared" si="0"/>
        <v>106.47526583696545</v>
      </c>
      <c r="Q1" s="413">
        <f t="shared" si="0"/>
        <v>104.88518665738744</v>
      </c>
      <c r="R1" s="413">
        <f t="shared" si="0"/>
        <v>105.13118879067659</v>
      </c>
      <c r="S1" s="413">
        <f t="shared" si="0"/>
        <v>103.21583317537295</v>
      </c>
      <c r="T1" s="413">
        <f t="shared" si="0"/>
        <v>104.59146118199267</v>
      </c>
      <c r="U1" s="413">
        <f t="shared" si="0"/>
        <v>104.12165115796138</v>
      </c>
      <c r="V1" s="413">
        <f t="shared" si="0"/>
        <v>96.618620871027673</v>
      </c>
      <c r="W1" s="413">
        <f t="shared" si="0"/>
        <v>111.42085711277923</v>
      </c>
      <c r="X1" s="413">
        <f t="shared" si="0"/>
        <v>110.75676279913843</v>
      </c>
      <c r="Y1" s="413">
        <f t="shared" si="0"/>
        <v>106.47922334573826</v>
      </c>
      <c r="Z1" s="413">
        <f t="shared" si="0"/>
        <v>110.20023428706007</v>
      </c>
      <c r="AA1" s="413">
        <f t="shared" si="0"/>
        <v>116.62033625704957</v>
      </c>
      <c r="AB1" s="413">
        <f t="shared" si="0"/>
        <v>103.05910589826932</v>
      </c>
      <c r="AC1" s="413">
        <f t="shared" si="0"/>
        <v>104.92227498411765</v>
      </c>
      <c r="AD1" s="413">
        <f t="shared" si="0"/>
        <v>105.76376517593515</v>
      </c>
      <c r="AE1" s="413">
        <f t="shared" si="0"/>
        <v>110.66764337527796</v>
      </c>
      <c r="AF1" s="413">
        <f t="shared" si="0"/>
        <v>107.20019413660017</v>
      </c>
      <c r="AG1" s="413">
        <f t="shared" si="0"/>
        <v>93.283446841306699</v>
      </c>
      <c r="AH1" s="413">
        <f>SUM(AH4:AH87)</f>
        <v>97.963497339907761</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29.1599510845931</v>
      </c>
      <c r="D4">
        <f>SUMIFS('EPA Export Aggregation'!G:G,'EPA Export Aggregation'!$A:$A,$B4,'EPA Export Aggregation'!$D:$D,$A$1)*IF($A4="CH4",About!$D$58,IF($A4="N2O",About!$D$59,1))</f>
        <v>28.0475833646375</v>
      </c>
      <c r="E4">
        <f>SUMIFS('EPA Export Aggregation'!H:H,'EPA Export Aggregation'!$A:$A,$B4,'EPA Export Aggregation'!$D:$D,$A$1)*IF($A4="CH4",About!$D$58,IF($A4="N2O",About!$D$59,1))</f>
        <v>27.6890424610426</v>
      </c>
      <c r="F4">
        <f>SUMIFS('EPA Export Aggregation'!I:I,'EPA Export Aggregation'!$A:$A,$B4,'EPA Export Aggregation'!$D:$D,$A$1)*IF($A4="CH4",About!$D$58,IF($A4="N2O",About!$D$59,1))</f>
        <v>29.288613262163501</v>
      </c>
      <c r="G4">
        <f>SUMIFS('EPA Export Aggregation'!J:J,'EPA Export Aggregation'!$A:$A,$B4,'EPA Export Aggregation'!$D:$D,$A$1)*IF($A4="CH4",About!$D$58,IF($A4="N2O",About!$D$59,1))</f>
        <v>29.5764023472125</v>
      </c>
      <c r="H4">
        <f>SUMIFS('EPA Export Aggregation'!K:K,'EPA Export Aggregation'!$A:$A,$B4,'EPA Export Aggregation'!$D:$D,$A$1)*IF($A4="CH4",About!$D$58,IF($A4="N2O",About!$D$59,1))</f>
        <v>30.0483040450289</v>
      </c>
      <c r="I4">
        <f>SUMIFS('EPA Export Aggregation'!L:L,'EPA Export Aggregation'!$A:$A,$B4,'EPA Export Aggregation'!$D:$D,$A$1)*IF($A4="CH4",About!$D$58,IF($A4="N2O",About!$D$59,1))</f>
        <v>30.635412708170001</v>
      </c>
      <c r="J4">
        <f>SUMIFS('EPA Export Aggregation'!M:M,'EPA Export Aggregation'!$A:$A,$B4,'EPA Export Aggregation'!$D:$D,$A$1)*IF($A4="CH4",About!$D$58,IF($A4="N2O",About!$D$59,1))</f>
        <v>30.806673551985899</v>
      </c>
      <c r="K4">
        <f>SUMIFS('EPA Export Aggregation'!N:N,'EPA Export Aggregation'!$A:$A,$B4,'EPA Export Aggregation'!$D:$D,$A$1)*IF($A4="CH4",About!$D$58,IF($A4="N2O",About!$D$59,1))</f>
        <v>31.7474473741776</v>
      </c>
      <c r="L4">
        <f>SUMIFS('EPA Export Aggregation'!O:O,'EPA Export Aggregation'!$A:$A,$B4,'EPA Export Aggregation'!$D:$D,$A$1)*IF($A4="CH4",About!$D$58,IF($A4="N2O",About!$D$59,1))</f>
        <v>30.500558297344799</v>
      </c>
      <c r="M4">
        <f>SUMIFS('EPA Export Aggregation'!P:P,'EPA Export Aggregation'!$A:$A,$B4,'EPA Export Aggregation'!$D:$D,$A$1)*IF($A4="CH4",About!$D$58,IF($A4="N2O",About!$D$59,1))</f>
        <v>33.060470351166302</v>
      </c>
      <c r="N4">
        <f>SUMIFS('EPA Export Aggregation'!Q:Q,'EPA Export Aggregation'!$A:$A,$B4,'EPA Export Aggregation'!$D:$D,$A$1)*IF($A4="CH4",About!$D$58,IF($A4="N2O",About!$D$59,1))</f>
        <v>32.620116175463501</v>
      </c>
      <c r="O4">
        <f>SUMIFS('EPA Export Aggregation'!R:R,'EPA Export Aggregation'!$A:$A,$B4,'EPA Export Aggregation'!$D:$D,$A$1)*IF($A4="CH4",About!$D$58,IF($A4="N2O",About!$D$59,1))</f>
        <v>33.341843234494704</v>
      </c>
      <c r="P4">
        <f>SUMIFS('EPA Export Aggregation'!S:S,'EPA Export Aggregation'!$A:$A,$B4,'EPA Export Aggregation'!$D:$D,$A$1)*IF($A4="CH4",About!$D$58,IF($A4="N2O",About!$D$59,1))</f>
        <v>36.866715667930599</v>
      </c>
      <c r="Q4">
        <f>SUMIFS('EPA Export Aggregation'!T:T,'EPA Export Aggregation'!$A:$A,$B4,'EPA Export Aggregation'!$D:$D,$A$1)*IF($A4="CH4",About!$D$58,IF($A4="N2O",About!$D$59,1))</f>
        <v>35.315298137499298</v>
      </c>
      <c r="R4">
        <f>SUMIFS('EPA Export Aggregation'!U:U,'EPA Export Aggregation'!$A:$A,$B4,'EPA Export Aggregation'!$D:$D,$A$1)*IF($A4="CH4",About!$D$58,IF($A4="N2O",About!$D$59,1))</f>
        <v>35.930805202229301</v>
      </c>
      <c r="S4">
        <f>SUMIFS('EPA Export Aggregation'!V:V,'EPA Export Aggregation'!$A:$A,$B4,'EPA Export Aggregation'!$D:$D,$A$1)*IF($A4="CH4",About!$D$58,IF($A4="N2O",About!$D$59,1))</f>
        <v>34.784402551875502</v>
      </c>
      <c r="T4">
        <f>SUMIFS('EPA Export Aggregation'!W:W,'EPA Export Aggregation'!$A:$A,$B4,'EPA Export Aggregation'!$D:$D,$A$1)*IF($A4="CH4",About!$D$58,IF($A4="N2O",About!$D$59,1))</f>
        <v>34.638910026951699</v>
      </c>
      <c r="U4">
        <f>SUMIFS('EPA Export Aggregation'!X:X,'EPA Export Aggregation'!$A:$A,$B4,'EPA Export Aggregation'!$D:$D,$A$1)*IF($A4="CH4",About!$D$58,IF($A4="N2O",About!$D$59,1))</f>
        <v>33.291423883260599</v>
      </c>
      <c r="V4">
        <f>SUMIFS('EPA Export Aggregation'!Y:Y,'EPA Export Aggregation'!$A:$A,$B4,'EPA Export Aggregation'!$D:$D,$A$1)*IF($A4="CH4",About!$D$58,IF($A4="N2O",About!$D$59,1))</f>
        <v>30.476007201912299</v>
      </c>
      <c r="W4">
        <f>SUMIFS('EPA Export Aggregation'!Z:Z,'EPA Export Aggregation'!$A:$A,$B4,'EPA Export Aggregation'!$D:$D,$A$1)*IF($A4="CH4",About!$D$58,IF($A4="N2O",About!$D$59,1))</f>
        <v>29.630328178636301</v>
      </c>
      <c r="X4">
        <f>SUMIFS('EPA Export Aggregation'!AA:AA,'EPA Export Aggregation'!$A:$A,$B4,'EPA Export Aggregation'!$D:$D,$A$1)*IF($A4="CH4",About!$D$58,IF($A4="N2O",About!$D$59,1))</f>
        <v>29.249029174339</v>
      </c>
      <c r="Y4">
        <f>SUMIFS('EPA Export Aggregation'!AB:AB,'EPA Export Aggregation'!$A:$A,$B4,'EPA Export Aggregation'!$D:$D,$A$1)*IF($A4="CH4",About!$D$58,IF($A4="N2O",About!$D$59,1))</f>
        <v>25.705293072432099</v>
      </c>
      <c r="Z4">
        <f>SUMIFS('EPA Export Aggregation'!AC:AC,'EPA Export Aggregation'!$A:$A,$B4,'EPA Export Aggregation'!$D:$D,$A$1)*IF($A4="CH4",About!$D$58,IF($A4="N2O",About!$D$59,1))</f>
        <v>25.987259028622301</v>
      </c>
      <c r="AA4">
        <f>SUMIFS('EPA Export Aggregation'!AD:AD,'EPA Export Aggregation'!$A:$A,$B4,'EPA Export Aggregation'!$D:$D,$A$1)*IF($A4="CH4",About!$D$58,IF($A4="N2O",About!$D$59,1))</f>
        <v>29.386942594159599</v>
      </c>
      <c r="AB4">
        <f>SUMIFS('EPA Export Aggregation'!AE:AE,'EPA Export Aggregation'!$A:$A,$B4,'EPA Export Aggregation'!$D:$D,$A$1)*IF($A4="CH4",About!$D$58,IF($A4="N2O",About!$D$59,1))</f>
        <v>27.2513955520702</v>
      </c>
      <c r="AC4">
        <f>SUMIFS('EPA Export Aggregation'!AF:AF,'EPA Export Aggregation'!$A:$A,$B4,'EPA Export Aggregation'!$D:$D,$A$1)*IF($A4="CH4",About!$D$58,IF($A4="N2O",About!$D$59,1))</f>
        <v>26.717873880517601</v>
      </c>
      <c r="AD4">
        <f>SUMIFS('EPA Export Aggregation'!AG:AG,'EPA Export Aggregation'!$A:$A,$B4,'EPA Export Aggregation'!$D:$D,$A$1)*IF($A4="CH4",About!$D$58,IF($A4="N2O",About!$D$59,1))</f>
        <v>25.274520913001901</v>
      </c>
      <c r="AE4">
        <f>SUMIFS('EPA Export Aggregation'!AH:AH,'EPA Export Aggregation'!$A:$A,$B4,'EPA Export Aggregation'!$D:$D,$A$1)*IF($A4="CH4",About!$D$58,IF($A4="N2O",About!$D$59,1))</f>
        <v>26.7311020473526</v>
      </c>
      <c r="AF4">
        <f>SUMIFS('EPA Export Aggregation'!AI:AI,'EPA Export Aggregation'!$A:$A,$B4,'EPA Export Aggregation'!$D:$D,$A$1)*IF($A4="CH4",About!$D$58,IF($A4="N2O",About!$D$59,1))</f>
        <v>22.856938855487702</v>
      </c>
      <c r="AG4">
        <f>SUMIFS('EPA Export Aggregation'!AJ:AJ,'EPA Export Aggregation'!$A:$A,$B4,'EPA Export Aggregation'!$D:$D,$A$1)*IF($A4="CH4",About!$D$58,IF($A4="N2O",About!$D$59,1))</f>
        <v>19.208011423435298</v>
      </c>
      <c r="AH4">
        <f>SUMIFS('EPA Export Aggregation'!AK:AK,'EPA Export Aggregation'!$A:$A,$B4,'EPA Export Aggregation'!$D:$D,$A$1)*IF($A4="CH4",About!$D$58,IF($A4="N2O",About!$D$59,1))</f>
        <v>21.2057188877112</v>
      </c>
    </row>
    <row r="5" spans="1:34" x14ac:dyDescent="0.25">
      <c r="A5" s="417" t="s">
        <v>2220</v>
      </c>
      <c r="B5" s="390" t="s">
        <v>4120</v>
      </c>
      <c r="C5">
        <f>SUMIFS('EPA Export Aggregation'!F:F,'EPA Export Aggregation'!$A:$A,$B5,'EPA Export Aggregation'!$D:$D,$A$1)*IF($A5="CH4",About!$D$58,IF($A5="N2O",About!$D$59,1))</f>
        <v>23.038042840671299</v>
      </c>
      <c r="D5">
        <f>SUMIFS('EPA Export Aggregation'!G:G,'EPA Export Aggregation'!$A:$A,$B5,'EPA Export Aggregation'!$D:$D,$A$1)*IF($A5="CH4",About!$D$58,IF($A5="N2O",About!$D$59,1))</f>
        <v>23.605257302939499</v>
      </c>
      <c r="E5">
        <f>SUMIFS('EPA Export Aggregation'!H:H,'EPA Export Aggregation'!$A:$A,$B5,'EPA Export Aggregation'!$D:$D,$A$1)*IF($A5="CH4",About!$D$58,IF($A5="N2O",About!$D$59,1))</f>
        <v>25.121365305332102</v>
      </c>
      <c r="F5">
        <f>SUMIFS('EPA Export Aggregation'!I:I,'EPA Export Aggregation'!$A:$A,$B5,'EPA Export Aggregation'!$D:$D,$A$1)*IF($A5="CH4",About!$D$58,IF($A5="N2O",About!$D$59,1))</f>
        <v>26.888071624603</v>
      </c>
      <c r="G5">
        <f>SUMIFS('EPA Export Aggregation'!J:J,'EPA Export Aggregation'!$A:$A,$B5,'EPA Export Aggregation'!$D:$D,$A$1)*IF($A5="CH4",About!$D$58,IF($A5="N2O",About!$D$59,1))</f>
        <v>28.034603228489999</v>
      </c>
      <c r="H5">
        <f>SUMIFS('EPA Export Aggregation'!K:K,'EPA Export Aggregation'!$A:$A,$B5,'EPA Export Aggregation'!$D:$D,$A$1)*IF($A5="CH4",About!$D$58,IF($A5="N2O",About!$D$59,1))</f>
        <v>29.055231160657002</v>
      </c>
      <c r="I5">
        <f>SUMIFS('EPA Export Aggregation'!L:L,'EPA Export Aggregation'!$A:$A,$B5,'EPA Export Aggregation'!$D:$D,$A$1)*IF($A5="CH4",About!$D$58,IF($A5="N2O",About!$D$59,1))</f>
        <v>30.3478799795434</v>
      </c>
      <c r="J5">
        <f>SUMIFS('EPA Export Aggregation'!M:M,'EPA Export Aggregation'!$A:$A,$B5,'EPA Export Aggregation'!$D:$D,$A$1)*IF($A5="CH4",About!$D$58,IF($A5="N2O",About!$D$59,1))</f>
        <v>29.964453672886901</v>
      </c>
      <c r="K5">
        <f>SUMIFS('EPA Export Aggregation'!N:N,'EPA Export Aggregation'!$A:$A,$B5,'EPA Export Aggregation'!$D:$D,$A$1)*IF($A5="CH4",About!$D$58,IF($A5="N2O",About!$D$59,1))</f>
        <v>31.5902971710358</v>
      </c>
      <c r="L5">
        <f>SUMIFS('EPA Export Aggregation'!O:O,'EPA Export Aggregation'!$A:$A,$B5,'EPA Export Aggregation'!$D:$D,$A$1)*IF($A5="CH4",About!$D$58,IF($A5="N2O",About!$D$59,1))</f>
        <v>33.733752168409097</v>
      </c>
      <c r="M5">
        <f>SUMIFS('EPA Export Aggregation'!P:P,'EPA Export Aggregation'!$A:$A,$B5,'EPA Export Aggregation'!$D:$D,$A$1)*IF($A5="CH4",About!$D$58,IF($A5="N2O",About!$D$59,1))</f>
        <v>35.059816305085</v>
      </c>
      <c r="N5">
        <f>SUMIFS('EPA Export Aggregation'!Q:Q,'EPA Export Aggregation'!$A:$A,$B5,'EPA Export Aggregation'!$D:$D,$A$1)*IF($A5="CH4",About!$D$58,IF($A5="N2O",About!$D$59,1))</f>
        <v>34.431515752909903</v>
      </c>
      <c r="O5">
        <f>SUMIFS('EPA Export Aggregation'!R:R,'EPA Export Aggregation'!$A:$A,$B5,'EPA Export Aggregation'!$D:$D,$A$1)*IF($A5="CH4",About!$D$58,IF($A5="N2O",About!$D$59,1))</f>
        <v>34.985496242012701</v>
      </c>
      <c r="P5">
        <f>SUMIFS('EPA Export Aggregation'!S:S,'EPA Export Aggregation'!$A:$A,$B5,'EPA Export Aggregation'!$D:$D,$A$1)*IF($A5="CH4",About!$D$58,IF($A5="N2O",About!$D$59,1))</f>
        <v>35.407876034814798</v>
      </c>
      <c r="Q5">
        <f>SUMIFS('EPA Export Aggregation'!T:T,'EPA Export Aggregation'!$A:$A,$B5,'EPA Export Aggregation'!$D:$D,$A$1)*IF($A5="CH4",About!$D$58,IF($A5="N2O",About!$D$59,1))</f>
        <v>35.743631545777397</v>
      </c>
      <c r="R5">
        <f>SUMIFS('EPA Export Aggregation'!U:U,'EPA Export Aggregation'!$A:$A,$B5,'EPA Export Aggregation'!$D:$D,$A$1)*IF($A5="CH4",About!$D$58,IF($A5="N2O",About!$D$59,1))</f>
        <v>35.301859361493896</v>
      </c>
      <c r="S5">
        <f>SUMIFS('EPA Export Aggregation'!V:V,'EPA Export Aggregation'!$A:$A,$B5,'EPA Export Aggregation'!$D:$D,$A$1)*IF($A5="CH4",About!$D$58,IF($A5="N2O",About!$D$59,1))</f>
        <v>34.074870938283503</v>
      </c>
      <c r="T5">
        <f>SUMIFS('EPA Export Aggregation'!W:W,'EPA Export Aggregation'!$A:$A,$B5,'EPA Export Aggregation'!$D:$D,$A$1)*IF($A5="CH4",About!$D$58,IF($A5="N2O",About!$D$59,1))</f>
        <v>33.769188770422602</v>
      </c>
      <c r="U5">
        <f>SUMIFS('EPA Export Aggregation'!X:X,'EPA Export Aggregation'!$A:$A,$B5,'EPA Export Aggregation'!$D:$D,$A$1)*IF($A5="CH4",About!$D$58,IF($A5="N2O",About!$D$59,1))</f>
        <v>32.4511005195397</v>
      </c>
      <c r="V5">
        <f>SUMIFS('EPA Export Aggregation'!Y:Y,'EPA Export Aggregation'!$A:$A,$B5,'EPA Export Aggregation'!$D:$D,$A$1)*IF($A5="CH4",About!$D$58,IF($A5="N2O",About!$D$59,1))</f>
        <v>30.199193226710999</v>
      </c>
      <c r="W5">
        <f>SUMIFS('EPA Export Aggregation'!Z:Z,'EPA Export Aggregation'!$A:$A,$B5,'EPA Export Aggregation'!$D:$D,$A$1)*IF($A5="CH4",About!$D$58,IF($A5="N2O",About!$D$59,1))</f>
        <v>30.204590763159601</v>
      </c>
      <c r="X5">
        <f>SUMIFS('EPA Export Aggregation'!AA:AA,'EPA Export Aggregation'!$A:$A,$B5,'EPA Export Aggregation'!$D:$D,$A$1)*IF($A5="CH4",About!$D$58,IF($A5="N2O",About!$D$59,1))</f>
        <v>29.4782377997754</v>
      </c>
      <c r="Y5">
        <f>SUMIFS('EPA Export Aggregation'!AB:AB,'EPA Export Aggregation'!$A:$A,$B5,'EPA Export Aggregation'!$D:$D,$A$1)*IF($A5="CH4",About!$D$58,IF($A5="N2O",About!$D$59,1))</f>
        <v>30.0768412889364</v>
      </c>
      <c r="Z5">
        <f>SUMIFS('EPA Export Aggregation'!AC:AC,'EPA Export Aggregation'!$A:$A,$B5,'EPA Export Aggregation'!$D:$D,$A$1)*IF($A5="CH4",About!$D$58,IF($A5="N2O",About!$D$59,1))</f>
        <v>29.445220523967301</v>
      </c>
      <c r="AA5">
        <f>SUMIFS('EPA Export Aggregation'!AD:AD,'EPA Export Aggregation'!$A:$A,$B5,'EPA Export Aggregation'!$D:$D,$A$1)*IF($A5="CH4",About!$D$58,IF($A5="N2O",About!$D$59,1))</f>
        <v>30.116736488828199</v>
      </c>
      <c r="AB5">
        <f>SUMIFS('EPA Export Aggregation'!AE:AE,'EPA Export Aggregation'!$A:$A,$B5,'EPA Export Aggregation'!$D:$D,$A$1)*IF($A5="CH4",About!$D$58,IF($A5="N2O",About!$D$59,1))</f>
        <v>29.313963426535</v>
      </c>
      <c r="AC5">
        <f>SUMIFS('EPA Export Aggregation'!AF:AF,'EPA Export Aggregation'!$A:$A,$B5,'EPA Export Aggregation'!$D:$D,$A$1)*IF($A5="CH4",About!$D$58,IF($A5="N2O",About!$D$59,1))</f>
        <v>31.80492525463</v>
      </c>
      <c r="AD5">
        <f>SUMIFS('EPA Export Aggregation'!AG:AG,'EPA Export Aggregation'!$A:$A,$B5,'EPA Export Aggregation'!$D:$D,$A$1)*IF($A5="CH4",About!$D$58,IF($A5="N2O",About!$D$59,1))</f>
        <v>32.101195077387302</v>
      </c>
      <c r="AE5">
        <f>SUMIFS('EPA Export Aggregation'!AH:AH,'EPA Export Aggregation'!$A:$A,$B5,'EPA Export Aggregation'!$D:$D,$A$1)*IF($A5="CH4",About!$D$58,IF($A5="N2O",About!$D$59,1))</f>
        <v>32.387458521795601</v>
      </c>
      <c r="AF5">
        <f>SUMIFS('EPA Export Aggregation'!AI:AI,'EPA Export Aggregation'!$A:$A,$B5,'EPA Export Aggregation'!$D:$D,$A$1)*IF($A5="CH4",About!$D$58,IF($A5="N2O",About!$D$59,1))</f>
        <v>32.334243039766001</v>
      </c>
      <c r="AG5">
        <f>SUMIFS('EPA Export Aggregation'!AJ:AJ,'EPA Export Aggregation'!$A:$A,$B5,'EPA Export Aggregation'!$D:$D,$A$1)*IF($A5="CH4",About!$D$58,IF($A5="N2O",About!$D$59,1))</f>
        <v>26.368100240467399</v>
      </c>
      <c r="AH5">
        <f>SUMIFS('EPA Export Aggregation'!AK:AK,'EPA Export Aggregation'!$A:$A,$B5,'EPA Export Aggregation'!$D:$D,$A$1)*IF($A5="CH4",About!$D$58,IF($A5="N2O",About!$D$59,1))</f>
        <v>28.5649134671472</v>
      </c>
    </row>
    <row r="6" spans="1:34" x14ac:dyDescent="0.25">
      <c r="A6" s="417" t="s">
        <v>2220</v>
      </c>
      <c r="B6" s="390" t="s">
        <v>4124</v>
      </c>
      <c r="C6">
        <f>SUMIFS('EPA Export Aggregation'!F:F,'EPA Export Aggregation'!$A:$A,$B6,'EPA Export Aggregation'!$D:$D,$A$1)*IF($A6="CH4",About!$D$58,IF($A6="N2O",About!$D$59,1))</f>
        <v>12.0485885369824</v>
      </c>
      <c r="D6">
        <f>SUMIFS('EPA Export Aggregation'!G:G,'EPA Export Aggregation'!$A:$A,$B6,'EPA Export Aggregation'!$D:$D,$A$1)*IF($A6="CH4",About!$D$58,IF($A6="N2O",About!$D$59,1))</f>
        <v>11.792523165048699</v>
      </c>
      <c r="E6">
        <f>SUMIFS('EPA Export Aggregation'!H:H,'EPA Export Aggregation'!$A:$A,$B6,'EPA Export Aggregation'!$D:$D,$A$1)*IF($A6="CH4",About!$D$58,IF($A6="N2O",About!$D$59,1))</f>
        <v>12.438954044457301</v>
      </c>
      <c r="F6">
        <f>SUMIFS('EPA Export Aggregation'!I:I,'EPA Export Aggregation'!$A:$A,$B6,'EPA Export Aggregation'!$D:$D,$A$1)*IF($A6="CH4",About!$D$58,IF($A6="N2O",About!$D$59,1))</f>
        <v>12.8962072004018</v>
      </c>
      <c r="G6">
        <f>SUMIFS('EPA Export Aggregation'!J:J,'EPA Export Aggregation'!$A:$A,$B6,'EPA Export Aggregation'!$D:$D,$A$1)*IF($A6="CH4",About!$D$58,IF($A6="N2O",About!$D$59,1))</f>
        <v>13.053465209668801</v>
      </c>
      <c r="H6">
        <f>SUMIFS('EPA Export Aggregation'!K:K,'EPA Export Aggregation'!$A:$A,$B6,'EPA Export Aggregation'!$D:$D,$A$1)*IF($A6="CH4",About!$D$58,IF($A6="N2O",About!$D$59,1))</f>
        <v>13.605620044726001</v>
      </c>
      <c r="I6">
        <f>SUMIFS('EPA Export Aggregation'!L:L,'EPA Export Aggregation'!$A:$A,$B6,'EPA Export Aggregation'!$D:$D,$A$1)*IF($A6="CH4",About!$D$58,IF($A6="N2O",About!$D$59,1))</f>
        <v>15.1349171958084</v>
      </c>
      <c r="J6">
        <f>SUMIFS('EPA Export Aggregation'!M:M,'EPA Export Aggregation'!$A:$A,$B6,'EPA Export Aggregation'!$D:$D,$A$1)*IF($A6="CH4",About!$D$58,IF($A6="N2O",About!$D$59,1))</f>
        <v>14.5805787658624</v>
      </c>
      <c r="K6">
        <f>SUMIFS('EPA Export Aggregation'!N:N,'EPA Export Aggregation'!$A:$A,$B6,'EPA Export Aggregation'!$D:$D,$A$1)*IF($A6="CH4",About!$D$58,IF($A6="N2O",About!$D$59,1))</f>
        <v>14.751372050083001</v>
      </c>
      <c r="L6">
        <f>SUMIFS('EPA Export Aggregation'!O:O,'EPA Export Aggregation'!$A:$A,$B6,'EPA Export Aggregation'!$D:$D,$A$1)*IF($A6="CH4",About!$D$58,IF($A6="N2O",About!$D$59,1))</f>
        <v>13.8283156392366</v>
      </c>
      <c r="M6">
        <f>SUMIFS('EPA Export Aggregation'!P:P,'EPA Export Aggregation'!$A:$A,$B6,'EPA Export Aggregation'!$D:$D,$A$1)*IF($A6="CH4",About!$D$58,IF($A6="N2O",About!$D$59,1))</f>
        <v>14.42026836901</v>
      </c>
      <c r="N6">
        <f>SUMIFS('EPA Export Aggregation'!Q:Q,'EPA Export Aggregation'!$A:$A,$B6,'EPA Export Aggregation'!$D:$D,$A$1)*IF($A6="CH4",About!$D$58,IF($A6="N2O",About!$D$59,1))</f>
        <v>12.9374647729371</v>
      </c>
      <c r="O6">
        <f>SUMIFS('EPA Export Aggregation'!R:R,'EPA Export Aggregation'!$A:$A,$B6,'EPA Export Aggregation'!$D:$D,$A$1)*IF($A6="CH4",About!$D$58,IF($A6="N2O",About!$D$59,1))</f>
        <v>12.891214847454201</v>
      </c>
      <c r="P6">
        <f>SUMIFS('EPA Export Aggregation'!S:S,'EPA Export Aggregation'!$A:$A,$B6,'EPA Export Aggregation'!$D:$D,$A$1)*IF($A6="CH4",About!$D$58,IF($A6="N2O",About!$D$59,1))</f>
        <v>13.2687293247387</v>
      </c>
      <c r="Q6">
        <f>SUMIFS('EPA Export Aggregation'!T:T,'EPA Export Aggregation'!$A:$A,$B6,'EPA Export Aggregation'!$D:$D,$A$1)*IF($A6="CH4",About!$D$58,IF($A6="N2O",About!$D$59,1))</f>
        <v>13.631440824826599</v>
      </c>
      <c r="R6">
        <f>SUMIFS('EPA Export Aggregation'!U:U,'EPA Export Aggregation'!$A:$A,$B6,'EPA Export Aggregation'!$D:$D,$A$1)*IF($A6="CH4",About!$D$58,IF($A6="N2O",About!$D$59,1))</f>
        <v>14.001117481323099</v>
      </c>
      <c r="S6">
        <f>SUMIFS('EPA Export Aggregation'!V:V,'EPA Export Aggregation'!$A:$A,$B6,'EPA Export Aggregation'!$D:$D,$A$1)*IF($A6="CH4",About!$D$58,IF($A6="N2O",About!$D$59,1))</f>
        <v>14.2819265461016</v>
      </c>
      <c r="T6">
        <f>SUMIFS('EPA Export Aggregation'!W:W,'EPA Export Aggregation'!$A:$A,$B6,'EPA Export Aggregation'!$D:$D,$A$1)*IF($A6="CH4",About!$D$58,IF($A6="N2O",About!$D$59,1))</f>
        <v>15.4223594829107</v>
      </c>
      <c r="U6">
        <f>SUMIFS('EPA Export Aggregation'!X:X,'EPA Export Aggregation'!$A:$A,$B6,'EPA Export Aggregation'!$D:$D,$A$1)*IF($A6="CH4",About!$D$58,IF($A6="N2O",About!$D$59,1))</f>
        <v>16.377242139597701</v>
      </c>
      <c r="V6">
        <f>SUMIFS('EPA Export Aggregation'!Y:Y,'EPA Export Aggregation'!$A:$A,$B6,'EPA Export Aggregation'!$D:$D,$A$1)*IF($A6="CH4",About!$D$58,IF($A6="N2O",About!$D$59,1))</f>
        <v>14.800398139313801</v>
      </c>
      <c r="W6">
        <f>SUMIFS('EPA Export Aggregation'!Z:Z,'EPA Export Aggregation'!$A:$A,$B6,'EPA Export Aggregation'!$D:$D,$A$1)*IF($A6="CH4",About!$D$58,IF($A6="N2O",About!$D$59,1))</f>
        <v>14.7192398093433</v>
      </c>
      <c r="X6">
        <f>SUMIFS('EPA Export Aggregation'!AA:AA,'EPA Export Aggregation'!$A:$A,$B6,'EPA Export Aggregation'!$D:$D,$A$1)*IF($A6="CH4",About!$D$58,IF($A6="N2O",About!$D$59,1))</f>
        <v>14.655072132140999</v>
      </c>
      <c r="Y6">
        <f>SUMIFS('EPA Export Aggregation'!AB:AB,'EPA Export Aggregation'!$A:$A,$B6,'EPA Export Aggregation'!$D:$D,$A$1)*IF($A6="CH4",About!$D$58,IF($A6="N2O",About!$D$59,1))</f>
        <v>13.5107351726747</v>
      </c>
      <c r="Z6">
        <f>SUMIFS('EPA Export Aggregation'!AC:AC,'EPA Export Aggregation'!$A:$A,$B6,'EPA Export Aggregation'!$D:$D,$A$1)*IF($A6="CH4",About!$D$58,IF($A6="N2O",About!$D$59,1))</f>
        <v>14.568292469525</v>
      </c>
      <c r="AA6">
        <f>SUMIFS('EPA Export Aggregation'!AD:AD,'EPA Export Aggregation'!$A:$A,$B6,'EPA Export Aggregation'!$D:$D,$A$1)*IF($A6="CH4",About!$D$58,IF($A6="N2O",About!$D$59,1))</f>
        <v>14.4275908517799</v>
      </c>
      <c r="AB6">
        <f>SUMIFS('EPA Export Aggregation'!AE:AE,'EPA Export Aggregation'!$A:$A,$B6,'EPA Export Aggregation'!$D:$D,$A$1)*IF($A6="CH4",About!$D$58,IF($A6="N2O",About!$D$59,1))</f>
        <v>13.6437996009898</v>
      </c>
      <c r="AC6">
        <f>SUMIFS('EPA Export Aggregation'!AF:AF,'EPA Export Aggregation'!$A:$A,$B6,'EPA Export Aggregation'!$D:$D,$A$1)*IF($A6="CH4",About!$D$58,IF($A6="N2O",About!$D$59,1))</f>
        <v>14.3868693233967</v>
      </c>
      <c r="AD6">
        <f>SUMIFS('EPA Export Aggregation'!AG:AG,'EPA Export Aggregation'!$A:$A,$B6,'EPA Export Aggregation'!$D:$D,$A$1)*IF($A6="CH4",About!$D$58,IF($A6="N2O",About!$D$59,1))</f>
        <v>14.2930676330078</v>
      </c>
      <c r="AE6">
        <f>SUMIFS('EPA Export Aggregation'!AH:AH,'EPA Export Aggregation'!$A:$A,$B6,'EPA Export Aggregation'!$D:$D,$A$1)*IF($A6="CH4",About!$D$58,IF($A6="N2O",About!$D$59,1))</f>
        <v>13.8904899843252</v>
      </c>
      <c r="AF6">
        <f>SUMIFS('EPA Export Aggregation'!AI:AI,'EPA Export Aggregation'!$A:$A,$B6,'EPA Export Aggregation'!$D:$D,$A$1)*IF($A6="CH4",About!$D$58,IF($A6="N2O",About!$D$59,1))</f>
        <v>14.3911722784171</v>
      </c>
      <c r="AG6">
        <f>SUMIFS('EPA Export Aggregation'!AJ:AJ,'EPA Export Aggregation'!$A:$A,$B6,'EPA Export Aggregation'!$D:$D,$A$1)*IF($A6="CH4",About!$D$58,IF($A6="N2O",About!$D$59,1))</f>
        <v>13.091903515366299</v>
      </c>
      <c r="AH6">
        <f>SUMIFS('EPA Export Aggregation'!AK:AK,'EPA Export Aggregation'!$A:$A,$B6,'EPA Export Aggregation'!$D:$D,$A$1)*IF($A6="CH4",About!$D$58,IF($A6="N2O",About!$D$59,1))</f>
        <v>13.198818124050099</v>
      </c>
    </row>
    <row r="7" spans="1:34" x14ac:dyDescent="0.25">
      <c r="A7" s="417" t="s">
        <v>2220</v>
      </c>
      <c r="B7" s="390" t="s">
        <v>4126</v>
      </c>
      <c r="C7">
        <f>SUMIFS('EPA Export Aggregation'!F:F,'EPA Export Aggregation'!$A:$A,$B7,'EPA Export Aggregation'!$D:$D,$A$1)*IF($A7="CH4",About!$D$58,IF($A7="N2O",About!$D$59,1))</f>
        <v>8.0889503103863998</v>
      </c>
      <c r="D7">
        <f>SUMIFS('EPA Export Aggregation'!G:G,'EPA Export Aggregation'!$A:$A,$B7,'EPA Export Aggregation'!$D:$D,$A$1)*IF($A7="CH4",About!$D$58,IF($A7="N2O",About!$D$59,1))</f>
        <v>8.9120732051591993</v>
      </c>
      <c r="E7">
        <f>SUMIFS('EPA Export Aggregation'!H:H,'EPA Export Aggregation'!$A:$A,$B7,'EPA Export Aggregation'!$D:$D,$A$1)*IF($A7="CH4",About!$D$58,IF($A7="N2O",About!$D$59,1))</f>
        <v>8.4152589641528994</v>
      </c>
      <c r="F7">
        <f>SUMIFS('EPA Export Aggregation'!I:I,'EPA Export Aggregation'!$A:$A,$B7,'EPA Export Aggregation'!$D:$D,$A$1)*IF($A7="CH4",About!$D$58,IF($A7="N2O",About!$D$59,1))</f>
        <v>9.0127333034721993</v>
      </c>
      <c r="G7">
        <f>SUMIFS('EPA Export Aggregation'!J:J,'EPA Export Aggregation'!$A:$A,$B7,'EPA Export Aggregation'!$D:$D,$A$1)*IF($A7="CH4",About!$D$58,IF($A7="N2O",About!$D$59,1))</f>
        <v>8.9042083524737006</v>
      </c>
      <c r="H7">
        <f>SUMIFS('EPA Export Aggregation'!K:K,'EPA Export Aggregation'!$A:$A,$B7,'EPA Export Aggregation'!$D:$D,$A$1)*IF($A7="CH4",About!$D$58,IF($A7="N2O",About!$D$59,1))</f>
        <v>9.2779778491357003</v>
      </c>
      <c r="I7">
        <f>SUMIFS('EPA Export Aggregation'!L:L,'EPA Export Aggregation'!$A:$A,$B7,'EPA Export Aggregation'!$D:$D,$A$1)*IF($A7="CH4",About!$D$58,IF($A7="N2O",About!$D$59,1))</f>
        <v>10.5565461183455</v>
      </c>
      <c r="J7">
        <f>SUMIFS('EPA Export Aggregation'!M:M,'EPA Export Aggregation'!$A:$A,$B7,'EPA Export Aggregation'!$D:$D,$A$1)*IF($A7="CH4",About!$D$58,IF($A7="N2O",About!$D$59,1))</f>
        <v>9.5375330819416995</v>
      </c>
      <c r="K7">
        <f>SUMIFS('EPA Export Aggregation'!N:N,'EPA Export Aggregation'!$A:$A,$B7,'EPA Export Aggregation'!$D:$D,$A$1)*IF($A7="CH4",About!$D$58,IF($A7="N2O",About!$D$59,1))</f>
        <v>7.9377921672689</v>
      </c>
      <c r="L7">
        <f>SUMIFS('EPA Export Aggregation'!O:O,'EPA Export Aggregation'!$A:$A,$B7,'EPA Export Aggregation'!$D:$D,$A$1)*IF($A7="CH4",About!$D$58,IF($A7="N2O",About!$D$59,1))</f>
        <v>8.4314465511322005</v>
      </c>
      <c r="M7">
        <f>SUMIFS('EPA Export Aggregation'!P:P,'EPA Export Aggregation'!$A:$A,$B7,'EPA Export Aggregation'!$D:$D,$A$1)*IF($A7="CH4",About!$D$58,IF($A7="N2O",About!$D$59,1))</f>
        <v>9.2517259844908004</v>
      </c>
      <c r="N7">
        <f>SUMIFS('EPA Export Aggregation'!Q:Q,'EPA Export Aggregation'!$A:$A,$B7,'EPA Export Aggregation'!$D:$D,$A$1)*IF($A7="CH4",About!$D$58,IF($A7="N2O",About!$D$59,1))</f>
        <v>8.8979816991373006</v>
      </c>
      <c r="O7">
        <f>SUMIFS('EPA Export Aggregation'!R:R,'EPA Export Aggregation'!$A:$A,$B7,'EPA Export Aggregation'!$D:$D,$A$1)*IF($A7="CH4",About!$D$58,IF($A7="N2O",About!$D$59,1))</f>
        <v>9.2579319550078996</v>
      </c>
      <c r="P7">
        <f>SUMIFS('EPA Export Aggregation'!S:S,'EPA Export Aggregation'!$A:$A,$B7,'EPA Export Aggregation'!$D:$D,$A$1)*IF($A7="CH4",About!$D$58,IF($A7="N2O",About!$D$59,1))</f>
        <v>9.7712140935795002</v>
      </c>
      <c r="Q7">
        <f>SUMIFS('EPA Export Aggregation'!T:T,'EPA Export Aggregation'!$A:$A,$B7,'EPA Export Aggregation'!$D:$D,$A$1)*IF($A7="CH4",About!$D$58,IF($A7="N2O",About!$D$59,1))</f>
        <v>9.3857831073461</v>
      </c>
      <c r="R7">
        <f>SUMIFS('EPA Export Aggregation'!U:U,'EPA Export Aggregation'!$A:$A,$B7,'EPA Export Aggregation'!$D:$D,$A$1)*IF($A7="CH4",About!$D$58,IF($A7="N2O",About!$D$59,1))</f>
        <v>8.9566110270843993</v>
      </c>
      <c r="S7">
        <f>SUMIFS('EPA Export Aggregation'!V:V,'EPA Export Aggregation'!$A:$A,$B7,'EPA Export Aggregation'!$D:$D,$A$1)*IF($A7="CH4",About!$D$58,IF($A7="N2O",About!$D$59,1))</f>
        <v>8.1794146643933008</v>
      </c>
      <c r="T7">
        <f>SUMIFS('EPA Export Aggregation'!W:W,'EPA Export Aggregation'!$A:$A,$B7,'EPA Export Aggregation'!$D:$D,$A$1)*IF($A7="CH4",About!$D$58,IF($A7="N2O",About!$D$59,1))</f>
        <v>8.8504327350909993</v>
      </c>
      <c r="U7">
        <f>SUMIFS('EPA Export Aggregation'!X:X,'EPA Export Aggregation'!$A:$A,$B7,'EPA Export Aggregation'!$D:$D,$A$1)*IF($A7="CH4",About!$D$58,IF($A7="N2O",About!$D$59,1))</f>
        <v>9.4765703503996992</v>
      </c>
      <c r="V7">
        <f>SUMIFS('EPA Export Aggregation'!Y:Y,'EPA Export Aggregation'!$A:$A,$B7,'EPA Export Aggregation'!$D:$D,$A$1)*IF($A7="CH4",About!$D$58,IF($A7="N2O",About!$D$59,1))</f>
        <v>9.0092904853595002</v>
      </c>
      <c r="W7">
        <f>SUMIFS('EPA Export Aggregation'!Z:Z,'EPA Export Aggregation'!$A:$A,$B7,'EPA Export Aggregation'!$D:$D,$A$1)*IF($A7="CH4",About!$D$58,IF($A7="N2O",About!$D$59,1))</f>
        <v>8.3205556540226002</v>
      </c>
      <c r="X7">
        <f>SUMIFS('EPA Export Aggregation'!AA:AA,'EPA Export Aggregation'!$A:$A,$B7,'EPA Export Aggregation'!$D:$D,$A$1)*IF($A7="CH4",About!$D$58,IF($A7="N2O",About!$D$59,1))</f>
        <v>8.3706394919647007</v>
      </c>
      <c r="Y7">
        <f>SUMIFS('EPA Export Aggregation'!AB:AB,'EPA Export Aggregation'!$A:$A,$B7,'EPA Export Aggregation'!$D:$D,$A$1)*IF($A7="CH4",About!$D$58,IF($A7="N2O",About!$D$59,1))</f>
        <v>7.2847394467928002</v>
      </c>
      <c r="Z7">
        <f>SUMIFS('EPA Export Aggregation'!AC:AC,'EPA Export Aggregation'!$A:$A,$B7,'EPA Export Aggregation'!$D:$D,$A$1)*IF($A7="CH4",About!$D$58,IF($A7="N2O",About!$D$59,1))</f>
        <v>9.2066124596949006</v>
      </c>
      <c r="AA7">
        <f>SUMIFS('EPA Export Aggregation'!AD:AD,'EPA Export Aggregation'!$A:$A,$B7,'EPA Export Aggregation'!$D:$D,$A$1)*IF($A7="CH4",About!$D$58,IF($A7="N2O",About!$D$59,1))</f>
        <v>9.8628476625431993</v>
      </c>
      <c r="AB7">
        <f>SUMIFS('EPA Export Aggregation'!AE:AE,'EPA Export Aggregation'!$A:$A,$B7,'EPA Export Aggregation'!$D:$D,$A$1)*IF($A7="CH4",About!$D$58,IF($A7="N2O",About!$D$59,1))</f>
        <v>8.0322367649135007</v>
      </c>
      <c r="AC7">
        <f>SUMIFS('EPA Export Aggregation'!AF:AF,'EPA Export Aggregation'!$A:$A,$B7,'EPA Export Aggregation'!$D:$D,$A$1)*IF($A7="CH4",About!$D$58,IF($A7="N2O",About!$D$59,1))</f>
        <v>7.9880552276715999</v>
      </c>
      <c r="AD7">
        <f>SUMIFS('EPA Export Aggregation'!AG:AG,'EPA Export Aggregation'!$A:$A,$B7,'EPA Export Aggregation'!$D:$D,$A$1)*IF($A7="CH4",About!$D$58,IF($A7="N2O",About!$D$59,1))</f>
        <v>8.5120163731552996</v>
      </c>
      <c r="AE7">
        <f>SUMIFS('EPA Export Aggregation'!AH:AH,'EPA Export Aggregation'!$A:$A,$B7,'EPA Export Aggregation'!$D:$D,$A$1)*IF($A7="CH4",About!$D$58,IF($A7="N2O",About!$D$59,1))</f>
        <v>9.8291672451825001</v>
      </c>
      <c r="AF7">
        <f>SUMIFS('EPA Export Aggregation'!AI:AI,'EPA Export Aggregation'!$A:$A,$B7,'EPA Export Aggregation'!$D:$D,$A$1)*IF($A7="CH4",About!$D$58,IF($A7="N2O",About!$D$59,1))</f>
        <v>10.167899062055801</v>
      </c>
      <c r="AG7">
        <f>SUMIFS('EPA Export Aggregation'!AJ:AJ,'EPA Export Aggregation'!$A:$A,$B7,'EPA Export Aggregation'!$D:$D,$A$1)*IF($A7="CH4",About!$D$58,IF($A7="N2O",About!$D$59,1))</f>
        <v>9.1637418092799994</v>
      </c>
      <c r="AH7">
        <f>SUMIFS('EPA Export Aggregation'!AK:AK,'EPA Export Aggregation'!$A:$A,$B7,'EPA Export Aggregation'!$D:$D,$A$1)*IF($A7="CH4",About!$D$58,IF($A7="N2O",About!$D$59,1))</f>
        <v>9.1639263970432996</v>
      </c>
    </row>
    <row r="8" spans="1:34" x14ac:dyDescent="0.25">
      <c r="A8" s="417" t="s">
        <v>2220</v>
      </c>
      <c r="B8" s="390" t="s">
        <v>4128</v>
      </c>
      <c r="C8">
        <f>SUMIFS('EPA Export Aggregation'!F:F,'EPA Export Aggregation'!$A:$A,$B8,'EPA Export Aggregation'!$D:$D,$A$1)*IF($A8="CH4",About!$D$58,IF($A8="N2O",About!$D$59,1))</f>
        <v>5.9133904658973</v>
      </c>
      <c r="D8">
        <f>SUMIFS('EPA Export Aggregation'!G:G,'EPA Export Aggregation'!$A:$A,$B8,'EPA Export Aggregation'!$D:$D,$A$1)*IF($A8="CH4",About!$D$58,IF($A8="N2O",About!$D$59,1))</f>
        <v>5.5490832820106002</v>
      </c>
      <c r="E8">
        <f>SUMIFS('EPA Export Aggregation'!H:H,'EPA Export Aggregation'!$A:$A,$B8,'EPA Export Aggregation'!$D:$D,$A$1)*IF($A8="CH4",About!$D$58,IF($A8="N2O",About!$D$59,1))</f>
        <v>5.0598965024656</v>
      </c>
      <c r="F8">
        <f>SUMIFS('EPA Export Aggregation'!I:I,'EPA Export Aggregation'!$A:$A,$B8,'EPA Export Aggregation'!$D:$D,$A$1)*IF($A8="CH4",About!$D$58,IF($A8="N2O",About!$D$59,1))</f>
        <v>5.3100935143813004</v>
      </c>
      <c r="G8">
        <f>SUMIFS('EPA Export Aggregation'!J:J,'EPA Export Aggregation'!$A:$A,$B8,'EPA Export Aggregation'!$D:$D,$A$1)*IF($A8="CH4",About!$D$58,IF($A8="N2O",About!$D$59,1))</f>
        <v>5.4508830568156004</v>
      </c>
      <c r="H8">
        <f>SUMIFS('EPA Export Aggregation'!K:K,'EPA Export Aggregation'!$A:$A,$B8,'EPA Export Aggregation'!$D:$D,$A$1)*IF($A8="CH4",About!$D$58,IF($A8="N2O",About!$D$59,1))</f>
        <v>5.9032396998932004</v>
      </c>
      <c r="I8">
        <f>SUMIFS('EPA Export Aggregation'!L:L,'EPA Export Aggregation'!$A:$A,$B8,'EPA Export Aggregation'!$D:$D,$A$1)*IF($A8="CH4",About!$D$58,IF($A8="N2O",About!$D$59,1))</f>
        <v>6.2602554288491001</v>
      </c>
      <c r="J8">
        <f>SUMIFS('EPA Export Aggregation'!M:M,'EPA Export Aggregation'!$A:$A,$B8,'EPA Export Aggregation'!$D:$D,$A$1)*IF($A8="CH4",About!$D$58,IF($A8="N2O",About!$D$59,1))</f>
        <v>6.2621647976592003</v>
      </c>
      <c r="K8">
        <f>SUMIFS('EPA Export Aggregation'!N:N,'EPA Export Aggregation'!$A:$A,$B8,'EPA Export Aggregation'!$D:$D,$A$1)*IF($A8="CH4",About!$D$58,IF($A8="N2O",About!$D$59,1))</f>
        <v>5.5861935257594002</v>
      </c>
      <c r="L8">
        <f>SUMIFS('EPA Export Aggregation'!O:O,'EPA Export Aggregation'!$A:$A,$B8,'EPA Export Aggregation'!$D:$D,$A$1)*IF($A8="CH4",About!$D$58,IF($A8="N2O",About!$D$59,1))</f>
        <v>5.3863753891453996</v>
      </c>
      <c r="M8">
        <f>SUMIFS('EPA Export Aggregation'!P:P,'EPA Export Aggregation'!$A:$A,$B8,'EPA Export Aggregation'!$D:$D,$A$1)*IF($A8="CH4",About!$D$58,IF($A8="N2O",About!$D$59,1))</f>
        <v>5.8033487140386999</v>
      </c>
      <c r="N8">
        <f>SUMIFS('EPA Export Aggregation'!Q:Q,'EPA Export Aggregation'!$A:$A,$B8,'EPA Export Aggregation'!$D:$D,$A$1)*IF($A8="CH4",About!$D$58,IF($A8="N2O",About!$D$59,1))</f>
        <v>5.8164671923322002</v>
      </c>
      <c r="O8">
        <f>SUMIFS('EPA Export Aggregation'!R:R,'EPA Export Aggregation'!$A:$A,$B8,'EPA Export Aggregation'!$D:$D,$A$1)*IF($A8="CH4",About!$D$58,IF($A8="N2O",About!$D$59,1))</f>
        <v>6.3533049586021999</v>
      </c>
      <c r="P8">
        <f>SUMIFS('EPA Export Aggregation'!S:S,'EPA Export Aggregation'!$A:$A,$B8,'EPA Export Aggregation'!$D:$D,$A$1)*IF($A8="CH4",About!$D$58,IF($A8="N2O",About!$D$59,1))</f>
        <v>6.5329020477153001</v>
      </c>
      <c r="Q8">
        <f>SUMIFS('EPA Export Aggregation'!T:T,'EPA Export Aggregation'!$A:$A,$B8,'EPA Export Aggregation'!$D:$D,$A$1)*IF($A8="CH4",About!$D$58,IF($A8="N2O",About!$D$59,1))</f>
        <v>5.9185402628970998</v>
      </c>
      <c r="R8">
        <f>SUMIFS('EPA Export Aggregation'!U:U,'EPA Export Aggregation'!$A:$A,$B8,'EPA Export Aggregation'!$D:$D,$A$1)*IF($A8="CH4",About!$D$58,IF($A8="N2O",About!$D$59,1))</f>
        <v>6.0277777808061002</v>
      </c>
      <c r="S8">
        <f>SUMIFS('EPA Export Aggregation'!V:V,'EPA Export Aggregation'!$A:$A,$B8,'EPA Export Aggregation'!$D:$D,$A$1)*IF($A8="CH4",About!$D$58,IF($A8="N2O",About!$D$59,1))</f>
        <v>6.6344396858546997</v>
      </c>
      <c r="T8">
        <f>SUMIFS('EPA Export Aggregation'!W:W,'EPA Export Aggregation'!$A:$A,$B8,'EPA Export Aggregation'!$D:$D,$A$1)*IF($A8="CH4",About!$D$58,IF($A8="N2O",About!$D$59,1))</f>
        <v>6.4663442731952001</v>
      </c>
      <c r="U8">
        <f>SUMIFS('EPA Export Aggregation'!X:X,'EPA Export Aggregation'!$A:$A,$B8,'EPA Export Aggregation'!$D:$D,$A$1)*IF($A8="CH4",About!$D$58,IF($A8="N2O",About!$D$59,1))</f>
        <v>7.0879428823895001</v>
      </c>
      <c r="V8">
        <f>SUMIFS('EPA Export Aggregation'!Y:Y,'EPA Export Aggregation'!$A:$A,$B8,'EPA Export Aggregation'!$D:$D,$A$1)*IF($A8="CH4",About!$D$58,IF($A8="N2O",About!$D$59,1))</f>
        <v>6.6833722589526001</v>
      </c>
      <c r="W8">
        <f>SUMIFS('EPA Export Aggregation'!Z:Z,'EPA Export Aggregation'!$A:$A,$B8,'EPA Export Aggregation'!$D:$D,$A$1)*IF($A8="CH4",About!$D$58,IF($A8="N2O",About!$D$59,1))</f>
        <v>6.0072886795824996</v>
      </c>
      <c r="X8">
        <f>SUMIFS('EPA Export Aggregation'!AA:AA,'EPA Export Aggregation'!$A:$A,$B8,'EPA Export Aggregation'!$D:$D,$A$1)*IF($A8="CH4",About!$D$58,IF($A8="N2O",About!$D$59,1))</f>
        <v>6.2245097775703</v>
      </c>
      <c r="Y8">
        <f>SUMIFS('EPA Export Aggregation'!AB:AB,'EPA Export Aggregation'!$A:$A,$B8,'EPA Export Aggregation'!$D:$D,$A$1)*IF($A8="CH4",About!$D$58,IF($A8="N2O",About!$D$59,1))</f>
        <v>5.4595094852047996</v>
      </c>
      <c r="Z8">
        <f>SUMIFS('EPA Export Aggregation'!AC:AC,'EPA Export Aggregation'!$A:$A,$B8,'EPA Export Aggregation'!$D:$D,$A$1)*IF($A8="CH4",About!$D$58,IF($A8="N2O",About!$D$59,1))</f>
        <v>6.9607636506365997</v>
      </c>
      <c r="AA8">
        <f>SUMIFS('EPA Export Aggregation'!AD:AD,'EPA Export Aggregation'!$A:$A,$B8,'EPA Export Aggregation'!$D:$D,$A$1)*IF($A8="CH4",About!$D$58,IF($A8="N2O",About!$D$59,1))</f>
        <v>7.0641125183698996</v>
      </c>
      <c r="AB8">
        <f>SUMIFS('EPA Export Aggregation'!AE:AE,'EPA Export Aggregation'!$A:$A,$B8,'EPA Export Aggregation'!$D:$D,$A$1)*IF($A8="CH4",About!$D$58,IF($A8="N2O",About!$D$59,1))</f>
        <v>6.4242809674145001</v>
      </c>
      <c r="AC8">
        <f>SUMIFS('EPA Export Aggregation'!AF:AF,'EPA Export Aggregation'!$A:$A,$B8,'EPA Export Aggregation'!$D:$D,$A$1)*IF($A8="CH4",About!$D$58,IF($A8="N2O",About!$D$59,1))</f>
        <v>6.3058246265357996</v>
      </c>
      <c r="AD8">
        <f>SUMIFS('EPA Export Aggregation'!AG:AG,'EPA Export Aggregation'!$A:$A,$B8,'EPA Export Aggregation'!$D:$D,$A$1)*IF($A8="CH4",About!$D$58,IF($A8="N2O",About!$D$59,1))</f>
        <v>6.5098026317317998</v>
      </c>
      <c r="AE8">
        <f>SUMIFS('EPA Export Aggregation'!AH:AH,'EPA Export Aggregation'!$A:$A,$B8,'EPA Export Aggregation'!$D:$D,$A$1)*IF($A8="CH4",About!$D$58,IF($A8="N2O",About!$D$59,1))</f>
        <v>7.0702211332878004</v>
      </c>
      <c r="AF8">
        <f>SUMIFS('EPA Export Aggregation'!AI:AI,'EPA Export Aggregation'!$A:$A,$B8,'EPA Export Aggregation'!$D:$D,$A$1)*IF($A8="CH4",About!$D$58,IF($A8="N2O",About!$D$59,1))</f>
        <v>7.2632847240169003</v>
      </c>
      <c r="AG8">
        <f>SUMIFS('EPA Export Aggregation'!AJ:AJ,'EPA Export Aggregation'!$A:$A,$B8,'EPA Export Aggregation'!$D:$D,$A$1)*IF($A8="CH4",About!$D$58,IF($A8="N2O",About!$D$59,1))</f>
        <v>6.5484993440452</v>
      </c>
      <c r="AH8">
        <f>SUMIFS('EPA Export Aggregation'!AK:AK,'EPA Export Aggregation'!$A:$A,$B8,'EPA Export Aggregation'!$D:$D,$A$1)*IF($A8="CH4",About!$D$58,IF($A8="N2O",About!$D$59,1))</f>
        <v>6.6224383228394004</v>
      </c>
    </row>
    <row r="9" spans="1:34" x14ac:dyDescent="0.25">
      <c r="A9" s="417" t="s">
        <v>2220</v>
      </c>
      <c r="B9" s="390" t="s">
        <v>4138</v>
      </c>
      <c r="C9">
        <f>SUMIFS('EPA Export Aggregation'!F:F,'EPA Export Aggregation'!$A:$A,$B9,'EPA Export Aggregation'!$D:$D,$A$1)*IF($A9="CH4",About!$D$58,IF($A9="N2O",About!$D$59,1))</f>
        <v>0.74778526820250002</v>
      </c>
      <c r="D9">
        <f>SUMIFS('EPA Export Aggregation'!G:G,'EPA Export Aggregation'!$A:$A,$B9,'EPA Export Aggregation'!$D:$D,$A$1)*IF($A9="CH4",About!$D$58,IF($A9="N2O",About!$D$59,1))</f>
        <v>0.73798100548349999</v>
      </c>
      <c r="E9">
        <f>SUMIFS('EPA Export Aggregation'!H:H,'EPA Export Aggregation'!$A:$A,$B9,'EPA Export Aggregation'!$D:$D,$A$1)*IF($A9="CH4",About!$D$58,IF($A9="N2O",About!$D$59,1))</f>
        <v>0.86667054426949997</v>
      </c>
      <c r="F9">
        <f>SUMIFS('EPA Export Aggregation'!I:I,'EPA Export Aggregation'!$A:$A,$B9,'EPA Export Aggregation'!$D:$D,$A$1)*IF($A9="CH4",About!$D$58,IF($A9="N2O",About!$D$59,1))</f>
        <v>0.81681182894439996</v>
      </c>
      <c r="G9">
        <f>SUMIFS('EPA Export Aggregation'!J:J,'EPA Export Aggregation'!$A:$A,$B9,'EPA Export Aggregation'!$D:$D,$A$1)*IF($A9="CH4",About!$D$58,IF($A9="N2O",About!$D$59,1))</f>
        <v>0.91434569585970005</v>
      </c>
      <c r="H9">
        <f>SUMIFS('EPA Export Aggregation'!K:K,'EPA Export Aggregation'!$A:$A,$B9,'EPA Export Aggregation'!$D:$D,$A$1)*IF($A9="CH4",About!$D$58,IF($A9="N2O",About!$D$59,1))</f>
        <v>0.89571389840180005</v>
      </c>
      <c r="I9">
        <f>SUMIFS('EPA Export Aggregation'!L:L,'EPA Export Aggregation'!$A:$A,$B9,'EPA Export Aggregation'!$D:$D,$A$1)*IF($A9="CH4",About!$D$58,IF($A9="N2O",About!$D$59,1))</f>
        <v>0.88416372539809995</v>
      </c>
      <c r="J9">
        <f>SUMIFS('EPA Export Aggregation'!M:M,'EPA Export Aggregation'!$A:$A,$B9,'EPA Export Aggregation'!$D:$D,$A$1)*IF($A9="CH4",About!$D$58,IF($A9="N2O",About!$D$59,1))</f>
        <v>0.81051122768380002</v>
      </c>
      <c r="K9">
        <f>SUMIFS('EPA Export Aggregation'!N:N,'EPA Export Aggregation'!$A:$A,$B9,'EPA Export Aggregation'!$D:$D,$A$1)*IF($A9="CH4",About!$D$58,IF($A9="N2O",About!$D$59,1))</f>
        <v>0.81926677108320001</v>
      </c>
      <c r="L9">
        <f>SUMIFS('EPA Export Aggregation'!O:O,'EPA Export Aggregation'!$A:$A,$B9,'EPA Export Aggregation'!$D:$D,$A$1)*IF($A9="CH4",About!$D$58,IF($A9="N2O",About!$D$59,1))</f>
        <v>0.92221580747849996</v>
      </c>
      <c r="M9">
        <f>SUMIFS('EPA Export Aggregation'!P:P,'EPA Export Aggregation'!$A:$A,$B9,'EPA Export Aggregation'!$D:$D,$A$1)*IF($A9="CH4",About!$D$58,IF($A9="N2O",About!$D$59,1))</f>
        <v>0.78233874052450003</v>
      </c>
      <c r="N9">
        <f>SUMIFS('EPA Export Aggregation'!Q:Q,'EPA Export Aggregation'!$A:$A,$B9,'EPA Export Aggregation'!$D:$D,$A$1)*IF($A9="CH4",About!$D$58,IF($A9="N2O",About!$D$59,1))</f>
        <v>0.83448988766120002</v>
      </c>
      <c r="O9">
        <f>SUMIFS('EPA Export Aggregation'!R:R,'EPA Export Aggregation'!$A:$A,$B9,'EPA Export Aggregation'!$D:$D,$A$1)*IF($A9="CH4",About!$D$58,IF($A9="N2O",About!$D$59,1))</f>
        <v>0.97310763905130004</v>
      </c>
      <c r="P9">
        <f>SUMIFS('EPA Export Aggregation'!S:S,'EPA Export Aggregation'!$A:$A,$B9,'EPA Export Aggregation'!$D:$D,$A$1)*IF($A9="CH4",About!$D$58,IF($A9="N2O",About!$D$59,1))</f>
        <v>0.78912055087330002</v>
      </c>
      <c r="Q9">
        <f>SUMIFS('EPA Export Aggregation'!T:T,'EPA Export Aggregation'!$A:$A,$B9,'EPA Export Aggregation'!$D:$D,$A$1)*IF($A9="CH4",About!$D$58,IF($A9="N2O",About!$D$59,1))</f>
        <v>0.93233787195210005</v>
      </c>
      <c r="R9">
        <f>SUMIFS('EPA Export Aggregation'!U:U,'EPA Export Aggregation'!$A:$A,$B9,'EPA Export Aggregation'!$D:$D,$A$1)*IF($A9="CH4",About!$D$58,IF($A9="N2O",About!$D$59,1))</f>
        <v>0.9435468480775</v>
      </c>
      <c r="S9">
        <f>SUMIFS('EPA Export Aggregation'!V:V,'EPA Export Aggregation'!$A:$A,$B9,'EPA Export Aggregation'!$D:$D,$A$1)*IF($A9="CH4",About!$D$58,IF($A9="N2O",About!$D$59,1))</f>
        <v>0.93132856635890005</v>
      </c>
      <c r="T9">
        <f>SUMIFS('EPA Export Aggregation'!W:W,'EPA Export Aggregation'!$A:$A,$B9,'EPA Export Aggregation'!$D:$D,$A$1)*IF($A9="CH4",About!$D$58,IF($A9="N2O",About!$D$59,1))</f>
        <v>0.87731776244360005</v>
      </c>
      <c r="U9">
        <f>SUMIFS('EPA Export Aggregation'!X:X,'EPA Export Aggregation'!$A:$A,$B9,'EPA Export Aggregation'!$D:$D,$A$1)*IF($A9="CH4",About!$D$58,IF($A9="N2O",About!$D$59,1))</f>
        <v>0.79918196674319997</v>
      </c>
      <c r="V9">
        <f>SUMIFS('EPA Export Aggregation'!Y:Y,'EPA Export Aggregation'!$A:$A,$B9,'EPA Export Aggregation'!$D:$D,$A$1)*IF($A9="CH4",About!$D$58,IF($A9="N2O",About!$D$59,1))</f>
        <v>0.79593227173600001</v>
      </c>
      <c r="W9">
        <f>SUMIFS('EPA Export Aggregation'!Z:Z,'EPA Export Aggregation'!$A:$A,$B9,'EPA Export Aggregation'!$D:$D,$A$1)*IF($A9="CH4",About!$D$58,IF($A9="N2O",About!$D$59,1))</f>
        <v>0.60031952001440003</v>
      </c>
      <c r="X9">
        <f>SUMIFS('EPA Export Aggregation'!AA:AA,'EPA Export Aggregation'!$A:$A,$B9,'EPA Export Aggregation'!$D:$D,$A$1)*IF($A9="CH4",About!$D$58,IF($A9="N2O",About!$D$59,1))</f>
        <v>0.564202160216</v>
      </c>
      <c r="Y9">
        <f>SUMIFS('EPA Export Aggregation'!AB:AB,'EPA Export Aggregation'!$A:$A,$B9,'EPA Export Aggregation'!$D:$D,$A$1)*IF($A9="CH4",About!$D$58,IF($A9="N2O",About!$D$59,1))</f>
        <v>0.52792618443219996</v>
      </c>
      <c r="Z9">
        <f>SUMIFS('EPA Export Aggregation'!AC:AC,'EPA Export Aggregation'!$A:$A,$B9,'EPA Export Aggregation'!$D:$D,$A$1)*IF($A9="CH4",About!$D$58,IF($A9="N2O",About!$D$59,1))</f>
        <v>0.67752832305970001</v>
      </c>
      <c r="AA9">
        <f>SUMIFS('EPA Export Aggregation'!AD:AD,'EPA Export Aggregation'!$A:$A,$B9,'EPA Export Aggregation'!$D:$D,$A$1)*IF($A9="CH4",About!$D$58,IF($A9="N2O",About!$D$59,1))</f>
        <v>0.74197835888719998</v>
      </c>
      <c r="AB9">
        <f>SUMIFS('EPA Export Aggregation'!AE:AE,'EPA Export Aggregation'!$A:$A,$B9,'EPA Export Aggregation'!$D:$D,$A$1)*IF($A9="CH4",About!$D$58,IF($A9="N2O",About!$D$59,1))</f>
        <v>0.64242746203510004</v>
      </c>
      <c r="AC9">
        <f>SUMIFS('EPA Export Aggregation'!AF:AF,'EPA Export Aggregation'!$A:$A,$B9,'EPA Export Aggregation'!$D:$D,$A$1)*IF($A9="CH4",About!$D$58,IF($A9="N2O",About!$D$59,1))</f>
        <v>0.62072628312339995</v>
      </c>
      <c r="AD9">
        <f>SUMIFS('EPA Export Aggregation'!AG:AG,'EPA Export Aggregation'!$A:$A,$B9,'EPA Export Aggregation'!$D:$D,$A$1)*IF($A9="CH4",About!$D$58,IF($A9="N2O",About!$D$59,1))</f>
        <v>0.62084861194969998</v>
      </c>
      <c r="AE9">
        <f>SUMIFS('EPA Export Aggregation'!AH:AH,'EPA Export Aggregation'!$A:$A,$B9,'EPA Export Aggregation'!$D:$D,$A$1)*IF($A9="CH4",About!$D$58,IF($A9="N2O",About!$D$59,1))</f>
        <v>0.66376504300649997</v>
      </c>
      <c r="AF9">
        <f>SUMIFS('EPA Export Aggregation'!AI:AI,'EPA Export Aggregation'!$A:$A,$B9,'EPA Export Aggregation'!$D:$D,$A$1)*IF($A9="CH4",About!$D$58,IF($A9="N2O",About!$D$59,1))</f>
        <v>0.7198476841607</v>
      </c>
      <c r="AG9">
        <f>SUMIFS('EPA Export Aggregation'!AJ:AJ,'EPA Export Aggregation'!$A:$A,$B9,'EPA Export Aggregation'!$D:$D,$A$1)*IF($A9="CH4",About!$D$58,IF($A9="N2O",About!$D$59,1))</f>
        <v>0.62723924661870001</v>
      </c>
      <c r="AH9">
        <f>SUMIFS('EPA Export Aggregation'!AK:AK,'EPA Export Aggregation'!$A:$A,$B9,'EPA Export Aggregation'!$D:$D,$A$1)*IF($A9="CH4",About!$D$58,IF($A9="N2O",About!$D$59,1))</f>
        <v>0.66218417159919996</v>
      </c>
    </row>
    <row r="10" spans="1:34" x14ac:dyDescent="0.25">
      <c r="A10" s="417" t="s">
        <v>2220</v>
      </c>
      <c r="B10" s="390" t="s">
        <v>4147</v>
      </c>
      <c r="C10">
        <f>SUMIFS('EPA Export Aggregation'!F:F,'EPA Export Aggregation'!$A:$A,$B10,'EPA Export Aggregation'!$D:$D,$A$1)*IF($A10="CH4",About!$D$58,IF($A10="N2O",About!$D$59,1))</f>
        <v>4.0865919581999999E-3</v>
      </c>
      <c r="D10">
        <f>SUMIFS('EPA Export Aggregation'!G:G,'EPA Export Aggregation'!$A:$A,$B10,'EPA Export Aggregation'!$D:$D,$A$1)*IF($A10="CH4",About!$D$58,IF($A10="N2O",About!$D$59,1))</f>
        <v>4.1161611463E-3</v>
      </c>
      <c r="E10">
        <f>SUMIFS('EPA Export Aggregation'!H:H,'EPA Export Aggregation'!$A:$A,$B10,'EPA Export Aggregation'!$D:$D,$A$1)*IF($A10="CH4",About!$D$58,IF($A10="N2O",About!$D$59,1))</f>
        <v>4.1089834013000003E-3</v>
      </c>
      <c r="F10">
        <f>SUMIFS('EPA Export Aggregation'!I:I,'EPA Export Aggregation'!$A:$A,$B10,'EPA Export Aggregation'!$D:$D,$A$1)*IF($A10="CH4",About!$D$58,IF($A10="N2O",About!$D$59,1))</f>
        <v>4.0652099069999996E-3</v>
      </c>
      <c r="G10">
        <f>SUMIFS('EPA Export Aggregation'!J:J,'EPA Export Aggregation'!$A:$A,$B10,'EPA Export Aggregation'!$D:$D,$A$1)*IF($A10="CH4",About!$D$58,IF($A10="N2O",About!$D$59,1))</f>
        <v>4.0442639416000004E-3</v>
      </c>
      <c r="H10">
        <f>SUMIFS('EPA Export Aggregation'!K:K,'EPA Export Aggregation'!$A:$A,$B10,'EPA Export Aggregation'!$D:$D,$A$1)*IF($A10="CH4",About!$D$58,IF($A10="N2O",About!$D$59,1))</f>
        <v>3.9639805985000002E-3</v>
      </c>
      <c r="I10">
        <f>SUMIFS('EPA Export Aggregation'!L:L,'EPA Export Aggregation'!$A:$A,$B10,'EPA Export Aggregation'!$D:$D,$A$1)*IF($A10="CH4",About!$D$58,IF($A10="N2O",About!$D$59,1))</f>
        <v>3.8836349270000002E-3</v>
      </c>
      <c r="J10">
        <f>SUMIFS('EPA Export Aggregation'!M:M,'EPA Export Aggregation'!$A:$A,$B10,'EPA Export Aggregation'!$D:$D,$A$1)*IF($A10="CH4",About!$D$58,IF($A10="N2O",About!$D$59,1))</f>
        <v>3.8434604936000002E-3</v>
      </c>
      <c r="K10">
        <f>SUMIFS('EPA Export Aggregation'!N:N,'EPA Export Aggregation'!$A:$A,$B10,'EPA Export Aggregation'!$D:$D,$A$1)*IF($A10="CH4",About!$D$58,IF($A10="N2O",About!$D$59,1))</f>
        <v>3.7935938424000001E-3</v>
      </c>
      <c r="L10">
        <f>SUMIFS('EPA Export Aggregation'!O:O,'EPA Export Aggregation'!$A:$A,$B10,'EPA Export Aggregation'!$D:$D,$A$1)*IF($A10="CH4",About!$D$58,IF($A10="N2O",About!$D$59,1))</f>
        <v>3.718135752E-3</v>
      </c>
      <c r="M10">
        <f>SUMIFS('EPA Export Aggregation'!P:P,'EPA Export Aggregation'!$A:$A,$B10,'EPA Export Aggregation'!$D:$D,$A$1)*IF($A10="CH4",About!$D$58,IF($A10="N2O",About!$D$59,1))</f>
        <v>3.6613084139E-3</v>
      </c>
      <c r="N10">
        <f>SUMIFS('EPA Export Aggregation'!Q:Q,'EPA Export Aggregation'!$A:$A,$B10,'EPA Export Aggregation'!$D:$D,$A$1)*IF($A10="CH4",About!$D$58,IF($A10="N2O",About!$D$59,1))</f>
        <v>3.7414277983000002E-3</v>
      </c>
      <c r="O10">
        <f>SUMIFS('EPA Export Aggregation'!R:R,'EPA Export Aggregation'!$A:$A,$B10,'EPA Export Aggregation'!$D:$D,$A$1)*IF($A10="CH4",About!$D$58,IF($A10="N2O",About!$D$59,1))</f>
        <v>3.5476762386E-3</v>
      </c>
      <c r="P10">
        <f>SUMIFS('EPA Export Aggregation'!S:S,'EPA Export Aggregation'!$A:$A,$B10,'EPA Export Aggregation'!$D:$D,$A$1)*IF($A10="CH4",About!$D$58,IF($A10="N2O",About!$D$59,1))</f>
        <v>3.6778913117999999E-3</v>
      </c>
      <c r="Q10">
        <f>SUMIFS('EPA Export Aggregation'!T:T,'EPA Export Aggregation'!$A:$A,$B10,'EPA Export Aggregation'!$D:$D,$A$1)*IF($A10="CH4",About!$D$58,IF($A10="N2O",About!$D$59,1))</f>
        <v>3.6360380045999999E-3</v>
      </c>
      <c r="R10">
        <f>SUMIFS('EPA Export Aggregation'!U:U,'EPA Export Aggregation'!$A:$A,$B10,'EPA Export Aggregation'!$D:$D,$A$1)*IF($A10="CH4",About!$D$58,IF($A10="N2O",About!$D$59,1))</f>
        <v>3.7240289166000002E-3</v>
      </c>
      <c r="S10">
        <f>SUMIFS('EPA Export Aggregation'!V:V,'EPA Export Aggregation'!$A:$A,$B10,'EPA Export Aggregation'!$D:$D,$A$1)*IF($A10="CH4",About!$D$58,IF($A10="N2O",About!$D$59,1))</f>
        <v>3.7121969563000002E-3</v>
      </c>
      <c r="T10">
        <f>SUMIFS('EPA Export Aggregation'!W:W,'EPA Export Aggregation'!$A:$A,$B10,'EPA Export Aggregation'!$D:$D,$A$1)*IF($A10="CH4",About!$D$58,IF($A10="N2O",About!$D$59,1))</f>
        <v>3.6036939038999998E-3</v>
      </c>
      <c r="U10">
        <f>SUMIFS('EPA Export Aggregation'!X:X,'EPA Export Aggregation'!$A:$A,$B10,'EPA Export Aggregation'!$D:$D,$A$1)*IF($A10="CH4",About!$D$58,IF($A10="N2O",About!$D$59,1))</f>
        <v>3.9863572048000001E-3</v>
      </c>
      <c r="V10">
        <f>SUMIFS('EPA Export Aggregation'!Y:Y,'EPA Export Aggregation'!$A:$A,$B10,'EPA Export Aggregation'!$D:$D,$A$1)*IF($A10="CH4",About!$D$58,IF($A10="N2O",About!$D$59,1))</f>
        <v>4.0577633908999997E-3</v>
      </c>
      <c r="W10">
        <f>SUMIFS('EPA Export Aggregation'!Z:Z,'EPA Export Aggregation'!$A:$A,$B10,'EPA Export Aggregation'!$D:$D,$A$1)*IF($A10="CH4",About!$D$58,IF($A10="N2O",About!$D$59,1))</f>
        <v>4.3045390616999997E-3</v>
      </c>
      <c r="X10">
        <f>SUMIFS('EPA Export Aggregation'!AA:AA,'EPA Export Aggregation'!$A:$A,$B10,'EPA Export Aggregation'!$D:$D,$A$1)*IF($A10="CH4",About!$D$58,IF($A10="N2O",About!$D$59,1))</f>
        <v>4.3645034982E-3</v>
      </c>
      <c r="Y10">
        <f>SUMIFS('EPA Export Aggregation'!AB:AB,'EPA Export Aggregation'!$A:$A,$B10,'EPA Export Aggregation'!$D:$D,$A$1)*IF($A10="CH4",About!$D$58,IF($A10="N2O",About!$D$59,1))</f>
        <v>4.5198090276E-3</v>
      </c>
      <c r="Z10">
        <f>SUMIFS('EPA Export Aggregation'!AC:AC,'EPA Export Aggregation'!$A:$A,$B10,'EPA Export Aggregation'!$D:$D,$A$1)*IF($A10="CH4",About!$D$58,IF($A10="N2O",About!$D$59,1))</f>
        <v>4.4534194502999997E-3</v>
      </c>
      <c r="AA10">
        <f>SUMIFS('EPA Export Aggregation'!AD:AD,'EPA Export Aggregation'!$A:$A,$B10,'EPA Export Aggregation'!$D:$D,$A$1)*IF($A10="CH4",About!$D$58,IF($A10="N2O",About!$D$59,1))</f>
        <v>4.5475716168000002E-3</v>
      </c>
      <c r="AB10">
        <f>SUMIFS('EPA Export Aggregation'!AE:AE,'EPA Export Aggregation'!$A:$A,$B10,'EPA Export Aggregation'!$D:$D,$A$1)*IF($A10="CH4",About!$D$58,IF($A10="N2O",About!$D$59,1))</f>
        <v>4.5293102948000003E-3</v>
      </c>
      <c r="AC10">
        <f>SUMIFS('EPA Export Aggregation'!AF:AF,'EPA Export Aggregation'!$A:$A,$B10,'EPA Export Aggregation'!$D:$D,$A$1)*IF($A10="CH4",About!$D$58,IF($A10="N2O",About!$D$59,1))</f>
        <v>6.5917235801E-3</v>
      </c>
      <c r="AD10">
        <f>SUMIFS('EPA Export Aggregation'!AG:AG,'EPA Export Aggregation'!$A:$A,$B10,'EPA Export Aggregation'!$D:$D,$A$1)*IF($A10="CH4",About!$D$58,IF($A10="N2O",About!$D$59,1))</f>
        <v>9.4717551514000003E-3</v>
      </c>
      <c r="AE10">
        <f>SUMIFS('EPA Export Aggregation'!AH:AH,'EPA Export Aggregation'!$A:$A,$B10,'EPA Export Aggregation'!$D:$D,$A$1)*IF($A10="CH4",About!$D$58,IF($A10="N2O",About!$D$59,1))</f>
        <v>1.0365026275600001E-2</v>
      </c>
      <c r="AF10">
        <f>SUMIFS('EPA Export Aggregation'!AI:AI,'EPA Export Aggregation'!$A:$A,$B10,'EPA Export Aggregation'!$D:$D,$A$1)*IF($A10="CH4",About!$D$58,IF($A10="N2O",About!$D$59,1))</f>
        <v>2.3172136645000001E-2</v>
      </c>
      <c r="AG10">
        <f>SUMIFS('EPA Export Aggregation'!AJ:AJ,'EPA Export Aggregation'!$A:$A,$B10,'EPA Export Aggregation'!$D:$D,$A$1)*IF($A10="CH4",About!$D$58,IF($A10="N2O",About!$D$59,1))</f>
        <v>3.78788134342E-2</v>
      </c>
      <c r="AH10">
        <f>SUMIFS('EPA Export Aggregation'!AK:AK,'EPA Export Aggregation'!$A:$A,$B10,'EPA Export Aggregation'!$D:$D,$A$1)*IF($A10="CH4",About!$D$58,IF($A10="N2O",About!$D$59,1))</f>
        <v>1.6645918848499999E-2</v>
      </c>
    </row>
    <row r="11" spans="1:34" x14ac:dyDescent="0.25">
      <c r="A11" s="417" t="s">
        <v>2220</v>
      </c>
      <c r="B11" s="390" t="s">
        <v>4142</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7" t="s">
        <v>2220</v>
      </c>
      <c r="B12" s="390" t="s">
        <v>4153</v>
      </c>
      <c r="C12">
        <f>SUMIFS('EPA Export Aggregation'!F:F,'EPA Export Aggregation'!$A:$A,$B12,'EPA Export Aggregation'!$D:$D,$A$1)*IF($A12="CH4",About!$D$58,IF($A12="N2O",About!$D$59,1))</f>
        <v>0.49488313587479998</v>
      </c>
      <c r="D12">
        <f>SUMIFS('EPA Export Aggregation'!G:G,'EPA Export Aggregation'!$A:$A,$B12,'EPA Export Aggregation'!$D:$D,$A$1)*IF($A12="CH4",About!$D$58,IF($A12="N2O",About!$D$59,1))</f>
        <v>0.3869274334692</v>
      </c>
      <c r="E12">
        <f>SUMIFS('EPA Export Aggregation'!H:H,'EPA Export Aggregation'!$A:$A,$B12,'EPA Export Aggregation'!$D:$D,$A$1)*IF($A12="CH4",About!$D$58,IF($A12="N2O",About!$D$59,1))</f>
        <v>0.39815558021859998</v>
      </c>
      <c r="F12">
        <f>SUMIFS('EPA Export Aggregation'!I:I,'EPA Export Aggregation'!$A:$A,$B12,'EPA Export Aggregation'!$D:$D,$A$1)*IF($A12="CH4",About!$D$58,IF($A12="N2O",About!$D$59,1))</f>
        <v>0.40973143073250001</v>
      </c>
      <c r="G12">
        <f>SUMIFS('EPA Export Aggregation'!J:J,'EPA Export Aggregation'!$A:$A,$B12,'EPA Export Aggregation'!$D:$D,$A$1)*IF($A12="CH4",About!$D$58,IF($A12="N2O",About!$D$59,1))</f>
        <v>0.43602741974749998</v>
      </c>
      <c r="H12">
        <f>SUMIFS('EPA Export Aggregation'!K:K,'EPA Export Aggregation'!$A:$A,$B12,'EPA Export Aggregation'!$D:$D,$A$1)*IF($A12="CH4",About!$D$58,IF($A12="N2O",About!$D$59,1))</f>
        <v>0.47007279442970001</v>
      </c>
      <c r="I12">
        <f>SUMIFS('EPA Export Aggregation'!L:L,'EPA Export Aggregation'!$A:$A,$B12,'EPA Export Aggregation'!$D:$D,$A$1)*IF($A12="CH4",About!$D$58,IF($A12="N2O",About!$D$59,1))</f>
        <v>0.4948561016595</v>
      </c>
      <c r="J12">
        <f>SUMIFS('EPA Export Aggregation'!M:M,'EPA Export Aggregation'!$A:$A,$B12,'EPA Export Aggregation'!$D:$D,$A$1)*IF($A12="CH4",About!$D$58,IF($A12="N2O",About!$D$59,1))</f>
        <v>0.51040229461109998</v>
      </c>
      <c r="K12">
        <f>SUMIFS('EPA Export Aggregation'!N:N,'EPA Export Aggregation'!$A:$A,$B12,'EPA Export Aggregation'!$D:$D,$A$1)*IF($A12="CH4",About!$D$58,IF($A12="N2O",About!$D$59,1))</f>
        <v>0.51317467671439998</v>
      </c>
      <c r="L12">
        <f>SUMIFS('EPA Export Aggregation'!O:O,'EPA Export Aggregation'!$A:$A,$B12,'EPA Export Aggregation'!$D:$D,$A$1)*IF($A12="CH4",About!$D$58,IF($A12="N2O",About!$D$59,1))</f>
        <v>0.49043794716389999</v>
      </c>
      <c r="M12">
        <f>SUMIFS('EPA Export Aggregation'!P:P,'EPA Export Aggregation'!$A:$A,$B12,'EPA Export Aggregation'!$D:$D,$A$1)*IF($A12="CH4",About!$D$58,IF($A12="N2O",About!$D$59,1))</f>
        <v>0.48802608678289999</v>
      </c>
      <c r="N12">
        <f>SUMIFS('EPA Export Aggregation'!Q:Q,'EPA Export Aggregation'!$A:$A,$B12,'EPA Export Aggregation'!$D:$D,$A$1)*IF($A12="CH4",About!$D$58,IF($A12="N2O",About!$D$59,1))</f>
        <v>0.49099774782830002</v>
      </c>
      <c r="O12">
        <f>SUMIFS('EPA Export Aggregation'!R:R,'EPA Export Aggregation'!$A:$A,$B12,'EPA Export Aggregation'!$D:$D,$A$1)*IF($A12="CH4",About!$D$58,IF($A12="N2O",About!$D$59,1))</f>
        <v>0.49298993853849998</v>
      </c>
      <c r="P12">
        <f>SUMIFS('EPA Export Aggregation'!S:S,'EPA Export Aggregation'!$A:$A,$B12,'EPA Export Aggregation'!$D:$D,$A$1)*IF($A12="CH4",About!$D$58,IF($A12="N2O",About!$D$59,1))</f>
        <v>0.53405616933129996</v>
      </c>
      <c r="Q12">
        <f>SUMIFS('EPA Export Aggregation'!T:T,'EPA Export Aggregation'!$A:$A,$B12,'EPA Export Aggregation'!$D:$D,$A$1)*IF($A12="CH4",About!$D$58,IF($A12="N2O",About!$D$59,1))</f>
        <v>0.59425411149130003</v>
      </c>
      <c r="R12">
        <f>SUMIFS('EPA Export Aggregation'!U:U,'EPA Export Aggregation'!$A:$A,$B12,'EPA Export Aggregation'!$D:$D,$A$1)*IF($A12="CH4",About!$D$58,IF($A12="N2O",About!$D$59,1))</f>
        <v>0.56945635843249998</v>
      </c>
      <c r="S12">
        <f>SUMIFS('EPA Export Aggregation'!V:V,'EPA Export Aggregation'!$A:$A,$B12,'EPA Export Aggregation'!$D:$D,$A$1)*IF($A12="CH4",About!$D$58,IF($A12="N2O",About!$D$59,1))</f>
        <v>0.61826375081090001</v>
      </c>
      <c r="T12">
        <f>SUMIFS('EPA Export Aggregation'!W:W,'EPA Export Aggregation'!$A:$A,$B12,'EPA Export Aggregation'!$D:$D,$A$1)*IF($A12="CH4",About!$D$58,IF($A12="N2O",About!$D$59,1))</f>
        <v>0.61260580350409999</v>
      </c>
      <c r="U12">
        <f>SUMIFS('EPA Export Aggregation'!X:X,'EPA Export Aggregation'!$A:$A,$B12,'EPA Export Aggregation'!$D:$D,$A$1)*IF($A12="CH4",About!$D$58,IF($A12="N2O",About!$D$59,1))</f>
        <v>0.59783692203560002</v>
      </c>
      <c r="V12">
        <f>SUMIFS('EPA Export Aggregation'!Y:Y,'EPA Export Aggregation'!$A:$A,$B12,'EPA Export Aggregation'!$D:$D,$A$1)*IF($A12="CH4",About!$D$58,IF($A12="N2O",About!$D$59,1))</f>
        <v>0.53094971226679999</v>
      </c>
      <c r="W12">
        <f>SUMIFS('EPA Export Aggregation'!Z:Z,'EPA Export Aggregation'!$A:$A,$B12,'EPA Export Aggregation'!$D:$D,$A$1)*IF($A12="CH4",About!$D$58,IF($A12="N2O",About!$D$59,1))</f>
        <v>3.1609661607499999E-2</v>
      </c>
      <c r="X12">
        <f>SUMIFS('EPA Export Aggregation'!AA:AA,'EPA Export Aggregation'!$A:$A,$B12,'EPA Export Aggregation'!$D:$D,$A$1)*IF($A12="CH4",About!$D$58,IF($A12="N2O",About!$D$59,1))</f>
        <v>3.2047778493900003E-2</v>
      </c>
      <c r="Y12">
        <f>SUMIFS('EPA Export Aggregation'!AB:AB,'EPA Export Aggregation'!$A:$A,$B12,'EPA Export Aggregation'!$D:$D,$A$1)*IF($A12="CH4",About!$D$58,IF($A12="N2O",About!$D$59,1))</f>
        <v>2.6158577983599999E-2</v>
      </c>
      <c r="Z12">
        <f>SUMIFS('EPA Export Aggregation'!AC:AC,'EPA Export Aggregation'!$A:$A,$B12,'EPA Export Aggregation'!$D:$D,$A$1)*IF($A12="CH4",About!$D$58,IF($A12="N2O",About!$D$59,1))</f>
        <v>3.2145545063100002E-2</v>
      </c>
      <c r="AA12">
        <f>SUMIFS('EPA Export Aggregation'!AD:AD,'EPA Export Aggregation'!$A:$A,$B12,'EPA Export Aggregation'!$D:$D,$A$1)*IF($A12="CH4",About!$D$58,IF($A12="N2O",About!$D$59,1))</f>
        <v>3.4249576058800003E-2</v>
      </c>
      <c r="AB12">
        <f>SUMIFS('EPA Export Aggregation'!AE:AE,'EPA Export Aggregation'!$A:$A,$B12,'EPA Export Aggregation'!$D:$D,$A$1)*IF($A12="CH4",About!$D$58,IF($A12="N2O",About!$D$59,1))</f>
        <v>4.3441212230999997E-3</v>
      </c>
      <c r="AC12">
        <f>SUMIFS('EPA Export Aggregation'!AF:AF,'EPA Export Aggregation'!$A:$A,$B12,'EPA Export Aggregation'!$D:$D,$A$1)*IF($A12="CH4",About!$D$58,IF($A12="N2O",About!$D$59,1))</f>
        <v>4.4452441387400003E-2</v>
      </c>
      <c r="AD12">
        <f>SUMIFS('EPA Export Aggregation'!AG:AG,'EPA Export Aggregation'!$A:$A,$B12,'EPA Export Aggregation'!$D:$D,$A$1)*IF($A12="CH4",About!$D$58,IF($A12="N2O",About!$D$59,1))</f>
        <v>3.7527439640300003E-2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7" t="s">
        <v>2220</v>
      </c>
      <c r="B13" s="390" t="s">
        <v>4157</v>
      </c>
      <c r="C13">
        <f>SUMIFS('EPA Export Aggregation'!F:F,'EPA Export Aggregation'!$A:$A,$B13,'EPA Export Aggregation'!$D:$D,$A$1)*IF($A13="CH4",About!$D$58,IF($A13="N2O",About!$D$59,1))</f>
        <v>0.107947122852</v>
      </c>
      <c r="D13">
        <f>SUMIFS('EPA Export Aggregation'!G:G,'EPA Export Aggregation'!$A:$A,$B13,'EPA Export Aggregation'!$D:$D,$A$1)*IF($A13="CH4",About!$D$58,IF($A13="N2O",About!$D$59,1))</f>
        <v>9.6995334346700005E-2</v>
      </c>
      <c r="E13">
        <f>SUMIFS('EPA Export Aggregation'!H:H,'EPA Export Aggregation'!$A:$A,$B13,'EPA Export Aggregation'!$D:$D,$A$1)*IF($A13="CH4",About!$D$58,IF($A13="N2O",About!$D$59,1))</f>
        <v>9.5877826289599996E-2</v>
      </c>
      <c r="F13">
        <f>SUMIFS('EPA Export Aggregation'!I:I,'EPA Export Aggregation'!$A:$A,$B13,'EPA Export Aggregation'!$D:$D,$A$1)*IF($A13="CH4",About!$D$58,IF($A13="N2O",About!$D$59,1))</f>
        <v>8.9255333597700007E-2</v>
      </c>
      <c r="G13">
        <f>SUMIFS('EPA Export Aggregation'!J:J,'EPA Export Aggregation'!$A:$A,$B13,'EPA Export Aggregation'!$D:$D,$A$1)*IF($A13="CH4",About!$D$58,IF($A13="N2O",About!$D$59,1))</f>
        <v>9.40786042686E-2</v>
      </c>
      <c r="H13">
        <f>SUMIFS('EPA Export Aggregation'!K:K,'EPA Export Aggregation'!$A:$A,$B13,'EPA Export Aggregation'!$D:$D,$A$1)*IF($A13="CH4",About!$D$58,IF($A13="N2O",About!$D$59,1))</f>
        <v>0.12668797105890001</v>
      </c>
      <c r="I13">
        <f>SUMIFS('EPA Export Aggregation'!L:L,'EPA Export Aggregation'!$A:$A,$B13,'EPA Export Aggregation'!$D:$D,$A$1)*IF($A13="CH4",About!$D$58,IF($A13="N2O",About!$D$59,1))</f>
        <v>0.1371129294283</v>
      </c>
      <c r="J13">
        <f>SUMIFS('EPA Export Aggregation'!M:M,'EPA Export Aggregation'!$A:$A,$B13,'EPA Export Aggregation'!$D:$D,$A$1)*IF($A13="CH4",About!$D$58,IF($A13="N2O",About!$D$59,1))</f>
        <v>0.132387985924</v>
      </c>
      <c r="K13">
        <f>SUMIFS('EPA Export Aggregation'!N:N,'EPA Export Aggregation'!$A:$A,$B13,'EPA Export Aggregation'!$D:$D,$A$1)*IF($A13="CH4",About!$D$58,IF($A13="N2O",About!$D$59,1))</f>
        <v>0.1349265139394</v>
      </c>
      <c r="L13">
        <f>SUMIFS('EPA Export Aggregation'!O:O,'EPA Export Aggregation'!$A:$A,$B13,'EPA Export Aggregation'!$D:$D,$A$1)*IF($A13="CH4",About!$D$58,IF($A13="N2O",About!$D$59,1))</f>
        <v>0.14860546111520001</v>
      </c>
      <c r="M13">
        <f>SUMIFS('EPA Export Aggregation'!P:P,'EPA Export Aggregation'!$A:$A,$B13,'EPA Export Aggregation'!$D:$D,$A$1)*IF($A13="CH4",About!$D$58,IF($A13="N2O",About!$D$59,1))</f>
        <v>9.9282525621600004E-2</v>
      </c>
      <c r="N13">
        <f>SUMIFS('EPA Export Aggregation'!Q:Q,'EPA Export Aggregation'!$A:$A,$B13,'EPA Export Aggregation'!$D:$D,$A$1)*IF($A13="CH4",About!$D$58,IF($A13="N2O",About!$D$59,1))</f>
        <v>0.1030257061085</v>
      </c>
      <c r="O13">
        <f>SUMIFS('EPA Export Aggregation'!R:R,'EPA Export Aggregation'!$A:$A,$B13,'EPA Export Aggregation'!$D:$D,$A$1)*IF($A13="CH4",About!$D$58,IF($A13="N2O",About!$D$59,1))</f>
        <v>0.108000048386</v>
      </c>
      <c r="P13">
        <f>SUMIFS('EPA Export Aggregation'!S:S,'EPA Export Aggregation'!$A:$A,$B13,'EPA Export Aggregation'!$D:$D,$A$1)*IF($A13="CH4",About!$D$58,IF($A13="N2O",About!$D$59,1))</f>
        <v>8.3578803459600004E-2</v>
      </c>
      <c r="Q13">
        <f>SUMIFS('EPA Export Aggregation'!T:T,'EPA Export Aggregation'!$A:$A,$B13,'EPA Export Aggregation'!$D:$D,$A$1)*IF($A13="CH4",About!$D$58,IF($A13="N2O",About!$D$59,1))</f>
        <v>0.1146155505109</v>
      </c>
      <c r="R13">
        <f>SUMIFS('EPA Export Aggregation'!U:U,'EPA Export Aggregation'!$A:$A,$B13,'EPA Export Aggregation'!$D:$D,$A$1)*IF($A13="CH4",About!$D$58,IF($A13="N2O",About!$D$59,1))</f>
        <v>0.12740858609770001</v>
      </c>
      <c r="S13">
        <f>SUMIFS('EPA Export Aggregation'!V:V,'EPA Export Aggregation'!$A:$A,$B13,'EPA Export Aggregation'!$D:$D,$A$1)*IF($A13="CH4",About!$D$58,IF($A13="N2O",About!$D$59,1))</f>
        <v>0.1460755214608</v>
      </c>
      <c r="T13">
        <f>SUMIFS('EPA Export Aggregation'!W:W,'EPA Export Aggregation'!$A:$A,$B13,'EPA Export Aggregation'!$D:$D,$A$1)*IF($A13="CH4",About!$D$58,IF($A13="N2O",About!$D$59,1))</f>
        <v>0.1341287506055</v>
      </c>
      <c r="U13">
        <f>SUMIFS('EPA Export Aggregation'!X:X,'EPA Export Aggregation'!$A:$A,$B13,'EPA Export Aggregation'!$D:$D,$A$1)*IF($A13="CH4",About!$D$58,IF($A13="N2O",About!$D$59,1))</f>
        <v>0.1140705950266</v>
      </c>
      <c r="V13">
        <f>SUMIFS('EPA Export Aggregation'!Y:Y,'EPA Export Aggregation'!$A:$A,$B13,'EPA Export Aggregation'!$D:$D,$A$1)*IF($A13="CH4",About!$D$58,IF($A13="N2O",About!$D$59,1))</f>
        <v>0.1469741496284</v>
      </c>
      <c r="W13">
        <f>SUMIFS('EPA Export Aggregation'!Z:Z,'EPA Export Aggregation'!$A:$A,$B13,'EPA Export Aggregation'!$D:$D,$A$1)*IF($A13="CH4",About!$D$58,IF($A13="N2O",About!$D$59,1))</f>
        <v>0.1798626420552</v>
      </c>
      <c r="X13">
        <f>SUMIFS('EPA Export Aggregation'!AA:AA,'EPA Export Aggregation'!$A:$A,$B13,'EPA Export Aggregation'!$D:$D,$A$1)*IF($A13="CH4",About!$D$58,IF($A13="N2O",About!$D$59,1))</f>
        <v>0.16465442504460001</v>
      </c>
      <c r="Y13">
        <f>SUMIFS('EPA Export Aggregation'!AB:AB,'EPA Export Aggregation'!$A:$A,$B13,'EPA Export Aggregation'!$D:$D,$A$1)*IF($A13="CH4",About!$D$58,IF($A13="N2O",About!$D$59,1))</f>
        <v>0.15119264012979999</v>
      </c>
      <c r="Z13">
        <f>SUMIFS('EPA Export Aggregation'!AC:AC,'EPA Export Aggregation'!$A:$A,$B13,'EPA Export Aggregation'!$D:$D,$A$1)*IF($A13="CH4",About!$D$58,IF($A13="N2O",About!$D$59,1))</f>
        <v>0.18436742792499999</v>
      </c>
      <c r="AA13">
        <f>SUMIFS('EPA Export Aggregation'!AD:AD,'EPA Export Aggregation'!$A:$A,$B13,'EPA Export Aggregation'!$D:$D,$A$1)*IF($A13="CH4",About!$D$58,IF($A13="N2O",About!$D$59,1))</f>
        <v>0.2128527645105</v>
      </c>
      <c r="AB13">
        <f>SUMIFS('EPA Export Aggregation'!AE:AE,'EPA Export Aggregation'!$A:$A,$B13,'EPA Export Aggregation'!$D:$D,$A$1)*IF($A13="CH4",About!$D$58,IF($A13="N2O",About!$D$59,1))</f>
        <v>0.2051689735884</v>
      </c>
      <c r="AC13">
        <f>SUMIFS('EPA Export Aggregation'!AF:AF,'EPA Export Aggregation'!$A:$A,$B13,'EPA Export Aggregation'!$D:$D,$A$1)*IF($A13="CH4",About!$D$58,IF($A13="N2O",About!$D$59,1))</f>
        <v>0.1827859388602</v>
      </c>
      <c r="AD13">
        <f>SUMIFS('EPA Export Aggregation'!AG:AG,'EPA Export Aggregation'!$A:$A,$B13,'EPA Export Aggregation'!$D:$D,$A$1)*IF($A13="CH4",About!$D$58,IF($A13="N2O",About!$D$59,1))</f>
        <v>0.1671471453085</v>
      </c>
      <c r="AE13">
        <f>SUMIFS('EPA Export Aggregation'!AH:AH,'EPA Export Aggregation'!$A:$A,$B13,'EPA Export Aggregation'!$D:$D,$A$1)*IF($A13="CH4",About!$D$58,IF($A13="N2O",About!$D$59,1))</f>
        <v>0.1247929656807</v>
      </c>
      <c r="AF13">
        <f>SUMIFS('EPA Export Aggregation'!AI:AI,'EPA Export Aggregation'!$A:$A,$B13,'EPA Export Aggregation'!$D:$D,$A$1)*IF($A13="CH4",About!$D$58,IF($A13="N2O",About!$D$59,1))</f>
        <v>0.14311201579259999</v>
      </c>
      <c r="AG13">
        <f>SUMIFS('EPA Export Aggregation'!AJ:AJ,'EPA Export Aggregation'!$A:$A,$B13,'EPA Export Aggregation'!$D:$D,$A$1)*IF($A13="CH4",About!$D$58,IF($A13="N2O",About!$D$59,1))</f>
        <v>0.1430252452354</v>
      </c>
      <c r="AH13">
        <f>SUMIFS('EPA Export Aggregation'!AK:AK,'EPA Export Aggregation'!$A:$A,$B13,'EPA Export Aggregation'!$D:$D,$A$1)*IF($A13="CH4",About!$D$58,IF($A13="N2O",About!$D$59,1))</f>
        <v>0.1352533725258</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3.13664968404E-2</v>
      </c>
      <c r="X14">
        <f>SUMIFS('EPA Export Aggregation'!AA:AA,'EPA Export Aggregation'!$A:$A,$B14,'EPA Export Aggregation'!$D:$D,$A$1)*IF($A14="CH4",About!$D$58,IF($A14="N2O",About!$D$59,1))</f>
        <v>2.98712954085E-2</v>
      </c>
      <c r="Y14">
        <f>SUMIFS('EPA Export Aggregation'!AB:AB,'EPA Export Aggregation'!$A:$A,$B14,'EPA Export Aggregation'!$D:$D,$A$1)*IF($A14="CH4",About!$D$58,IF($A14="N2O",About!$D$59,1))</f>
        <v>4.0322340367300001E-2</v>
      </c>
      <c r="Z14">
        <f>SUMIFS('EPA Export Aggregation'!AC:AC,'EPA Export Aggregation'!$A:$A,$B14,'EPA Export Aggregation'!$D:$D,$A$1)*IF($A14="CH4",About!$D$58,IF($A14="N2O",About!$D$59,1))</f>
        <v>2.6601769322899999E-2</v>
      </c>
      <c r="AA14">
        <f>SUMIFS('EPA Export Aggregation'!AD:AD,'EPA Export Aggregation'!$A:$A,$B14,'EPA Export Aggregation'!$D:$D,$A$1)*IF($A14="CH4",About!$D$58,IF($A14="N2O",About!$D$59,1))</f>
        <v>2.7996165367499999E-2</v>
      </c>
      <c r="AB14">
        <f>SUMIFS('EPA Export Aggregation'!AE:AE,'EPA Export Aggregation'!$A:$A,$B14,'EPA Export Aggregation'!$D:$D,$A$1)*IF($A14="CH4",About!$D$58,IF($A14="N2O",About!$D$59,1))</f>
        <v>2.9505878661000001E-2</v>
      </c>
      <c r="AC14">
        <f>SUMIFS('EPA Export Aggregation'!AF:AF,'EPA Export Aggregation'!$A:$A,$B14,'EPA Export Aggregation'!$D:$D,$A$1)*IF($A14="CH4",About!$D$58,IF($A14="N2O",About!$D$59,1))</f>
        <v>2.8826333593099999E-2</v>
      </c>
      <c r="AD14">
        <f>SUMIFS('EPA Export Aggregation'!AG:AG,'EPA Export Aggregation'!$A:$A,$B14,'EPA Export Aggregation'!$D:$D,$A$1)*IF($A14="CH4",About!$D$58,IF($A14="N2O",About!$D$59,1))</f>
        <v>2.7667596600899999E-2</v>
      </c>
      <c r="AE14">
        <f>SUMIFS('EPA Export Aggregation'!AH:AH,'EPA Export Aggregation'!$A:$A,$B14,'EPA Export Aggregation'!$D:$D,$A$1)*IF($A14="CH4",About!$D$58,IF($A14="N2O",About!$D$59,1))</f>
        <v>2.88965575265E-2</v>
      </c>
      <c r="AF14">
        <f>SUMIFS('EPA Export Aggregation'!AI:AI,'EPA Export Aggregation'!$A:$A,$B14,'EPA Export Aggregation'!$D:$D,$A$1)*IF($A14="CH4",About!$D$58,IF($A14="N2O",About!$D$59,1))</f>
        <v>3.0436249723900001E-2</v>
      </c>
      <c r="AG14">
        <f>SUMIFS('EPA Export Aggregation'!AJ:AJ,'EPA Export Aggregation'!$A:$A,$B14,'EPA Export Aggregation'!$D:$D,$A$1)*IF($A14="CH4",About!$D$58,IF($A14="N2O",About!$D$59,1))</f>
        <v>3.0541179103800001E-2</v>
      </c>
      <c r="AH14">
        <f>SUMIFS('EPA Export Aggregation'!AK:AK,'EPA Export Aggregation'!$A:$A,$B14,'EPA Export Aggregation'!$D:$D,$A$1)*IF($A14="CH4",About!$D$58,IF($A14="N2O",About!$D$59,1))</f>
        <v>2.8860781718500001E-2</v>
      </c>
    </row>
    <row r="15" spans="1:34" x14ac:dyDescent="0.25">
      <c r="A15" s="417" t="s">
        <v>2220</v>
      </c>
      <c r="B15" s="390" t="s">
        <v>4169</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25">
      <c r="A16" s="417" t="s">
        <v>2220</v>
      </c>
      <c r="B16" s="390" t="s">
        <v>4161</v>
      </c>
      <c r="C16">
        <f>SUMIFS('EPA Export Aggregation'!F:F,'EPA Export Aggregation'!$A:$A,$B16,'EPA Export Aggregation'!$D:$D,$A$1)*IF($A16="CH4",About!$D$58,IF($A16="N2O",About!$D$59,1))</f>
        <v>2.5489699169299999E-2</v>
      </c>
      <c r="D16">
        <f>SUMIFS('EPA Export Aggregation'!G:G,'EPA Export Aggregation'!$A:$A,$B16,'EPA Export Aggregation'!$D:$D,$A$1)*IF($A16="CH4",About!$D$58,IF($A16="N2O",About!$D$59,1))</f>
        <v>2.5402401629399999E-2</v>
      </c>
      <c r="E16">
        <f>SUMIFS('EPA Export Aggregation'!H:H,'EPA Export Aggregation'!$A:$A,$B16,'EPA Export Aggregation'!$D:$D,$A$1)*IF($A16="CH4",About!$D$58,IF($A16="N2O",About!$D$59,1))</f>
        <v>2.5250525439299999E-2</v>
      </c>
      <c r="F16">
        <f>SUMIFS('EPA Export Aggregation'!I:I,'EPA Export Aggregation'!$A:$A,$B16,'EPA Export Aggregation'!$D:$D,$A$1)*IF($A16="CH4",About!$D$58,IF($A16="N2O",About!$D$59,1))</f>
        <v>2.53790767291E-2</v>
      </c>
      <c r="G16">
        <f>SUMIFS('EPA Export Aggregation'!J:J,'EPA Export Aggregation'!$A:$A,$B16,'EPA Export Aggregation'!$D:$D,$A$1)*IF($A16="CH4",About!$D$58,IF($A16="N2O",About!$D$59,1))</f>
        <v>2.5483448535200001E-2</v>
      </c>
      <c r="H16">
        <f>SUMIFS('EPA Export Aggregation'!K:K,'EPA Export Aggregation'!$A:$A,$B16,'EPA Export Aggregation'!$D:$D,$A$1)*IF($A16="CH4",About!$D$58,IF($A16="N2O",About!$D$59,1))</f>
        <v>2.5471779524199999E-2</v>
      </c>
      <c r="I16">
        <f>SUMIFS('EPA Export Aggregation'!L:L,'EPA Export Aggregation'!$A:$A,$B16,'EPA Export Aggregation'!$D:$D,$A$1)*IF($A16="CH4",About!$D$58,IF($A16="N2O",About!$D$59,1))</f>
        <v>2.5608346648600001E-2</v>
      </c>
      <c r="J16">
        <f>SUMIFS('EPA Export Aggregation'!M:M,'EPA Export Aggregation'!$A:$A,$B16,'EPA Export Aggregation'!$D:$D,$A$1)*IF($A16="CH4",About!$D$58,IF($A16="N2O",About!$D$59,1))</f>
        <v>2.55457379456E-2</v>
      </c>
      <c r="K16">
        <f>SUMIFS('EPA Export Aggregation'!N:N,'EPA Export Aggregation'!$A:$A,$B16,'EPA Export Aggregation'!$D:$D,$A$1)*IF($A16="CH4",About!$D$58,IF($A16="N2O",About!$D$59,1))</f>
        <v>2.5465200334600001E-2</v>
      </c>
      <c r="L16">
        <f>SUMIFS('EPA Export Aggregation'!O:O,'EPA Export Aggregation'!$A:$A,$B16,'EPA Export Aggregation'!$D:$D,$A$1)*IF($A16="CH4",About!$D$58,IF($A16="N2O",About!$D$59,1))</f>
        <v>2.5453876211399998E-2</v>
      </c>
      <c r="M16">
        <f>SUMIFS('EPA Export Aggregation'!P:P,'EPA Export Aggregation'!$A:$A,$B16,'EPA Export Aggregation'!$D:$D,$A$1)*IF($A16="CH4",About!$D$58,IF($A16="N2O",About!$D$59,1))</f>
        <v>2.54623293472E-2</v>
      </c>
      <c r="N16">
        <f>SUMIFS('EPA Export Aggregation'!Q:Q,'EPA Export Aggregation'!$A:$A,$B16,'EPA Export Aggregation'!$D:$D,$A$1)*IF($A16="CH4",About!$D$58,IF($A16="N2O",About!$D$59,1))</f>
        <v>1.5395980900900001E-2</v>
      </c>
      <c r="O16">
        <f>SUMIFS('EPA Export Aggregation'!R:R,'EPA Export Aggregation'!$A:$A,$B16,'EPA Export Aggregation'!$D:$D,$A$1)*IF($A16="CH4",About!$D$58,IF($A16="N2O",About!$D$59,1))</f>
        <v>1.80097739864E-2</v>
      </c>
      <c r="P16">
        <f>SUMIFS('EPA Export Aggregation'!S:S,'EPA Export Aggregation'!$A:$A,$B16,'EPA Export Aggregation'!$D:$D,$A$1)*IF($A16="CH4",About!$D$58,IF($A16="N2O",About!$D$59,1))</f>
        <v>2.34321842619E-2</v>
      </c>
      <c r="Q16">
        <f>SUMIFS('EPA Export Aggregation'!T:T,'EPA Export Aggregation'!$A:$A,$B16,'EPA Export Aggregation'!$D:$D,$A$1)*IF($A16="CH4",About!$D$58,IF($A16="N2O",About!$D$59,1))</f>
        <v>2.1571450616E-2</v>
      </c>
      <c r="R16">
        <f>SUMIFS('EPA Export Aggregation'!U:U,'EPA Export Aggregation'!$A:$A,$B16,'EPA Export Aggregation'!$D:$D,$A$1)*IF($A16="CH4",About!$D$58,IF($A16="N2O",About!$D$59,1))</f>
        <v>2.3482747746099999E-2</v>
      </c>
      <c r="S16">
        <f>SUMIFS('EPA Export Aggregation'!V:V,'EPA Export Aggregation'!$A:$A,$B16,'EPA Export Aggregation'!$D:$D,$A$1)*IF($A16="CH4",About!$D$58,IF($A16="N2O",About!$D$59,1))</f>
        <v>3.00029597545E-2</v>
      </c>
      <c r="T16">
        <f>SUMIFS('EPA Export Aggregation'!W:W,'EPA Export Aggregation'!$A:$A,$B16,'EPA Export Aggregation'!$D:$D,$A$1)*IF($A16="CH4",About!$D$58,IF($A16="N2O",About!$D$59,1))</f>
        <v>3.2766185955900001E-2</v>
      </c>
      <c r="U16">
        <f>SUMIFS('EPA Export Aggregation'!X:X,'EPA Export Aggregation'!$A:$A,$B16,'EPA Export Aggregation'!$D:$D,$A$1)*IF($A16="CH4",About!$D$58,IF($A16="N2O",About!$D$59,1))</f>
        <v>3.1211855599399999E-2</v>
      </c>
      <c r="V16">
        <f>SUMIFS('EPA Export Aggregation'!Y:Y,'EPA Export Aggregation'!$A:$A,$B16,'EPA Export Aggregation'!$D:$D,$A$1)*IF($A16="CH4",About!$D$58,IF($A16="N2O",About!$D$59,1))</f>
        <v>3.0487841751899999E-2</v>
      </c>
      <c r="W16">
        <f>SUMIFS('EPA Export Aggregation'!Z:Z,'EPA Export Aggregation'!$A:$A,$B16,'EPA Export Aggregation'!$D:$D,$A$1)*IF($A16="CH4",About!$D$58,IF($A16="N2O",About!$D$59,1))</f>
        <v>7.4981816750500002E-2</v>
      </c>
      <c r="X16">
        <f>SUMIFS('EPA Export Aggregation'!AA:AA,'EPA Export Aggregation'!$A:$A,$B16,'EPA Export Aggregation'!$D:$D,$A$1)*IF($A16="CH4",About!$D$58,IF($A16="N2O",About!$D$59,1))</f>
        <v>6.9159973544399997E-2</v>
      </c>
      <c r="Y16">
        <f>SUMIFS('EPA Export Aggregation'!AB:AB,'EPA Export Aggregation'!$A:$A,$B16,'EPA Export Aggregation'!$D:$D,$A$1)*IF($A16="CH4",About!$D$58,IF($A16="N2O",About!$D$59,1))</f>
        <v>6.7987132752899998E-2</v>
      </c>
      <c r="Z16">
        <f>SUMIFS('EPA Export Aggregation'!AC:AC,'EPA Export Aggregation'!$A:$A,$B16,'EPA Export Aggregation'!$D:$D,$A$1)*IF($A16="CH4",About!$D$58,IF($A16="N2O",About!$D$59,1))</f>
        <v>7.0849359348400004E-2</v>
      </c>
      <c r="AA16">
        <f>SUMIFS('EPA Export Aggregation'!AD:AD,'EPA Export Aggregation'!$A:$A,$B16,'EPA Export Aggregation'!$D:$D,$A$1)*IF($A16="CH4",About!$D$58,IF($A16="N2O",About!$D$59,1))</f>
        <v>7.5643787778599994E-2</v>
      </c>
      <c r="AB16">
        <f>SUMIFS('EPA Export Aggregation'!AE:AE,'EPA Export Aggregation'!$A:$A,$B16,'EPA Export Aggregation'!$D:$D,$A$1)*IF($A16="CH4",About!$D$58,IF($A16="N2O",About!$D$59,1))</f>
        <v>8.3461742323700003E-2</v>
      </c>
      <c r="AC16">
        <f>SUMIFS('EPA Export Aggregation'!AF:AF,'EPA Export Aggregation'!$A:$A,$B16,'EPA Export Aggregation'!$D:$D,$A$1)*IF($A16="CH4",About!$D$58,IF($A16="N2O",About!$D$59,1))</f>
        <v>7.8436989350299996E-2</v>
      </c>
      <c r="AD16">
        <f>SUMIFS('EPA Export Aggregation'!AG:AG,'EPA Export Aggregation'!$A:$A,$B16,'EPA Export Aggregation'!$D:$D,$A$1)*IF($A16="CH4",About!$D$58,IF($A16="N2O",About!$D$59,1))</f>
        <v>7.7571105534600004E-2</v>
      </c>
      <c r="AE16">
        <f>SUMIFS('EPA Export Aggregation'!AH:AH,'EPA Export Aggregation'!$A:$A,$B16,'EPA Export Aggregation'!$D:$D,$A$1)*IF($A16="CH4",About!$D$58,IF($A16="N2O",About!$D$59,1))</f>
        <v>7.01078170768E-2</v>
      </c>
      <c r="AF16">
        <f>SUMIFS('EPA Export Aggregation'!AI:AI,'EPA Export Aggregation'!$A:$A,$B16,'EPA Export Aggregation'!$D:$D,$A$1)*IF($A16="CH4",About!$D$58,IF($A16="N2O",About!$D$59,1))</f>
        <v>8.2757321788400007E-2</v>
      </c>
      <c r="AG16">
        <f>SUMIFS('EPA Export Aggregation'!AJ:AJ,'EPA Export Aggregation'!$A:$A,$B16,'EPA Export Aggregation'!$D:$D,$A$1)*IF($A16="CH4",About!$D$58,IF($A16="N2O",About!$D$59,1))</f>
        <v>8.4630905865399994E-2</v>
      </c>
      <c r="AH16">
        <f>SUMIFS('EPA Export Aggregation'!AK:AK,'EPA Export Aggregation'!$A:$A,$B16,'EPA Export Aggregation'!$D:$D,$A$1)*IF($A16="CH4",About!$D$58,IF($A16="N2O",About!$D$59,1))</f>
        <v>8.4880261013900005E-2</v>
      </c>
    </row>
    <row r="17" spans="1:34" x14ac:dyDescent="0.25">
      <c r="A17" s="417" t="s">
        <v>2220</v>
      </c>
      <c r="B17" s="390" t="s">
        <v>4155</v>
      </c>
      <c r="C17">
        <f>SUMIFS('EPA Export Aggregation'!F:F,'EPA Export Aggregation'!$A:$A,$B17,'EPA Export Aggregation'!$D:$D,$A$1)*IF($A17="CH4",About!$D$58,IF($A17="N2O",About!$D$59,1))</f>
        <v>0.49712568630710002</v>
      </c>
      <c r="D17">
        <f>SUMIFS('EPA Export Aggregation'!G:G,'EPA Export Aggregation'!$A:$A,$B17,'EPA Export Aggregation'!$D:$D,$A$1)*IF($A17="CH4",About!$D$58,IF($A17="N2O",About!$D$59,1))</f>
        <v>0.44583224011290001</v>
      </c>
      <c r="E17">
        <f>SUMIFS('EPA Export Aggregation'!H:H,'EPA Export Aggregation'!$A:$A,$B17,'EPA Export Aggregation'!$D:$D,$A$1)*IF($A17="CH4",About!$D$58,IF($A17="N2O",About!$D$59,1))</f>
        <v>0.61575291259410003</v>
      </c>
      <c r="F17">
        <f>SUMIFS('EPA Export Aggregation'!I:I,'EPA Export Aggregation'!$A:$A,$B17,'EPA Export Aggregation'!$D:$D,$A$1)*IF($A17="CH4",About!$D$58,IF($A17="N2O",About!$D$59,1))</f>
        <v>0.52440817092610004</v>
      </c>
      <c r="G17">
        <f>SUMIFS('EPA Export Aggregation'!J:J,'EPA Export Aggregation'!$A:$A,$B17,'EPA Export Aggregation'!$D:$D,$A$1)*IF($A17="CH4",About!$D$58,IF($A17="N2O",About!$D$59,1))</f>
        <v>0.46961857776280003</v>
      </c>
      <c r="H17">
        <f>SUMIFS('EPA Export Aggregation'!K:K,'EPA Export Aggregation'!$A:$A,$B17,'EPA Export Aggregation'!$D:$D,$A$1)*IF($A17="CH4",About!$D$58,IF($A17="N2O",About!$D$59,1))</f>
        <v>0.66257482371859999</v>
      </c>
      <c r="I17">
        <f>SUMIFS('EPA Export Aggregation'!L:L,'EPA Export Aggregation'!$A:$A,$B17,'EPA Export Aggregation'!$D:$D,$A$1)*IF($A17="CH4",About!$D$58,IF($A17="N2O",About!$D$59,1))</f>
        <v>0.64834905302839996</v>
      </c>
      <c r="J17">
        <f>SUMIFS('EPA Export Aggregation'!M:M,'EPA Export Aggregation'!$A:$A,$B17,'EPA Export Aggregation'!$D:$D,$A$1)*IF($A17="CH4",About!$D$58,IF($A17="N2O",About!$D$59,1))</f>
        <v>0.72679886269490002</v>
      </c>
      <c r="K17">
        <f>SUMIFS('EPA Export Aggregation'!N:N,'EPA Export Aggregation'!$A:$A,$B17,'EPA Export Aggregation'!$D:$D,$A$1)*IF($A17="CH4",About!$D$58,IF($A17="N2O",About!$D$59,1))</f>
        <v>0.63980223861219998</v>
      </c>
      <c r="L17">
        <f>SUMIFS('EPA Export Aggregation'!O:O,'EPA Export Aggregation'!$A:$A,$B17,'EPA Export Aggregation'!$D:$D,$A$1)*IF($A17="CH4",About!$D$58,IF($A17="N2O",About!$D$59,1))</f>
        <v>0.62778403890269996</v>
      </c>
      <c r="M17">
        <f>SUMIFS('EPA Export Aggregation'!P:P,'EPA Export Aggregation'!$A:$A,$B17,'EPA Export Aggregation'!$D:$D,$A$1)*IF($A17="CH4",About!$D$58,IF($A17="N2O",About!$D$59,1))</f>
        <v>0.60917991028590002</v>
      </c>
      <c r="N17">
        <f>SUMIFS('EPA Export Aggregation'!Q:Q,'EPA Export Aggregation'!$A:$A,$B17,'EPA Export Aggregation'!$D:$D,$A$1)*IF($A17="CH4",About!$D$58,IF($A17="N2O",About!$D$59,1))</f>
        <v>0.59455918833629995</v>
      </c>
      <c r="O17">
        <f>SUMIFS('EPA Export Aggregation'!R:R,'EPA Export Aggregation'!$A:$A,$B17,'EPA Export Aggregation'!$D:$D,$A$1)*IF($A17="CH4",About!$D$58,IF($A17="N2O",About!$D$59,1))</f>
        <v>0.59896874527080002</v>
      </c>
      <c r="P17">
        <f>SUMIFS('EPA Export Aggregation'!S:S,'EPA Export Aggregation'!$A:$A,$B17,'EPA Export Aggregation'!$D:$D,$A$1)*IF($A17="CH4",About!$D$58,IF($A17="N2O",About!$D$59,1))</f>
        <v>0.53560352390840005</v>
      </c>
      <c r="Q17">
        <f>SUMIFS('EPA Export Aggregation'!T:T,'EPA Export Aggregation'!$A:$A,$B17,'EPA Export Aggregation'!$D:$D,$A$1)*IF($A17="CH4",About!$D$58,IF($A17="N2O",About!$D$59,1))</f>
        <v>0.46964588380920003</v>
      </c>
      <c r="R17">
        <f>SUMIFS('EPA Export Aggregation'!U:U,'EPA Export Aggregation'!$A:$A,$B17,'EPA Export Aggregation'!$D:$D,$A$1)*IF($A17="CH4",About!$D$58,IF($A17="N2O",About!$D$59,1))</f>
        <v>0.4906068041753</v>
      </c>
      <c r="S17">
        <f>SUMIFS('EPA Export Aggregation'!V:V,'EPA Export Aggregation'!$A:$A,$B17,'EPA Export Aggregation'!$D:$D,$A$1)*IF($A17="CH4",About!$D$58,IF($A17="N2O",About!$D$59,1))</f>
        <v>0.59326465906930004</v>
      </c>
      <c r="T17">
        <f>SUMIFS('EPA Export Aggregation'!W:W,'EPA Export Aggregation'!$A:$A,$B17,'EPA Export Aggregation'!$D:$D,$A$1)*IF($A17="CH4",About!$D$58,IF($A17="N2O",About!$D$59,1))</f>
        <v>0.64722315966849997</v>
      </c>
      <c r="U17">
        <f>SUMIFS('EPA Export Aggregation'!X:X,'EPA Export Aggregation'!$A:$A,$B17,'EPA Export Aggregation'!$D:$D,$A$1)*IF($A17="CH4",About!$D$58,IF($A17="N2O",About!$D$59,1))</f>
        <v>0.66749787440560004</v>
      </c>
      <c r="V17">
        <f>SUMIFS('EPA Export Aggregation'!Y:Y,'EPA Export Aggregation'!$A:$A,$B17,'EPA Export Aggregation'!$D:$D,$A$1)*IF($A17="CH4",About!$D$58,IF($A17="N2O",About!$D$59,1))</f>
        <v>0.574666107541</v>
      </c>
      <c r="W17">
        <f>SUMIFS('EPA Export Aggregation'!Z:Z,'EPA Export Aggregation'!$A:$A,$B17,'EPA Export Aggregation'!$D:$D,$A$1)*IF($A17="CH4",About!$D$58,IF($A17="N2O",About!$D$59,1))</f>
        <v>0.53919844855169996</v>
      </c>
      <c r="X17">
        <f>SUMIFS('EPA Export Aggregation'!AA:AA,'EPA Export Aggregation'!$A:$A,$B17,'EPA Export Aggregation'!$D:$D,$A$1)*IF($A17="CH4",About!$D$58,IF($A17="N2O",About!$D$59,1))</f>
        <v>0.49012754272969999</v>
      </c>
      <c r="Y17">
        <f>SUMIFS('EPA Export Aggregation'!AB:AB,'EPA Export Aggregation'!$A:$A,$B17,'EPA Export Aggregation'!$D:$D,$A$1)*IF($A17="CH4",About!$D$58,IF($A17="N2O",About!$D$59,1))</f>
        <v>0.58504386298150002</v>
      </c>
      <c r="Z17">
        <f>SUMIFS('EPA Export Aggregation'!AC:AC,'EPA Export Aggregation'!$A:$A,$B17,'EPA Export Aggregation'!$D:$D,$A$1)*IF($A17="CH4",About!$D$58,IF($A17="N2O",About!$D$59,1))</f>
        <v>0.63513276819690001</v>
      </c>
      <c r="AA17">
        <f>SUMIFS('EPA Export Aggregation'!AD:AD,'EPA Export Aggregation'!$A:$A,$B17,'EPA Export Aggregation'!$D:$D,$A$1)*IF($A17="CH4",About!$D$58,IF($A17="N2O",About!$D$59,1))</f>
        <v>0.62789437498800005</v>
      </c>
      <c r="AB17">
        <f>SUMIFS('EPA Export Aggregation'!AE:AE,'EPA Export Aggregation'!$A:$A,$B17,'EPA Export Aggregation'!$D:$D,$A$1)*IF($A17="CH4",About!$D$58,IF($A17="N2O",About!$D$59,1))</f>
        <v>0.64172400183709999</v>
      </c>
      <c r="AC17">
        <f>SUMIFS('EPA Export Aggregation'!AF:AF,'EPA Export Aggregation'!$A:$A,$B17,'EPA Export Aggregation'!$D:$D,$A$1)*IF($A17="CH4",About!$D$58,IF($A17="N2O",About!$D$59,1))</f>
        <v>0.67827180042699997</v>
      </c>
      <c r="AD17">
        <f>SUMIFS('EPA Export Aggregation'!AG:AG,'EPA Export Aggregation'!$A:$A,$B17,'EPA Export Aggregation'!$D:$D,$A$1)*IF($A17="CH4",About!$D$58,IF($A17="N2O",About!$D$59,1))</f>
        <v>0.63334395170070001</v>
      </c>
      <c r="AE17">
        <f>SUMIFS('EPA Export Aggregation'!AH:AH,'EPA Export Aggregation'!$A:$A,$B17,'EPA Export Aggregation'!$D:$D,$A$1)*IF($A17="CH4",About!$D$58,IF($A17="N2O",About!$D$59,1))</f>
        <v>0.65364658410370002</v>
      </c>
      <c r="AF17">
        <f>SUMIFS('EPA Export Aggregation'!AI:AI,'EPA Export Aggregation'!$A:$A,$B17,'EPA Export Aggregation'!$D:$D,$A$1)*IF($A17="CH4",About!$D$58,IF($A17="N2O",About!$D$59,1))</f>
        <v>0.4938619926583</v>
      </c>
      <c r="AG17">
        <f>SUMIFS('EPA Export Aggregation'!AJ:AJ,'EPA Export Aggregation'!$A:$A,$B17,'EPA Export Aggregation'!$D:$D,$A$1)*IF($A17="CH4",About!$D$58,IF($A17="N2O",About!$D$59,1))</f>
        <v>0.50951271182680002</v>
      </c>
      <c r="AH17">
        <f>SUMIFS('EPA Export Aggregation'!AK:AK,'EPA Export Aggregation'!$A:$A,$B17,'EPA Export Aggregation'!$D:$D,$A$1)*IF($A17="CH4",About!$D$58,IF($A17="N2O",About!$D$59,1))</f>
        <v>0.4794706992451</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0.2095042900163</v>
      </c>
      <c r="D20">
        <f>SUMIFS('EPA Export Aggregation'!G:G,'EPA Export Aggregation'!$A:$A,$B20,'EPA Export Aggregation'!$D:$D,$A$1)*IF($A20="CH4",About!$D$58,IF($A20="N2O",About!$D$59,1))</f>
        <v>0.1905054045383</v>
      </c>
      <c r="E20">
        <f>SUMIFS('EPA Export Aggregation'!H:H,'EPA Export Aggregation'!$A:$A,$B20,'EPA Export Aggregation'!$D:$D,$A$1)*IF($A20="CH4",About!$D$58,IF($A20="N2O",About!$D$59,1))</f>
        <v>0.19440655535990001</v>
      </c>
      <c r="F20">
        <f>SUMIFS('EPA Export Aggregation'!I:I,'EPA Export Aggregation'!$A:$A,$B20,'EPA Export Aggregation'!$D:$D,$A$1)*IF($A20="CH4",About!$D$58,IF($A20="N2O",About!$D$59,1))</f>
        <v>0.1874479973697</v>
      </c>
      <c r="G20">
        <f>SUMIFS('EPA Export Aggregation'!J:J,'EPA Export Aggregation'!$A:$A,$B20,'EPA Export Aggregation'!$D:$D,$A$1)*IF($A20="CH4",About!$D$58,IF($A20="N2O",About!$D$59,1))</f>
        <v>0.18885530553480001</v>
      </c>
      <c r="H20">
        <f>SUMIFS('EPA Export Aggregation'!K:K,'EPA Export Aggregation'!$A:$A,$B20,'EPA Export Aggregation'!$D:$D,$A$1)*IF($A20="CH4",About!$D$58,IF($A20="N2O",About!$D$59,1))</f>
        <v>0.19691908962429999</v>
      </c>
      <c r="I20">
        <f>SUMIFS('EPA Export Aggregation'!L:L,'EPA Export Aggregation'!$A:$A,$B20,'EPA Export Aggregation'!$D:$D,$A$1)*IF($A20="CH4",About!$D$58,IF($A20="N2O",About!$D$59,1))</f>
        <v>0.1944394877468</v>
      </c>
      <c r="J20">
        <f>SUMIFS('EPA Export Aggregation'!M:M,'EPA Export Aggregation'!$A:$A,$B20,'EPA Export Aggregation'!$D:$D,$A$1)*IF($A20="CH4",About!$D$58,IF($A20="N2O",About!$D$59,1))</f>
        <v>0.19826943684750001</v>
      </c>
      <c r="K20">
        <f>SUMIFS('EPA Export Aggregation'!N:N,'EPA Export Aggregation'!$A:$A,$B20,'EPA Export Aggregation'!$D:$D,$A$1)*IF($A20="CH4",About!$D$58,IF($A20="N2O",About!$D$59,1))</f>
        <v>0.20180905116190001</v>
      </c>
      <c r="L20">
        <f>SUMIFS('EPA Export Aggregation'!O:O,'EPA Export Aggregation'!$A:$A,$B20,'EPA Export Aggregation'!$D:$D,$A$1)*IF($A20="CH4",About!$D$58,IF($A20="N2O",About!$D$59,1))</f>
        <v>0.20131120792179999</v>
      </c>
      <c r="M20">
        <f>SUMIFS('EPA Export Aggregation'!P:P,'EPA Export Aggregation'!$A:$A,$B20,'EPA Export Aggregation'!$D:$D,$A$1)*IF($A20="CH4",About!$D$58,IF($A20="N2O",About!$D$59,1))</f>
        <v>0.2006895933756</v>
      </c>
      <c r="N20">
        <f>SUMIFS('EPA Export Aggregation'!Q:Q,'EPA Export Aggregation'!$A:$A,$B20,'EPA Export Aggregation'!$D:$D,$A$1)*IF($A20="CH4",About!$D$58,IF($A20="N2O",About!$D$59,1))</f>
        <v>0.156031009626</v>
      </c>
      <c r="O20">
        <f>SUMIFS('EPA Export Aggregation'!R:R,'EPA Export Aggregation'!$A:$A,$B20,'EPA Export Aggregation'!$D:$D,$A$1)*IF($A20="CH4",About!$D$58,IF($A20="N2O",About!$D$59,1))</f>
        <v>0.1512816142824</v>
      </c>
      <c r="P20">
        <f>SUMIFS('EPA Export Aggregation'!S:S,'EPA Export Aggregation'!$A:$A,$B20,'EPA Export Aggregation'!$D:$D,$A$1)*IF($A20="CH4",About!$D$58,IF($A20="N2O",About!$D$59,1))</f>
        <v>0.14998632531110001</v>
      </c>
      <c r="Q20">
        <f>SUMIFS('EPA Export Aggregation'!T:T,'EPA Export Aggregation'!$A:$A,$B20,'EPA Export Aggregation'!$D:$D,$A$1)*IF($A20="CH4",About!$D$58,IF($A20="N2O",About!$D$59,1))</f>
        <v>0.1427994129056</v>
      </c>
      <c r="R20">
        <f>SUMIFS('EPA Export Aggregation'!U:U,'EPA Export Aggregation'!$A:$A,$B20,'EPA Export Aggregation'!$D:$D,$A$1)*IF($A20="CH4",About!$D$58,IF($A20="N2O",About!$D$59,1))</f>
        <v>0.1252563194123</v>
      </c>
      <c r="S20">
        <f>SUMIFS('EPA Export Aggregation'!V:V,'EPA Export Aggregation'!$A:$A,$B20,'EPA Export Aggregation'!$D:$D,$A$1)*IF($A20="CH4",About!$D$58,IF($A20="N2O",About!$D$59,1))</f>
        <v>0.13606779495599999</v>
      </c>
      <c r="T20">
        <f>SUMIFS('EPA Export Aggregation'!W:W,'EPA Export Aggregation'!$A:$A,$B20,'EPA Export Aggregation'!$D:$D,$A$1)*IF($A20="CH4",About!$D$58,IF($A20="N2O",About!$D$59,1))</f>
        <v>0.14272911861900001</v>
      </c>
      <c r="U20">
        <f>SUMIFS('EPA Export Aggregation'!X:X,'EPA Export Aggregation'!$A:$A,$B20,'EPA Export Aggregation'!$D:$D,$A$1)*IF($A20="CH4",About!$D$58,IF($A20="N2O",About!$D$59,1))</f>
        <v>0.12557280268509999</v>
      </c>
      <c r="V20">
        <f>SUMIFS('EPA Export Aggregation'!Y:Y,'EPA Export Aggregation'!$A:$A,$B20,'EPA Export Aggregation'!$D:$D,$A$1)*IF($A20="CH4",About!$D$58,IF($A20="N2O",About!$D$59,1))</f>
        <v>7.9846630376300007E-2</v>
      </c>
      <c r="W20">
        <f>SUMIFS('EPA Export Aggregation'!Z:Z,'EPA Export Aggregation'!$A:$A,$B20,'EPA Export Aggregation'!$D:$D,$A$1)*IF($A20="CH4",About!$D$58,IF($A20="N2O",About!$D$59,1))</f>
        <v>17.563309951333999</v>
      </c>
      <c r="X20">
        <f>SUMIFS('EPA Export Aggregation'!AA:AA,'EPA Export Aggregation'!$A:$A,$B20,'EPA Export Aggregation'!$D:$D,$A$1)*IF($A20="CH4",About!$D$58,IF($A20="N2O",About!$D$59,1))</f>
        <v>17.665522836874601</v>
      </c>
      <c r="Y20">
        <f>SUMIFS('EPA Export Aggregation'!AB:AB,'EPA Export Aggregation'!$A:$A,$B20,'EPA Export Aggregation'!$D:$D,$A$1)*IF($A20="CH4",About!$D$58,IF($A20="N2O",About!$D$59,1))</f>
        <v>19.047559696356799</v>
      </c>
      <c r="Z20">
        <f>SUMIFS('EPA Export Aggregation'!AC:AC,'EPA Export Aggregation'!$A:$A,$B20,'EPA Export Aggregation'!$D:$D,$A$1)*IF($A20="CH4",About!$D$58,IF($A20="N2O",About!$D$59,1))</f>
        <v>18.461862801655499</v>
      </c>
      <c r="AA20">
        <f>SUMIFS('EPA Export Aggregation'!AD:AD,'EPA Export Aggregation'!$A:$A,$B20,'EPA Export Aggregation'!$D:$D,$A$1)*IF($A20="CH4",About!$D$58,IF($A20="N2O",About!$D$59,1))</f>
        <v>20.459421943424299</v>
      </c>
      <c r="AB20">
        <f>SUMIFS('EPA Export Aggregation'!AE:AE,'EPA Export Aggregation'!$A:$A,$B20,'EPA Export Aggregation'!$D:$D,$A$1)*IF($A20="CH4",About!$D$58,IF($A20="N2O",About!$D$59,1))</f>
        <v>12.868509043886</v>
      </c>
      <c r="AC20">
        <f>SUMIFS('EPA Export Aggregation'!AF:AF,'EPA Export Aggregation'!$A:$A,$B20,'EPA Export Aggregation'!$D:$D,$A$1)*IF($A20="CH4",About!$D$58,IF($A20="N2O",About!$D$59,1))</f>
        <v>12.376725336959</v>
      </c>
      <c r="AD20">
        <f>SUMIFS('EPA Export Aggregation'!AG:AG,'EPA Export Aggregation'!$A:$A,$B20,'EPA Export Aggregation'!$D:$D,$A$1)*IF($A20="CH4",About!$D$58,IF($A20="N2O",About!$D$59,1))</f>
        <v>13.5441793513361</v>
      </c>
      <c r="AE20">
        <f>SUMIFS('EPA Export Aggregation'!AH:AH,'EPA Export Aggregation'!$A:$A,$B20,'EPA Export Aggregation'!$D:$D,$A$1)*IF($A20="CH4",About!$D$58,IF($A20="N2O",About!$D$59,1))</f>
        <v>15.643142846950401</v>
      </c>
      <c r="AF20">
        <f>SUMIFS('EPA Export Aggregation'!AI:AI,'EPA Export Aggregation'!$A:$A,$B20,'EPA Export Aggregation'!$D:$D,$A$1)*IF($A20="CH4",About!$D$58,IF($A20="N2O",About!$D$59,1))</f>
        <v>15.0628383863876</v>
      </c>
      <c r="AG20">
        <f>SUMIFS('EPA Export Aggregation'!AJ:AJ,'EPA Export Aggregation'!$A:$A,$B20,'EPA Export Aggregation'!$D:$D,$A$1)*IF($A20="CH4",About!$D$58,IF($A20="N2O",About!$D$59,1))</f>
        <v>14.0159517229282</v>
      </c>
      <c r="AH20">
        <f>SUMIFS('EPA Export Aggregation'!AK:AK,'EPA Export Aggregation'!$A:$A,$B20,'EPA Export Aggregation'!$D:$D,$A$1)*IF($A20="CH4",About!$D$58,IF($A20="N2O",About!$D$59,1))</f>
        <v>14.2470216327789</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7" t="s">
        <v>2220</v>
      </c>
      <c r="B23" s="390" t="s">
        <v>4163</v>
      </c>
      <c r="C23">
        <f>SUMIFS('EPA Export Aggregation'!F:F,'EPA Export Aggregation'!$A:$A,$B23,'EPA Export Aggregation'!$D:$D,$A$1)*IF($A23="CH4",About!$D$58,IF($A23="N2O",About!$D$59,1))</f>
        <v>6.5534420593199999E-2</v>
      </c>
      <c r="D23">
        <f>SUMIFS('EPA Export Aggregation'!G:G,'EPA Export Aggregation'!$A:$A,$B23,'EPA Export Aggregation'!$D:$D,$A$1)*IF($A23="CH4",About!$D$58,IF($A23="N2O",About!$D$59,1))</f>
        <v>6.0527617106799998E-2</v>
      </c>
      <c r="E23">
        <f>SUMIFS('EPA Export Aggregation'!H:H,'EPA Export Aggregation'!$A:$A,$B23,'EPA Export Aggregation'!$D:$D,$A$1)*IF($A23="CH4",About!$D$58,IF($A23="N2O",About!$D$59,1))</f>
        <v>6.6678350570199996E-2</v>
      </c>
      <c r="F23">
        <f>SUMIFS('EPA Export Aggregation'!I:I,'EPA Export Aggregation'!$A:$A,$B23,'EPA Export Aggregation'!$D:$D,$A$1)*IF($A23="CH4",About!$D$58,IF($A23="N2O",About!$D$59,1))</f>
        <v>7.8878035878599997E-2</v>
      </c>
      <c r="G23">
        <f>SUMIFS('EPA Export Aggregation'!J:J,'EPA Export Aggregation'!$A:$A,$B23,'EPA Export Aggregation'!$D:$D,$A$1)*IF($A23="CH4",About!$D$58,IF($A23="N2O",About!$D$59,1))</f>
        <v>7.3668541863499998E-2</v>
      </c>
      <c r="H23">
        <f>SUMIFS('EPA Export Aggregation'!K:K,'EPA Export Aggregation'!$A:$A,$B23,'EPA Export Aggregation'!$D:$D,$A$1)*IF($A23="CH4",About!$D$58,IF($A23="N2O",About!$D$59,1))</f>
        <v>7.3352648776000007E-2</v>
      </c>
      <c r="I23">
        <f>SUMIFS('EPA Export Aggregation'!L:L,'EPA Export Aggregation'!$A:$A,$B23,'EPA Export Aggregation'!$D:$D,$A$1)*IF($A23="CH4",About!$D$58,IF($A23="N2O",About!$D$59,1))</f>
        <v>6.6513624950699998E-2</v>
      </c>
      <c r="J23">
        <f>SUMIFS('EPA Export Aggregation'!M:M,'EPA Export Aggregation'!$A:$A,$B23,'EPA Export Aggregation'!$D:$D,$A$1)*IF($A23="CH4",About!$D$58,IF($A23="N2O",About!$D$59,1))</f>
        <v>6.7665833483799995E-2</v>
      </c>
      <c r="K23">
        <f>SUMIFS('EPA Export Aggregation'!N:N,'EPA Export Aggregation'!$A:$A,$B23,'EPA Export Aggregation'!$D:$D,$A$1)*IF($A23="CH4",About!$D$58,IF($A23="N2O",About!$D$59,1))</f>
        <v>8.3275853148600004E-2</v>
      </c>
      <c r="L23">
        <f>SUMIFS('EPA Export Aggregation'!O:O,'EPA Export Aggregation'!$A:$A,$B23,'EPA Export Aggregation'!$D:$D,$A$1)*IF($A23="CH4",About!$D$58,IF($A23="N2O",About!$D$59,1))</f>
        <v>8.0019582356299995E-2</v>
      </c>
      <c r="M23">
        <f>SUMIFS('EPA Export Aggregation'!P:P,'EPA Export Aggregation'!$A:$A,$B23,'EPA Export Aggregation'!$D:$D,$A$1)*IF($A23="CH4",About!$D$58,IF($A23="N2O",About!$D$59,1))</f>
        <v>7.2888408366700005E-2</v>
      </c>
      <c r="N23">
        <f>SUMIFS('EPA Export Aggregation'!Q:Q,'EPA Export Aggregation'!$A:$A,$B23,'EPA Export Aggregation'!$D:$D,$A$1)*IF($A23="CH4",About!$D$58,IF($A23="N2O",About!$D$59,1))</f>
        <v>7.0161125700999999E-2</v>
      </c>
      <c r="O23">
        <f>SUMIFS('EPA Export Aggregation'!R:R,'EPA Export Aggregation'!$A:$A,$B23,'EPA Export Aggregation'!$D:$D,$A$1)*IF($A23="CH4",About!$D$58,IF($A23="N2O",About!$D$59,1))</f>
        <v>6.3630383844399993E-2</v>
      </c>
      <c r="P23">
        <f>SUMIFS('EPA Export Aggregation'!S:S,'EPA Export Aggregation'!$A:$A,$B23,'EPA Export Aggregation'!$D:$D,$A$1)*IF($A23="CH4",About!$D$58,IF($A23="N2O",About!$D$59,1))</f>
        <v>6.1085212295400003E-2</v>
      </c>
      <c r="Q23">
        <f>SUMIFS('EPA Export Aggregation'!T:T,'EPA Export Aggregation'!$A:$A,$B23,'EPA Export Aggregation'!$D:$D,$A$1)*IF($A23="CH4",About!$D$58,IF($A23="N2O",About!$D$59,1))</f>
        <v>6.2915185867600004E-2</v>
      </c>
      <c r="R23">
        <f>SUMIFS('EPA Export Aggregation'!U:U,'EPA Export Aggregation'!$A:$A,$B23,'EPA Export Aggregation'!$D:$D,$A$1)*IF($A23="CH4",About!$D$58,IF($A23="N2O",About!$D$59,1))</f>
        <v>6.2394648302799997E-2</v>
      </c>
      <c r="S23">
        <f>SUMIFS('EPA Export Aggregation'!V:V,'EPA Export Aggregation'!$A:$A,$B23,'EPA Export Aggregation'!$D:$D,$A$1)*IF($A23="CH4",About!$D$58,IF($A23="N2O",About!$D$59,1))</f>
        <v>6.0054696040299997E-2</v>
      </c>
      <c r="T23">
        <f>SUMIFS('EPA Export Aggregation'!W:W,'EPA Export Aggregation'!$A:$A,$B23,'EPA Export Aggregation'!$D:$D,$A$1)*IF($A23="CH4",About!$D$58,IF($A23="N2O",About!$D$59,1))</f>
        <v>8.4289515823600003E-2</v>
      </c>
      <c r="U23">
        <f>SUMIFS('EPA Export Aggregation'!X:X,'EPA Export Aggregation'!$A:$A,$B23,'EPA Export Aggregation'!$D:$D,$A$1)*IF($A23="CH4",About!$D$58,IF($A23="N2O",About!$D$59,1))</f>
        <v>6.9192864050200004E-2</v>
      </c>
      <c r="V23">
        <f>SUMIFS('EPA Export Aggregation'!Y:Y,'EPA Export Aggregation'!$A:$A,$B23,'EPA Export Aggregation'!$D:$D,$A$1)*IF($A23="CH4",About!$D$58,IF($A23="N2O",About!$D$59,1))</f>
        <v>5.8215091823199998E-2</v>
      </c>
      <c r="W23">
        <f>SUMIFS('EPA Export Aggregation'!Z:Z,'EPA Export Aggregation'!$A:$A,$B23,'EPA Export Aggregation'!$D:$D,$A$1)*IF($A23="CH4",About!$D$58,IF($A23="N2O",About!$D$59,1))</f>
        <v>8.0148052814199996E-2</v>
      </c>
      <c r="X23">
        <f>SUMIFS('EPA Export Aggregation'!AA:AA,'EPA Export Aggregation'!$A:$A,$B23,'EPA Export Aggregation'!$D:$D,$A$1)*IF($A23="CH4",About!$D$58,IF($A23="N2O",About!$D$59,1))</f>
        <v>8.6272173331600005E-2</v>
      </c>
      <c r="Y23">
        <f>SUMIFS('EPA Export Aggregation'!AB:AB,'EPA Export Aggregation'!$A:$A,$B23,'EPA Export Aggregation'!$D:$D,$A$1)*IF($A23="CH4",About!$D$58,IF($A23="N2O",About!$D$59,1))</f>
        <v>8.1530154743999994E-2</v>
      </c>
      <c r="Z23">
        <f>SUMIFS('EPA Export Aggregation'!AC:AC,'EPA Export Aggregation'!$A:$A,$B23,'EPA Export Aggregation'!$D:$D,$A$1)*IF($A23="CH4",About!$D$58,IF($A23="N2O",About!$D$59,1))</f>
        <v>7.7090928562499994E-2</v>
      </c>
      <c r="AA23">
        <f>SUMIFS('EPA Export Aggregation'!AD:AD,'EPA Export Aggregation'!$A:$A,$B23,'EPA Export Aggregation'!$D:$D,$A$1)*IF($A23="CH4",About!$D$58,IF($A23="N2O",About!$D$59,1))</f>
        <v>3.06011495271E-2</v>
      </c>
      <c r="AB23">
        <f>SUMIFS('EPA Export Aggregation'!AE:AE,'EPA Export Aggregation'!$A:$A,$B23,'EPA Export Aggregation'!$D:$D,$A$1)*IF($A23="CH4",About!$D$58,IF($A23="N2O",About!$D$59,1))</f>
        <v>7.8165615035399996E-2</v>
      </c>
      <c r="AC23">
        <f>SUMIFS('EPA Export Aggregation'!AF:AF,'EPA Export Aggregation'!$A:$A,$B23,'EPA Export Aggregation'!$D:$D,$A$1)*IF($A23="CH4",About!$D$58,IF($A23="N2O",About!$D$59,1))</f>
        <v>8.9411247757900006E-2</v>
      </c>
      <c r="AD23">
        <f>SUMIFS('EPA Export Aggregation'!AG:AG,'EPA Export Aggregation'!$A:$A,$B23,'EPA Export Aggregation'!$D:$D,$A$1)*IF($A23="CH4",About!$D$58,IF($A23="N2O",About!$D$59,1))</f>
        <v>8.7410677042000007E-2</v>
      </c>
      <c r="AE23">
        <f>SUMIFS('EPA Export Aggregation'!AH:AH,'EPA Export Aggregation'!$A:$A,$B23,'EPA Export Aggregation'!$D:$D,$A$1)*IF($A23="CH4",About!$D$58,IF($A23="N2O",About!$D$59,1))</f>
        <v>0.1037289061365</v>
      </c>
      <c r="AF23">
        <f>SUMIFS('EPA Export Aggregation'!AI:AI,'EPA Export Aggregation'!$A:$A,$B23,'EPA Export Aggregation'!$D:$D,$A$1)*IF($A23="CH4",About!$D$58,IF($A23="N2O",About!$D$59,1))</f>
        <v>0.10457387937070001</v>
      </c>
      <c r="AG23">
        <f>SUMIFS('EPA Export Aggregation'!AJ:AJ,'EPA Export Aggregation'!$A:$A,$B23,'EPA Export Aggregation'!$D:$D,$A$1)*IF($A23="CH4",About!$D$58,IF($A23="N2O",About!$D$59,1))</f>
        <v>9.9007523920599999E-2</v>
      </c>
      <c r="AH23">
        <f>SUMIFS('EPA Export Aggregation'!AK:AK,'EPA Export Aggregation'!$A:$A,$B23,'EPA Export Aggregation'!$D:$D,$A$1)*IF($A23="CH4",About!$D$58,IF($A23="N2O",About!$D$59,1))</f>
        <v>8.48675490831E-2</v>
      </c>
    </row>
    <row r="24" spans="1:34" x14ac:dyDescent="0.25">
      <c r="A24" s="417" t="s">
        <v>2220</v>
      </c>
      <c r="B24" s="390" t="s">
        <v>4179</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1.2614821321E-3</v>
      </c>
      <c r="D26">
        <f>SUMIFS('EPA Export Aggregation'!G:G,'EPA Export Aggregation'!$A:$A,$B26,'EPA Export Aggregation'!$D:$D,$A$1)*IF($A26="CH4",About!$D$58,IF($A26="N2O",About!$D$59,1))</f>
        <v>9.3881028960000001E-4</v>
      </c>
      <c r="E26">
        <f>SUMIFS('EPA Export Aggregation'!H:H,'EPA Export Aggregation'!$A:$A,$B26,'EPA Export Aggregation'!$D:$D,$A$1)*IF($A26="CH4",About!$D$58,IF($A26="N2O",About!$D$59,1))</f>
        <v>1.144795738E-3</v>
      </c>
      <c r="F26">
        <f>SUMIFS('EPA Export Aggregation'!I:I,'EPA Export Aggregation'!$A:$A,$B26,'EPA Export Aggregation'!$D:$D,$A$1)*IF($A26="CH4",About!$D$58,IF($A26="N2O",About!$D$59,1))</f>
        <v>1.2685516434000001E-3</v>
      </c>
      <c r="G26">
        <f>SUMIFS('EPA Export Aggregation'!J:J,'EPA Export Aggregation'!$A:$A,$B26,'EPA Export Aggregation'!$D:$D,$A$1)*IF($A26="CH4",About!$D$58,IF($A26="N2O",About!$D$59,1))</f>
        <v>1.3226829453000001E-3</v>
      </c>
      <c r="H26">
        <f>SUMIFS('EPA Export Aggregation'!K:K,'EPA Export Aggregation'!$A:$A,$B26,'EPA Export Aggregation'!$D:$D,$A$1)*IF($A26="CH4",About!$D$58,IF($A26="N2O",About!$D$59,1))</f>
        <v>1.7823850539E-3</v>
      </c>
      <c r="I26">
        <f>SUMIFS('EPA Export Aggregation'!L:L,'EPA Export Aggregation'!$A:$A,$B26,'EPA Export Aggregation'!$D:$D,$A$1)*IF($A26="CH4",About!$D$58,IF($A26="N2O",About!$D$59,1))</f>
        <v>1.9871851418999998E-3</v>
      </c>
      <c r="J26">
        <f>SUMIFS('EPA Export Aggregation'!M:M,'EPA Export Aggregation'!$A:$A,$B26,'EPA Export Aggregation'!$D:$D,$A$1)*IF($A26="CH4",About!$D$58,IF($A26="N2O",About!$D$59,1))</f>
        <v>2.4692249506000001E-3</v>
      </c>
      <c r="K26">
        <f>SUMIFS('EPA Export Aggregation'!N:N,'EPA Export Aggregation'!$A:$A,$B26,'EPA Export Aggregation'!$D:$D,$A$1)*IF($A26="CH4",About!$D$58,IF($A26="N2O",About!$D$59,1))</f>
        <v>2.8105730420999999E-3</v>
      </c>
      <c r="L26">
        <f>SUMIFS('EPA Export Aggregation'!O:O,'EPA Export Aggregation'!$A:$A,$B26,'EPA Export Aggregation'!$D:$D,$A$1)*IF($A26="CH4",About!$D$58,IF($A26="N2O",About!$D$59,1))</f>
        <v>1.8312466210999999E-3</v>
      </c>
      <c r="M26">
        <f>SUMIFS('EPA Export Aggregation'!P:P,'EPA Export Aggregation'!$A:$A,$B26,'EPA Export Aggregation'!$D:$D,$A$1)*IF($A26="CH4",About!$D$58,IF($A26="N2O",About!$D$59,1))</f>
        <v>2.0092553735000002E-3</v>
      </c>
      <c r="N26">
        <f>SUMIFS('EPA Export Aggregation'!Q:Q,'EPA Export Aggregation'!$A:$A,$B26,'EPA Export Aggregation'!$D:$D,$A$1)*IF($A26="CH4",About!$D$58,IF($A26="N2O",About!$D$59,1))</f>
        <v>1.464727884E-3</v>
      </c>
      <c r="O26">
        <f>SUMIFS('EPA Export Aggregation'!R:R,'EPA Export Aggregation'!$A:$A,$B26,'EPA Export Aggregation'!$D:$D,$A$1)*IF($A26="CH4",About!$D$58,IF($A26="N2O",About!$D$59,1))</f>
        <v>1.7135202228000001E-3</v>
      </c>
      <c r="P26">
        <f>SUMIFS('EPA Export Aggregation'!S:S,'EPA Export Aggregation'!$A:$A,$B26,'EPA Export Aggregation'!$D:$D,$A$1)*IF($A26="CH4",About!$D$58,IF($A26="N2O",About!$D$59,1))</f>
        <v>1.8018996582E-3</v>
      </c>
      <c r="Q26">
        <f>SUMIFS('EPA Export Aggregation'!T:T,'EPA Export Aggregation'!$A:$A,$B26,'EPA Export Aggregation'!$D:$D,$A$1)*IF($A26="CH4",About!$D$58,IF($A26="N2O",About!$D$59,1))</f>
        <v>2.1635016090000001E-3</v>
      </c>
      <c r="R26">
        <f>SUMIFS('EPA Export Aggregation'!U:U,'EPA Export Aggregation'!$A:$A,$B26,'EPA Export Aggregation'!$D:$D,$A$1)*IF($A26="CH4",About!$D$58,IF($A26="N2O",About!$D$59,1))</f>
        <v>2.0677610454000002E-3</v>
      </c>
      <c r="S26">
        <f>SUMIFS('EPA Export Aggregation'!V:V,'EPA Export Aggregation'!$A:$A,$B26,'EPA Export Aggregation'!$D:$D,$A$1)*IF($A26="CH4",About!$D$58,IF($A26="N2O",About!$D$59,1))</f>
        <v>1.8761906832000001E-3</v>
      </c>
      <c r="T26">
        <f>SUMIFS('EPA Export Aggregation'!W:W,'EPA Export Aggregation'!$A:$A,$B26,'EPA Export Aggregation'!$D:$D,$A$1)*IF($A26="CH4",About!$D$58,IF($A26="N2O",About!$D$59,1))</f>
        <v>1.6851536880000001E-3</v>
      </c>
      <c r="U26">
        <f>SUMIFS('EPA Export Aggregation'!X:X,'EPA Export Aggregation'!$A:$A,$B26,'EPA Export Aggregation'!$D:$D,$A$1)*IF($A26="CH4",About!$D$58,IF($A26="N2O",About!$D$59,1))</f>
        <v>1.3565218316000001E-3</v>
      </c>
      <c r="V26">
        <f>SUMIFS('EPA Export Aggregation'!Y:Y,'EPA Export Aggregation'!$A:$A,$B26,'EPA Export Aggregation'!$D:$D,$A$1)*IF($A26="CH4",About!$D$58,IF($A26="N2O",About!$D$59,1))</f>
        <v>8.6192636229999995E-4</v>
      </c>
      <c r="W26">
        <f>SUMIFS('EPA Export Aggregation'!Z:Z,'EPA Export Aggregation'!$A:$A,$B26,'EPA Export Aggregation'!$D:$D,$A$1)*IF($A26="CH4",About!$D$58,IF($A26="N2O",About!$D$59,1))</f>
        <v>1.4398215627000001E-3</v>
      </c>
      <c r="X26">
        <f>SUMIFS('EPA Export Aggregation'!AA:AA,'EPA Export Aggregation'!$A:$A,$B26,'EPA Export Aggregation'!$D:$D,$A$1)*IF($A26="CH4",About!$D$58,IF($A26="N2O",About!$D$59,1))</f>
        <v>1.2687129485000001E-3</v>
      </c>
      <c r="Y26">
        <f>SUMIFS('EPA Export Aggregation'!AB:AB,'EPA Export Aggregation'!$A:$A,$B26,'EPA Export Aggregation'!$D:$D,$A$1)*IF($A26="CH4",About!$D$58,IF($A26="N2O",About!$D$59,1))</f>
        <v>1.0627782869E-3</v>
      </c>
      <c r="Z26">
        <f>SUMIFS('EPA Export Aggregation'!AC:AC,'EPA Export Aggregation'!$A:$A,$B26,'EPA Export Aggregation'!$D:$D,$A$1)*IF($A26="CH4",About!$D$58,IF($A26="N2O",About!$D$59,1))</f>
        <v>1.2470649843E-3</v>
      </c>
      <c r="AA26">
        <f>SUMIFS('EPA Export Aggregation'!AD:AD,'EPA Export Aggregation'!$A:$A,$B26,'EPA Export Aggregation'!$D:$D,$A$1)*IF($A26="CH4",About!$D$58,IF($A26="N2O",About!$D$59,1))</f>
        <v>1.3090731076000001E-3</v>
      </c>
      <c r="AB26">
        <f>SUMIFS('EPA Export Aggregation'!AE:AE,'EPA Export Aggregation'!$A:$A,$B26,'EPA Export Aggregation'!$D:$D,$A$1)*IF($A26="CH4",About!$D$58,IF($A26="N2O",About!$D$59,1))</f>
        <v>1.4256461645E-3</v>
      </c>
      <c r="AC26">
        <f>SUMIFS('EPA Export Aggregation'!AF:AF,'EPA Export Aggregation'!$A:$A,$B26,'EPA Export Aggregation'!$D:$D,$A$1)*IF($A26="CH4",About!$D$58,IF($A26="N2O",About!$D$59,1))</f>
        <v>1.3207515043E-3</v>
      </c>
      <c r="AD26">
        <f>SUMIFS('EPA Export Aggregation'!AG:AG,'EPA Export Aggregation'!$A:$A,$B26,'EPA Export Aggregation'!$D:$D,$A$1)*IF($A26="CH4",About!$D$58,IF($A26="N2O",About!$D$59,1))</f>
        <v>1.5224383564000001E-3</v>
      </c>
      <c r="AE26">
        <f>SUMIFS('EPA Export Aggregation'!AH:AH,'EPA Export Aggregation'!$A:$A,$B26,'EPA Export Aggregation'!$D:$D,$A$1)*IF($A26="CH4",About!$D$58,IF($A26="N2O",About!$D$59,1))</f>
        <v>1.5728475922E-3</v>
      </c>
      <c r="AF26">
        <f>SUMIFS('EPA Export Aggregation'!AI:AI,'EPA Export Aggregation'!$A:$A,$B26,'EPA Export Aggregation'!$D:$D,$A$1)*IF($A26="CH4",About!$D$58,IF($A26="N2O",About!$D$59,1))</f>
        <v>1.4239606931000001E-3</v>
      </c>
      <c r="AG26">
        <f>SUMIFS('EPA Export Aggregation'!AJ:AJ,'EPA Export Aggregation'!$A:$A,$B26,'EPA Export Aggregation'!$D:$D,$A$1)*IF($A26="CH4",About!$D$58,IF($A26="N2O",About!$D$59,1))</f>
        <v>1.0649792106000001E-3</v>
      </c>
      <c r="AH26">
        <f>SUMIFS('EPA Export Aggregation'!AK:AK,'EPA Export Aggregation'!$A:$A,$B26,'EPA Export Aggregation'!$D:$D,$A$1)*IF($A26="CH4",About!$D$58,IF($A26="N2O",About!$D$59,1))</f>
        <v>1.3682891876E-3</v>
      </c>
    </row>
    <row r="27" spans="1:34" x14ac:dyDescent="0.25">
      <c r="A27" s="417" t="s">
        <v>2220</v>
      </c>
      <c r="B27" s="390" t="s">
        <v>4181</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3.2738259635299999E-2</v>
      </c>
      <c r="X27">
        <f>SUMIFS('EPA Export Aggregation'!AA:AA,'EPA Export Aggregation'!$A:$A,$B27,'EPA Export Aggregation'!$D:$D,$A$1)*IF($A27="CH4",About!$D$58,IF($A27="N2O",About!$D$59,1))</f>
        <v>3.6234679694400002E-2</v>
      </c>
      <c r="Y27">
        <f>SUMIFS('EPA Export Aggregation'!AB:AB,'EPA Export Aggregation'!$A:$A,$B27,'EPA Export Aggregation'!$D:$D,$A$1)*IF($A27="CH4",About!$D$58,IF($A27="N2O",About!$D$59,1))</f>
        <v>3.6464800044200003E-2</v>
      </c>
      <c r="Z27">
        <f>SUMIFS('EPA Export Aggregation'!AC:AC,'EPA Export Aggregation'!$A:$A,$B27,'EPA Export Aggregation'!$D:$D,$A$1)*IF($A27="CH4",About!$D$58,IF($A27="N2O",About!$D$59,1))</f>
        <v>5.9559658151599998E-2</v>
      </c>
      <c r="AA27">
        <f>SUMIFS('EPA Export Aggregation'!AD:AD,'EPA Export Aggregation'!$A:$A,$B27,'EPA Export Aggregation'!$D:$D,$A$1)*IF($A27="CH4",About!$D$58,IF($A27="N2O",About!$D$59,1))</f>
        <v>6.5580996150000001E-2</v>
      </c>
      <c r="AB27">
        <f>SUMIFS('EPA Export Aggregation'!AE:AE,'EPA Export Aggregation'!$A:$A,$B27,'EPA Export Aggregation'!$D:$D,$A$1)*IF($A27="CH4",About!$D$58,IF($A27="N2O",About!$D$59,1))</f>
        <v>7.6713152246999997E-2</v>
      </c>
      <c r="AC27">
        <f>SUMIFS('EPA Export Aggregation'!AF:AF,'EPA Export Aggregation'!$A:$A,$B27,'EPA Export Aggregation'!$D:$D,$A$1)*IF($A27="CH4",About!$D$58,IF($A27="N2O",About!$D$59,1))</f>
        <v>7.2302908393800006E-2</v>
      </c>
      <c r="AD27">
        <f>SUMIFS('EPA Export Aggregation'!AG:AG,'EPA Export Aggregation'!$A:$A,$B27,'EPA Export Aggregation'!$D:$D,$A$1)*IF($A27="CH4",About!$D$58,IF($A27="N2O",About!$D$59,1))</f>
        <v>0.1247307124236</v>
      </c>
      <c r="AE27">
        <f>SUMIFS('EPA Export Aggregation'!AH:AH,'EPA Export Aggregation'!$A:$A,$B27,'EPA Export Aggregation'!$D:$D,$A$1)*IF($A27="CH4",About!$D$58,IF($A27="N2O",About!$D$59,1))</f>
        <v>9.3497587688200004E-2</v>
      </c>
      <c r="AF27">
        <f>SUMIFS('EPA Export Aggregation'!AI:AI,'EPA Export Aggregation'!$A:$A,$B27,'EPA Export Aggregation'!$D:$D,$A$1)*IF($A27="CH4",About!$D$58,IF($A27="N2O",About!$D$59,1))</f>
        <v>9.2286853717100006E-2</v>
      </c>
      <c r="AG27">
        <f>SUMIFS('EPA Export Aggregation'!AJ:AJ,'EPA Export Aggregation'!$A:$A,$B27,'EPA Export Aggregation'!$D:$D,$A$1)*IF($A27="CH4",About!$D$58,IF($A27="N2O",About!$D$59,1))</f>
        <v>5.0504522889400001E-2</v>
      </c>
      <c r="AH27">
        <f>SUMIFS('EPA Export Aggregation'!AK:AK,'EPA Export Aggregation'!$A:$A,$B27,'EPA Export Aggregation'!$D:$D,$A$1)*IF($A27="CH4",About!$D$58,IF($A27="N2O",About!$D$59,1))</f>
        <v>5.8982463891800001E-2</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5.4978355174200001E-2</v>
      </c>
      <c r="D29">
        <f>SUMIFS('EPA Export Aggregation'!G:G,'EPA Export Aggregation'!$A:$A,$B29,'EPA Export Aggregation'!$D:$D,$A$1)*IF($A29="CH4",About!$D$58,IF($A29="N2O",About!$D$59,1))</f>
        <v>5.8182283608300002E-2</v>
      </c>
      <c r="E29">
        <f>SUMIFS('EPA Export Aggregation'!H:H,'EPA Export Aggregation'!$A:$A,$B29,'EPA Export Aggregation'!$D:$D,$A$1)*IF($A29="CH4",About!$D$58,IF($A29="N2O",About!$D$59,1))</f>
        <v>5.8798004705800003E-2</v>
      </c>
      <c r="F29">
        <f>SUMIFS('EPA Export Aggregation'!I:I,'EPA Export Aggregation'!$A:$A,$B29,'EPA Export Aggregation'!$D:$D,$A$1)*IF($A29="CH4",About!$D$58,IF($A29="N2O",About!$D$59,1))</f>
        <v>6.0276785654900002E-2</v>
      </c>
      <c r="G29">
        <f>SUMIFS('EPA Export Aggregation'!J:J,'EPA Export Aggregation'!$A:$A,$B29,'EPA Export Aggregation'!$D:$D,$A$1)*IF($A29="CH4",About!$D$58,IF($A29="N2O",About!$D$59,1))</f>
        <v>6.63195620919E-2</v>
      </c>
      <c r="H29">
        <f>SUMIFS('EPA Export Aggregation'!K:K,'EPA Export Aggregation'!$A:$A,$B29,'EPA Export Aggregation'!$D:$D,$A$1)*IF($A29="CH4",About!$D$58,IF($A29="N2O",About!$D$59,1))</f>
        <v>6.7432798938500002E-2</v>
      </c>
      <c r="I29">
        <f>SUMIFS('EPA Export Aggregation'!L:L,'EPA Export Aggregation'!$A:$A,$B29,'EPA Export Aggregation'!$D:$D,$A$1)*IF($A29="CH4",About!$D$58,IF($A29="N2O",About!$D$59,1))</f>
        <v>6.8688023825299996E-2</v>
      </c>
      <c r="J29">
        <f>SUMIFS('EPA Export Aggregation'!M:M,'EPA Export Aggregation'!$A:$A,$B29,'EPA Export Aggregation'!$D:$D,$A$1)*IF($A29="CH4",About!$D$58,IF($A29="N2O",About!$D$59,1))</f>
        <v>7.5536699920300002E-2</v>
      </c>
      <c r="K29">
        <f>SUMIFS('EPA Export Aggregation'!N:N,'EPA Export Aggregation'!$A:$A,$B29,'EPA Export Aggregation'!$D:$D,$A$1)*IF($A29="CH4",About!$D$58,IF($A29="N2O",About!$D$59,1))</f>
        <v>7.6707008728699996E-2</v>
      </c>
      <c r="L29">
        <f>SUMIFS('EPA Export Aggregation'!O:O,'EPA Export Aggregation'!$A:$A,$B29,'EPA Export Aggregation'!$D:$D,$A$1)*IF($A29="CH4",About!$D$58,IF($A29="N2O",About!$D$59,1))</f>
        <v>7.4510597282000005E-2</v>
      </c>
      <c r="M29">
        <f>SUMIFS('EPA Export Aggregation'!P:P,'EPA Export Aggregation'!$A:$A,$B29,'EPA Export Aggregation'!$D:$D,$A$1)*IF($A29="CH4",About!$D$58,IF($A29="N2O",About!$D$59,1))</f>
        <v>7.4859017258600002E-2</v>
      </c>
      <c r="N29">
        <f>SUMIFS('EPA Export Aggregation'!Q:Q,'EPA Export Aggregation'!$A:$A,$B29,'EPA Export Aggregation'!$D:$D,$A$1)*IF($A29="CH4",About!$D$58,IF($A29="N2O",About!$D$59,1))</f>
        <v>7.6068813777199998E-2</v>
      </c>
      <c r="O29">
        <f>SUMIFS('EPA Export Aggregation'!R:R,'EPA Export Aggregation'!$A:$A,$B29,'EPA Export Aggregation'!$D:$D,$A$1)*IF($A29="CH4",About!$D$58,IF($A29="N2O",About!$D$59,1))</f>
        <v>7.5499878385200003E-2</v>
      </c>
      <c r="P29">
        <f>SUMIFS('EPA Export Aggregation'!S:S,'EPA Export Aggregation'!$A:$A,$B29,'EPA Export Aggregation'!$D:$D,$A$1)*IF($A29="CH4",About!$D$58,IF($A29="N2O",About!$D$59,1))</f>
        <v>7.6189028319699995E-2</v>
      </c>
      <c r="Q29">
        <f>SUMIFS('EPA Export Aggregation'!T:T,'EPA Export Aggregation'!$A:$A,$B29,'EPA Export Aggregation'!$D:$D,$A$1)*IF($A29="CH4",About!$D$58,IF($A29="N2O",About!$D$59,1))</f>
        <v>7.5983386520000001E-2</v>
      </c>
      <c r="R29">
        <f>SUMIFS('EPA Export Aggregation'!U:U,'EPA Export Aggregation'!$A:$A,$B29,'EPA Export Aggregation'!$D:$D,$A$1)*IF($A29="CH4",About!$D$58,IF($A29="N2O",About!$D$59,1))</f>
        <v>7.3445163161399998E-2</v>
      </c>
      <c r="S29">
        <f>SUMIFS('EPA Export Aggregation'!V:V,'EPA Export Aggregation'!$A:$A,$B29,'EPA Export Aggregation'!$D:$D,$A$1)*IF($A29="CH4",About!$D$58,IF($A29="N2O",About!$D$59,1))</f>
        <v>7.9424779345900004E-2</v>
      </c>
      <c r="T29">
        <f>SUMIFS('EPA Export Aggregation'!W:W,'EPA Export Aggregation'!$A:$A,$B29,'EPA Export Aggregation'!$D:$D,$A$1)*IF($A29="CH4",About!$D$58,IF($A29="N2O",About!$D$59,1))</f>
        <v>7.6298138619099995E-2</v>
      </c>
      <c r="U29">
        <f>SUMIFS('EPA Export Aggregation'!X:X,'EPA Export Aggregation'!$A:$A,$B29,'EPA Export Aggregation'!$D:$D,$A$1)*IF($A29="CH4",About!$D$58,IF($A29="N2O",About!$D$59,1))</f>
        <v>7.5647975588800001E-2</v>
      </c>
      <c r="V29">
        <f>SUMIFS('EPA Export Aggregation'!Y:Y,'EPA Export Aggregation'!$A:$A,$B29,'EPA Export Aggregation'!$D:$D,$A$1)*IF($A29="CH4",About!$D$58,IF($A29="N2O",About!$D$59,1))</f>
        <v>7.1907111449299996E-2</v>
      </c>
      <c r="W29">
        <f>SUMIFS('EPA Export Aggregation'!Z:Z,'EPA Export Aggregation'!$A:$A,$B29,'EPA Export Aggregation'!$D:$D,$A$1)*IF($A29="CH4",About!$D$58,IF($A29="N2O",About!$D$59,1))</f>
        <v>6.1481509152100003E-2</v>
      </c>
      <c r="X29">
        <f>SUMIFS('EPA Export Aggregation'!AA:AA,'EPA Export Aggregation'!$A:$A,$B29,'EPA Export Aggregation'!$D:$D,$A$1)*IF($A29="CH4",About!$D$58,IF($A29="N2O",About!$D$59,1))</f>
        <v>6.0069309708300003E-2</v>
      </c>
      <c r="Y29">
        <f>SUMIFS('EPA Export Aggregation'!AB:AB,'EPA Export Aggregation'!$A:$A,$B29,'EPA Export Aggregation'!$D:$D,$A$1)*IF($A29="CH4",About!$D$58,IF($A29="N2O",About!$D$59,1))</f>
        <v>5.3514904188799998E-2</v>
      </c>
      <c r="Z29">
        <f>SUMIFS('EPA Export Aggregation'!AC:AC,'EPA Export Aggregation'!$A:$A,$B29,'EPA Export Aggregation'!$D:$D,$A$1)*IF($A29="CH4",About!$D$58,IF($A29="N2O",About!$D$59,1))</f>
        <v>5.6712058652599998E-2</v>
      </c>
      <c r="AA29">
        <f>SUMIFS('EPA Export Aggregation'!AD:AD,'EPA Export Aggregation'!$A:$A,$B29,'EPA Export Aggregation'!$D:$D,$A$1)*IF($A29="CH4",About!$D$58,IF($A29="N2O",About!$D$59,1))</f>
        <v>5.1889492274599998E-2</v>
      </c>
      <c r="AB29">
        <f>SUMIFS('EPA Export Aggregation'!AE:AE,'EPA Export Aggregation'!$A:$A,$B29,'EPA Export Aggregation'!$D:$D,$A$1)*IF($A29="CH4",About!$D$58,IF($A29="N2O",About!$D$59,1))</f>
        <v>6.3860353880200005E-2</v>
      </c>
      <c r="AC29">
        <f>SUMIFS('EPA Export Aggregation'!AF:AF,'EPA Export Aggregation'!$A:$A,$B29,'EPA Export Aggregation'!$D:$D,$A$1)*IF($A29="CH4",About!$D$58,IF($A29="N2O",About!$D$59,1))</f>
        <v>6.3999231904900006E-2</v>
      </c>
      <c r="AD29">
        <f>SUMIFS('EPA Export Aggregation'!AG:AG,'EPA Export Aggregation'!$A:$A,$B29,'EPA Export Aggregation'!$D:$D,$A$1)*IF($A29="CH4",About!$D$58,IF($A29="N2O",About!$D$59,1))</f>
        <v>6.0838307069499997E-2</v>
      </c>
      <c r="AE29">
        <f>SUMIFS('EPA Export Aggregation'!AH:AH,'EPA Export Aggregation'!$A:$A,$B29,'EPA Export Aggregation'!$D:$D,$A$1)*IF($A29="CH4",About!$D$58,IF($A29="N2O",About!$D$59,1))</f>
        <v>6.1902074992199997E-2</v>
      </c>
      <c r="AF29">
        <f>SUMIFS('EPA Export Aggregation'!AI:AI,'EPA Export Aggregation'!$A:$A,$B29,'EPA Export Aggregation'!$D:$D,$A$1)*IF($A29="CH4",About!$D$58,IF($A29="N2O",About!$D$59,1))</f>
        <v>8.2198710610000003E-2</v>
      </c>
      <c r="AG29">
        <f>SUMIFS('EPA Export Aggregation'!AJ:AJ,'EPA Export Aggregation'!$A:$A,$B29,'EPA Export Aggregation'!$D:$D,$A$1)*IF($A29="CH4",About!$D$58,IF($A29="N2O",About!$D$59,1))</f>
        <v>8.0996229719000001E-2</v>
      </c>
      <c r="AH29">
        <f>SUMIFS('EPA Export Aggregation'!AK:AK,'EPA Export Aggregation'!$A:$A,$B29,'EPA Export Aggregation'!$D:$D,$A$1)*IF($A29="CH4",About!$D$58,IF($A29="N2O",About!$D$59,1))</f>
        <v>8.4341028341099994E-2</v>
      </c>
    </row>
    <row r="30" spans="1:34" x14ac:dyDescent="0.25">
      <c r="A30" s="417" t="s">
        <v>2220</v>
      </c>
      <c r="B30" s="390" t="s">
        <v>4188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7" t="s">
        <v>2220</v>
      </c>
      <c r="B33" s="390" t="s">
        <v>4165</v>
      </c>
      <c r="C33">
        <f>SUMIFS('EPA Export Aggregation'!F:F,'EPA Export Aggregation'!$A:$A,$B33,'EPA Export Aggregation'!$D:$D,$A$1)*IF($A33="CH4",About!$D$58,IF($A33="N2O",About!$D$59,1))</f>
        <v>7.5192668089300002E-2</v>
      </c>
      <c r="D33">
        <f>SUMIFS('EPA Export Aggregation'!G:G,'EPA Export Aggregation'!$A:$A,$B33,'EPA Export Aggregation'!$D:$D,$A$1)*IF($A33="CH4",About!$D$58,IF($A33="N2O",About!$D$59,1))</f>
        <v>8.0319608916399998E-2</v>
      </c>
      <c r="E33">
        <f>SUMIFS('EPA Export Aggregation'!H:H,'EPA Export Aggregation'!$A:$A,$B33,'EPA Export Aggregation'!$D:$D,$A$1)*IF($A33="CH4",About!$D$58,IF($A33="N2O",About!$D$59,1))</f>
        <v>7.1128199543899998E-2</v>
      </c>
      <c r="F33">
        <f>SUMIFS('EPA Export Aggregation'!I:I,'EPA Export Aggregation'!$A:$A,$B33,'EPA Export Aggregation'!$D:$D,$A$1)*IF($A33="CH4",About!$D$58,IF($A33="N2O",About!$D$59,1))</f>
        <v>6.0952497401500001E-2</v>
      </c>
      <c r="G33" s="418">
        <f>SUMIFS('EPA Export Aggregation'!J:J,'EPA Export Aggregation'!$A:$A,$B33,'EPA Export Aggregation'!$D:$D,$A$1)*IF($A33="CH4",About!$D$58,IF($A33="N2O",About!$D$59,1))</f>
        <v>4.9282612173399999E-2</v>
      </c>
      <c r="H33">
        <f>SUMIFS('EPA Export Aggregation'!K:K,'EPA Export Aggregation'!$A:$A,$B33,'EPA Export Aggregation'!$D:$D,$A$1)*IF($A33="CH4",About!$D$58,IF($A33="N2O",About!$D$59,1))</f>
        <v>4.8763442290999999E-2</v>
      </c>
      <c r="I33">
        <f>SUMIFS('EPA Export Aggregation'!L:L,'EPA Export Aggregation'!$A:$A,$B33,'EPA Export Aggregation'!$D:$D,$A$1)*IF($A33="CH4",About!$D$58,IF($A33="N2O",About!$D$59,1))</f>
        <v>6.4053317316400002E-2</v>
      </c>
      <c r="J33">
        <f>SUMIFS('EPA Export Aggregation'!M:M,'EPA Export Aggregation'!$A:$A,$B33,'EPA Export Aggregation'!$D:$D,$A$1)*IF($A33="CH4",About!$D$58,IF($A33="N2O",About!$D$59,1))</f>
        <v>7.8465974204800004E-2</v>
      </c>
      <c r="K33">
        <f>SUMIFS('EPA Export Aggregation'!N:N,'EPA Export Aggregation'!$A:$A,$B33,'EPA Export Aggregation'!$D:$D,$A$1)*IF($A33="CH4",About!$D$58,IF($A33="N2O",About!$D$59,1))</f>
        <v>0.1036871778012</v>
      </c>
      <c r="L33">
        <f>SUMIFS('EPA Export Aggregation'!O:O,'EPA Export Aggregation'!$A:$A,$B33,'EPA Export Aggregation'!$D:$D,$A$1)*IF($A33="CH4",About!$D$58,IF($A33="N2O",About!$D$59,1))</f>
        <v>0.11571450990279999</v>
      </c>
      <c r="M33">
        <f>SUMIFS('EPA Export Aggregation'!P:P,'EPA Export Aggregation'!$A:$A,$B33,'EPA Export Aggregation'!$D:$D,$A$1)*IF($A33="CH4",About!$D$58,IF($A33="N2O",About!$D$59,1))</f>
        <v>0.108899199758</v>
      </c>
      <c r="N33">
        <f>SUMIFS('EPA Export Aggregation'!Q:Q,'EPA Export Aggregation'!$A:$A,$B33,'EPA Export Aggregation'!$D:$D,$A$1)*IF($A33="CH4",About!$D$58,IF($A33="N2O",About!$D$59,1))</f>
        <v>7.8991482773299995E-2</v>
      </c>
      <c r="O33" s="418">
        <f>SUMIFS('EPA Export Aggregation'!R:R,'EPA Export Aggregation'!$A:$A,$B33,'EPA Export Aggregation'!$D:$D,$A$1)*IF($A33="CH4",About!$D$58,IF($A33="N2O",About!$D$59,1))</f>
        <v>7.3051594619100005E-2</v>
      </c>
      <c r="P33" s="418">
        <f>SUMIFS('EPA Export Aggregation'!S:S,'EPA Export Aggregation'!$A:$A,$B33,'EPA Export Aggregation'!$D:$D,$A$1)*IF($A33="CH4",About!$D$58,IF($A33="N2O",About!$D$59,1))</f>
        <v>5.5765936625599997E-2</v>
      </c>
      <c r="Q33">
        <f>SUMIFS('EPA Export Aggregation'!T:T,'EPA Export Aggregation'!$A:$A,$B33,'EPA Export Aggregation'!$D:$D,$A$1)*IF($A33="CH4",About!$D$58,IF($A33="N2O",About!$D$59,1))</f>
        <v>6.0160991052199998E-2</v>
      </c>
      <c r="R33" s="418">
        <f>SUMIFS('EPA Export Aggregation'!U:U,'EPA Export Aggregation'!$A:$A,$B33,'EPA Export Aggregation'!$D:$D,$A$1)*IF($A33="CH4",About!$D$58,IF($A33="N2O",About!$D$59,1))</f>
        <v>2.2468433504100001E-2</v>
      </c>
      <c r="S33" s="418">
        <f>SUMIFS('EPA Export Aggregation'!V:V,'EPA Export Aggregation'!$A:$A,$B33,'EPA Export Aggregation'!$D:$D,$A$1)*IF($A33="CH4",About!$D$58,IF($A33="N2O",About!$D$59,1))</f>
        <v>5.31918058734E-2</v>
      </c>
      <c r="T33" s="418">
        <f>SUMIFS('EPA Export Aggregation'!W:W,'EPA Export Aggregation'!$A:$A,$B33,'EPA Export Aggregation'!$D:$D,$A$1)*IF($A33="CH4",About!$D$58,IF($A33="N2O",About!$D$59,1))</f>
        <v>5.9527793221199998E-2</v>
      </c>
      <c r="U33">
        <f>SUMIFS('EPA Export Aggregation'!X:X,'EPA Export Aggregation'!$A:$A,$B33,'EPA Export Aggregation'!$D:$D,$A$1)*IF($A33="CH4",About!$D$58,IF($A33="N2O",About!$D$59,1))</f>
        <v>4.2650876823700001E-2</v>
      </c>
      <c r="V33" s="418">
        <f>SUMIFS('EPA Export Aggregation'!Y:Y,'EPA Export Aggregation'!$A:$A,$B33,'EPA Export Aggregation'!$D:$D,$A$1)*IF($A33="CH4",About!$D$58,IF($A33="N2O",About!$D$59,1))</f>
        <v>0.1012918649853</v>
      </c>
      <c r="W33">
        <f>SUMIFS('EPA Export Aggregation'!Z:Z,'EPA Export Aggregation'!$A:$A,$B33,'EPA Export Aggregation'!$D:$D,$A$1)*IF($A33="CH4",About!$D$58,IF($A33="N2O",About!$D$59,1))</f>
        <v>4.6867540764600001E-2</v>
      </c>
      <c r="X33">
        <f>SUMIFS('EPA Export Aggregation'!AA:AA,'EPA Export Aggregation'!$A:$A,$B33,'EPA Export Aggregation'!$D:$D,$A$1)*IF($A33="CH4",About!$D$58,IF($A33="N2O",About!$D$59,1))</f>
        <v>2.72046863397E-2</v>
      </c>
      <c r="Y33" s="418">
        <f>SUMIFS('EPA Export Aggregation'!AB:AB,'EPA Export Aggregation'!$A:$A,$B33,'EPA Export Aggregation'!$D:$D,$A$1)*IF($A33="CH4",About!$D$58,IF($A33="N2O",About!$D$59,1))</f>
        <v>0.13035155200939999</v>
      </c>
      <c r="Z33">
        <f>SUMIFS('EPA Export Aggregation'!AC:AC,'EPA Export Aggregation'!$A:$A,$B33,'EPA Export Aggregation'!$D:$D,$A$1)*IF($A33="CH4",About!$D$58,IF($A33="N2O",About!$D$59,1))</f>
        <v>7.0161727711999994E-2</v>
      </c>
      <c r="AA33" s="418">
        <f>SUMIFS('EPA Export Aggregation'!AD:AD,'EPA Export Aggregation'!$A:$A,$B33,'EPA Export Aggregation'!$D:$D,$A$1)*IF($A33="CH4",About!$D$58,IF($A33="N2O",About!$D$59,1))</f>
        <v>1.9066398850399999E-2</v>
      </c>
      <c r="AB33" s="418">
        <f>SUMIFS('EPA Export Aggregation'!AE:AE,'EPA Export Aggregation'!$A:$A,$B33,'EPA Export Aggregation'!$D:$D,$A$1)*IF($A33="CH4",About!$D$58,IF($A33="N2O",About!$D$59,1))</f>
        <v>4.3592551100299998E-2</v>
      </c>
      <c r="AC33" s="418">
        <f>SUMIFS('EPA Export Aggregation'!AF:AF,'EPA Export Aggregation'!$A:$A,$B33,'EPA Export Aggregation'!$D:$D,$A$1)*IF($A33="CH4",About!$D$58,IF($A33="N2O",About!$D$59,1))</f>
        <v>2.6145555717099998E-2</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4.2958578264E-2</v>
      </c>
      <c r="AH33" s="418">
        <f>SUMIFS('EPA Export Aggregation'!AK:AK,'EPA Export Aggregation'!$A:$A,$B33,'EPA Export Aggregation'!$D:$D,$A$1)*IF($A33="CH4",About!$D$58,IF($A33="N2O",About!$D$59,1))</f>
        <v>4.4897124077799999E-2</v>
      </c>
    </row>
    <row r="34" spans="1:34" x14ac:dyDescent="0.25">
      <c r="A34" s="417" t="s">
        <v>2220</v>
      </c>
      <c r="B34" s="390" t="s">
        <v>4159</v>
      </c>
      <c r="C34">
        <f>SUMIFS('EPA Export Aggregation'!F:F,'EPA Export Aggregation'!$A:$A,$B34,'EPA Export Aggregation'!$D:$D,$A$1)*IF($A34="CH4",About!$D$58,IF($A34="N2O",About!$D$59,1))</f>
        <v>0.21518140857000001</v>
      </c>
      <c r="D34">
        <f>SUMIFS('EPA Export Aggregation'!G:G,'EPA Export Aggregation'!$A:$A,$B34,'EPA Export Aggregation'!$D:$D,$A$1)*IF($A34="CH4",About!$D$58,IF($A34="N2O",About!$D$59,1))</f>
        <v>0.2060483436451</v>
      </c>
      <c r="E34">
        <f>SUMIFS('EPA Export Aggregation'!H:H,'EPA Export Aggregation'!$A:$A,$B34,'EPA Export Aggregation'!$D:$D,$A$1)*IF($A34="CH4",About!$D$58,IF($A34="N2O",About!$D$59,1))</f>
        <v>0.2263256270223</v>
      </c>
      <c r="F34">
        <f>SUMIFS('EPA Export Aggregation'!I:I,'EPA Export Aggregation'!$A:$A,$B34,'EPA Export Aggregation'!$D:$D,$A$1)*IF($A34="CH4",About!$D$58,IF($A34="N2O",About!$D$59,1))</f>
        <v>0.25133111748159997</v>
      </c>
      <c r="G34">
        <f>SUMIFS('EPA Export Aggregation'!J:J,'EPA Export Aggregation'!$A:$A,$B34,'EPA Export Aggregation'!$D:$D,$A$1)*IF($A34="CH4",About!$D$58,IF($A34="N2O",About!$D$59,1))</f>
        <v>0.29235384801480002</v>
      </c>
      <c r="H34">
        <f>SUMIFS('EPA Export Aggregation'!K:K,'EPA Export Aggregation'!$A:$A,$B34,'EPA Export Aggregation'!$D:$D,$A$1)*IF($A34="CH4",About!$D$58,IF($A34="N2O",About!$D$59,1))</f>
        <v>0.32732234273790001</v>
      </c>
      <c r="I34">
        <f>SUMIFS('EPA Export Aggregation'!L:L,'EPA Export Aggregation'!$A:$A,$B34,'EPA Export Aggregation'!$D:$D,$A$1)*IF($A34="CH4",About!$D$58,IF($A34="N2O",About!$D$59,1))</f>
        <v>0.30585638077959998</v>
      </c>
      <c r="J34">
        <f>SUMIFS('EPA Export Aggregation'!M:M,'EPA Export Aggregation'!$A:$A,$B34,'EPA Export Aggregation'!$D:$D,$A$1)*IF($A34="CH4",About!$D$58,IF($A34="N2O",About!$D$59,1))</f>
        <v>0.30305052623299999</v>
      </c>
      <c r="K34">
        <f>SUMIFS('EPA Export Aggregation'!N:N,'EPA Export Aggregation'!$A:$A,$B34,'EPA Export Aggregation'!$D:$D,$A$1)*IF($A34="CH4",About!$D$58,IF($A34="N2O",About!$D$59,1))</f>
        <v>0.31531680522540001</v>
      </c>
      <c r="L34">
        <f>SUMIFS('EPA Export Aggregation'!O:O,'EPA Export Aggregation'!$A:$A,$B34,'EPA Export Aggregation'!$D:$D,$A$1)*IF($A34="CH4",About!$D$58,IF($A34="N2O",About!$D$59,1))</f>
        <v>0.30147681671659998</v>
      </c>
      <c r="M34">
        <f>SUMIFS('EPA Export Aggregation'!P:P,'EPA Export Aggregation'!$A:$A,$B34,'EPA Export Aggregation'!$D:$D,$A$1)*IF($A34="CH4",About!$D$58,IF($A34="N2O",About!$D$59,1))</f>
        <v>0.31141039850009999</v>
      </c>
      <c r="N34">
        <f>SUMIFS('EPA Export Aggregation'!Q:Q,'EPA Export Aggregation'!$A:$A,$B34,'EPA Export Aggregation'!$D:$D,$A$1)*IF($A34="CH4",About!$D$58,IF($A34="N2O",About!$D$59,1))</f>
        <v>0.31692197961840002</v>
      </c>
      <c r="O34">
        <f>SUMIFS('EPA Export Aggregation'!R:R,'EPA Export Aggregation'!$A:$A,$B34,'EPA Export Aggregation'!$D:$D,$A$1)*IF($A34="CH4",About!$D$58,IF($A34="N2O",About!$D$59,1))</f>
        <v>0.33496290834320003</v>
      </c>
      <c r="P34">
        <f>SUMIFS('EPA Export Aggregation'!S:S,'EPA Export Aggregation'!$A:$A,$B34,'EPA Export Aggregation'!$D:$D,$A$1)*IF($A34="CH4",About!$D$58,IF($A34="N2O",About!$D$59,1))</f>
        <v>0.37174255611000001</v>
      </c>
      <c r="Q34">
        <f>SUMIFS('EPA Export Aggregation'!T:T,'EPA Export Aggregation'!$A:$A,$B34,'EPA Export Aggregation'!$D:$D,$A$1)*IF($A34="CH4",About!$D$58,IF($A34="N2O",About!$D$59,1))</f>
        <v>0.39406349971269999</v>
      </c>
      <c r="R34">
        <f>SUMIFS('EPA Export Aggregation'!U:U,'EPA Export Aggregation'!$A:$A,$B34,'EPA Export Aggregation'!$D:$D,$A$1)*IF($A34="CH4",About!$D$58,IF($A34="N2O",About!$D$59,1))</f>
        <v>0.35359959273039998</v>
      </c>
      <c r="S34">
        <f>SUMIFS('EPA Export Aggregation'!V:V,'EPA Export Aggregation'!$A:$A,$B34,'EPA Export Aggregation'!$D:$D,$A$1)*IF($A34="CH4",About!$D$58,IF($A34="N2O",About!$D$59,1))</f>
        <v>0.35772256663340002</v>
      </c>
      <c r="T34">
        <f>SUMIFS('EPA Export Aggregation'!W:W,'EPA Export Aggregation'!$A:$A,$B34,'EPA Export Aggregation'!$D:$D,$A$1)*IF($A34="CH4",About!$D$58,IF($A34="N2O",About!$D$59,1))</f>
        <v>0.39184860419119999</v>
      </c>
      <c r="U34">
        <f>SUMIFS('EPA Export Aggregation'!X:X,'EPA Export Aggregation'!$A:$A,$B34,'EPA Export Aggregation'!$D:$D,$A$1)*IF($A34="CH4",About!$D$58,IF($A34="N2O",About!$D$59,1))</f>
        <v>0.38210930019049999</v>
      </c>
      <c r="V34">
        <f>SUMIFS('EPA Export Aggregation'!Y:Y,'EPA Export Aggregation'!$A:$A,$B34,'EPA Export Aggregation'!$D:$D,$A$1)*IF($A34="CH4",About!$D$58,IF($A34="N2O",About!$D$59,1))</f>
        <v>0.39196639789530002</v>
      </c>
      <c r="W34">
        <f>SUMIFS('EPA Export Aggregation'!Z:Z,'EPA Export Aggregation'!$A:$A,$B34,'EPA Export Aggregation'!$D:$D,$A$1)*IF($A34="CH4",About!$D$58,IF($A34="N2O",About!$D$59,1))</f>
        <v>0.41537129904140002</v>
      </c>
      <c r="X34">
        <f>SUMIFS('EPA Export Aggregation'!AA:AA,'EPA Export Aggregation'!$A:$A,$B34,'EPA Export Aggregation'!$D:$D,$A$1)*IF($A34="CH4",About!$D$58,IF($A34="N2O",About!$D$59,1))</f>
        <v>0.4569371552814</v>
      </c>
      <c r="Y34">
        <f>SUMIFS('EPA Export Aggregation'!AB:AB,'EPA Export Aggregation'!$A:$A,$B34,'EPA Export Aggregation'!$D:$D,$A$1)*IF($A34="CH4",About!$D$58,IF($A34="N2O",About!$D$59,1))</f>
        <v>0.4729048655841</v>
      </c>
      <c r="Z34">
        <f>SUMIFS('EPA Export Aggregation'!AC:AC,'EPA Export Aggregation'!$A:$A,$B34,'EPA Export Aggregation'!$D:$D,$A$1)*IF($A34="CH4",About!$D$58,IF($A34="N2O",About!$D$59,1))</f>
        <v>0.46737199431490001</v>
      </c>
      <c r="AA34">
        <f>SUMIFS('EPA Export Aggregation'!AD:AD,'EPA Export Aggregation'!$A:$A,$B34,'EPA Export Aggregation'!$D:$D,$A$1)*IF($A34="CH4",About!$D$58,IF($A34="N2O",About!$D$59,1))</f>
        <v>0.48451473174269999</v>
      </c>
      <c r="AB34">
        <f>SUMIFS('EPA Export Aggregation'!AE:AE,'EPA Export Aggregation'!$A:$A,$B34,'EPA Export Aggregation'!$D:$D,$A$1)*IF($A34="CH4",About!$D$58,IF($A34="N2O",About!$D$59,1))</f>
        <v>0.51504388206480001</v>
      </c>
      <c r="AC34">
        <f>SUMIFS('EPA Export Aggregation'!AF:AF,'EPA Export Aggregation'!$A:$A,$B34,'EPA Export Aggregation'!$D:$D,$A$1)*IF($A34="CH4",About!$D$58,IF($A34="N2O",About!$D$59,1))</f>
        <v>0.52953967268440005</v>
      </c>
      <c r="AD34">
        <f>SUMIFS('EPA Export Aggregation'!AG:AG,'EPA Export Aggregation'!$A:$A,$B34,'EPA Export Aggregation'!$D:$D,$A$1)*IF($A34="CH4",About!$D$58,IF($A34="N2O",About!$D$59,1))</f>
        <v>0.52001869520840005</v>
      </c>
      <c r="AE34">
        <f>SUMIFS('EPA Export Aggregation'!AH:AH,'EPA Export Aggregation'!$A:$A,$B34,'EPA Export Aggregation'!$D:$D,$A$1)*IF($A34="CH4",About!$D$58,IF($A34="N2O",About!$D$59,1))</f>
        <v>0.54967644419499995</v>
      </c>
      <c r="AF34">
        <f>SUMIFS('EPA Export Aggregation'!AI:AI,'EPA Export Aggregation'!$A:$A,$B34,'EPA Export Aggregation'!$D:$D,$A$1)*IF($A34="CH4",About!$D$58,IF($A34="N2O",About!$D$59,1))</f>
        <v>0.5673701393635</v>
      </c>
      <c r="AG34">
        <f>SUMIFS('EPA Export Aggregation'!AJ:AJ,'EPA Export Aggregation'!$A:$A,$B34,'EPA Export Aggregation'!$D:$D,$A$1)*IF($A34="CH4",About!$D$58,IF($A34="N2O",About!$D$59,1))</f>
        <v>0.58506383453199995</v>
      </c>
      <c r="AH34">
        <f>SUMIFS('EPA Export Aggregation'!AK:AK,'EPA Export Aggregation'!$A:$A,$B34,'EPA Export Aggregation'!$D:$D,$A$1)*IF($A34="CH4",About!$D$58,IF($A34="N2O",About!$D$59,1))</f>
        <v>0.60275752970050001</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4.3773002743999999E-3</v>
      </c>
      <c r="D74">
        <f>SUMIFS('EPA Export Aggregation'!G:G,'EPA Export Aggregation'!$A:$A,$B74,'EPA Export Aggregation'!$D:$D,$A$1)*IF($A74="CH4",About!$D$58,IF($A74="N2O",About!$D$59,1))</f>
        <v>9.1945083673999999E-3</v>
      </c>
      <c r="E74">
        <f>SUMIFS('EPA Export Aggregation'!H:H,'EPA Export Aggregation'!$A:$A,$B74,'EPA Export Aggregation'!$D:$D,$A$1)*IF($A74="CH4",About!$D$58,IF($A74="N2O",About!$D$59,1))</f>
        <v>3.1148031483600003E-2</v>
      </c>
      <c r="F74">
        <f>SUMIFS('EPA Export Aggregation'!I:I,'EPA Export Aggregation'!$A:$A,$B74,'EPA Export Aggregation'!$D:$D,$A$1)*IF($A74="CH4",About!$D$58,IF($A74="N2O",About!$D$59,1))</f>
        <v>0.1083353506136</v>
      </c>
      <c r="G74">
        <f>SUMIFS('EPA Export Aggregation'!J:J,'EPA Export Aggregation'!$A:$A,$B74,'EPA Export Aggregation'!$D:$D,$A$1)*IF($A74="CH4",About!$D$58,IF($A74="N2O",About!$D$59,1))</f>
        <v>0.26748241778439996</v>
      </c>
      <c r="H74">
        <f>SUMIFS('EPA Export Aggregation'!K:K,'EPA Export Aggregation'!$A:$A,$B74,'EPA Export Aggregation'!$D:$D,$A$1)*IF($A74="CH4",About!$D$58,IF($A74="N2O",About!$D$59,1))</f>
        <v>0.58538925667540009</v>
      </c>
      <c r="I74">
        <f>SUMIFS('EPA Export Aggregation'!L:L,'EPA Export Aggregation'!$A:$A,$B74,'EPA Export Aggregation'!$D:$D,$A$1)*IF($A74="CH4",About!$D$58,IF($A74="N2O",About!$D$59,1))</f>
        <v>0.81664871629190006</v>
      </c>
      <c r="J74">
        <f>SUMIFS('EPA Export Aggregation'!M:M,'EPA Export Aggregation'!$A:$A,$B74,'EPA Export Aggregation'!$D:$D,$A$1)*IF($A74="CH4",About!$D$58,IF($A74="N2O",About!$D$59,1))</f>
        <v>1.037806245416</v>
      </c>
      <c r="K74">
        <f>SUMIFS('EPA Export Aggregation'!N:N,'EPA Export Aggregation'!$A:$A,$B74,'EPA Export Aggregation'!$D:$D,$A$1)*IF($A74="CH4",About!$D$58,IF($A74="N2O",About!$D$59,1))</f>
        <v>1.1958787553740999</v>
      </c>
      <c r="L74">
        <f>SUMIFS('EPA Export Aggregation'!O:O,'EPA Export Aggregation'!$A:$A,$B74,'EPA Export Aggregation'!$D:$D,$A$1)*IF($A74="CH4",About!$D$58,IF($A74="N2O",About!$D$59,1))</f>
        <v>1.3641540081528996</v>
      </c>
      <c r="M74">
        <f>SUMIFS('EPA Export Aggregation'!P:P,'EPA Export Aggregation'!$A:$A,$B74,'EPA Export Aggregation'!$D:$D,$A$1)*IF($A74="CH4",About!$D$58,IF($A74="N2O",About!$D$59,1))</f>
        <v>1.5108256601779</v>
      </c>
      <c r="N74">
        <f>SUMIFS('EPA Export Aggregation'!Q:Q,'EPA Export Aggregation'!$A:$A,$B74,'EPA Export Aggregation'!$D:$D,$A$1)*IF($A74="CH4",About!$D$58,IF($A74="N2O",About!$D$59,1))</f>
        <v>1.6499108354682004</v>
      </c>
      <c r="O74">
        <f>SUMIFS('EPA Export Aggregation'!R:R,'EPA Export Aggregation'!$A:$A,$B74,'EPA Export Aggregation'!$D:$D,$A$1)*IF($A74="CH4",About!$D$58,IF($A74="N2O",About!$D$59,1))</f>
        <v>1.7454122608439002</v>
      </c>
      <c r="P74">
        <f>SUMIFS('EPA Export Aggregation'!S:S,'EPA Export Aggregation'!$A:$A,$B74,'EPA Export Aggregation'!$D:$D,$A$1)*IF($A74="CH4",About!$D$58,IF($A74="N2O",About!$D$59,1))</f>
        <v>1.8314280107500001</v>
      </c>
      <c r="Q74">
        <f>SUMIFS('EPA Export Aggregation'!T:T,'EPA Export Aggregation'!$A:$A,$B74,'EPA Export Aggregation'!$D:$D,$A$1)*IF($A74="CH4",About!$D$58,IF($A74="N2O",About!$D$59,1))</f>
        <v>1.9059533813157996</v>
      </c>
      <c r="R74">
        <f>SUMIFS('EPA Export Aggregation'!U:U,'EPA Export Aggregation'!$A:$A,$B74,'EPA Export Aggregation'!$D:$D,$A$1)*IF($A74="CH4",About!$D$58,IF($A74="N2O",About!$D$59,1))</f>
        <v>1.9889815652357001</v>
      </c>
      <c r="S74">
        <f>SUMIFS('EPA Export Aggregation'!V:V,'EPA Export Aggregation'!$A:$A,$B74,'EPA Export Aggregation'!$D:$D,$A$1)*IF($A74="CH4",About!$D$58,IF($A74="N2O",About!$D$59,1))</f>
        <v>2.1133350956419008</v>
      </c>
      <c r="T74">
        <f>SUMIFS('EPA Export Aggregation'!W:W,'EPA Export Aggregation'!$A:$A,$B74,'EPA Export Aggregation'!$D:$D,$A$1)*IF($A74="CH4",About!$D$58,IF($A74="N2O",About!$D$59,1))</f>
        <v>2.2535178149172994</v>
      </c>
      <c r="U74">
        <f>SUMIFS('EPA Export Aggregation'!X:X,'EPA Export Aggregation'!$A:$A,$B74,'EPA Export Aggregation'!$D:$D,$A$1)*IF($A74="CH4",About!$D$58,IF($A74="N2O",About!$D$59,1))</f>
        <v>2.4085029617226001</v>
      </c>
      <c r="V74">
        <f>SUMIFS('EPA Export Aggregation'!Y:Y,'EPA Export Aggregation'!$A:$A,$B74,'EPA Export Aggregation'!$D:$D,$A$1)*IF($A74="CH4",About!$D$58,IF($A74="N2O",About!$D$59,1))</f>
        <v>2.5643297976021002</v>
      </c>
      <c r="W74">
        <f>SUMIFS('EPA Export Aggregation'!Z:Z,'EPA Export Aggregation'!$A:$A,$B74,'EPA Export Aggregation'!$D:$D,$A$1)*IF($A74="CH4",About!$D$58,IF($A74="N2O",About!$D$59,1))</f>
        <v>2.8349120852625003</v>
      </c>
      <c r="X74">
        <f>SUMIFS('EPA Export Aggregation'!AA:AA,'EPA Export Aggregation'!$A:$A,$B74,'EPA Export Aggregation'!$D:$D,$A$1)*IF($A74="CH4",About!$D$58,IF($A74="N2O",About!$D$59,1))</f>
        <v>2.9045134870785998</v>
      </c>
      <c r="Y74">
        <f>SUMIFS('EPA Export Aggregation'!AB:AB,'EPA Export Aggregation'!$A:$A,$B74,'EPA Export Aggregation'!$D:$D,$A$1)*IF($A74="CH4",About!$D$58,IF($A74="N2O",About!$D$59,1))</f>
        <v>3.0235797388260992</v>
      </c>
      <c r="Z74">
        <f>SUMIFS('EPA Export Aggregation'!AC:AC,'EPA Export Aggregation'!$A:$A,$B74,'EPA Export Aggregation'!$D:$D,$A$1)*IF($A74="CH4",About!$D$58,IF($A74="N2O",About!$D$59,1))</f>
        <v>3.005387238139801</v>
      </c>
      <c r="AA74">
        <f>SUMIFS('EPA Export Aggregation'!AD:AD,'EPA Export Aggregation'!$A:$A,$B74,'EPA Export Aggregation'!$D:$D,$A$1)*IF($A74="CH4",About!$D$58,IF($A74="N2O",About!$D$59,1))</f>
        <v>2.7317042535480005</v>
      </c>
      <c r="AB74">
        <f>SUMIFS('EPA Export Aggregation'!AE:AE,'EPA Export Aggregation'!$A:$A,$B74,'EPA Export Aggregation'!$D:$D,$A$1)*IF($A74="CH4",About!$D$58,IF($A74="N2O",About!$D$59,1))</f>
        <v>2.9640356198684006</v>
      </c>
      <c r="AC74">
        <f>SUMIFS('EPA Export Aggregation'!AF:AF,'EPA Export Aggregation'!$A:$A,$B74,'EPA Export Aggregation'!$D:$D,$A$1)*IF($A74="CH4",About!$D$58,IF($A74="N2O",About!$D$59,1))</f>
        <v>2.7903452820739005</v>
      </c>
      <c r="AD74">
        <f>SUMIFS('EPA Export Aggregation'!AG:AG,'EPA Export Aggregation'!$A:$A,$B74,'EPA Export Aggregation'!$D:$D,$A$1)*IF($A74="CH4",About!$D$58,IF($A74="N2O",About!$D$59,1))</f>
        <v>3.0242434075668001</v>
      </c>
      <c r="AE74">
        <f>SUMIFS('EPA Export Aggregation'!AH:AH,'EPA Export Aggregation'!$A:$A,$B74,'EPA Export Aggregation'!$D:$D,$A$1)*IF($A74="CH4",About!$D$58,IF($A74="N2O",About!$D$59,1))</f>
        <v>2.6159247501517</v>
      </c>
      <c r="AF74">
        <f>SUMIFS('EPA Export Aggregation'!AI:AI,'EPA Export Aggregation'!$A:$A,$B74,'EPA Export Aggregation'!$D:$D,$A$1)*IF($A74="CH4",About!$D$58,IF($A74="N2O",About!$D$59,1))</f>
        <v>2.6733475583046005</v>
      </c>
      <c r="AG74">
        <f>SUMIFS('EPA Export Aggregation'!AJ:AJ,'EPA Export Aggregation'!$A:$A,$B74,'EPA Export Aggregation'!$D:$D,$A$1)*IF($A74="CH4",About!$D$58,IF($A74="N2O",About!$D$59,1))</f>
        <v>2.4946699602860996</v>
      </c>
      <c r="AH74">
        <f>SUMIFS('EPA Export Aggregation'!AK:AK,'EPA Export Aggregation'!$A:$A,$B74,'EPA Export Aggregation'!$D:$D,$A$1)*IF($A74="CH4",About!$D$58,IF($A74="N2O",About!$D$59,1))</f>
        <v>2.5550273038780005</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2.1770085171000002E-3</v>
      </c>
      <c r="D76" s="418">
        <f>SUMIFS('EPA Export Aggregation'!G:G,'EPA Export Aggregation'!$A:$A,$B76,'EPA Export Aggregation'!$D:$D,$A$1)*IF($A76="CH4",About!$D$58,IF($A76="N2O",About!$D$59,1))</f>
        <v>2.1770085171000002E-3</v>
      </c>
      <c r="E76" s="418">
        <f>SUMIFS('EPA Export Aggregation'!H:H,'EPA Export Aggregation'!$A:$A,$B76,'EPA Export Aggregation'!$D:$D,$A$1)*IF($A76="CH4",About!$D$58,IF($A76="N2O",About!$D$59,1))</f>
        <v>2.1770085171000002E-3</v>
      </c>
      <c r="F76" s="418">
        <f>SUMIFS('EPA Export Aggregation'!I:I,'EPA Export Aggregation'!$A:$A,$B76,'EPA Export Aggregation'!$D:$D,$A$1)*IF($A76="CH4",About!$D$58,IF($A76="N2O",About!$D$59,1))</f>
        <v>2.7212597275000001E-3</v>
      </c>
      <c r="G76" s="418">
        <f>SUMIFS('EPA Export Aggregation'!J:J,'EPA Export Aggregation'!$A:$A,$B76,'EPA Export Aggregation'!$D:$D,$A$1)*IF($A76="CH4",About!$D$58,IF($A76="N2O",About!$D$59,1))</f>
        <v>2.9933865076999999E-3</v>
      </c>
      <c r="H76" s="418">
        <f>SUMIFS('EPA Export Aggregation'!K:K,'EPA Export Aggregation'!$A:$A,$B76,'EPA Export Aggregation'!$D:$D,$A$1)*IF($A76="CH4",About!$D$58,IF($A76="N2O",About!$D$59,1))</f>
        <v>3.7616709243000002E-3</v>
      </c>
      <c r="I76" s="418">
        <f>SUMIFS('EPA Export Aggregation'!L:L,'EPA Export Aggregation'!$A:$A,$B76,'EPA Export Aggregation'!$D:$D,$A$1)*IF($A76="CH4",About!$D$58,IF($A76="N2O",About!$D$59,1))</f>
        <v>4.1771964707E-3</v>
      </c>
      <c r="J76" s="418">
        <f>SUMIFS('EPA Export Aggregation'!M:M,'EPA Export Aggregation'!$A:$A,$B76,'EPA Export Aggregation'!$D:$D,$A$1)*IF($A76="CH4",About!$D$58,IF($A76="N2O",About!$D$59,1))</f>
        <v>4.4144605511000001E-3</v>
      </c>
      <c r="K76" s="418">
        <f>SUMIFS('EPA Export Aggregation'!N:N,'EPA Export Aggregation'!$A:$A,$B76,'EPA Export Aggregation'!$D:$D,$A$1)*IF($A76="CH4",About!$D$58,IF($A76="N2O",About!$D$59,1))</f>
        <v>5.4129059331E-3</v>
      </c>
      <c r="L76" s="418">
        <f>SUMIFS('EPA Export Aggregation'!O:O,'EPA Export Aggregation'!$A:$A,$B76,'EPA Export Aggregation'!$D:$D,$A$1)*IF($A76="CH4",About!$D$58,IF($A76="N2O",About!$D$59,1))</f>
        <v>5.4927977162000001E-3</v>
      </c>
      <c r="M76" s="418">
        <f>SUMIFS('EPA Export Aggregation'!P:P,'EPA Export Aggregation'!$A:$A,$B76,'EPA Export Aggregation'!$D:$D,$A$1)*IF($A76="CH4",About!$D$58,IF($A76="N2O",About!$D$59,1))</f>
        <v>3.3450354364999999E-3</v>
      </c>
      <c r="N76" s="418">
        <f>SUMIFS('EPA Export Aggregation'!Q:Q,'EPA Export Aggregation'!$A:$A,$B76,'EPA Export Aggregation'!$D:$D,$A$1)*IF($A76="CH4",About!$D$58,IF($A76="N2O",About!$D$59,1))</f>
        <v>2.2228104173000001E-3</v>
      </c>
      <c r="O76" s="418">
        <f>SUMIFS('EPA Export Aggregation'!R:R,'EPA Export Aggregation'!$A:$A,$B76,'EPA Export Aggregation'!$D:$D,$A$1)*IF($A76="CH4",About!$D$58,IF($A76="N2O",About!$D$59,1))</f>
        <v>2.1250342612E-3</v>
      </c>
      <c r="P76" s="418">
        <f>SUMIFS('EPA Export Aggregation'!S:S,'EPA Export Aggregation'!$A:$A,$B76,'EPA Export Aggregation'!$D:$D,$A$1)*IF($A76="CH4",About!$D$58,IF($A76="N2O",About!$D$59,1))</f>
        <v>2.2220986054000001E-3</v>
      </c>
      <c r="Q76" s="418">
        <f>SUMIFS('EPA Export Aggregation'!T:T,'EPA Export Aggregation'!$A:$A,$B76,'EPA Export Aggregation'!$D:$D,$A$1)*IF($A76="CH4",About!$D$58,IF($A76="N2O",About!$D$59,1))</f>
        <v>2.2124393905999999E-3</v>
      </c>
      <c r="R76" s="418">
        <f>SUMIFS('EPA Export Aggregation'!U:U,'EPA Export Aggregation'!$A:$A,$B76,'EPA Export Aggregation'!$D:$D,$A$1)*IF($A76="CH4",About!$D$58,IF($A76="N2O",About!$D$59,1))</f>
        <v>2.1238392888000002E-3</v>
      </c>
      <c r="S76" s="418">
        <f>SUMIFS('EPA Export Aggregation'!V:V,'EPA Export Aggregation'!$A:$A,$B76,'EPA Export Aggregation'!$D:$D,$A$1)*IF($A76="CH4",About!$D$58,IF($A76="N2O",About!$D$59,1))</f>
        <v>2.5286070457000002E-3</v>
      </c>
      <c r="T76" s="418">
        <f>SUMIFS('EPA Export Aggregation'!W:W,'EPA Export Aggregation'!$A:$A,$B76,'EPA Export Aggregation'!$D:$D,$A$1)*IF($A76="CH4",About!$D$58,IF($A76="N2O",About!$D$59,1))</f>
        <v>2.4606234328000002E-3</v>
      </c>
      <c r="U76" s="418">
        <f>SUMIFS('EPA Export Aggregation'!X:X,'EPA Export Aggregation'!$A:$A,$B76,'EPA Export Aggregation'!$D:$D,$A$1)*IF($A76="CH4",About!$D$58,IF($A76="N2O",About!$D$59,1))</f>
        <v>2.325680032E-3</v>
      </c>
      <c r="V76" s="418">
        <f>SUMIFS('EPA Export Aggregation'!Y:Y,'EPA Export Aggregation'!$A:$A,$B76,'EPA Export Aggregation'!$D:$D,$A$1)*IF($A76="CH4",About!$D$58,IF($A76="N2O",About!$D$59,1))</f>
        <v>1.7848713641000001E-3</v>
      </c>
      <c r="W76" s="418">
        <f>SUMIFS('EPA Export Aggregation'!Z:Z,'EPA Export Aggregation'!$A:$A,$B76,'EPA Export Aggregation'!$D:$D,$A$1)*IF($A76="CH4",About!$D$58,IF($A76="N2O",About!$D$59,1))</f>
        <v>2.3845523405999999E-3</v>
      </c>
      <c r="X76" s="418">
        <f>SUMIFS('EPA Export Aggregation'!AA:AA,'EPA Export Aggregation'!$A:$A,$B76,'EPA Export Aggregation'!$D:$D,$A$1)*IF($A76="CH4",About!$D$58,IF($A76="N2O",About!$D$59,1))</f>
        <v>3.0997519330000002E-4</v>
      </c>
      <c r="Y76" s="418">
        <f>SUMIFS('EPA Export Aggregation'!AB:AB,'EPA Export Aggregation'!$A:$A,$B76,'EPA Export Aggregation'!$D:$D,$A$1)*IF($A76="CH4",About!$D$58,IF($A76="N2O",About!$D$59,1))</f>
        <v>3.367218442E-4</v>
      </c>
      <c r="Z76" s="418">
        <f>SUMIFS('EPA Export Aggregation'!AC:AC,'EPA Export Aggregation'!$A:$A,$B76,'EPA Export Aggregation'!$D:$D,$A$1)*IF($A76="CH4",About!$D$58,IF($A76="N2O",About!$D$59,1))</f>
        <v>1.31394457019E-2</v>
      </c>
      <c r="AA76" s="418">
        <f>SUMIFS('EPA Export Aggregation'!AD:AD,'EPA Export Aggregation'!$A:$A,$B76,'EPA Export Aggregation'!$D:$D,$A$1)*IF($A76="CH4",About!$D$58,IF($A76="N2O",About!$D$59,1))</f>
        <v>1.33226617961E-2</v>
      </c>
      <c r="AB76" s="418">
        <f>SUMIFS('EPA Export Aggregation'!AE:AE,'EPA Export Aggregation'!$A:$A,$B76,'EPA Export Aggregation'!$D:$D,$A$1)*IF($A76="CH4",About!$D$58,IF($A76="N2O",About!$D$59,1))</f>
        <v>1.1926544967399999E-2</v>
      </c>
      <c r="AC76" s="418">
        <f>SUMIFS('EPA Export Aggregation'!AF:AF,'EPA Export Aggregation'!$A:$A,$B76,'EPA Export Aggregation'!$D:$D,$A$1)*IF($A76="CH4",About!$D$58,IF($A76="N2O",About!$D$59,1))</f>
        <v>1.17355429566E-2</v>
      </c>
      <c r="AD76" s="418">
        <f>SUMIFS('EPA Export Aggregation'!AG:AG,'EPA Export Aggregation'!$A:$A,$B76,'EPA Export Aggregation'!$D:$D,$A$1)*IF($A76="CH4",About!$D$58,IF($A76="N2O",About!$D$59,1))</f>
        <v>1.3035948170899999E-2</v>
      </c>
      <c r="AE76" s="418">
        <f>SUMIFS('EPA Export Aggregation'!AH:AH,'EPA Export Aggregation'!$A:$A,$B76,'EPA Export Aggregation'!$D:$D,$A$1)*IF($A76="CH4",About!$D$58,IF($A76="N2O",About!$D$59,1))</f>
        <v>1.13893885927E-2</v>
      </c>
      <c r="AF76" s="418">
        <f>SUMIFS('EPA Export Aggregation'!AI:AI,'EPA Export Aggregation'!$A:$A,$B76,'EPA Export Aggregation'!$D:$D,$A$1)*IF($A76="CH4",About!$D$58,IF($A76="N2O",About!$D$59,1))</f>
        <v>8.0050772457999995E-3</v>
      </c>
      <c r="AG76" s="418">
        <f>SUMIFS('EPA Export Aggregation'!AJ:AJ,'EPA Export Aggregation'!$A:$A,$B76,'EPA Export Aggregation'!$D:$D,$A$1)*IF($A76="CH4",About!$D$58,IF($A76="N2O",About!$D$59,1))</f>
        <v>8.9716271564999998E-3</v>
      </c>
      <c r="AH76" s="418">
        <f>SUMIFS('EPA Export Aggregation'!AK:AK,'EPA Export Aggregation'!$A:$A,$B76,'EPA Export Aggregation'!$D:$D,$A$1)*IF($A76="CH4",About!$D$58,IF($A76="N2O",About!$D$59,1))</f>
        <v>1.2439340433999999E-2</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3.0517608279460502E-2</v>
      </c>
      <c r="D80" s="418">
        <f>SUMIFS('EPA Export Aggregation'!G:G,'EPA Export Aggregation'!$A:$A,$B80,'EPA Export Aggregation'!$D:$D,$A$1)*IF($A80="CH4",About!$D$58,IF($A80="N2O",About!$D$59,1))</f>
        <v>3.0552856620460499E-2</v>
      </c>
      <c r="E80" s="418">
        <f>SUMIFS('EPA Export Aggregation'!H:H,'EPA Export Aggregation'!$A:$A,$B80,'EPA Export Aggregation'!$D:$D,$A$1)*IF($A80="CH4",About!$D$58,IF($A80="N2O",About!$D$59,1))</f>
        <v>3.0588103188460499E-2</v>
      </c>
      <c r="F80" s="418">
        <f>SUMIFS('EPA Export Aggregation'!I:I,'EPA Export Aggregation'!$A:$A,$B80,'EPA Export Aggregation'!$D:$D,$A$1)*IF($A80="CH4",About!$D$58,IF($A80="N2O",About!$D$59,1))</f>
        <v>3.8252753776925698E-2</v>
      </c>
      <c r="G80" s="418">
        <f>SUMIFS('EPA Export Aggregation'!J:J,'EPA Export Aggregation'!$A:$A,$B80,'EPA Export Aggregation'!$D:$D,$A$1)*IF($A80="CH4",About!$D$58,IF($A80="N2O",About!$D$59,1))</f>
        <v>4.2102701654658299E-2</v>
      </c>
      <c r="H80" s="418">
        <f>SUMIFS('EPA Export Aggregation'!K:K,'EPA Export Aggregation'!$A:$A,$B80,'EPA Export Aggregation'!$D:$D,$A$1)*IF($A80="CH4",About!$D$58,IF($A80="N2O",About!$D$59,1))</f>
        <v>5.2907875640502297E-2</v>
      </c>
      <c r="I80" s="418">
        <f>SUMIFS('EPA Export Aggregation'!L:L,'EPA Export Aggregation'!$A:$A,$B80,'EPA Export Aggregation'!$D:$D,$A$1)*IF($A80="CH4",About!$D$58,IF($A80="N2O",About!$D$59,1))</f>
        <v>5.8768010582285798E-2</v>
      </c>
      <c r="J80" s="418">
        <f>SUMIFS('EPA Export Aggregation'!M:M,'EPA Export Aggregation'!$A:$A,$B80,'EPA Export Aggregation'!$D:$D,$A$1)*IF($A80="CH4",About!$D$58,IF($A80="N2O",About!$D$59,1))</f>
        <v>6.2129273676616997E-2</v>
      </c>
      <c r="K80" s="418">
        <f>SUMIFS('EPA Export Aggregation'!N:N,'EPA Export Aggregation'!$A:$A,$B80,'EPA Export Aggregation'!$D:$D,$A$1)*IF($A80="CH4",About!$D$58,IF($A80="N2O",About!$D$59,1))</f>
        <v>7.6160867975310603E-2</v>
      </c>
      <c r="L80" s="418">
        <f>SUMIFS('EPA Export Aggregation'!O:O,'EPA Export Aggregation'!$A:$A,$B80,'EPA Export Aggregation'!$D:$D,$A$1)*IF($A80="CH4",About!$D$58,IF($A80="N2O",About!$D$59,1))</f>
        <v>7.7316048550630401E-2</v>
      </c>
      <c r="M80" s="418">
        <f>SUMIFS('EPA Export Aggregation'!P:P,'EPA Export Aggregation'!$A:$A,$B80,'EPA Export Aggregation'!$D:$D,$A$1)*IF($A80="CH4",About!$D$58,IF($A80="N2O",About!$D$59,1))</f>
        <v>6.6027188396301006E-2</v>
      </c>
      <c r="N80" s="418">
        <f>SUMIFS('EPA Export Aggregation'!Q:Q,'EPA Export Aggregation'!$A:$A,$B80,'EPA Export Aggregation'!$D:$D,$A$1)*IF($A80="CH4",About!$D$58,IF($A80="N2O",About!$D$59,1))</f>
        <v>4.6607890451183201E-2</v>
      </c>
      <c r="O80" s="418">
        <f>SUMIFS('EPA Export Aggregation'!R:R,'EPA Export Aggregation'!$A:$A,$B80,'EPA Export Aggregation'!$D:$D,$A$1)*IF($A80="CH4",About!$D$58,IF($A80="N2O",About!$D$59,1))</f>
        <v>4.57009402097317E-2</v>
      </c>
      <c r="P80" s="418">
        <f>SUMIFS('EPA Export Aggregation'!S:S,'EPA Export Aggregation'!$A:$A,$B80,'EPA Export Aggregation'!$D:$D,$A$1)*IF($A80="CH4",About!$D$58,IF($A80="N2O",About!$D$59,1))</f>
        <v>4.1854838059750502E-2</v>
      </c>
      <c r="Q80" s="418">
        <f>SUMIFS('EPA Export Aggregation'!T:T,'EPA Export Aggregation'!$A:$A,$B80,'EPA Export Aggregation'!$D:$D,$A$1)*IF($A80="CH4",About!$D$58,IF($A80="N2O",About!$D$59,1))</f>
        <v>3.8944347686765197E-2</v>
      </c>
      <c r="R80" s="418">
        <f>SUMIFS('EPA Export Aggregation'!U:U,'EPA Export Aggregation'!$A:$A,$B80,'EPA Export Aggregation'!$D:$D,$A$1)*IF($A80="CH4",About!$D$58,IF($A80="N2O",About!$D$59,1))</f>
        <v>3.5956058653989702E-2</v>
      </c>
      <c r="S80" s="418">
        <f>SUMIFS('EPA Export Aggregation'!V:V,'EPA Export Aggregation'!$A:$A,$B80,'EPA Export Aggregation'!$D:$D,$A$1)*IF($A80="CH4",About!$D$58,IF($A80="N2O",About!$D$59,1))</f>
        <v>3.84151557967089E-2</v>
      </c>
      <c r="T80" s="418">
        <f>SUMIFS('EPA Export Aggregation'!W:W,'EPA Export Aggregation'!$A:$A,$B80,'EPA Export Aggregation'!$D:$D,$A$1)*IF($A80="CH4",About!$D$58,IF($A80="N2O",About!$D$59,1))</f>
        <v>3.6768510364704701E-2</v>
      </c>
      <c r="U80" s="418">
        <f>SUMIFS('EPA Export Aggregation'!X:X,'EPA Export Aggregation'!$A:$A,$B80,'EPA Export Aggregation'!$D:$D,$A$1)*IF($A80="CH4",About!$D$58,IF($A80="N2O",About!$D$59,1))</f>
        <v>3.3503950676307799E-2</v>
      </c>
      <c r="V80" s="418">
        <f>SUMIFS('EPA Export Aggregation'!Y:Y,'EPA Export Aggregation'!$A:$A,$B80,'EPA Export Aggregation'!$D:$D,$A$1)*IF($A80="CH4",About!$D$58,IF($A80="N2O",About!$D$59,1))</f>
        <v>2.3216448103161601E-2</v>
      </c>
      <c r="W80" s="418">
        <f>SUMIFS('EPA Export Aggregation'!Z:Z,'EPA Export Aggregation'!$A:$A,$B80,'EPA Export Aggregation'!$D:$D,$A$1)*IF($A80="CH4",About!$D$58,IF($A80="N2O",About!$D$59,1))</f>
        <v>3.1010462406138799E-2</v>
      </c>
      <c r="X80" s="418">
        <f>SUMIFS('EPA Export Aggregation'!AA:AA,'EPA Export Aggregation'!$A:$A,$B80,'EPA Export Aggregation'!$D:$D,$A$1)*IF($A80="CH4",About!$D$58,IF($A80="N2O",About!$D$59,1))</f>
        <v>0.18186625442234439</v>
      </c>
      <c r="Y80" s="418">
        <f>SUMIFS('EPA Export Aggregation'!AB:AB,'EPA Export Aggregation'!$A:$A,$B80,'EPA Export Aggregation'!$D:$D,$A$1)*IF($A80="CH4",About!$D$58,IF($A80="N2O",About!$D$59,1))</f>
        <v>0.18597251109805971</v>
      </c>
      <c r="Z80" s="418">
        <f>SUMIFS('EPA Export Aggregation'!AC:AC,'EPA Export Aggregation'!$A:$A,$B80,'EPA Export Aggregation'!$D:$D,$A$1)*IF($A80="CH4",About!$D$58,IF($A80="N2O",About!$D$59,1))</f>
        <v>0.18200204448259991</v>
      </c>
      <c r="AA80" s="418">
        <f>SUMIFS('EPA Export Aggregation'!AD:AD,'EPA Export Aggregation'!$A:$A,$B80,'EPA Export Aggregation'!$D:$D,$A$1)*IF($A80="CH4",About!$D$58,IF($A80="N2O",About!$D$59,1))</f>
        <v>0.17123903065056781</v>
      </c>
      <c r="AB80" s="418">
        <f>SUMIFS('EPA Export Aggregation'!AE:AE,'EPA Export Aggregation'!$A:$A,$B80,'EPA Export Aggregation'!$D:$D,$A$1)*IF($A80="CH4",About!$D$58,IF($A80="N2O",About!$D$59,1))</f>
        <v>0.1504675505290968</v>
      </c>
      <c r="AC80" s="418">
        <f>SUMIFS('EPA Export Aggregation'!AF:AF,'EPA Export Aggregation'!$A:$A,$B80,'EPA Export Aggregation'!$D:$D,$A$1)*IF($A80="CH4",About!$D$58,IF($A80="N2O",About!$D$59,1))</f>
        <v>0.1075984777025793</v>
      </c>
      <c r="AD80" s="418">
        <f>SUMIFS('EPA Export Aggregation'!AG:AG,'EPA Export Aggregation'!$A:$A,$B80,'EPA Export Aggregation'!$D:$D,$A$1)*IF($A80="CH4",About!$D$58,IF($A80="N2O",About!$D$59,1))</f>
        <v>0.1143503377512303</v>
      </c>
      <c r="AE80" s="418">
        <f>SUMIFS('EPA Export Aggregation'!AH:AH,'EPA Export Aggregation'!$A:$A,$B80,'EPA Export Aggregation'!$D:$D,$A$1)*IF($A80="CH4",About!$D$58,IF($A80="N2O",About!$D$59,1))</f>
        <v>0.11899693962556331</v>
      </c>
      <c r="AF80" s="418">
        <f>SUMIFS('EPA Export Aggregation'!AI:AI,'EPA Export Aggregation'!$A:$A,$B80,'EPA Export Aggregation'!$D:$D,$A$1)*IF($A80="CH4",About!$D$58,IF($A80="N2O",About!$D$59,1))</f>
        <v>9.5781300355369206E-2</v>
      </c>
      <c r="AG80" s="418">
        <f>SUMIFS('EPA Export Aggregation'!AJ:AJ,'EPA Export Aggregation'!$A:$A,$B80,'EPA Export Aggregation'!$D:$D,$A$1)*IF($A80="CH4",About!$D$58,IF($A80="N2O",About!$D$59,1))</f>
        <v>8.3624145981784401E-2</v>
      </c>
      <c r="AH80" s="418">
        <f>SUMIFS('EPA Export Aggregation'!AK:AK,'EPA Export Aggregation'!$A:$A,$B80,'EPA Export Aggregation'!$D:$D,$A$1)*IF($A80="CH4",About!$D$58,IF($A80="N2O",About!$D$59,1))</f>
        <v>0.1005829433027835</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6.1344963999999998E-3</v>
      </c>
      <c r="D84" s="418">
        <f>SUMIFS('EPA Export Aggregation'!G:G,'EPA Export Aggregation'!$A:$A,$B84,'EPA Export Aggregation'!$D:$D,$A$1)*IF($A84="CH4",About!$D$58,IF($A84="N2O",About!$D$59,1))</f>
        <v>6.1446789500000003E-3</v>
      </c>
      <c r="E84" s="418">
        <f>SUMIFS('EPA Export Aggregation'!H:H,'EPA Export Aggregation'!$A:$A,$B84,'EPA Export Aggregation'!$D:$D,$A$1)*IF($A84="CH4",About!$D$58,IF($A84="N2O",About!$D$59,1))</f>
        <v>6.1548638500000001E-3</v>
      </c>
      <c r="F84" s="418">
        <f>SUMIFS('EPA Export Aggregation'!I:I,'EPA Export Aggregation'!$A:$A,$B84,'EPA Export Aggregation'!$D:$D,$A$1)*IF($A84="CH4",About!$D$58,IF($A84="N2O",About!$D$59,1))</f>
        <v>7.6986705000000001E-3</v>
      </c>
      <c r="G84" s="418">
        <f>SUMIFS('EPA Export Aggregation'!J:J,'EPA Export Aggregation'!$A:$A,$B84,'EPA Export Aggregation'!$D:$D,$A$1)*IF($A84="CH4",About!$D$58,IF($A84="N2O",About!$D$59,1))</f>
        <v>8.4756650999999999E-3</v>
      </c>
      <c r="H84" s="418">
        <f>SUMIFS('EPA Export Aggregation'!K:K,'EPA Export Aggregation'!$A:$A,$B84,'EPA Export Aggregation'!$D:$D,$A$1)*IF($A84="CH4",About!$D$58,IF($A84="N2O",About!$D$59,1))</f>
        <v>1.065076635E-2</v>
      </c>
      <c r="I84" s="418">
        <f>SUMIFS('EPA Export Aggregation'!L:L,'EPA Export Aggregation'!$A:$A,$B84,'EPA Export Aggregation'!$D:$D,$A$1)*IF($A84="CH4",About!$D$58,IF($A84="N2O",About!$D$59,1))</f>
        <v>1.183183875E-2</v>
      </c>
      <c r="J84" s="418">
        <f>SUMIFS('EPA Export Aggregation'!M:M,'EPA Export Aggregation'!$A:$A,$B84,'EPA Export Aggregation'!$D:$D,$A$1)*IF($A84="CH4",About!$D$58,IF($A84="N2O",About!$D$59,1))</f>
        <v>1.251059865E-2</v>
      </c>
      <c r="K84" s="418">
        <f>SUMIFS('EPA Export Aggregation'!N:N,'EPA Export Aggregation'!$A:$A,$B84,'EPA Export Aggregation'!$D:$D,$A$1)*IF($A84="CH4",About!$D$58,IF($A84="N2O",About!$D$59,1))</f>
        <v>1.533425995E-2</v>
      </c>
      <c r="L84" s="418">
        <f>SUMIFS('EPA Export Aggregation'!O:O,'EPA Export Aggregation'!$A:$A,$B84,'EPA Export Aggregation'!$D:$D,$A$1)*IF($A84="CH4",About!$D$58,IF($A84="N2O",About!$D$59,1))</f>
        <v>1.556956545E-2</v>
      </c>
      <c r="M84" s="418">
        <f>SUMIFS('EPA Export Aggregation'!P:P,'EPA Export Aggregation'!$A:$A,$B84,'EPA Export Aggregation'!$D:$D,$A$1)*IF($A84="CH4",About!$D$58,IF($A84="N2O",About!$D$59,1))</f>
        <v>1.261187425E-2</v>
      </c>
      <c r="N84" s="418">
        <f>SUMIFS('EPA Export Aggregation'!Q:Q,'EPA Export Aggregation'!$A:$A,$B84,'EPA Export Aggregation'!$D:$D,$A$1)*IF($A84="CH4",About!$D$58,IF($A84="N2O",About!$D$59,1))</f>
        <v>8.6177813499999992E-3</v>
      </c>
      <c r="O84" s="418">
        <f>SUMIFS('EPA Export Aggregation'!R:R,'EPA Export Aggregation'!$A:$A,$B84,'EPA Export Aggregation'!$D:$D,$A$1)*IF($A84="CH4",About!$D$58,IF($A84="N2O",About!$D$59,1))</f>
        <v>7.6720356E-3</v>
      </c>
      <c r="P84" s="418">
        <f>SUMIFS('EPA Export Aggregation'!S:S,'EPA Export Aggregation'!$A:$A,$B84,'EPA Export Aggregation'!$D:$D,$A$1)*IF($A84="CH4",About!$D$58,IF($A84="N2O",About!$D$59,1))</f>
        <v>9.2277473499999992E-3</v>
      </c>
      <c r="Q84" s="418">
        <f>SUMIFS('EPA Export Aggregation'!T:T,'EPA Export Aggregation'!$A:$A,$B84,'EPA Export Aggregation'!$D:$D,$A$1)*IF($A84="CH4",About!$D$58,IF($A84="N2O",About!$D$59,1))</f>
        <v>8.8735271499999994E-3</v>
      </c>
      <c r="R84" s="418">
        <f>SUMIFS('EPA Export Aggregation'!U:U,'EPA Export Aggregation'!$A:$A,$B84,'EPA Export Aggregation'!$D:$D,$A$1)*IF($A84="CH4",About!$D$58,IF($A84="N2O",About!$D$59,1))</f>
        <v>9.6469309500000003E-3</v>
      </c>
      <c r="S84" s="418">
        <f>SUMIFS('EPA Export Aggregation'!V:V,'EPA Export Aggregation'!$A:$A,$B84,'EPA Export Aggregation'!$D:$D,$A$1)*IF($A84="CH4",About!$D$58,IF($A84="N2O",About!$D$59,1))</f>
        <v>9.3827768499999999E-3</v>
      </c>
      <c r="T84" s="418">
        <f>SUMIFS('EPA Export Aggregation'!W:W,'EPA Export Aggregation'!$A:$A,$B84,'EPA Export Aggregation'!$D:$D,$A$1)*IF($A84="CH4",About!$D$58,IF($A84="N2O",About!$D$59,1))</f>
        <v>7.5911462499999999E-3</v>
      </c>
      <c r="U84" s="418">
        <f>SUMIFS('EPA Export Aggregation'!X:X,'EPA Export Aggregation'!$A:$A,$B84,'EPA Export Aggregation'!$D:$D,$A$1)*IF($A84="CH4",About!$D$58,IF($A84="N2O",About!$D$59,1))</f>
        <v>6.9951157500000001E-3</v>
      </c>
      <c r="V84" s="418">
        <f>SUMIFS('EPA Export Aggregation'!Y:Y,'EPA Export Aggregation'!$A:$A,$B84,'EPA Export Aggregation'!$D:$D,$A$1)*IF($A84="CH4",About!$D$58,IF($A84="N2O",About!$D$59,1))</f>
        <v>5.3983918000000001E-3</v>
      </c>
      <c r="W84" s="418">
        <f>SUMIFS('EPA Export Aggregation'!Z:Z,'EPA Export Aggregation'!$A:$A,$B84,'EPA Export Aggregation'!$D:$D,$A$1)*IF($A84="CH4",About!$D$58,IF($A84="N2O",About!$D$59,1))</f>
        <v>7.00860005E-3</v>
      </c>
      <c r="X84" s="418">
        <f>SUMIFS('EPA Export Aggregation'!AA:AA,'EPA Export Aggregation'!$A:$A,$B84,'EPA Export Aggregation'!$D:$D,$A$1)*IF($A84="CH4",About!$D$58,IF($A84="N2O",About!$D$59,1))</f>
        <v>4.10870475E-3</v>
      </c>
      <c r="Y84" s="418">
        <f>SUMIFS('EPA Export Aggregation'!AB:AB,'EPA Export Aggregation'!$A:$A,$B84,'EPA Export Aggregation'!$D:$D,$A$1)*IF($A84="CH4",About!$D$58,IF($A84="N2O",About!$D$59,1))</f>
        <v>5.1378402500000002E-3</v>
      </c>
      <c r="Z84" s="418">
        <f>SUMIFS('EPA Export Aggregation'!AC:AC,'EPA Export Aggregation'!$A:$A,$B84,'EPA Export Aggregation'!$D:$D,$A$1)*IF($A84="CH4",About!$D$58,IF($A84="N2O",About!$D$59,1))</f>
        <v>5.9338111000000002E-3</v>
      </c>
      <c r="AA84" s="418">
        <f>SUMIFS('EPA Export Aggregation'!AD:AD,'EPA Export Aggregation'!$A:$A,$B84,'EPA Export Aggregation'!$D:$D,$A$1)*IF($A84="CH4",About!$D$58,IF($A84="N2O",About!$D$59,1))</f>
        <v>7.7550422999999999E-3</v>
      </c>
      <c r="AB84" s="418">
        <f>SUMIFS('EPA Export Aggregation'!AE:AE,'EPA Export Aggregation'!$A:$A,$B84,'EPA Export Aggregation'!$D:$D,$A$1)*IF($A84="CH4",About!$D$58,IF($A84="N2O",About!$D$59,1))</f>
        <v>7.9893678499999999E-3</v>
      </c>
      <c r="AC84" s="418">
        <f>SUMIFS('EPA Export Aggregation'!AF:AF,'EPA Export Aggregation'!$A:$A,$B84,'EPA Export Aggregation'!$D:$D,$A$1)*IF($A84="CH4",About!$D$58,IF($A84="N2O",About!$D$59,1))</f>
        <v>8.9723845999999993E-3</v>
      </c>
      <c r="AD84" s="418">
        <f>SUMIFS('EPA Export Aggregation'!AG:AG,'EPA Export Aggregation'!$A:$A,$B84,'EPA Export Aggregation'!$D:$D,$A$1)*IF($A84="CH4",About!$D$58,IF($A84="N2O",About!$D$59,1))</f>
        <v>8.7162980499999997E-3</v>
      </c>
      <c r="AE84" s="418">
        <f>SUMIFS('EPA Export Aggregation'!AH:AH,'EPA Export Aggregation'!$A:$A,$B84,'EPA Export Aggregation'!$D:$D,$A$1)*IF($A84="CH4",About!$D$58,IF($A84="N2O",About!$D$59,1))</f>
        <v>7.2598949499999999E-3</v>
      </c>
      <c r="AF84" s="418">
        <f>SUMIFS('EPA Export Aggregation'!AI:AI,'EPA Export Aggregation'!$A:$A,$B84,'EPA Export Aggregation'!$D:$D,$A$1)*IF($A84="CH4",About!$D$58,IF($A84="N2O",About!$D$59,1))</f>
        <v>5.1041412500000003E-3</v>
      </c>
      <c r="AG84" s="418">
        <f>SUMIFS('EPA Export Aggregation'!AJ:AJ,'EPA Export Aggregation'!$A:$A,$B84,'EPA Export Aggregation'!$D:$D,$A$1)*IF($A84="CH4",About!$D$58,IF($A84="N2O",About!$D$59,1))</f>
        <v>7.0105129499999997E-3</v>
      </c>
      <c r="AH84" s="418">
        <f>SUMIFS('EPA Export Aggregation'!AK:AK,'EPA Export Aggregation'!$A:$A,$B84,'EPA Export Aggregation'!$D:$D,$A$1)*IF($A84="CH4",About!$D$58,IF($A84="N2O",About!$D$59,1))</f>
        <v>7.5629627000000001E-3</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5.3876879E-4</v>
      </c>
      <c r="D87" s="418">
        <f>SUMIFS('EPA Export Aggregation'!$F:$F,'EPA Export Aggregation'!$A:$A,$B87,'EPA Export Aggregation'!$D:$D,$A$1)*IF($A87="CH4",About!$D$58,IF($A87="N2O",About!$D$59,1))</f>
        <v>5.3876879E-4</v>
      </c>
      <c r="E87" s="418">
        <f>SUMIFS('EPA Export Aggregation'!$F:$F,'EPA Export Aggregation'!$A:$A,$B87,'EPA Export Aggregation'!$D:$D,$A$1)*IF($A87="CH4",About!$D$58,IF($A87="N2O",About!$D$59,1))</f>
        <v>5.3876879E-4</v>
      </c>
      <c r="F87" s="418">
        <f>SUMIFS('EPA Export Aggregation'!$F:$F,'EPA Export Aggregation'!$A:$A,$B87,'EPA Export Aggregation'!$D:$D,$A$1)*IF($A87="CH4",About!$D$58,IF($A87="N2O",About!$D$59,1))</f>
        <v>5.3876879E-4</v>
      </c>
      <c r="G87" s="418">
        <f>SUMIFS('EPA Export Aggregation'!$F:$F,'EPA Export Aggregation'!$A:$A,$B87,'EPA Export Aggregation'!$D:$D,$A$1)*IF($A87="CH4",About!$D$58,IF($A87="N2O",About!$D$59,1))</f>
        <v>5.3876879E-4</v>
      </c>
      <c r="H87" s="418">
        <f>SUMIFS('EPA Export Aggregation'!$F:$F,'EPA Export Aggregation'!$A:$A,$B87,'EPA Export Aggregation'!$D:$D,$A$1)*IF($A87="CH4",About!$D$58,IF($A87="N2O",About!$D$59,1))</f>
        <v>5.3876879E-4</v>
      </c>
      <c r="I87" s="418">
        <f>SUMIFS('EPA Export Aggregation'!$F:$F,'EPA Export Aggregation'!$A:$A,$B87,'EPA Export Aggregation'!$D:$D,$A$1)*IF($A87="CH4",About!$D$58,IF($A87="N2O",About!$D$59,1))</f>
        <v>5.3876879E-4</v>
      </c>
      <c r="J87" s="418">
        <f>SUMIFS('EPA Export Aggregation'!$F:$F,'EPA Export Aggregation'!$A:$A,$B87,'EPA Export Aggregation'!$D:$D,$A$1)*IF($A87="CH4",About!$D$58,IF($A87="N2O",About!$D$59,1))</f>
        <v>5.3876879E-4</v>
      </c>
      <c r="K87" s="418">
        <f>SUMIFS('EPA Export Aggregation'!$F:$F,'EPA Export Aggregation'!$A:$A,$B87,'EPA Export Aggregation'!$D:$D,$A$1)*IF($A87="CH4",About!$D$58,IF($A87="N2O",About!$D$59,1))</f>
        <v>5.3876879E-4</v>
      </c>
      <c r="L87" s="418">
        <f>SUMIFS('EPA Export Aggregation'!$F:$F,'EPA Export Aggregation'!$A:$A,$B87,'EPA Export Aggregation'!$D:$D,$A$1)*IF($A87="CH4",About!$D$58,IF($A87="N2O",About!$D$59,1))</f>
        <v>5.3876879E-4</v>
      </c>
      <c r="M87" s="418">
        <f>SUMIFS('EPA Export Aggregation'!$F:$F,'EPA Export Aggregation'!$A:$A,$B87,'EPA Export Aggregation'!$D:$D,$A$1)*IF($A87="CH4",About!$D$58,IF($A87="N2O",About!$D$59,1))</f>
        <v>5.3876879E-4</v>
      </c>
      <c r="N87" s="418">
        <f>SUMIFS('EPA Export Aggregation'!$F:$F,'EPA Export Aggregation'!$A:$A,$B87,'EPA Export Aggregation'!$D:$D,$A$1)*IF($A87="CH4",About!$D$58,IF($A87="N2O",About!$D$59,1))</f>
        <v>5.3876879E-4</v>
      </c>
      <c r="O87" s="418">
        <f>SUMIFS('EPA Export Aggregation'!$F:$F,'EPA Export Aggregation'!$A:$A,$B87,'EPA Export Aggregation'!$D:$D,$A$1)*IF($A87="CH4",About!$D$58,IF($A87="N2O",About!$D$59,1))</f>
        <v>5.3876879E-4</v>
      </c>
      <c r="P87" s="418">
        <f>SUMIFS('EPA Export Aggregation'!$F:$F,'EPA Export Aggregation'!$A:$A,$B87,'EPA Export Aggregation'!$D:$D,$A$1)*IF($A87="CH4",About!$D$58,IF($A87="N2O",About!$D$59,1))</f>
        <v>5.3876879E-4</v>
      </c>
      <c r="Q87" s="418">
        <f>SUMIFS('EPA Export Aggregation'!$F:$F,'EPA Export Aggregation'!$A:$A,$B87,'EPA Export Aggregation'!$D:$D,$A$1)*IF($A87="CH4",About!$D$58,IF($A87="N2O",About!$D$59,1))</f>
        <v>5.3876879E-4</v>
      </c>
      <c r="R87" s="418">
        <f>SUMIFS('EPA Export Aggregation'!$F:$F,'EPA Export Aggregation'!$A:$A,$B87,'EPA Export Aggregation'!$D:$D,$A$1)*IF($A87="CH4",About!$D$58,IF($A87="N2O",About!$D$59,1))</f>
        <v>5.3876879E-4</v>
      </c>
      <c r="S87" s="418">
        <f>SUMIFS('EPA Export Aggregation'!$F:$F,'EPA Export Aggregation'!$A:$A,$B87,'EPA Export Aggregation'!$D:$D,$A$1)*IF($A87="CH4",About!$D$58,IF($A87="N2O",About!$D$59,1))</f>
        <v>5.3876879E-4</v>
      </c>
      <c r="T87" s="418">
        <f>SUMIFS('EPA Export Aggregation'!$F:$F,'EPA Export Aggregation'!$A:$A,$B87,'EPA Export Aggregation'!$D:$D,$A$1)*IF($A87="CH4",About!$D$58,IF($A87="N2O",About!$D$59,1))</f>
        <v>5.3876879E-4</v>
      </c>
      <c r="U87" s="418">
        <f>SUMIFS('EPA Export Aggregation'!$F:$F,'EPA Export Aggregation'!$A:$A,$B87,'EPA Export Aggregation'!$D:$D,$A$1)*IF($A87="CH4",About!$D$58,IF($A87="N2O",About!$D$59,1))</f>
        <v>5.3876879E-4</v>
      </c>
      <c r="V87" s="418">
        <f>SUMIFS('EPA Export Aggregation'!$F:$F,'EPA Export Aggregation'!$A:$A,$B87,'EPA Export Aggregation'!$D:$D,$A$1)*IF($A87="CH4",About!$D$58,IF($A87="N2O",About!$D$59,1))</f>
        <v>5.3876879E-4</v>
      </c>
      <c r="W87" s="418">
        <f>SUMIFS('EPA Export Aggregation'!$F:$F,'EPA Export Aggregation'!$A:$A,$B87,'EPA Export Aggregation'!$D:$D,$A$1)*IF($A87="CH4",About!$D$58,IF($A87="N2O",About!$D$59,1))</f>
        <v>5.3876879E-4</v>
      </c>
      <c r="X87" s="418">
        <f>SUMIFS('EPA Export Aggregation'!$F:$F,'EPA Export Aggregation'!$A:$A,$B87,'EPA Export Aggregation'!$D:$D,$A$1)*IF($A87="CH4",About!$D$58,IF($A87="N2O",About!$D$59,1))</f>
        <v>5.3876879E-4</v>
      </c>
      <c r="Y87" s="418">
        <f>SUMIFS('EPA Export Aggregation'!$F:$F,'EPA Export Aggregation'!$A:$A,$B87,'EPA Export Aggregation'!$D:$D,$A$1)*IF($A87="CH4",About!$D$58,IF($A87="N2O",About!$D$59,1))</f>
        <v>5.3876879E-4</v>
      </c>
      <c r="Z87" s="418">
        <f>SUMIFS('EPA Export Aggregation'!$F:$F,'EPA Export Aggregation'!$A:$A,$B87,'EPA Export Aggregation'!$D:$D,$A$1)*IF($A87="CH4",About!$D$58,IF($A87="N2O",About!$D$59,1))</f>
        <v>5.3876879E-4</v>
      </c>
      <c r="AA87" s="418">
        <f>SUMIFS('EPA Export Aggregation'!$F:$F,'EPA Export Aggregation'!$A:$A,$B87,'EPA Export Aggregation'!$D:$D,$A$1)*IF($A87="CH4",About!$D$58,IF($A87="N2O",About!$D$59,1))</f>
        <v>5.3876879E-4</v>
      </c>
      <c r="AB87" s="418">
        <f>SUMIFS('EPA Export Aggregation'!$F:$F,'EPA Export Aggregation'!$A:$A,$B87,'EPA Export Aggregation'!$D:$D,$A$1)*IF($A87="CH4",About!$D$58,IF($A87="N2O",About!$D$59,1))</f>
        <v>5.3876879E-4</v>
      </c>
      <c r="AC87" s="418">
        <f>SUMIFS('EPA Export Aggregation'!$F:$F,'EPA Export Aggregation'!$A:$A,$B87,'EPA Export Aggregation'!$D:$D,$A$1)*IF($A87="CH4",About!$D$58,IF($A87="N2O",About!$D$59,1))</f>
        <v>5.3876879E-4</v>
      </c>
      <c r="AD87" s="418">
        <f>SUMIFS('EPA Export Aggregation'!$F:$F,'EPA Export Aggregation'!$A:$A,$B87,'EPA Export Aggregation'!$D:$D,$A$1)*IF($A87="CH4",About!$D$58,IF($A87="N2O",About!$D$59,1))</f>
        <v>5.3876879E-4</v>
      </c>
      <c r="AE87" s="418">
        <f>SUMIFS('EPA Export Aggregation'!$F:$F,'EPA Export Aggregation'!$A:$A,$B87,'EPA Export Aggregation'!$D:$D,$A$1)*IF($A87="CH4",About!$D$58,IF($A87="N2O",About!$D$59,1))</f>
        <v>5.3876879E-4</v>
      </c>
      <c r="AF87" s="418">
        <f>SUMIFS('EPA Export Aggregation'!$F:$F,'EPA Export Aggregation'!$A:$A,$B87,'EPA Export Aggregation'!$D:$D,$A$1)*IF($A87="CH4",About!$D$58,IF($A87="N2O",About!$D$59,1))</f>
        <v>5.3876879E-4</v>
      </c>
      <c r="AG87" s="418">
        <f>SUMIFS('EPA Export Aggregation'!$F:$F,'EPA Export Aggregation'!$A:$A,$B87,'EPA Export Aggregation'!$D:$D,$A$1)*IF($A87="CH4",About!$D$58,IF($A87="N2O",About!$D$59,1))</f>
        <v>5.3876879E-4</v>
      </c>
      <c r="AH87" s="418">
        <f>SUMIFS('EPA Export Aggregation'!$F:$F,'EPA Export Aggregation'!$A:$A,$B87,'EPA Export Aggregation'!$D:$D,$A$1)*IF($A87="CH4",About!$D$58,IF($A87="N2O",About!$D$59,1))</f>
        <v>5.3876879E-4</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2024-08-28T22:10:22Z</dcterms:modified>
</cp:coreProperties>
</file>