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us\InputData\trans\BHNVFEAL\"/>
    </mc:Choice>
  </mc:AlternateContent>
  <bookViews>
    <workbookView xWindow="39660" yWindow="465" windowWidth="27315" windowHeight="13215"/>
  </bookViews>
  <sheets>
    <sheet name="About" sheetId="1" r:id="rId1"/>
    <sheet name="BNVFE" sheetId="25" r:id="rId2"/>
    <sheet name="Other Values" sheetId="18" r:id="rId3"/>
    <sheet name="Calculations" sheetId="26" r:id="rId4"/>
    <sheet name="Extrapolations" sheetId="24" r:id="rId5"/>
    <sheet name="BHNVFEAL-LDVs-psgr" sheetId="2" r:id="rId6"/>
    <sheet name="BHNVFEAL-LDVs-frgt" sheetId="5" r:id="rId7"/>
    <sheet name="BHNVFEAL-HDVs-psgr" sheetId="6" r:id="rId8"/>
    <sheet name="BHNVFEAL-HDVs-frgt" sheetId="7" r:id="rId9"/>
    <sheet name="BHNVFEAL-aircraft-psgr" sheetId="8" r:id="rId10"/>
    <sheet name="BHNVFEAL-aircraft-frgt" sheetId="9" r:id="rId11"/>
    <sheet name="BHNVFEAL-rail-psgr" sheetId="10" r:id="rId12"/>
    <sheet name="BHNVFEAL-rail-frgt" sheetId="11" r:id="rId13"/>
    <sheet name="BHNVFEAL-ships-psgr" sheetId="12" r:id="rId14"/>
    <sheet name="BHNVFEAL-ships-frgt" sheetId="13" r:id="rId15"/>
    <sheet name="BHNVFEAL-motorbikes-psgr" sheetId="14" r:id="rId16"/>
    <sheet name="BHNVFEAL-motorbikes-frgt" sheetId="15" r:id="rId17"/>
  </sheets>
  <externalReferences>
    <externalReference r:id="rId18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62913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0" l="1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B2" i="10"/>
  <c r="E9" i="24"/>
  <c r="F9" i="24"/>
  <c r="G9" i="24"/>
  <c r="H9" i="24"/>
  <c r="I9" i="24"/>
  <c r="J9" i="24"/>
  <c r="K9" i="24"/>
  <c r="L9" i="24"/>
  <c r="M9" i="24"/>
  <c r="N9" i="24"/>
  <c r="O9" i="24"/>
  <c r="P9" i="24"/>
  <c r="Q9" i="24"/>
  <c r="R9" i="24"/>
  <c r="S9" i="24"/>
  <c r="T9" i="24"/>
  <c r="U9" i="24"/>
  <c r="V9" i="24"/>
  <c r="W9" i="24"/>
  <c r="X9" i="24"/>
  <c r="Y9" i="24"/>
  <c r="Z9" i="24"/>
  <c r="AA9" i="24"/>
  <c r="AB9" i="24"/>
  <c r="AC9" i="24"/>
  <c r="AD9" i="24"/>
  <c r="AE9" i="24"/>
  <c r="AF9" i="24"/>
  <c r="AG9" i="24"/>
  <c r="AH9" i="24"/>
  <c r="AI9" i="24"/>
  <c r="AJ9" i="24"/>
  <c r="AK9" i="24"/>
  <c r="AL9" i="24"/>
  <c r="AN9" i="24"/>
  <c r="AO9" i="24"/>
  <c r="AP9" i="24"/>
  <c r="AQ9" i="24"/>
  <c r="AR9" i="24"/>
  <c r="AS9" i="24"/>
  <c r="AT9" i="24"/>
  <c r="AU9" i="24"/>
  <c r="AV9" i="24"/>
  <c r="AW9" i="24"/>
  <c r="AX9" i="24"/>
  <c r="AY9" i="24"/>
  <c r="AZ9" i="24"/>
  <c r="BA9" i="24"/>
  <c r="BB9" i="24"/>
  <c r="BC9" i="24"/>
  <c r="BD9" i="24"/>
  <c r="BE9" i="24"/>
  <c r="BF9" i="24"/>
  <c r="BG9" i="24"/>
  <c r="BH9" i="24"/>
  <c r="BI9" i="24"/>
  <c r="BJ9" i="24"/>
  <c r="BK9" i="24"/>
  <c r="BL9" i="24"/>
  <c r="BM9" i="24"/>
  <c r="BN9" i="24"/>
  <c r="BO9" i="24"/>
  <c r="BP9" i="24"/>
  <c r="BQ9" i="24"/>
  <c r="BR9" i="24"/>
  <c r="AM9" i="24"/>
  <c r="D16" i="26" l="1"/>
  <c r="B16" i="26" s="1"/>
  <c r="C16" i="26"/>
  <c r="AM3" i="24" l="1"/>
  <c r="O4" i="5" s="1"/>
  <c r="AM4" i="24"/>
  <c r="AD5" i="6" s="1"/>
  <c r="AM5" i="24"/>
  <c r="AM6" i="24"/>
  <c r="Z5" i="10" s="1"/>
  <c r="AM7" i="24"/>
  <c r="Z5" i="9" s="1"/>
  <c r="AM8" i="24"/>
  <c r="AM10" i="24"/>
  <c r="AM11" i="24"/>
  <c r="AM12" i="24"/>
  <c r="AM13" i="24"/>
  <c r="S4" i="14" s="1"/>
  <c r="AM14" i="24"/>
  <c r="W14" i="24" s="1"/>
  <c r="AD14" i="24" l="1"/>
  <c r="AL14" i="24"/>
  <c r="Z5" i="8"/>
  <c r="AK14" i="24"/>
  <c r="AC14" i="24"/>
  <c r="AA14" i="24"/>
  <c r="AJ14" i="24"/>
  <c r="AB14" i="24"/>
  <c r="AI14" i="24"/>
  <c r="AH14" i="24"/>
  <c r="Z14" i="24"/>
  <c r="AG14" i="24"/>
  <c r="Y14" i="24"/>
  <c r="AD5" i="7"/>
  <c r="AF14" i="24"/>
  <c r="X14" i="24"/>
  <c r="V14" i="24"/>
  <c r="AE14" i="24"/>
  <c r="Z2" i="24" l="1"/>
  <c r="B4" i="2" s="1"/>
  <c r="AN2" i="24" l="1"/>
  <c r="P4" i="2" s="1"/>
  <c r="AO2" i="24"/>
  <c r="Q4" i="2" s="1"/>
  <c r="AP2" i="24"/>
  <c r="R4" i="2" s="1"/>
  <c r="AQ2" i="24"/>
  <c r="S4" i="2" s="1"/>
  <c r="AR2" i="24"/>
  <c r="T4" i="2" s="1"/>
  <c r="AS2" i="24"/>
  <c r="U4" i="2" s="1"/>
  <c r="AT2" i="24"/>
  <c r="V4" i="2" s="1"/>
  <c r="AU2" i="24"/>
  <c r="W4" i="2" s="1"/>
  <c r="AV2" i="24"/>
  <c r="X4" i="2" s="1"/>
  <c r="AW2" i="24"/>
  <c r="Y4" i="2" s="1"/>
  <c r="AX2" i="24"/>
  <c r="Z4" i="2" s="1"/>
  <c r="AY2" i="24"/>
  <c r="AA4" i="2" s="1"/>
  <c r="AZ2" i="24"/>
  <c r="AB4" i="2" s="1"/>
  <c r="BA2" i="24"/>
  <c r="AC4" i="2" s="1"/>
  <c r="BB2" i="24"/>
  <c r="AD4" i="2" s="1"/>
  <c r="BC2" i="24"/>
  <c r="AE4" i="2" s="1"/>
  <c r="BD2" i="24"/>
  <c r="AF4" i="2" s="1"/>
  <c r="BE2" i="24"/>
  <c r="AG4" i="2" s="1"/>
  <c r="BF2" i="24"/>
  <c r="BG2" i="24"/>
  <c r="BH2" i="24"/>
  <c r="BI2" i="24"/>
  <c r="BJ2" i="24"/>
  <c r="BK2" i="24"/>
  <c r="BL2" i="24"/>
  <c r="BM2" i="24"/>
  <c r="BN2" i="24"/>
  <c r="BO2" i="24"/>
  <c r="BP2" i="24"/>
  <c r="BQ2" i="24"/>
  <c r="BR2" i="24"/>
  <c r="AN3" i="24"/>
  <c r="P4" i="5" s="1"/>
  <c r="AO3" i="24"/>
  <c r="Q4" i="5" s="1"/>
  <c r="AP3" i="24"/>
  <c r="R4" i="5" s="1"/>
  <c r="AQ3" i="24"/>
  <c r="S4" i="5" s="1"/>
  <c r="AR3" i="24"/>
  <c r="T4" i="5" s="1"/>
  <c r="AS3" i="24"/>
  <c r="U4" i="5" s="1"/>
  <c r="AT3" i="24"/>
  <c r="V4" i="5" s="1"/>
  <c r="AU3" i="24"/>
  <c r="W4" i="5" s="1"/>
  <c r="AV3" i="24"/>
  <c r="X4" i="5" s="1"/>
  <c r="AW3" i="24"/>
  <c r="Y4" i="5" s="1"/>
  <c r="AX3" i="24"/>
  <c r="Z4" i="5" s="1"/>
  <c r="AY3" i="24"/>
  <c r="AA4" i="5" s="1"/>
  <c r="AZ3" i="24"/>
  <c r="AB4" i="5" s="1"/>
  <c r="BA3" i="24"/>
  <c r="AC4" i="5" s="1"/>
  <c r="BB3" i="24"/>
  <c r="AD4" i="5" s="1"/>
  <c r="BC3" i="24"/>
  <c r="AE4" i="5" s="1"/>
  <c r="BD3" i="24"/>
  <c r="AF4" i="5" s="1"/>
  <c r="BE3" i="24"/>
  <c r="AG4" i="5" s="1"/>
  <c r="BF3" i="24"/>
  <c r="BG3" i="24"/>
  <c r="BH3" i="24"/>
  <c r="BI3" i="24"/>
  <c r="BJ3" i="24"/>
  <c r="BK3" i="24"/>
  <c r="BL3" i="24"/>
  <c r="BM3" i="24"/>
  <c r="BN3" i="24"/>
  <c r="BO3" i="24"/>
  <c r="BP3" i="24"/>
  <c r="BQ3" i="24"/>
  <c r="BR3" i="24"/>
  <c r="AN4" i="24"/>
  <c r="AE5" i="6" s="1"/>
  <c r="AO4" i="24"/>
  <c r="AF5" i="6" s="1"/>
  <c r="AP4" i="24"/>
  <c r="AG5" i="6" s="1"/>
  <c r="AQ4" i="24"/>
  <c r="AR4" i="24"/>
  <c r="AS4" i="24"/>
  <c r="AT4" i="24"/>
  <c r="AU4" i="24"/>
  <c r="AV4" i="24"/>
  <c r="AW4" i="24"/>
  <c r="AX4" i="24"/>
  <c r="AY4" i="24"/>
  <c r="AZ4" i="24"/>
  <c r="BA4" i="24"/>
  <c r="BB4" i="24"/>
  <c r="BC4" i="24"/>
  <c r="BD4" i="24"/>
  <c r="BE4" i="24"/>
  <c r="BF4" i="24"/>
  <c r="BG4" i="24"/>
  <c r="BH4" i="24"/>
  <c r="BI4" i="24"/>
  <c r="BJ4" i="24"/>
  <c r="BK4" i="24"/>
  <c r="BL4" i="24"/>
  <c r="BM4" i="24"/>
  <c r="BN4" i="24"/>
  <c r="BO4" i="24"/>
  <c r="BP4" i="24"/>
  <c r="BQ4" i="24"/>
  <c r="BR4" i="24"/>
  <c r="AN5" i="24"/>
  <c r="AE5" i="7" s="1"/>
  <c r="AO5" i="24"/>
  <c r="AF5" i="7" s="1"/>
  <c r="AP5" i="24"/>
  <c r="AG5" i="7" s="1"/>
  <c r="AQ5" i="24"/>
  <c r="AR5" i="24"/>
  <c r="AS5" i="24"/>
  <c r="AT5" i="24"/>
  <c r="AU5" i="24"/>
  <c r="AV5" i="24"/>
  <c r="AW5" i="24"/>
  <c r="AX5" i="24"/>
  <c r="AY5" i="24"/>
  <c r="AZ5" i="24"/>
  <c r="BA5" i="24"/>
  <c r="BB5" i="24"/>
  <c r="BC5" i="24"/>
  <c r="BD5" i="24"/>
  <c r="BE5" i="24"/>
  <c r="BF5" i="24"/>
  <c r="BG5" i="24"/>
  <c r="BH5" i="24"/>
  <c r="BI5" i="24"/>
  <c r="BJ5" i="24"/>
  <c r="BK5" i="24"/>
  <c r="BL5" i="24"/>
  <c r="BM5" i="24"/>
  <c r="BN5" i="24"/>
  <c r="BO5" i="24"/>
  <c r="BP5" i="24"/>
  <c r="BQ5" i="24"/>
  <c r="BR5" i="24"/>
  <c r="AN6" i="24"/>
  <c r="AA5" i="10" s="1"/>
  <c r="AO6" i="24"/>
  <c r="AP6" i="24"/>
  <c r="AQ6" i="24"/>
  <c r="AR6" i="24"/>
  <c r="AS6" i="24"/>
  <c r="AT6" i="24"/>
  <c r="AU6" i="24"/>
  <c r="AV6" i="24"/>
  <c r="AW6" i="24"/>
  <c r="AX6" i="24"/>
  <c r="AY6" i="24"/>
  <c r="AZ6" i="24"/>
  <c r="BA6" i="24"/>
  <c r="BB6" i="24"/>
  <c r="BC6" i="24"/>
  <c r="BD6" i="24"/>
  <c r="BE6" i="24"/>
  <c r="BF6" i="24"/>
  <c r="BG6" i="24"/>
  <c r="BH6" i="24"/>
  <c r="BI6" i="24"/>
  <c r="BJ6" i="24"/>
  <c r="BK6" i="24"/>
  <c r="BL6" i="24"/>
  <c r="BM6" i="24"/>
  <c r="BN6" i="24"/>
  <c r="BO6" i="24"/>
  <c r="BP6" i="24"/>
  <c r="BQ6" i="24"/>
  <c r="BR6" i="24"/>
  <c r="AN7" i="24"/>
  <c r="AA5" i="9" s="1"/>
  <c r="AO7" i="24"/>
  <c r="AB5" i="9" s="1"/>
  <c r="AP7" i="24"/>
  <c r="AC5" i="9" s="1"/>
  <c r="AQ7" i="24"/>
  <c r="AR7" i="24"/>
  <c r="AE5" i="9" s="1"/>
  <c r="AS7" i="24"/>
  <c r="AF5" i="9" s="1"/>
  <c r="AT7" i="24"/>
  <c r="AG5" i="9" s="1"/>
  <c r="AU7" i="24"/>
  <c r="AV7" i="24"/>
  <c r="AW7" i="24"/>
  <c r="AX7" i="24"/>
  <c r="AY7" i="24"/>
  <c r="AZ7" i="24"/>
  <c r="BA7" i="24"/>
  <c r="BB7" i="24"/>
  <c r="BC7" i="24"/>
  <c r="BD7" i="24"/>
  <c r="BE7" i="24"/>
  <c r="BF7" i="24"/>
  <c r="BG7" i="24"/>
  <c r="BH7" i="24"/>
  <c r="BI7" i="24"/>
  <c r="BJ7" i="24"/>
  <c r="BK7" i="24"/>
  <c r="BL7" i="24"/>
  <c r="BM7" i="24"/>
  <c r="BN7" i="24"/>
  <c r="BO7" i="24"/>
  <c r="BP7" i="24"/>
  <c r="BQ7" i="24"/>
  <c r="BR7" i="24"/>
  <c r="AN8" i="24"/>
  <c r="AO8" i="24"/>
  <c r="AP8" i="24"/>
  <c r="AQ8" i="24"/>
  <c r="AR8" i="24"/>
  <c r="AS8" i="24"/>
  <c r="AT8" i="24"/>
  <c r="AU8" i="24"/>
  <c r="AV8" i="24"/>
  <c r="AW8" i="24"/>
  <c r="AX8" i="24"/>
  <c r="AY8" i="24"/>
  <c r="AZ8" i="24"/>
  <c r="BA8" i="24"/>
  <c r="BB8" i="24"/>
  <c r="BC8" i="24"/>
  <c r="BD8" i="24"/>
  <c r="BE8" i="24"/>
  <c r="BF8" i="24"/>
  <c r="BG8" i="24"/>
  <c r="BH8" i="24"/>
  <c r="BI8" i="24"/>
  <c r="BJ8" i="24"/>
  <c r="BK8" i="24"/>
  <c r="BL8" i="24"/>
  <c r="BM8" i="24"/>
  <c r="BN8" i="24"/>
  <c r="BO8" i="24"/>
  <c r="BP8" i="24"/>
  <c r="BQ8" i="24"/>
  <c r="BR8" i="24"/>
  <c r="AN10" i="24"/>
  <c r="AO10" i="24"/>
  <c r="AP10" i="24"/>
  <c r="AQ10" i="24"/>
  <c r="AR10" i="24"/>
  <c r="AS10" i="24"/>
  <c r="AT10" i="24"/>
  <c r="AU10" i="24"/>
  <c r="AV10" i="24"/>
  <c r="AW10" i="24"/>
  <c r="AX10" i="24"/>
  <c r="AY10" i="24"/>
  <c r="AZ10" i="24"/>
  <c r="BA10" i="24"/>
  <c r="BB10" i="24"/>
  <c r="BC10" i="24"/>
  <c r="BD10" i="24"/>
  <c r="BE10" i="24"/>
  <c r="BF10" i="24"/>
  <c r="BG10" i="24"/>
  <c r="BH10" i="24"/>
  <c r="BI10" i="24"/>
  <c r="BJ10" i="24"/>
  <c r="BK10" i="24"/>
  <c r="BL10" i="24"/>
  <c r="BM10" i="24"/>
  <c r="BN10" i="24"/>
  <c r="BO10" i="24"/>
  <c r="BP10" i="24"/>
  <c r="BQ10" i="24"/>
  <c r="BR10" i="24"/>
  <c r="AN11" i="24"/>
  <c r="AO11" i="24"/>
  <c r="AP11" i="24"/>
  <c r="AQ11" i="24"/>
  <c r="AR11" i="24"/>
  <c r="AS11" i="24"/>
  <c r="AT11" i="24"/>
  <c r="AU11" i="24"/>
  <c r="AV11" i="24"/>
  <c r="AW11" i="24"/>
  <c r="AX11" i="24"/>
  <c r="AY11" i="24"/>
  <c r="AZ11" i="24"/>
  <c r="BA11" i="24"/>
  <c r="BB11" i="24"/>
  <c r="BC11" i="24"/>
  <c r="BD11" i="24"/>
  <c r="BE11" i="24"/>
  <c r="BF11" i="24"/>
  <c r="BG11" i="24"/>
  <c r="BH11" i="24"/>
  <c r="BI11" i="24"/>
  <c r="BJ11" i="24"/>
  <c r="BK11" i="24"/>
  <c r="BL11" i="24"/>
  <c r="BM11" i="24"/>
  <c r="BN11" i="24"/>
  <c r="BO11" i="24"/>
  <c r="BP11" i="24"/>
  <c r="BQ11" i="24"/>
  <c r="BR11" i="24"/>
  <c r="AN12" i="24"/>
  <c r="AO12" i="24"/>
  <c r="AP12" i="24"/>
  <c r="AQ12" i="24"/>
  <c r="AR12" i="24"/>
  <c r="AS12" i="24"/>
  <c r="AT12" i="24"/>
  <c r="AU12" i="24"/>
  <c r="AV12" i="24"/>
  <c r="AW12" i="24"/>
  <c r="AX12" i="24"/>
  <c r="AY12" i="24"/>
  <c r="AZ12" i="24"/>
  <c r="BA12" i="24"/>
  <c r="BB12" i="24"/>
  <c r="BC12" i="24"/>
  <c r="BD12" i="24"/>
  <c r="BE12" i="24"/>
  <c r="BF12" i="24"/>
  <c r="BG12" i="24"/>
  <c r="BH12" i="24"/>
  <c r="BI12" i="24"/>
  <c r="BJ12" i="24"/>
  <c r="BK12" i="24"/>
  <c r="BL12" i="24"/>
  <c r="BM12" i="24"/>
  <c r="BN12" i="24"/>
  <c r="BO12" i="24"/>
  <c r="BP12" i="24"/>
  <c r="BQ12" i="24"/>
  <c r="BR12" i="24"/>
  <c r="AN13" i="24"/>
  <c r="AO13" i="24"/>
  <c r="U4" i="14" s="1"/>
  <c r="AP13" i="24"/>
  <c r="V4" i="14" s="1"/>
  <c r="AQ13" i="24"/>
  <c r="W4" i="14" s="1"/>
  <c r="AR13" i="24"/>
  <c r="X4" i="14" s="1"/>
  <c r="AS13" i="24"/>
  <c r="Y4" i="14" s="1"/>
  <c r="AT13" i="24"/>
  <c r="Z4" i="14" s="1"/>
  <c r="AU13" i="24"/>
  <c r="AA4" i="14" s="1"/>
  <c r="AV13" i="24"/>
  <c r="AB4" i="14" s="1"/>
  <c r="AW13" i="24"/>
  <c r="AC4" i="14" s="1"/>
  <c r="AX13" i="24"/>
  <c r="AD4" i="14" s="1"/>
  <c r="AY13" i="24"/>
  <c r="AE4" i="14" s="1"/>
  <c r="AZ13" i="24"/>
  <c r="AF4" i="14" s="1"/>
  <c r="BA13" i="24"/>
  <c r="AG4" i="14" s="1"/>
  <c r="BB13" i="24"/>
  <c r="BC13" i="24"/>
  <c r="BD13" i="24"/>
  <c r="BE13" i="24"/>
  <c r="BF13" i="24"/>
  <c r="BG13" i="24"/>
  <c r="BH13" i="24"/>
  <c r="BI13" i="24"/>
  <c r="BJ13" i="24"/>
  <c r="BK13" i="24"/>
  <c r="BL13" i="24"/>
  <c r="BM13" i="24"/>
  <c r="BN13" i="24"/>
  <c r="BO13" i="24"/>
  <c r="BP13" i="24"/>
  <c r="BQ13" i="24"/>
  <c r="BR13" i="24"/>
  <c r="AN14" i="24"/>
  <c r="AO14" i="24"/>
  <c r="AP14" i="24"/>
  <c r="AQ14" i="24"/>
  <c r="AR14" i="24"/>
  <c r="AS14" i="24"/>
  <c r="AT14" i="24"/>
  <c r="AU14" i="24"/>
  <c r="AV14" i="24"/>
  <c r="AW14" i="24"/>
  <c r="AX14" i="24"/>
  <c r="AY14" i="24"/>
  <c r="AZ14" i="24"/>
  <c r="BA14" i="24"/>
  <c r="BB14" i="24"/>
  <c r="BC14" i="24"/>
  <c r="BD14" i="24"/>
  <c r="BE14" i="24"/>
  <c r="BF14" i="24"/>
  <c r="BG14" i="24"/>
  <c r="BH14" i="24"/>
  <c r="BI14" i="24"/>
  <c r="BJ14" i="24"/>
  <c r="BK14" i="24"/>
  <c r="BL14" i="24"/>
  <c r="BM14" i="24"/>
  <c r="BN14" i="24"/>
  <c r="BO14" i="24"/>
  <c r="BP14" i="24"/>
  <c r="BQ14" i="24"/>
  <c r="BR14" i="24"/>
  <c r="AM2" i="24"/>
  <c r="AD5" i="8" l="1"/>
  <c r="AD5" i="10"/>
  <c r="AC5" i="8"/>
  <c r="AC5" i="10"/>
  <c r="AG5" i="8"/>
  <c r="AG5" i="10"/>
  <c r="AF5" i="8"/>
  <c r="AF5" i="10"/>
  <c r="AB5" i="8"/>
  <c r="AB5" i="10"/>
  <c r="AE5" i="8"/>
  <c r="AE5" i="10"/>
  <c r="AK10" i="24"/>
  <c r="AL10" i="24"/>
  <c r="E8" i="24"/>
  <c r="V8" i="24"/>
  <c r="AE8" i="24"/>
  <c r="Q8" i="24"/>
  <c r="AI8" i="24"/>
  <c r="I8" i="24"/>
  <c r="AJ8" i="24"/>
  <c r="Y8" i="24"/>
  <c r="AC8" i="24"/>
  <c r="L8" i="24"/>
  <c r="AK8" i="24"/>
  <c r="H8" i="24"/>
  <c r="P8" i="24"/>
  <c r="X8" i="24"/>
  <c r="S8" i="24"/>
  <c r="M8" i="24"/>
  <c r="AD8" i="24"/>
  <c r="AA8" i="24"/>
  <c r="AL8" i="24"/>
  <c r="J8" i="24"/>
  <c r="AG8" i="24"/>
  <c r="AB8" i="24"/>
  <c r="Z8" i="24"/>
  <c r="F8" i="24"/>
  <c r="W8" i="24"/>
  <c r="U8" i="24"/>
  <c r="R8" i="24"/>
  <c r="G8" i="24"/>
  <c r="AH8" i="24"/>
  <c r="K8" i="24"/>
  <c r="AF8" i="24"/>
  <c r="T8" i="24"/>
  <c r="O8" i="24"/>
  <c r="N8" i="24"/>
  <c r="T4" i="14"/>
  <c r="AB13" i="24"/>
  <c r="H4" i="14" s="1"/>
  <c r="AD13" i="24"/>
  <c r="J4" i="14" s="1"/>
  <c r="AL13" i="24"/>
  <c r="R4" i="14" s="1"/>
  <c r="AJ13" i="24"/>
  <c r="P4" i="14" s="1"/>
  <c r="AA13" i="24"/>
  <c r="G4" i="14" s="1"/>
  <c r="Y13" i="24"/>
  <c r="E4" i="14" s="1"/>
  <c r="W13" i="24"/>
  <c r="C4" i="14" s="1"/>
  <c r="AI13" i="24"/>
  <c r="O4" i="14" s="1"/>
  <c r="AK13" i="24"/>
  <c r="Q4" i="14" s="1"/>
  <c r="X13" i="24"/>
  <c r="D4" i="14" s="1"/>
  <c r="V13" i="24"/>
  <c r="B4" i="14" s="1"/>
  <c r="AC13" i="24"/>
  <c r="I4" i="14" s="1"/>
  <c r="Z13" i="24"/>
  <c r="F4" i="14" s="1"/>
  <c r="AG13" i="24"/>
  <c r="M4" i="14" s="1"/>
  <c r="AE13" i="24"/>
  <c r="K4" i="14" s="1"/>
  <c r="AH13" i="24"/>
  <c r="N4" i="14" s="1"/>
  <c r="AF13" i="24"/>
  <c r="L4" i="14" s="1"/>
  <c r="AG7" i="24"/>
  <c r="T5" i="9" s="1"/>
  <c r="AD5" i="9"/>
  <c r="W7" i="24"/>
  <c r="J5" i="9" s="1"/>
  <c r="AE7" i="24"/>
  <c r="R5" i="9" s="1"/>
  <c r="O7" i="24"/>
  <c r="B5" i="9" s="1"/>
  <c r="X7" i="24"/>
  <c r="K5" i="9" s="1"/>
  <c r="AF7" i="24"/>
  <c r="S5" i="9" s="1"/>
  <c r="Q7" i="24"/>
  <c r="D5" i="9" s="1"/>
  <c r="Y7" i="24"/>
  <c r="L5" i="9" s="1"/>
  <c r="AH7" i="24"/>
  <c r="U5" i="9" s="1"/>
  <c r="R7" i="24"/>
  <c r="E5" i="9" s="1"/>
  <c r="Z7" i="24"/>
  <c r="M5" i="9" s="1"/>
  <c r="AI7" i="24"/>
  <c r="V5" i="9" s="1"/>
  <c r="S7" i="24"/>
  <c r="F5" i="9" s="1"/>
  <c r="AA7" i="24"/>
  <c r="N5" i="9" s="1"/>
  <c r="AJ7" i="24"/>
  <c r="W5" i="9" s="1"/>
  <c r="T7" i="24"/>
  <c r="G5" i="9" s="1"/>
  <c r="AB7" i="24"/>
  <c r="O5" i="9" s="1"/>
  <c r="AK7" i="24"/>
  <c r="X5" i="9" s="1"/>
  <c r="U7" i="24"/>
  <c r="H5" i="9" s="1"/>
  <c r="AC7" i="24"/>
  <c r="P5" i="9" s="1"/>
  <c r="AL7" i="24"/>
  <c r="Y5" i="9" s="1"/>
  <c r="V7" i="24"/>
  <c r="I5" i="9" s="1"/>
  <c r="AD7" i="24"/>
  <c r="Q5" i="9" s="1"/>
  <c r="P7" i="24"/>
  <c r="C5" i="9" s="1"/>
  <c r="AA5" i="8"/>
  <c r="O6" i="24"/>
  <c r="Z6" i="24"/>
  <c r="Q6" i="24"/>
  <c r="AA6" i="24"/>
  <c r="Y6" i="24"/>
  <c r="AC6" i="24"/>
  <c r="S6" i="24"/>
  <c r="P6" i="24"/>
  <c r="U6" i="24"/>
  <c r="R6" i="24"/>
  <c r="AE6" i="24"/>
  <c r="AK6" i="24"/>
  <c r="AL6" i="24"/>
  <c r="T6" i="24"/>
  <c r="AJ6" i="24"/>
  <c r="AD6" i="24"/>
  <c r="AF6" i="24"/>
  <c r="AB6" i="24"/>
  <c r="AG6" i="24"/>
  <c r="AI6" i="24"/>
  <c r="X6" i="24"/>
  <c r="W6" i="24"/>
  <c r="AH6" i="24"/>
  <c r="V6" i="24"/>
  <c r="X10" i="24"/>
  <c r="U5" i="11" s="1"/>
  <c r="O10" i="24"/>
  <c r="L5" i="11" s="1"/>
  <c r="AG10" i="24"/>
  <c r="AD5" i="11" s="1"/>
  <c r="AI10" i="24"/>
  <c r="AF5" i="11" s="1"/>
  <c r="AJ10" i="24"/>
  <c r="AG5" i="11" s="1"/>
  <c r="P10" i="24"/>
  <c r="M5" i="11" s="1"/>
  <c r="AA10" i="24"/>
  <c r="X5" i="11" s="1"/>
  <c r="G10" i="24"/>
  <c r="D5" i="11" s="1"/>
  <c r="Y10" i="24"/>
  <c r="V5" i="11" s="1"/>
  <c r="H10" i="24"/>
  <c r="E5" i="11" s="1"/>
  <c r="S10" i="24"/>
  <c r="P5" i="11" s="1"/>
  <c r="AF10" i="24"/>
  <c r="AC5" i="11" s="1"/>
  <c r="R10" i="24"/>
  <c r="O5" i="11" s="1"/>
  <c r="Z10" i="24"/>
  <c r="W5" i="11" s="1"/>
  <c r="AH10" i="24"/>
  <c r="AE5" i="11" s="1"/>
  <c r="I10" i="24"/>
  <c r="F5" i="11" s="1"/>
  <c r="J10" i="24"/>
  <c r="G5" i="11" s="1"/>
  <c r="AE10" i="24"/>
  <c r="AB5" i="11" s="1"/>
  <c r="M10" i="24"/>
  <c r="J5" i="11" s="1"/>
  <c r="AB10" i="24"/>
  <c r="Y5" i="11" s="1"/>
  <c r="W10" i="24"/>
  <c r="T5" i="11" s="1"/>
  <c r="E10" i="24"/>
  <c r="B5" i="11" s="1"/>
  <c r="K10" i="24"/>
  <c r="H5" i="11" s="1"/>
  <c r="T10" i="24"/>
  <c r="Q5" i="11" s="1"/>
  <c r="N10" i="24"/>
  <c r="K5" i="11" s="1"/>
  <c r="AD10" i="24"/>
  <c r="AA5" i="11" s="1"/>
  <c r="L10" i="24"/>
  <c r="I5" i="11" s="1"/>
  <c r="F10" i="24"/>
  <c r="C5" i="11" s="1"/>
  <c r="V10" i="24"/>
  <c r="S5" i="11" s="1"/>
  <c r="Q10" i="24"/>
  <c r="N5" i="11" s="1"/>
  <c r="AC10" i="24"/>
  <c r="Z5" i="11" s="1"/>
  <c r="U10" i="24"/>
  <c r="R5" i="11" s="1"/>
  <c r="AB12" i="24"/>
  <c r="X5" i="13" s="1"/>
  <c r="V12" i="24"/>
  <c r="R5" i="13" s="1"/>
  <c r="T12" i="24"/>
  <c r="P5" i="13" s="1"/>
  <c r="N12" i="24"/>
  <c r="J5" i="13" s="1"/>
  <c r="K12" i="24"/>
  <c r="G5" i="13" s="1"/>
  <c r="AI12" i="24"/>
  <c r="AE5" i="13" s="1"/>
  <c r="L12" i="24"/>
  <c r="H5" i="13" s="1"/>
  <c r="AJ12" i="24"/>
  <c r="AF5" i="13" s="1"/>
  <c r="AD12" i="24"/>
  <c r="Z5" i="13" s="1"/>
  <c r="S12" i="24"/>
  <c r="O5" i="13" s="1"/>
  <c r="AA12" i="24"/>
  <c r="W5" i="13" s="1"/>
  <c r="M12" i="24"/>
  <c r="I5" i="13" s="1"/>
  <c r="U12" i="24"/>
  <c r="Q5" i="13" s="1"/>
  <c r="AC12" i="24"/>
  <c r="Y5" i="13" s="1"/>
  <c r="AL12" i="24"/>
  <c r="F12" i="24"/>
  <c r="B5" i="13" s="1"/>
  <c r="O12" i="24"/>
  <c r="K5" i="13" s="1"/>
  <c r="I12" i="24"/>
  <c r="E5" i="13" s="1"/>
  <c r="X12" i="24"/>
  <c r="T5" i="13" s="1"/>
  <c r="AE12" i="24"/>
  <c r="AA5" i="13" s="1"/>
  <c r="W12" i="24"/>
  <c r="S5" i="13" s="1"/>
  <c r="AH12" i="24"/>
  <c r="AD5" i="13" s="1"/>
  <c r="H12" i="24"/>
  <c r="D5" i="13" s="1"/>
  <c r="AF12" i="24"/>
  <c r="AB5" i="13" s="1"/>
  <c r="Z12" i="24"/>
  <c r="V5" i="13" s="1"/>
  <c r="AG12" i="24"/>
  <c r="AC5" i="13" s="1"/>
  <c r="P12" i="24"/>
  <c r="L5" i="13" s="1"/>
  <c r="Q12" i="24"/>
  <c r="M5" i="13" s="1"/>
  <c r="R12" i="24"/>
  <c r="N5" i="13" s="1"/>
  <c r="J12" i="24"/>
  <c r="F5" i="13" s="1"/>
  <c r="Y12" i="24"/>
  <c r="U5" i="13" s="1"/>
  <c r="AK12" i="24"/>
  <c r="AG5" i="13" s="1"/>
  <c r="G12" i="24"/>
  <c r="C5" i="13" s="1"/>
  <c r="O4" i="2"/>
  <c r="AA2" i="24"/>
  <c r="L11" i="24"/>
  <c r="H5" i="12" s="1"/>
  <c r="T11" i="24"/>
  <c r="P5" i="12" s="1"/>
  <c r="AB11" i="24"/>
  <c r="X5" i="12" s="1"/>
  <c r="AJ11" i="24"/>
  <c r="AF5" i="12" s="1"/>
  <c r="W11" i="24"/>
  <c r="S5" i="12" s="1"/>
  <c r="P11" i="24"/>
  <c r="L5" i="12" s="1"/>
  <c r="AF11" i="24"/>
  <c r="AB5" i="12" s="1"/>
  <c r="Z11" i="24"/>
  <c r="V5" i="12" s="1"/>
  <c r="J11" i="24"/>
  <c r="F5" i="12" s="1"/>
  <c r="F11" i="24"/>
  <c r="B5" i="12" s="1"/>
  <c r="V11" i="24"/>
  <c r="R5" i="12" s="1"/>
  <c r="AL11" i="24"/>
  <c r="O11" i="24"/>
  <c r="K5" i="12" s="1"/>
  <c r="H11" i="24"/>
  <c r="D5" i="12" s="1"/>
  <c r="X11" i="24"/>
  <c r="T5" i="12" s="1"/>
  <c r="R11" i="24"/>
  <c r="N5" i="12" s="1"/>
  <c r="N11" i="24"/>
  <c r="J5" i="12" s="1"/>
  <c r="AD11" i="24"/>
  <c r="Z5" i="12" s="1"/>
  <c r="G11" i="24"/>
  <c r="C5" i="12" s="1"/>
  <c r="AE11" i="24"/>
  <c r="AA5" i="12" s="1"/>
  <c r="I11" i="24"/>
  <c r="E5" i="12" s="1"/>
  <c r="Q11" i="24"/>
  <c r="M5" i="12" s="1"/>
  <c r="Y11" i="24"/>
  <c r="U5" i="12" s="1"/>
  <c r="AG11" i="24"/>
  <c r="AC5" i="12" s="1"/>
  <c r="AH11" i="24"/>
  <c r="AD5" i="12" s="1"/>
  <c r="AI11" i="24"/>
  <c r="AE5" i="12" s="1"/>
  <c r="K11" i="24"/>
  <c r="G5" i="12" s="1"/>
  <c r="AK11" i="24"/>
  <c r="AG5" i="12" s="1"/>
  <c r="AC11" i="24"/>
  <c r="Y5" i="12" s="1"/>
  <c r="AA11" i="24"/>
  <c r="W5" i="12" s="1"/>
  <c r="M11" i="24"/>
  <c r="I5" i="12" s="1"/>
  <c r="U11" i="24"/>
  <c r="Q5" i="12" s="1"/>
  <c r="S11" i="24"/>
  <c r="O5" i="12" s="1"/>
  <c r="B31" i="26"/>
  <c r="B27" i="26"/>
  <c r="N5" i="8" l="1"/>
  <c r="N5" i="10"/>
  <c r="T5" i="8"/>
  <c r="T5" i="10"/>
  <c r="R5" i="8"/>
  <c r="R5" i="10"/>
  <c r="D5" i="8"/>
  <c r="D5" i="10"/>
  <c r="V5" i="8"/>
  <c r="V5" i="10"/>
  <c r="O5" i="8"/>
  <c r="O5" i="10"/>
  <c r="E5" i="8"/>
  <c r="E5" i="10"/>
  <c r="M5" i="8"/>
  <c r="M5" i="10"/>
  <c r="S5" i="8"/>
  <c r="S5" i="10"/>
  <c r="H5" i="8"/>
  <c r="H5" i="10"/>
  <c r="B5" i="8"/>
  <c r="B5" i="10"/>
  <c r="X5" i="8"/>
  <c r="X5" i="10"/>
  <c r="I5" i="8"/>
  <c r="I5" i="10"/>
  <c r="Q5" i="8"/>
  <c r="Q5" i="10"/>
  <c r="C5" i="8"/>
  <c r="C5" i="10"/>
  <c r="U5" i="8"/>
  <c r="U5" i="10"/>
  <c r="W5" i="8"/>
  <c r="W5" i="10"/>
  <c r="F5" i="8"/>
  <c r="F5" i="10"/>
  <c r="J5" i="8"/>
  <c r="J5" i="10"/>
  <c r="G5" i="8"/>
  <c r="G5" i="10"/>
  <c r="P5" i="8"/>
  <c r="P5" i="10"/>
  <c r="K5" i="8"/>
  <c r="K5" i="10"/>
  <c r="Y5" i="8"/>
  <c r="Y5" i="10"/>
  <c r="L5" i="8"/>
  <c r="L5" i="10"/>
  <c r="AB2" i="24"/>
  <c r="C4" i="2"/>
  <c r="B20" i="26"/>
  <c r="AC2" i="24" l="1"/>
  <c r="D4" i="2"/>
  <c r="B21" i="26"/>
  <c r="B22" i="26" s="1"/>
  <c r="V5" i="24" s="1"/>
  <c r="M5" i="7" l="1"/>
  <c r="W5" i="24"/>
  <c r="N5" i="7" s="1"/>
  <c r="AD2" i="24"/>
  <c r="E4" i="2"/>
  <c r="U5" i="24"/>
  <c r="AE2" i="24" l="1"/>
  <c r="F4" i="2"/>
  <c r="X5" i="24"/>
  <c r="T5" i="24"/>
  <c r="L5" i="7"/>
  <c r="B2" i="2"/>
  <c r="AD2" i="7"/>
  <c r="Y5" i="24" l="1"/>
  <c r="O5" i="7"/>
  <c r="S5" i="24"/>
  <c r="K5" i="7"/>
  <c r="AF2" i="24"/>
  <c r="G4" i="2"/>
  <c r="AA2" i="8"/>
  <c r="AA8" i="8"/>
  <c r="AD2" i="9"/>
  <c r="AD8" i="9"/>
  <c r="AG2" i="8"/>
  <c r="AG8" i="8"/>
  <c r="Z8" i="8"/>
  <c r="Z2" i="8"/>
  <c r="AC2" i="9"/>
  <c r="AC8" i="9"/>
  <c r="AF8" i="8"/>
  <c r="AF2" i="8"/>
  <c r="AB2" i="9"/>
  <c r="AB8" i="9"/>
  <c r="AE2" i="8"/>
  <c r="AE8" i="8"/>
  <c r="AD8" i="8"/>
  <c r="AD2" i="8"/>
  <c r="AG2" i="9"/>
  <c r="AG8" i="9"/>
  <c r="Z2" i="9"/>
  <c r="Z8" i="9"/>
  <c r="AB8" i="8"/>
  <c r="AB2" i="8"/>
  <c r="AF2" i="9"/>
  <c r="AF8" i="9"/>
  <c r="AE8" i="9"/>
  <c r="AE2" i="9"/>
  <c r="Y7" i="2"/>
  <c r="Y8" i="2"/>
  <c r="X7" i="2"/>
  <c r="X8" i="2"/>
  <c r="AE8" i="2"/>
  <c r="AE7" i="2"/>
  <c r="W8" i="2"/>
  <c r="W7" i="2"/>
  <c r="O8" i="2"/>
  <c r="O7" i="2"/>
  <c r="Q7" i="2"/>
  <c r="Q8" i="2"/>
  <c r="P8" i="2"/>
  <c r="P7" i="2"/>
  <c r="AD7" i="2"/>
  <c r="AD8" i="2"/>
  <c r="V7" i="2"/>
  <c r="V8" i="2"/>
  <c r="U8" i="2"/>
  <c r="U7" i="2"/>
  <c r="AB7" i="2"/>
  <c r="AB8" i="2"/>
  <c r="T7" i="2"/>
  <c r="T8" i="2"/>
  <c r="AG8" i="2"/>
  <c r="AG7" i="2"/>
  <c r="AA7" i="2"/>
  <c r="AA8" i="2"/>
  <c r="AF8" i="2"/>
  <c r="AF7" i="2"/>
  <c r="AC2" i="2"/>
  <c r="AC8" i="2"/>
  <c r="AC7" i="2"/>
  <c r="Z8" i="2"/>
  <c r="Z7" i="2"/>
  <c r="R8" i="2"/>
  <c r="R7" i="2"/>
  <c r="AE7" i="14"/>
  <c r="AE8" i="14"/>
  <c r="S7" i="14"/>
  <c r="S8" i="14"/>
  <c r="AD8" i="14"/>
  <c r="AD7" i="14"/>
  <c r="Z8" i="14"/>
  <c r="Z7" i="14"/>
  <c r="AF2" i="14"/>
  <c r="AF7" i="14"/>
  <c r="AF8" i="14"/>
  <c r="AC8" i="14"/>
  <c r="AC7" i="14"/>
  <c r="Y2" i="14"/>
  <c r="Y8" i="14"/>
  <c r="Y7" i="14"/>
  <c r="U8" i="14"/>
  <c r="U7" i="14"/>
  <c r="AA7" i="14"/>
  <c r="AA8" i="14"/>
  <c r="W7" i="14"/>
  <c r="W8" i="14"/>
  <c r="AG2" i="14"/>
  <c r="AG8" i="14"/>
  <c r="AG7" i="14"/>
  <c r="V8" i="14"/>
  <c r="V7" i="14"/>
  <c r="AB7" i="14"/>
  <c r="AB8" i="14"/>
  <c r="X2" i="14"/>
  <c r="X7" i="14"/>
  <c r="X8" i="14"/>
  <c r="T7" i="14"/>
  <c r="T8" i="14"/>
  <c r="AD8" i="5"/>
  <c r="AD7" i="5"/>
  <c r="Z8" i="5"/>
  <c r="Z7" i="5"/>
  <c r="V8" i="5"/>
  <c r="V7" i="5"/>
  <c r="R8" i="5"/>
  <c r="R7" i="5"/>
  <c r="AG7" i="5"/>
  <c r="AG8" i="5"/>
  <c r="AC7" i="5"/>
  <c r="AC8" i="5"/>
  <c r="Y7" i="5"/>
  <c r="Y8" i="5"/>
  <c r="U7" i="5"/>
  <c r="U8" i="5"/>
  <c r="Q7" i="5"/>
  <c r="Q8" i="5"/>
  <c r="AF6" i="5"/>
  <c r="AF7" i="5"/>
  <c r="AF8" i="5"/>
  <c r="AB7" i="5"/>
  <c r="AB8" i="5"/>
  <c r="X7" i="5"/>
  <c r="X8" i="5"/>
  <c r="T7" i="5"/>
  <c r="T8" i="5"/>
  <c r="P6" i="5"/>
  <c r="P7" i="5"/>
  <c r="P8" i="5"/>
  <c r="AE8" i="5"/>
  <c r="AE7" i="5"/>
  <c r="AA8" i="5"/>
  <c r="AA7" i="5"/>
  <c r="W8" i="5"/>
  <c r="W7" i="5"/>
  <c r="O8" i="5"/>
  <c r="O7" i="5"/>
  <c r="AG4" i="6"/>
  <c r="R5" i="14"/>
  <c r="L3" i="7"/>
  <c r="S5" i="5"/>
  <c r="S6" i="2"/>
  <c r="AB2" i="2"/>
  <c r="AB3" i="2"/>
  <c r="AB5" i="2"/>
  <c r="N2" i="7"/>
  <c r="AG3" i="14"/>
  <c r="AC6" i="14"/>
  <c r="AC5" i="14"/>
  <c r="AC2" i="14"/>
  <c r="U6" i="14"/>
  <c r="U2" i="14"/>
  <c r="U5" i="14"/>
  <c r="Z3" i="14"/>
  <c r="Z2" i="14"/>
  <c r="Z6" i="14"/>
  <c r="W3" i="14"/>
  <c r="W6" i="14"/>
  <c r="W2" i="14"/>
  <c r="W5" i="14"/>
  <c r="U2" i="2"/>
  <c r="U3" i="2"/>
  <c r="U6" i="2"/>
  <c r="U5" i="2"/>
  <c r="T2" i="2"/>
  <c r="T3" i="2"/>
  <c r="T6" i="2"/>
  <c r="T5" i="2"/>
  <c r="AE5" i="14"/>
  <c r="AE3" i="14"/>
  <c r="AE2" i="14"/>
  <c r="AE6" i="14"/>
  <c r="AA2" i="2"/>
  <c r="AA6" i="2"/>
  <c r="AD4" i="6"/>
  <c r="AD6" i="6"/>
  <c r="Y5" i="14"/>
  <c r="AC6" i="2"/>
  <c r="AB6" i="2"/>
  <c r="Y6" i="14"/>
  <c r="AC3" i="2"/>
  <c r="AD6" i="7"/>
  <c r="AG5" i="14"/>
  <c r="Y3" i="14"/>
  <c r="AC5" i="2"/>
  <c r="AD4" i="7"/>
  <c r="AG6" i="14"/>
  <c r="AA2" i="14"/>
  <c r="AA6" i="14"/>
  <c r="AA3" i="14"/>
  <c r="AA5" i="14"/>
  <c r="AD5" i="14"/>
  <c r="AD2" i="14"/>
  <c r="AD6" i="14"/>
  <c r="AD3" i="14"/>
  <c r="V5" i="14"/>
  <c r="V3" i="14"/>
  <c r="V2" i="14"/>
  <c r="V6" i="14"/>
  <c r="S2" i="14"/>
  <c r="S3" i="14"/>
  <c r="S6" i="14"/>
  <c r="S5" i="14"/>
  <c r="AB6" i="14"/>
  <c r="AB2" i="14"/>
  <c r="AB3" i="14"/>
  <c r="AB5" i="14"/>
  <c r="T6" i="14"/>
  <c r="T5" i="14"/>
  <c r="T2" i="14"/>
  <c r="T3" i="14"/>
  <c r="AC3" i="14"/>
  <c r="U3" i="14"/>
  <c r="AF6" i="14"/>
  <c r="X6" i="14"/>
  <c r="Z5" i="14"/>
  <c r="AF5" i="14"/>
  <c r="X5" i="14"/>
  <c r="AF3" i="14"/>
  <c r="X3" i="14"/>
  <c r="AG2" i="7"/>
  <c r="AG6" i="7"/>
  <c r="AG4" i="7"/>
  <c r="AG3" i="7"/>
  <c r="AF2" i="7"/>
  <c r="AF6" i="7"/>
  <c r="AF4" i="7"/>
  <c r="AF3" i="7"/>
  <c r="AE6" i="7"/>
  <c r="AE4" i="7"/>
  <c r="AE3" i="7"/>
  <c r="AE2" i="7"/>
  <c r="AD3" i="7"/>
  <c r="AG6" i="6"/>
  <c r="AG2" i="6"/>
  <c r="AE4" i="6"/>
  <c r="AE3" i="6"/>
  <c r="AE2" i="6"/>
  <c r="AE6" i="6"/>
  <c r="AD3" i="6"/>
  <c r="AD2" i="6"/>
  <c r="AD3" i="2"/>
  <c r="AD2" i="2"/>
  <c r="AD6" i="2"/>
  <c r="AD5" i="2"/>
  <c r="Y5" i="2"/>
  <c r="Y2" i="2"/>
  <c r="Y3" i="2"/>
  <c r="Y6" i="2"/>
  <c r="X2" i="2"/>
  <c r="X5" i="2"/>
  <c r="X3" i="2"/>
  <c r="X6" i="2"/>
  <c r="V3" i="2"/>
  <c r="V2" i="2"/>
  <c r="V6" i="2"/>
  <c r="V5" i="2"/>
  <c r="Q5" i="2"/>
  <c r="Q2" i="2"/>
  <c r="Q3" i="2"/>
  <c r="Q6" i="2"/>
  <c r="R5" i="2"/>
  <c r="R3" i="2"/>
  <c r="R2" i="2"/>
  <c r="R6" i="2"/>
  <c r="P5" i="2"/>
  <c r="P2" i="2"/>
  <c r="P3" i="2"/>
  <c r="P6" i="2"/>
  <c r="AG5" i="2"/>
  <c r="AG2" i="2"/>
  <c r="AG3" i="2"/>
  <c r="AG6" i="2"/>
  <c r="O3" i="2"/>
  <c r="O6" i="2"/>
  <c r="O2" i="2"/>
  <c r="O5" i="2"/>
  <c r="AF2" i="2"/>
  <c r="AF3" i="2"/>
  <c r="AF5" i="2"/>
  <c r="AF6" i="2"/>
  <c r="W3" i="2"/>
  <c r="W6" i="2"/>
  <c r="W2" i="2"/>
  <c r="W5" i="2"/>
  <c r="AE3" i="2"/>
  <c r="AE6" i="2"/>
  <c r="AE2" i="2"/>
  <c r="AE5" i="2"/>
  <c r="Z5" i="2"/>
  <c r="Z3" i="2"/>
  <c r="Z2" i="2"/>
  <c r="Z6" i="2"/>
  <c r="AA3" i="2"/>
  <c r="AA5" i="2"/>
  <c r="X6" i="5"/>
  <c r="X5" i="5"/>
  <c r="X2" i="5"/>
  <c r="X3" i="5"/>
  <c r="AB2" i="5"/>
  <c r="AB3" i="5"/>
  <c r="AB6" i="5"/>
  <c r="T2" i="5"/>
  <c r="T3" i="5"/>
  <c r="T6" i="5"/>
  <c r="AA2" i="5"/>
  <c r="AA6" i="5"/>
  <c r="AF2" i="5"/>
  <c r="P2" i="5"/>
  <c r="P3" i="5"/>
  <c r="AF5" i="5"/>
  <c r="P5" i="5"/>
  <c r="AF3" i="5"/>
  <c r="AG5" i="5"/>
  <c r="AG2" i="5"/>
  <c r="AG3" i="5"/>
  <c r="AG6" i="5"/>
  <c r="W5" i="5"/>
  <c r="W3" i="5"/>
  <c r="W6" i="5"/>
  <c r="W2" i="5"/>
  <c r="Q5" i="5"/>
  <c r="Q2" i="5"/>
  <c r="Q3" i="5"/>
  <c r="Q6" i="5"/>
  <c r="V3" i="5"/>
  <c r="V2" i="5"/>
  <c r="V6" i="5"/>
  <c r="V5" i="5"/>
  <c r="AC2" i="5"/>
  <c r="AC3" i="5"/>
  <c r="AC6" i="5"/>
  <c r="AC5" i="5"/>
  <c r="R6" i="5"/>
  <c r="R5" i="5"/>
  <c r="R3" i="5"/>
  <c r="R2" i="5"/>
  <c r="U2" i="5"/>
  <c r="U3" i="5"/>
  <c r="U6" i="5"/>
  <c r="U5" i="5"/>
  <c r="Z6" i="5"/>
  <c r="Z5" i="5"/>
  <c r="Z3" i="5"/>
  <c r="Z2" i="5"/>
  <c r="AE5" i="5"/>
  <c r="AE3" i="5"/>
  <c r="AE6" i="5"/>
  <c r="AE2" i="5"/>
  <c r="Y5" i="5"/>
  <c r="Y2" i="5"/>
  <c r="Y3" i="5"/>
  <c r="Y6" i="5"/>
  <c r="O5" i="5"/>
  <c r="O3" i="5"/>
  <c r="O6" i="5"/>
  <c r="O2" i="5"/>
  <c r="AD3" i="5"/>
  <c r="AD2" i="5"/>
  <c r="AD6" i="5"/>
  <c r="AD5" i="5"/>
  <c r="AA3" i="5"/>
  <c r="AB5" i="5"/>
  <c r="T5" i="5"/>
  <c r="AA5" i="5"/>
  <c r="H4" i="2" l="1"/>
  <c r="AG2" i="24"/>
  <c r="I4" i="2" s="1"/>
  <c r="R5" i="24"/>
  <c r="J5" i="7"/>
  <c r="J3" i="7" s="1"/>
  <c r="Z5" i="24"/>
  <c r="P5" i="7"/>
  <c r="P4" i="7" s="1"/>
  <c r="S3" i="2"/>
  <c r="S2" i="2"/>
  <c r="S6" i="5"/>
  <c r="S5" i="2"/>
  <c r="J8" i="8"/>
  <c r="J2" i="8"/>
  <c r="F2" i="9"/>
  <c r="F8" i="9"/>
  <c r="J8" i="9"/>
  <c r="J2" i="9"/>
  <c r="Q2" i="11"/>
  <c r="Q8" i="11"/>
  <c r="M8" i="8"/>
  <c r="M2" i="8"/>
  <c r="I2" i="9"/>
  <c r="I8" i="9"/>
  <c r="E8" i="10"/>
  <c r="AE8" i="11"/>
  <c r="AE2" i="11"/>
  <c r="K8" i="13"/>
  <c r="K2" i="13"/>
  <c r="AF2" i="13"/>
  <c r="AF8" i="13"/>
  <c r="T2" i="12"/>
  <c r="T8" i="12"/>
  <c r="V2" i="12"/>
  <c r="V8" i="12"/>
  <c r="AF2" i="12"/>
  <c r="AF8" i="12"/>
  <c r="C2" i="12"/>
  <c r="C8" i="12"/>
  <c r="K2" i="12"/>
  <c r="K8" i="12"/>
  <c r="X8" i="8"/>
  <c r="X2" i="8"/>
  <c r="N8" i="8"/>
  <c r="N2" i="8"/>
  <c r="K2" i="8"/>
  <c r="K8" i="8"/>
  <c r="P2" i="9"/>
  <c r="P8" i="9"/>
  <c r="M2" i="9"/>
  <c r="M8" i="9"/>
  <c r="S2" i="9"/>
  <c r="S8" i="9"/>
  <c r="AB8" i="10"/>
  <c r="U8" i="10"/>
  <c r="L8" i="10"/>
  <c r="C8" i="10"/>
  <c r="Y2" i="11"/>
  <c r="Y8" i="11"/>
  <c r="H2" i="11"/>
  <c r="H8" i="11"/>
  <c r="J2" i="11"/>
  <c r="J8" i="11"/>
  <c r="AD2" i="13"/>
  <c r="AD8" i="13"/>
  <c r="S8" i="13"/>
  <c r="S2" i="13"/>
  <c r="J2" i="13"/>
  <c r="J8" i="13"/>
  <c r="W2" i="13"/>
  <c r="W8" i="13"/>
  <c r="L8" i="8"/>
  <c r="L2" i="8"/>
  <c r="Q2" i="9"/>
  <c r="Q8" i="9"/>
  <c r="J8" i="10"/>
  <c r="I2" i="13"/>
  <c r="I8" i="13"/>
  <c r="AA8" i="13"/>
  <c r="AA2" i="13"/>
  <c r="U8" i="8"/>
  <c r="U2" i="8"/>
  <c r="I2" i="11"/>
  <c r="I8" i="11"/>
  <c r="N2" i="11"/>
  <c r="N8" i="11"/>
  <c r="AD2" i="12"/>
  <c r="AD8" i="12"/>
  <c r="E2" i="13"/>
  <c r="E8" i="13"/>
  <c r="E2" i="12"/>
  <c r="E8" i="12"/>
  <c r="P2" i="11"/>
  <c r="P8" i="11"/>
  <c r="H8" i="8"/>
  <c r="H2" i="8"/>
  <c r="F8" i="8"/>
  <c r="F2" i="8"/>
  <c r="H2" i="9"/>
  <c r="H8" i="9"/>
  <c r="E2" i="9"/>
  <c r="E8" i="9"/>
  <c r="K2" i="9"/>
  <c r="K8" i="9"/>
  <c r="T8" i="10"/>
  <c r="AF8" i="10"/>
  <c r="D8" i="10"/>
  <c r="L2" i="11"/>
  <c r="L8" i="11"/>
  <c r="T2" i="11"/>
  <c r="T8" i="11"/>
  <c r="Q2" i="8"/>
  <c r="Q8" i="8"/>
  <c r="U2" i="9"/>
  <c r="U8" i="9"/>
  <c r="AE8" i="10"/>
  <c r="M2" i="13"/>
  <c r="M8" i="13"/>
  <c r="AB2" i="13"/>
  <c r="AB8" i="13"/>
  <c r="Z2" i="11"/>
  <c r="Z8" i="11"/>
  <c r="AD2" i="11"/>
  <c r="AD8" i="11"/>
  <c r="R2" i="11"/>
  <c r="R8" i="11"/>
  <c r="O2" i="12"/>
  <c r="O8" i="12"/>
  <c r="E2" i="11"/>
  <c r="E8" i="11"/>
  <c r="V8" i="8"/>
  <c r="V2" i="8"/>
  <c r="W2" i="8"/>
  <c r="W8" i="8"/>
  <c r="I8" i="8"/>
  <c r="I2" i="8"/>
  <c r="S8" i="10"/>
  <c r="AA8" i="10"/>
  <c r="H8" i="10"/>
  <c r="X8" i="10"/>
  <c r="N2" i="13"/>
  <c r="N8" i="13"/>
  <c r="C2" i="13"/>
  <c r="C8" i="13"/>
  <c r="AC2" i="13"/>
  <c r="AC8" i="13"/>
  <c r="L2" i="13"/>
  <c r="L8" i="13"/>
  <c r="G8" i="9"/>
  <c r="G2" i="9"/>
  <c r="K8" i="10"/>
  <c r="F8" i="10"/>
  <c r="AG2" i="13"/>
  <c r="AG8" i="13"/>
  <c r="Y2" i="13"/>
  <c r="Y8" i="13"/>
  <c r="W2" i="12"/>
  <c r="W8" i="12"/>
  <c r="V2" i="9"/>
  <c r="V8" i="9"/>
  <c r="V2" i="11"/>
  <c r="V8" i="11"/>
  <c r="D2" i="12"/>
  <c r="D8" i="12"/>
  <c r="U2" i="12"/>
  <c r="U8" i="12"/>
  <c r="AC8" i="8"/>
  <c r="AC2" i="8"/>
  <c r="O2" i="8"/>
  <c r="O8" i="8"/>
  <c r="E8" i="8"/>
  <c r="E2" i="8"/>
  <c r="AA2" i="11"/>
  <c r="AA8" i="11"/>
  <c r="AG8" i="12"/>
  <c r="AG2" i="12"/>
  <c r="Y2" i="8"/>
  <c r="Y8" i="8"/>
  <c r="D2" i="9"/>
  <c r="D8" i="9"/>
  <c r="R2" i="13"/>
  <c r="R8" i="13"/>
  <c r="B2" i="13"/>
  <c r="B8" i="13"/>
  <c r="Y2" i="9"/>
  <c r="Y8" i="9"/>
  <c r="I8" i="12"/>
  <c r="I2" i="12"/>
  <c r="O8" i="9"/>
  <c r="O2" i="9"/>
  <c r="AG8" i="10"/>
  <c r="M2" i="11"/>
  <c r="M8" i="11"/>
  <c r="F2" i="13"/>
  <c r="F8" i="13"/>
  <c r="D2" i="13"/>
  <c r="D8" i="13"/>
  <c r="J2" i="12"/>
  <c r="J8" i="12"/>
  <c r="D2" i="11"/>
  <c r="D8" i="11"/>
  <c r="AE2" i="12"/>
  <c r="AE8" i="12"/>
  <c r="M2" i="12"/>
  <c r="M8" i="12"/>
  <c r="C2" i="8"/>
  <c r="C8" i="8"/>
  <c r="G8" i="8"/>
  <c r="G2" i="8"/>
  <c r="D8" i="8"/>
  <c r="D2" i="8"/>
  <c r="R8" i="8"/>
  <c r="R2" i="8"/>
  <c r="N2" i="9"/>
  <c r="N8" i="9"/>
  <c r="L2" i="9"/>
  <c r="L8" i="9"/>
  <c r="R2" i="9"/>
  <c r="R8" i="9"/>
  <c r="Y8" i="10"/>
  <c r="W8" i="10"/>
  <c r="AD8" i="10"/>
  <c r="S2" i="11"/>
  <c r="S8" i="11"/>
  <c r="AG2" i="11"/>
  <c r="AG8" i="11"/>
  <c r="W8" i="11"/>
  <c r="W2" i="11"/>
  <c r="F2" i="11"/>
  <c r="F8" i="11"/>
  <c r="Y8" i="12"/>
  <c r="Y2" i="12"/>
  <c r="X2" i="12"/>
  <c r="X8" i="12"/>
  <c r="B2" i="12"/>
  <c r="B8" i="12"/>
  <c r="G2" i="12"/>
  <c r="G8" i="12"/>
  <c r="U2" i="13"/>
  <c r="U8" i="13"/>
  <c r="T2" i="13"/>
  <c r="T8" i="13"/>
  <c r="Z8" i="10"/>
  <c r="O8" i="10"/>
  <c r="V8" i="10"/>
  <c r="K2" i="11"/>
  <c r="K8" i="11"/>
  <c r="AF2" i="11"/>
  <c r="AF8" i="11"/>
  <c r="O8" i="11"/>
  <c r="O2" i="11"/>
  <c r="AB2" i="11"/>
  <c r="AB8" i="11"/>
  <c r="AE2" i="13"/>
  <c r="AE8" i="13"/>
  <c r="T2" i="9"/>
  <c r="T8" i="9"/>
  <c r="AC8" i="10"/>
  <c r="U2" i="11"/>
  <c r="U8" i="11"/>
  <c r="V2" i="13"/>
  <c r="V8" i="13"/>
  <c r="P2" i="13"/>
  <c r="P8" i="13"/>
  <c r="Z2" i="12"/>
  <c r="Z8" i="12"/>
  <c r="S2" i="8"/>
  <c r="S8" i="8"/>
  <c r="H2" i="12"/>
  <c r="H8" i="12"/>
  <c r="AC2" i="12"/>
  <c r="AC8" i="12"/>
  <c r="P8" i="8"/>
  <c r="P2" i="8"/>
  <c r="T8" i="8"/>
  <c r="T2" i="8"/>
  <c r="B8" i="8"/>
  <c r="B2" i="8"/>
  <c r="W8" i="9"/>
  <c r="W2" i="9"/>
  <c r="B8" i="9"/>
  <c r="B2" i="9"/>
  <c r="R8" i="10"/>
  <c r="I8" i="10"/>
  <c r="G8" i="10"/>
  <c r="N8" i="10"/>
  <c r="C2" i="11"/>
  <c r="C8" i="11"/>
  <c r="X2" i="11"/>
  <c r="X8" i="11"/>
  <c r="G8" i="11"/>
  <c r="G2" i="11"/>
  <c r="B2" i="11"/>
  <c r="B8" i="11"/>
  <c r="F2" i="12"/>
  <c r="F8" i="12"/>
  <c r="AB2" i="12"/>
  <c r="AB8" i="12"/>
  <c r="S2" i="12"/>
  <c r="S8" i="12"/>
  <c r="Q8" i="12"/>
  <c r="Q2" i="12"/>
  <c r="O2" i="13"/>
  <c r="O8" i="13"/>
  <c r="Z2" i="13"/>
  <c r="Z8" i="13"/>
  <c r="Q2" i="13"/>
  <c r="Q8" i="13"/>
  <c r="Q8" i="10"/>
  <c r="H2" i="13"/>
  <c r="H8" i="13"/>
  <c r="R2" i="12"/>
  <c r="R8" i="12"/>
  <c r="AA2" i="9"/>
  <c r="AA8" i="9"/>
  <c r="P8" i="10"/>
  <c r="AC2" i="11"/>
  <c r="AC8" i="11"/>
  <c r="G2" i="13"/>
  <c r="G8" i="13"/>
  <c r="X2" i="13"/>
  <c r="X8" i="13"/>
  <c r="L2" i="12"/>
  <c r="L8" i="12"/>
  <c r="N2" i="12"/>
  <c r="N8" i="12"/>
  <c r="P2" i="12"/>
  <c r="P8" i="12"/>
  <c r="C2" i="9"/>
  <c r="C8" i="9"/>
  <c r="B8" i="10"/>
  <c r="AA2" i="12"/>
  <c r="AA8" i="12"/>
  <c r="X2" i="9"/>
  <c r="X8" i="9"/>
  <c r="M8" i="10"/>
  <c r="R3" i="14"/>
  <c r="S2" i="5"/>
  <c r="S3" i="5"/>
  <c r="S7" i="2"/>
  <c r="S8" i="2"/>
  <c r="AE7" i="7"/>
  <c r="AE8" i="7"/>
  <c r="AF7" i="7"/>
  <c r="AF8" i="7"/>
  <c r="AG8" i="7"/>
  <c r="AG7" i="7"/>
  <c r="AD8" i="7"/>
  <c r="AD7" i="7"/>
  <c r="AE7" i="6"/>
  <c r="AE8" i="6"/>
  <c r="AG8" i="6"/>
  <c r="AG7" i="6"/>
  <c r="AD8" i="6"/>
  <c r="AD7" i="6"/>
  <c r="N8" i="14"/>
  <c r="N7" i="14"/>
  <c r="Q8" i="14"/>
  <c r="Q7" i="14"/>
  <c r="E8" i="14"/>
  <c r="E7" i="14"/>
  <c r="H7" i="14"/>
  <c r="H8" i="14"/>
  <c r="L7" i="14"/>
  <c r="L8" i="14"/>
  <c r="C7" i="14"/>
  <c r="C8" i="14"/>
  <c r="M7" i="14"/>
  <c r="M8" i="14"/>
  <c r="O7" i="14"/>
  <c r="O8" i="14"/>
  <c r="D7" i="14"/>
  <c r="D8" i="14"/>
  <c r="J8" i="14"/>
  <c r="J7" i="14"/>
  <c r="P7" i="14"/>
  <c r="P8" i="14"/>
  <c r="R8" i="14"/>
  <c r="R7" i="14"/>
  <c r="G7" i="14"/>
  <c r="G8" i="14"/>
  <c r="F3" i="14"/>
  <c r="F8" i="14"/>
  <c r="F7" i="14"/>
  <c r="R2" i="14"/>
  <c r="B8" i="14"/>
  <c r="B7" i="14"/>
  <c r="R6" i="14"/>
  <c r="I8" i="14"/>
  <c r="I7" i="14"/>
  <c r="K7" i="14"/>
  <c r="K8" i="14"/>
  <c r="S8" i="5"/>
  <c r="S7" i="5"/>
  <c r="AG3" i="6"/>
  <c r="J6" i="7"/>
  <c r="J4" i="7"/>
  <c r="N6" i="7"/>
  <c r="N2" i="14"/>
  <c r="N3" i="14"/>
  <c r="J2" i="7"/>
  <c r="N4" i="7"/>
  <c r="N3" i="7"/>
  <c r="L6" i="7"/>
  <c r="L4" i="7"/>
  <c r="L2" i="7"/>
  <c r="N6" i="14"/>
  <c r="N5" i="14"/>
  <c r="F2" i="14"/>
  <c r="F6" i="14"/>
  <c r="F5" i="14"/>
  <c r="L2" i="14"/>
  <c r="L3" i="14"/>
  <c r="L5" i="14"/>
  <c r="L6" i="14"/>
  <c r="H5" i="14"/>
  <c r="H6" i="14"/>
  <c r="H2" i="14"/>
  <c r="H3" i="14"/>
  <c r="P5" i="14"/>
  <c r="P6" i="14"/>
  <c r="P2" i="14"/>
  <c r="P3" i="14"/>
  <c r="G5" i="14"/>
  <c r="G6" i="14"/>
  <c r="G3" i="14"/>
  <c r="G2" i="14"/>
  <c r="J2" i="14"/>
  <c r="J5" i="14"/>
  <c r="J6" i="14"/>
  <c r="J3" i="14"/>
  <c r="I3" i="14"/>
  <c r="I5" i="14"/>
  <c r="I6" i="14"/>
  <c r="I2" i="14"/>
  <c r="O5" i="14"/>
  <c r="O6" i="14"/>
  <c r="O3" i="14"/>
  <c r="O2" i="14"/>
  <c r="Q2" i="14"/>
  <c r="Q3" i="14"/>
  <c r="Q5" i="14"/>
  <c r="Q6" i="14"/>
  <c r="C3" i="14"/>
  <c r="C2" i="14"/>
  <c r="C5" i="14"/>
  <c r="C6" i="14"/>
  <c r="E3" i="14"/>
  <c r="E5" i="14"/>
  <c r="E2" i="14"/>
  <c r="E6" i="14"/>
  <c r="D2" i="14"/>
  <c r="D3" i="14"/>
  <c r="D5" i="14"/>
  <c r="D6" i="14"/>
  <c r="K3" i="14"/>
  <c r="K2" i="14"/>
  <c r="K5" i="14"/>
  <c r="K6" i="14"/>
  <c r="B2" i="14"/>
  <c r="B5" i="14"/>
  <c r="B6" i="14"/>
  <c r="B3" i="14"/>
  <c r="M5" i="14"/>
  <c r="M6" i="14"/>
  <c r="M2" i="14"/>
  <c r="M3" i="14"/>
  <c r="K2" i="7"/>
  <c r="K4" i="7"/>
  <c r="K6" i="7"/>
  <c r="K3" i="7"/>
  <c r="M6" i="7"/>
  <c r="M3" i="7"/>
  <c r="M2" i="7"/>
  <c r="M4" i="7"/>
  <c r="O3" i="7"/>
  <c r="O6" i="7"/>
  <c r="O2" i="7"/>
  <c r="O4" i="7"/>
  <c r="AF2" i="6"/>
  <c r="AF6" i="6"/>
  <c r="AF4" i="6"/>
  <c r="AF3" i="6"/>
  <c r="P2" i="7" l="1"/>
  <c r="P6" i="7"/>
  <c r="P3" i="7"/>
  <c r="AH2" i="24"/>
  <c r="J4" i="2" s="1"/>
  <c r="Q5" i="24"/>
  <c r="I5" i="7"/>
  <c r="AA5" i="24"/>
  <c r="Q5" i="7"/>
  <c r="K7" i="7"/>
  <c r="K8" i="7"/>
  <c r="P7" i="7"/>
  <c r="P8" i="7"/>
  <c r="J8" i="7"/>
  <c r="J7" i="7"/>
  <c r="O7" i="7"/>
  <c r="O8" i="7"/>
  <c r="M8" i="7"/>
  <c r="M7" i="7"/>
  <c r="L7" i="7"/>
  <c r="L8" i="7"/>
  <c r="N8" i="7"/>
  <c r="N7" i="7"/>
  <c r="AF7" i="6"/>
  <c r="AF8" i="6"/>
  <c r="AI2" i="24" l="1"/>
  <c r="AJ2" i="24" s="1"/>
  <c r="Q6" i="7"/>
  <c r="Q2" i="7"/>
  <c r="Q4" i="7"/>
  <c r="Q3" i="7"/>
  <c r="AB5" i="24"/>
  <c r="R5" i="7"/>
  <c r="I6" i="7"/>
  <c r="I3" i="7"/>
  <c r="I4" i="7"/>
  <c r="I2" i="7"/>
  <c r="P5" i="24"/>
  <c r="H5" i="7"/>
  <c r="K4" i="2" l="1"/>
  <c r="AC5" i="24"/>
  <c r="S5" i="7"/>
  <c r="O5" i="24"/>
  <c r="G5" i="7"/>
  <c r="Q7" i="7"/>
  <c r="Q8" i="7"/>
  <c r="I8" i="7"/>
  <c r="I7" i="7"/>
  <c r="R4" i="7"/>
  <c r="R2" i="7"/>
  <c r="R6" i="7"/>
  <c r="R3" i="7"/>
  <c r="H6" i="7"/>
  <c r="H2" i="7"/>
  <c r="H3" i="7"/>
  <c r="H4" i="7"/>
  <c r="AK2" i="24"/>
  <c r="L4" i="2"/>
  <c r="H7" i="7" l="1"/>
  <c r="H8" i="7"/>
  <c r="G6" i="7"/>
  <c r="G2" i="7"/>
  <c r="G3" i="7"/>
  <c r="G4" i="7"/>
  <c r="N5" i="24"/>
  <c r="F5" i="7"/>
  <c r="S2" i="7"/>
  <c r="S4" i="7"/>
  <c r="S6" i="7"/>
  <c r="S3" i="7"/>
  <c r="AL2" i="24"/>
  <c r="N4" i="2" s="1"/>
  <c r="M4" i="2"/>
  <c r="R8" i="7"/>
  <c r="R7" i="7"/>
  <c r="AD5" i="24"/>
  <c r="T5" i="7"/>
  <c r="G7" i="7" l="1"/>
  <c r="G8" i="7"/>
  <c r="F6" i="7"/>
  <c r="F2" i="7"/>
  <c r="F4" i="7"/>
  <c r="F3" i="7"/>
  <c r="M5" i="24"/>
  <c r="E5" i="7"/>
  <c r="T6" i="7"/>
  <c r="T3" i="7"/>
  <c r="T2" i="7"/>
  <c r="T4" i="7"/>
  <c r="S7" i="7"/>
  <c r="S8" i="7"/>
  <c r="AE5" i="24"/>
  <c r="U5" i="7"/>
  <c r="U2" i="7" l="1"/>
  <c r="U6" i="7"/>
  <c r="U4" i="7"/>
  <c r="U3" i="7"/>
  <c r="F7" i="7"/>
  <c r="F8" i="7"/>
  <c r="T8" i="7"/>
  <c r="T7" i="7"/>
  <c r="L5" i="24"/>
  <c r="D5" i="7"/>
  <c r="E4" i="7"/>
  <c r="E2" i="7"/>
  <c r="E6" i="7"/>
  <c r="E3" i="7"/>
  <c r="AF5" i="24"/>
  <c r="V5" i="7"/>
  <c r="V3" i="7" l="1"/>
  <c r="V6" i="7"/>
  <c r="V4" i="7"/>
  <c r="V2" i="7"/>
  <c r="W5" i="7"/>
  <c r="AG5" i="24"/>
  <c r="X5" i="7" s="1"/>
  <c r="X3" i="7" s="1"/>
  <c r="E8" i="7"/>
  <c r="E7" i="7"/>
  <c r="U8" i="7"/>
  <c r="U7" i="7"/>
  <c r="D3" i="7"/>
  <c r="D4" i="7"/>
  <c r="D2" i="7"/>
  <c r="D6" i="7"/>
  <c r="K5" i="24"/>
  <c r="B5" i="7" s="1"/>
  <c r="C5" i="7"/>
  <c r="W2" i="7" l="1"/>
  <c r="W4" i="7"/>
  <c r="W3" i="7"/>
  <c r="W6" i="7"/>
  <c r="X2" i="7"/>
  <c r="D7" i="7"/>
  <c r="D8" i="7"/>
  <c r="AH5" i="24"/>
  <c r="X4" i="7"/>
  <c r="X8" i="7" s="1"/>
  <c r="X6" i="7"/>
  <c r="V7" i="7"/>
  <c r="V8" i="7"/>
  <c r="B4" i="7"/>
  <c r="B3" i="7"/>
  <c r="B2" i="7"/>
  <c r="B6" i="7"/>
  <c r="C2" i="7"/>
  <c r="C4" i="7"/>
  <c r="C6" i="7"/>
  <c r="C3" i="7"/>
  <c r="X7" i="7" l="1"/>
  <c r="B7" i="7"/>
  <c r="B8" i="7"/>
  <c r="Y5" i="7"/>
  <c r="AI5" i="24"/>
  <c r="C8" i="7"/>
  <c r="C7" i="7"/>
  <c r="W7" i="7"/>
  <c r="W8" i="7"/>
  <c r="AJ5" i="24" l="1"/>
  <c r="Z5" i="7"/>
  <c r="Y6" i="7"/>
  <c r="Y4" i="7"/>
  <c r="Y2" i="7"/>
  <c r="Y3" i="7"/>
  <c r="Z4" i="7" l="1"/>
  <c r="Z2" i="7"/>
  <c r="Z3" i="7"/>
  <c r="Z6" i="7"/>
  <c r="Y8" i="7"/>
  <c r="Y7" i="7"/>
  <c r="AK5" i="24"/>
  <c r="AA5" i="7"/>
  <c r="AL5" i="24" l="1"/>
  <c r="AB5" i="7"/>
  <c r="AA6" i="7"/>
  <c r="AA2" i="7"/>
  <c r="AA4" i="7"/>
  <c r="AA3" i="7"/>
  <c r="Z8" i="7"/>
  <c r="Z7" i="7"/>
  <c r="AA8" i="7" l="1"/>
  <c r="AA7" i="7"/>
  <c r="AB2" i="7"/>
  <c r="AB4" i="7"/>
  <c r="AB3" i="7"/>
  <c r="AB6" i="7"/>
  <c r="AL4" i="24"/>
  <c r="AC5" i="7"/>
  <c r="AL3" i="24"/>
  <c r="AC5" i="6" l="1"/>
  <c r="AK4" i="24"/>
  <c r="AK3" i="24"/>
  <c r="N4" i="5"/>
  <c r="AB7" i="7"/>
  <c r="AB8" i="7"/>
  <c r="AC2" i="7"/>
  <c r="AC6" i="7"/>
  <c r="AC3" i="7"/>
  <c r="AC4" i="7"/>
  <c r="N5" i="5" l="1"/>
  <c r="N2" i="5"/>
  <c r="N6" i="5"/>
  <c r="N3" i="5"/>
  <c r="N8" i="5"/>
  <c r="N7" i="5"/>
  <c r="M4" i="5"/>
  <c r="AJ3" i="24"/>
  <c r="AC7" i="7"/>
  <c r="AC8" i="7"/>
  <c r="AB5" i="6"/>
  <c r="AJ4" i="24"/>
  <c r="AC4" i="6"/>
  <c r="AC3" i="6"/>
  <c r="AC2" i="6"/>
  <c r="AC6" i="6"/>
  <c r="AI3" i="24" l="1"/>
  <c r="L4" i="5"/>
  <c r="AC8" i="6"/>
  <c r="AC7" i="6"/>
  <c r="M6" i="5"/>
  <c r="M3" i="5"/>
  <c r="M5" i="5"/>
  <c r="M7" i="5"/>
  <c r="M8" i="5"/>
  <c r="M2" i="5"/>
  <c r="AI4" i="24"/>
  <c r="AA5" i="6"/>
  <c r="AB4" i="6"/>
  <c r="AB3" i="6"/>
  <c r="AB6" i="6"/>
  <c r="AB2" i="6"/>
  <c r="AB8" i="6" l="1"/>
  <c r="AB7" i="6"/>
  <c r="AA3" i="6"/>
  <c r="AA4" i="6"/>
  <c r="AA6" i="6"/>
  <c r="AA2" i="6"/>
  <c r="Z5" i="6"/>
  <c r="AH4" i="24"/>
  <c r="L2" i="5"/>
  <c r="L3" i="5"/>
  <c r="L8" i="5"/>
  <c r="L6" i="5"/>
  <c r="L5" i="5"/>
  <c r="L7" i="5"/>
  <c r="K4" i="5"/>
  <c r="AH3" i="24"/>
  <c r="AG3" i="24" l="1"/>
  <c r="J4" i="5"/>
  <c r="AA7" i="6"/>
  <c r="AA8" i="6"/>
  <c r="K5" i="5"/>
  <c r="K7" i="5"/>
  <c r="K3" i="5"/>
  <c r="K6" i="5"/>
  <c r="K2" i="5"/>
  <c r="K8" i="5"/>
  <c r="Y5" i="6"/>
  <c r="AG4" i="24"/>
  <c r="Z4" i="6"/>
  <c r="Z2" i="6"/>
  <c r="Z3" i="6"/>
  <c r="Z6" i="6"/>
  <c r="Z8" i="6" l="1"/>
  <c r="Z7" i="6"/>
  <c r="I4" i="5"/>
  <c r="AF3" i="24"/>
  <c r="Y2" i="6"/>
  <c r="Y4" i="6"/>
  <c r="Y3" i="6"/>
  <c r="Y6" i="6"/>
  <c r="X5" i="6"/>
  <c r="AF4" i="24"/>
  <c r="J6" i="5"/>
  <c r="J8" i="5"/>
  <c r="J3" i="5"/>
  <c r="J5" i="5"/>
  <c r="J2" i="5"/>
  <c r="J7" i="5"/>
  <c r="Y8" i="6" l="1"/>
  <c r="Y7" i="6"/>
  <c r="W5" i="6"/>
  <c r="AE4" i="24"/>
  <c r="H4" i="5"/>
  <c r="AE3" i="24"/>
  <c r="I2" i="5"/>
  <c r="I5" i="5"/>
  <c r="I7" i="5"/>
  <c r="I6" i="5"/>
  <c r="I8" i="5"/>
  <c r="I3" i="5"/>
  <c r="X2" i="6"/>
  <c r="X4" i="6"/>
  <c r="X3" i="6"/>
  <c r="X6" i="6"/>
  <c r="H2" i="5" l="1"/>
  <c r="H6" i="5"/>
  <c r="H7" i="5"/>
  <c r="H5" i="5"/>
  <c r="H8" i="5"/>
  <c r="H3" i="5"/>
  <c r="X8" i="6"/>
  <c r="X7" i="6"/>
  <c r="G4" i="5"/>
  <c r="AD3" i="24"/>
  <c r="V5" i="6"/>
  <c r="AD4" i="24"/>
  <c r="W3" i="6"/>
  <c r="W6" i="6"/>
  <c r="W2" i="6"/>
  <c r="W4" i="6"/>
  <c r="G2" i="5" l="1"/>
  <c r="G8" i="5"/>
  <c r="G3" i="5"/>
  <c r="G6" i="5"/>
  <c r="G7" i="5"/>
  <c r="G5" i="5"/>
  <c r="W8" i="6"/>
  <c r="W7" i="6"/>
  <c r="U5" i="6"/>
  <c r="AC4" i="24"/>
  <c r="V3" i="6"/>
  <c r="V2" i="6"/>
  <c r="V6" i="6"/>
  <c r="V4" i="6"/>
  <c r="F4" i="5"/>
  <c r="AC3" i="24"/>
  <c r="F8" i="5" l="1"/>
  <c r="F7" i="5"/>
  <c r="F2" i="5"/>
  <c r="F6" i="5"/>
  <c r="F3" i="5"/>
  <c r="F5" i="5"/>
  <c r="V8" i="6"/>
  <c r="V7" i="6"/>
  <c r="E4" i="5"/>
  <c r="AB3" i="24"/>
  <c r="T5" i="6"/>
  <c r="AB4" i="24"/>
  <c r="U4" i="6"/>
  <c r="U6" i="6"/>
  <c r="U3" i="6"/>
  <c r="U2" i="6"/>
  <c r="U7" i="6" l="1"/>
  <c r="U8" i="6"/>
  <c r="S5" i="6"/>
  <c r="AA4" i="24"/>
  <c r="T6" i="6"/>
  <c r="T3" i="6"/>
  <c r="T2" i="6"/>
  <c r="T4" i="6"/>
  <c r="D4" i="5"/>
  <c r="AA3" i="24"/>
  <c r="E6" i="5"/>
  <c r="E2" i="5"/>
  <c r="E3" i="5"/>
  <c r="E5" i="5"/>
  <c r="E7" i="5"/>
  <c r="E8" i="5"/>
  <c r="T8" i="6" l="1"/>
  <c r="T7" i="6"/>
  <c r="R5" i="6"/>
  <c r="Z4" i="24"/>
  <c r="S3" i="6"/>
  <c r="S4" i="6"/>
  <c r="S2" i="6"/>
  <c r="S6" i="6"/>
  <c r="C4" i="5"/>
  <c r="Z3" i="24"/>
  <c r="B4" i="5" s="1"/>
  <c r="D3" i="5"/>
  <c r="D8" i="5"/>
  <c r="D6" i="5"/>
  <c r="D7" i="5"/>
  <c r="D2" i="5"/>
  <c r="D5" i="5"/>
  <c r="S8" i="6" l="1"/>
  <c r="S7" i="6"/>
  <c r="Q5" i="6"/>
  <c r="Y4" i="24"/>
  <c r="B8" i="5"/>
  <c r="B2" i="5"/>
  <c r="B7" i="5"/>
  <c r="B6" i="5"/>
  <c r="B5" i="5"/>
  <c r="B3" i="5"/>
  <c r="R6" i="6"/>
  <c r="R3" i="6"/>
  <c r="R2" i="6"/>
  <c r="R4" i="6"/>
  <c r="C5" i="5"/>
  <c r="C7" i="5"/>
  <c r="C3" i="5"/>
  <c r="C6" i="5"/>
  <c r="C8" i="5"/>
  <c r="C2" i="5"/>
  <c r="R8" i="6" l="1"/>
  <c r="R7" i="6"/>
  <c r="Q6" i="6"/>
  <c r="Q2" i="6"/>
  <c r="Q3" i="6"/>
  <c r="Q4" i="6"/>
  <c r="P5" i="6"/>
  <c r="X4" i="24"/>
  <c r="O5" i="6" l="1"/>
  <c r="W4" i="24"/>
  <c r="P6" i="6"/>
  <c r="P3" i="6"/>
  <c r="P4" i="6"/>
  <c r="P2" i="6"/>
  <c r="Q8" i="6"/>
  <c r="Q7" i="6"/>
  <c r="P7" i="6" l="1"/>
  <c r="P8" i="6"/>
  <c r="N5" i="6"/>
  <c r="V4" i="24"/>
  <c r="O4" i="6"/>
  <c r="O2" i="6"/>
  <c r="O3" i="6"/>
  <c r="O6" i="6"/>
  <c r="O7" i="6" l="1"/>
  <c r="O8" i="6"/>
  <c r="M5" i="6"/>
  <c r="U4" i="24"/>
  <c r="N6" i="6"/>
  <c r="N2" i="6"/>
  <c r="N3" i="6"/>
  <c r="N4" i="6"/>
  <c r="B5" i="2"/>
  <c r="B8" i="2"/>
  <c r="B7" i="2"/>
  <c r="B3" i="2"/>
  <c r="B6" i="2"/>
  <c r="N2" i="2"/>
  <c r="N7" i="6" l="1"/>
  <c r="N8" i="6"/>
  <c r="L5" i="6"/>
  <c r="T4" i="24"/>
  <c r="M2" i="6"/>
  <c r="M3" i="6"/>
  <c r="M4" i="6"/>
  <c r="M6" i="6"/>
  <c r="N7" i="2"/>
  <c r="N6" i="2"/>
  <c r="N8" i="2"/>
  <c r="N5" i="2"/>
  <c r="N3" i="2"/>
  <c r="K5" i="6" l="1"/>
  <c r="S4" i="24"/>
  <c r="M8" i="6"/>
  <c r="M7" i="6"/>
  <c r="L6" i="6"/>
  <c r="L2" i="6"/>
  <c r="L4" i="6"/>
  <c r="L3" i="6"/>
  <c r="C3" i="2"/>
  <c r="C5" i="2"/>
  <c r="C7" i="2"/>
  <c r="C2" i="2"/>
  <c r="C6" i="2"/>
  <c r="C8" i="2"/>
  <c r="L7" i="6" l="1"/>
  <c r="L8" i="6"/>
  <c r="J5" i="6"/>
  <c r="R4" i="24"/>
  <c r="K4" i="6"/>
  <c r="K2" i="6"/>
  <c r="K3" i="6"/>
  <c r="K6" i="6"/>
  <c r="I5" i="6" l="1"/>
  <c r="Q4" i="24"/>
  <c r="K8" i="6"/>
  <c r="K7" i="6"/>
  <c r="J6" i="6"/>
  <c r="J3" i="6"/>
  <c r="J4" i="6"/>
  <c r="J2" i="6"/>
  <c r="J8" i="6" l="1"/>
  <c r="J7" i="6"/>
  <c r="H5" i="6"/>
  <c r="P4" i="24"/>
  <c r="I3" i="6"/>
  <c r="I2" i="6"/>
  <c r="I4" i="6"/>
  <c r="I6" i="6"/>
  <c r="I7" i="6" l="1"/>
  <c r="I8" i="6"/>
  <c r="G5" i="6"/>
  <c r="O4" i="24"/>
  <c r="H4" i="6"/>
  <c r="H2" i="6"/>
  <c r="H3" i="6"/>
  <c r="H6" i="6"/>
  <c r="H7" i="6" l="1"/>
  <c r="H8" i="6"/>
  <c r="F5" i="6"/>
  <c r="N4" i="24"/>
  <c r="G3" i="6"/>
  <c r="G4" i="6"/>
  <c r="G2" i="6"/>
  <c r="G6" i="6"/>
  <c r="F2" i="6" l="1"/>
  <c r="F6" i="6"/>
  <c r="F3" i="6"/>
  <c r="F4" i="6"/>
  <c r="G8" i="6"/>
  <c r="G7" i="6"/>
  <c r="E5" i="6"/>
  <c r="M4" i="24"/>
  <c r="D2" i="2"/>
  <c r="D5" i="2"/>
  <c r="D6" i="2"/>
  <c r="D5" i="6" l="1"/>
  <c r="L4" i="24"/>
  <c r="F8" i="6"/>
  <c r="F7" i="6"/>
  <c r="E6" i="6"/>
  <c r="E4" i="6"/>
  <c r="E2" i="6"/>
  <c r="E3" i="6"/>
  <c r="D8" i="2"/>
  <c r="D7" i="2"/>
  <c r="E2" i="2"/>
  <c r="E6" i="2"/>
  <c r="E5" i="2"/>
  <c r="E3" i="2"/>
  <c r="E7" i="2"/>
  <c r="E8" i="2"/>
  <c r="D3" i="2"/>
  <c r="E8" i="6" l="1"/>
  <c r="E7" i="6"/>
  <c r="C5" i="6"/>
  <c r="K4" i="24"/>
  <c r="B5" i="6" s="1"/>
  <c r="D2" i="6"/>
  <c r="D3" i="6"/>
  <c r="D6" i="6"/>
  <c r="D4" i="6"/>
  <c r="G8" i="2"/>
  <c r="G5" i="2"/>
  <c r="G2" i="2"/>
  <c r="G6" i="2"/>
  <c r="G3" i="2"/>
  <c r="G7" i="2"/>
  <c r="F5" i="2"/>
  <c r="F2" i="2"/>
  <c r="F6" i="2"/>
  <c r="F3" i="2"/>
  <c r="F7" i="2"/>
  <c r="F8" i="2"/>
  <c r="D8" i="6" l="1"/>
  <c r="D7" i="6"/>
  <c r="B6" i="6"/>
  <c r="B4" i="6"/>
  <c r="B2" i="6"/>
  <c r="B3" i="6"/>
  <c r="C6" i="6"/>
  <c r="C4" i="6"/>
  <c r="C3" i="6"/>
  <c r="C2" i="6"/>
  <c r="H8" i="2"/>
  <c r="H5" i="2"/>
  <c r="H2" i="2"/>
  <c r="H6" i="2"/>
  <c r="H3" i="2"/>
  <c r="H7" i="2"/>
  <c r="C8" i="6" l="1"/>
  <c r="C7" i="6"/>
  <c r="B7" i="6"/>
  <c r="B8" i="6"/>
  <c r="I8" i="2"/>
  <c r="I5" i="2"/>
  <c r="I7" i="2"/>
  <c r="I2" i="2"/>
  <c r="I6" i="2"/>
  <c r="I3" i="2"/>
  <c r="J3" i="2" l="1"/>
  <c r="J7" i="2"/>
  <c r="J8" i="2"/>
  <c r="J5" i="2"/>
  <c r="J2" i="2"/>
  <c r="J6" i="2"/>
  <c r="K2" i="2" l="1"/>
  <c r="K3" i="2"/>
  <c r="K7" i="2"/>
  <c r="K8" i="2"/>
  <c r="K5" i="2"/>
  <c r="K6" i="2"/>
  <c r="L2" i="2" l="1"/>
  <c r="L6" i="2"/>
  <c r="L3" i="2"/>
  <c r="L7" i="2"/>
  <c r="L8" i="2"/>
  <c r="L5" i="2"/>
  <c r="M2" i="2" l="1"/>
  <c r="M6" i="2"/>
  <c r="M5" i="2"/>
  <c r="M3" i="2"/>
  <c r="M7" i="2"/>
  <c r="M8" i="2"/>
</calcChain>
</file>

<file path=xl/sharedStrings.xml><?xml version="1.0" encoding="utf-8"?>
<sst xmlns="http://schemas.openxmlformats.org/spreadsheetml/2006/main" count="255" uniqueCount="96">
  <si>
    <t>Sources:</t>
  </si>
  <si>
    <t>Notes</t>
  </si>
  <si>
    <t>battery electric vehicle</t>
  </si>
  <si>
    <t>natural gas vehicle</t>
  </si>
  <si>
    <t>gasoline vehicle</t>
  </si>
  <si>
    <t>diesel vehicle</t>
  </si>
  <si>
    <t>plugin hybrid vehicle</t>
  </si>
  <si>
    <t>aircraft</t>
  </si>
  <si>
    <t>HDVs</t>
  </si>
  <si>
    <t>Perc Reduction in Fuel Use for Electricity</t>
  </si>
  <si>
    <t>Perc of Electricity Use for Plug-In Hybrid Vehicles</t>
  </si>
  <si>
    <t>electricity share</t>
  </si>
  <si>
    <t>For source, see the variable BPoEFUbVT.</t>
  </si>
  <si>
    <t>LDVs and motorbikes</t>
  </si>
  <si>
    <t>BHNVFEAL BAU Historical New Vehicle Fuel Economy After Lifetime</t>
  </si>
  <si>
    <t>LDVs</t>
  </si>
  <si>
    <t>rail</t>
  </si>
  <si>
    <t>ships</t>
  </si>
  <si>
    <t>motorbikes</t>
  </si>
  <si>
    <t>Vehicle Lifetimes (years)</t>
  </si>
  <si>
    <t>For sources and calculations, see the variable AVL.</t>
  </si>
  <si>
    <t>psgr</t>
  </si>
  <si>
    <t>frgt</t>
  </si>
  <si>
    <t>This tab contains BAU New Vehicle Fuel Economy (BNVFE) data for the primary</t>
  </si>
  <si>
    <t>vehicle technology for each vehicle/cargo combination.  This is the technology</t>
  </si>
  <si>
    <t>from which the BAU new vehicle fuel economies of the other technologies</t>
  </si>
  <si>
    <t>are calculated.</t>
  </si>
  <si>
    <t>BAU New Vehicle Fuel Economy (from BNVFE variable)</t>
  </si>
  <si>
    <t>vehicle type</t>
  </si>
  <si>
    <t>cargo type</t>
  </si>
  <si>
    <t>reference vehicle technology</t>
  </si>
  <si>
    <t>BAU New Vehicle Fuel Economy</t>
  </si>
  <si>
    <t>Vehicle Lifetimes</t>
  </si>
  <si>
    <t>For sources and calculations, see the variable BNVFE.</t>
  </si>
  <si>
    <t>This variable only uses input data from other variables in this model, as noted above.</t>
  </si>
  <si>
    <t>There are no data sources unique to this variable.</t>
  </si>
  <si>
    <t>To estimate the BAU New Vehicle Fuel Economy in historical years (up to one</t>
  </si>
  <si>
    <t>vehicle lifetime before the first simulated year of the model run), we use</t>
  </si>
  <si>
    <t>a somewhat simplified approach.  We linearly extrapolate backwards from</t>
  </si>
  <si>
    <t>the future year values in BNVFE, using the entire period (2016-2050) as the</t>
  </si>
  <si>
    <t>basis for extrapolation.  We adjust the Y-intercept of the extrapolated</t>
  </si>
  <si>
    <t>line when needed to avoid any discontinuity between 2015 and 2016.</t>
  </si>
  <si>
    <t>over to using data from retiring vehicles that were added during the</t>
  </si>
  <si>
    <t>Historical fuel economies are estimated for vehicle type / technology</t>
  </si>
  <si>
    <t>combinations that did not exist in those years, such as battery</t>
  </si>
  <si>
    <t>electric HDVs in 1988.  This is simply for consistency of formulas</t>
  </si>
  <si>
    <t>and will not cause any problems, as there are no such vehicles to</t>
  </si>
  <si>
    <t>be retired during the model run.</t>
  </si>
  <si>
    <t>More than one vehicle lifetime into</t>
  </si>
  <si>
    <t>the model run, the model will have switched</t>
  </si>
  <si>
    <t>model run itself and no longer needs to reference the historical input data</t>
  </si>
  <si>
    <t>in this variable.  However, we include values in this variable out to</t>
  </si>
  <si>
    <t>2050 to make the process of updating the model's start year</t>
  </si>
  <si>
    <t>simpler (since no updates to this variable will be needed).</t>
  </si>
  <si>
    <t>Vehicle Loadings (in people or freight tons / vehicle)</t>
  </si>
  <si>
    <t>Source:</t>
  </si>
  <si>
    <t>passenger LDVs</t>
  </si>
  <si>
    <t>For sources and calculations, see the variable AVLo.</t>
  </si>
  <si>
    <t>freight LDVs</t>
  </si>
  <si>
    <t>passenger HDVs</t>
  </si>
  <si>
    <t>freight HDVs</t>
  </si>
  <si>
    <t>passenger rail</t>
  </si>
  <si>
    <t>BTU per Gallon Liquid Fuels</t>
  </si>
  <si>
    <t>gasoline</t>
  </si>
  <si>
    <t>EIA</t>
  </si>
  <si>
    <t>Energy Explained: Units and Calculators</t>
  </si>
  <si>
    <t>diesel</t>
  </si>
  <si>
    <t>https://www.eia.gov/energyexplained/index.cfm/index.cfm?page=about_energy_units</t>
  </si>
  <si>
    <t>Historical AEO fuel economy - passenger LDVs</t>
  </si>
  <si>
    <t>Source</t>
  </si>
  <si>
    <t>MPG</t>
  </si>
  <si>
    <t>thing-miles/BTU</t>
  </si>
  <si>
    <t>2002 diesel heavy-duty vehicles</t>
  </si>
  <si>
    <t>Ratio of 2019 AEO overall freight efficiency to "heavy" freight efficiency, AEO 2019</t>
  </si>
  <si>
    <t>2002 Average Freight HDV efficiency (MPG)</t>
  </si>
  <si>
    <t>2002 Average Freight HDV efficiency (thing-miles/BTU)</t>
  </si>
  <si>
    <t>Historical fuel economy - freight HDV</t>
  </si>
  <si>
    <t>Annual Energy Outlook 2008</t>
  </si>
  <si>
    <t>https://www.eia.gov/outlooks/archive/aeo08/index.html</t>
  </si>
  <si>
    <t>Tables 35, 49, 55</t>
  </si>
  <si>
    <t>Hydrogen vs. Gasoline Efficiency</t>
  </si>
  <si>
    <t>gasoline car efficiency</t>
  </si>
  <si>
    <t>hydrogen FCV efficiency</t>
  </si>
  <si>
    <t>distance multiplier for hydrogen vehicles</t>
  </si>
  <si>
    <t>Propane (LPG) vs. Gasoline Efficiency</t>
  </si>
  <si>
    <t>reduction in efficiency for propane</t>
  </si>
  <si>
    <t>distance multiplier for propane vehicles</t>
  </si>
  <si>
    <t>See the variable BNVFE</t>
  </si>
  <si>
    <t>Efficiency modifiers for LPG and hydrogen vehicles</t>
  </si>
  <si>
    <t>LPG vehicle</t>
  </si>
  <si>
    <t>hydrogen vehicle</t>
  </si>
  <si>
    <t>For sources and calculations, see the variable PTFURfE.</t>
  </si>
  <si>
    <t>Fuel Economy ((thing*miles)/BTU)</t>
  </si>
  <si>
    <t>AEO 2010 Table 7</t>
  </si>
  <si>
    <t>psgr - diesel</t>
  </si>
  <si>
    <t>psgr - electric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</si>
</sst>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0.000"/>
    <numFmt numFmtId="167" formatCode="0.0%"/>
    <numFmt numFmtId="168" formatCode="_(* #,##0.000000_);_(* \(#,##0.000000\);_(* &quot;-&quot;??_);_(@_)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ck">
        <color indexed="64"/>
      </right>
      <top/>
      <bottom/>
      <diagonal/>
    </border>
  </borders>
  <cellStyleXfs count="156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9" fillId="22" borderId="6" applyNumberFormat="0" applyAlignment="0" applyProtection="0"/>
    <xf numFmtId="0" fontId="10" fillId="23" borderId="7" applyNumberFormat="0" applyAlignment="0" applyProtection="0"/>
    <xf numFmtId="0" fontId="11" fillId="0" borderId="0">
      <alignment horizontal="center" vertical="center" wrapText="1"/>
    </xf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164" fontId="14" fillId="0" borderId="8" applyNumberFormat="0" applyFill="0">
      <alignment horizontal="right"/>
    </xf>
    <xf numFmtId="164" fontId="15" fillId="0" borderId="8" applyNumberFormat="0" applyFill="0">
      <alignment horizontal="right"/>
    </xf>
    <xf numFmtId="165" fontId="16" fillId="0" borderId="8">
      <alignment horizontal="right" vertical="center"/>
    </xf>
    <xf numFmtId="49" fontId="17" fillId="0" borderId="8">
      <alignment horizontal="left" vertical="center"/>
    </xf>
    <xf numFmtId="164" fontId="14" fillId="0" borderId="8" applyNumberFormat="0" applyFill="0">
      <alignment horizontal="right"/>
    </xf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19" fillId="6" borderId="0" applyNumberFormat="0" applyBorder="0" applyAlignment="0" applyProtection="0"/>
    <xf numFmtId="0" fontId="4" fillId="0" borderId="5" applyNumberFormat="0" applyProtection="0">
      <alignment wrapText="1"/>
    </xf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>
      <alignment horizontal="left"/>
    </xf>
    <xf numFmtId="0" fontId="24" fillId="0" borderId="8">
      <alignment horizontal="left"/>
    </xf>
    <xf numFmtId="0" fontId="25" fillId="0" borderId="12">
      <alignment horizontal="right" vertical="center"/>
    </xf>
    <xf numFmtId="0" fontId="26" fillId="0" borderId="8">
      <alignment horizontal="left" vertical="center"/>
    </xf>
    <xf numFmtId="0" fontId="14" fillId="0" borderId="8">
      <alignment horizontal="left" vertical="center"/>
    </xf>
    <xf numFmtId="0" fontId="23" fillId="0" borderId="8">
      <alignment horizontal="left"/>
    </xf>
    <xf numFmtId="0" fontId="23" fillId="24" borderId="0">
      <alignment horizontal="centerContinuous" wrapText="1"/>
    </xf>
    <xf numFmtId="49" fontId="23" fillId="24" borderId="13">
      <alignment horizontal="left" vertical="center"/>
    </xf>
    <xf numFmtId="0" fontId="23" fillId="24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9" borderId="6" applyNumberFormat="0" applyAlignment="0" applyProtection="0"/>
    <xf numFmtId="0" fontId="29" fillId="0" borderId="14" applyNumberFormat="0" applyFill="0" applyAlignment="0" applyProtection="0"/>
    <xf numFmtId="0" fontId="30" fillId="25" borderId="0" applyNumberFormat="0" applyBorder="0" applyAlignment="0" applyProtection="0"/>
    <xf numFmtId="0" fontId="1" fillId="0" borderId="0"/>
    <xf numFmtId="0" fontId="1" fillId="0" borderId="0"/>
    <xf numFmtId="0" fontId="12" fillId="0" borderId="0"/>
    <xf numFmtId="0" fontId="3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2" borderId="1" applyNumberFormat="0" applyFont="0" applyAlignment="0" applyProtection="0"/>
    <xf numFmtId="0" fontId="12" fillId="26" borderId="15" applyNumberFormat="0" applyFont="0" applyAlignment="0" applyProtection="0"/>
    <xf numFmtId="0" fontId="32" fillId="22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6" fillId="0" borderId="0">
      <alignment horizontal="left" vertical="center"/>
    </xf>
    <xf numFmtId="0" fontId="11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7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4" fontId="16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7">
      <alignment horizontal="left" vertical="center"/>
    </xf>
    <xf numFmtId="0" fontId="5" fillId="0" borderId="0" applyNumberFormat="0" applyProtection="0">
      <alignment horizontal="left"/>
    </xf>
    <xf numFmtId="0" fontId="36" fillId="0" borderId="0" applyNumberFormat="0" applyFill="0" applyBorder="0" applyAlignment="0" applyProtection="0"/>
    <xf numFmtId="0" fontId="23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7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49" fontId="16" fillId="0" borderId="8">
      <alignment horizontal="left"/>
    </xf>
    <xf numFmtId="0" fontId="25" fillId="0" borderId="12">
      <alignment horizontal="left"/>
    </xf>
    <xf numFmtId="0" fontId="23" fillId="0" borderId="0">
      <alignment horizontal="left" vertical="center"/>
    </xf>
    <xf numFmtId="49" fontId="33" fillId="0" borderId="8">
      <alignment horizontal="left"/>
    </xf>
    <xf numFmtId="0" fontId="42" fillId="0" borderId="0" applyNumberForma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2" fillId="3" borderId="0" xfId="0" applyFont="1" applyFill="1"/>
    <xf numFmtId="0" fontId="0" fillId="3" borderId="0" xfId="0" applyFill="1"/>
    <xf numFmtId="11" fontId="0" fillId="0" borderId="0" xfId="0" applyNumberFormat="1"/>
    <xf numFmtId="0" fontId="0" fillId="0" borderId="0" xfId="0" applyAlignment="1">
      <alignment horizontal="left"/>
    </xf>
    <xf numFmtId="0" fontId="0" fillId="0" borderId="0" xfId="0" applyFill="1"/>
    <xf numFmtId="0" fontId="40" fillId="0" borderId="0" xfId="0" applyFont="1"/>
    <xf numFmtId="0" fontId="0" fillId="0" borderId="0" xfId="0" applyNumberFormat="1"/>
    <xf numFmtId="1" fontId="0" fillId="0" borderId="0" xfId="0" applyNumberFormat="1"/>
    <xf numFmtId="11" fontId="0" fillId="28" borderId="0" xfId="0" applyNumberFormat="1" applyFill="1"/>
    <xf numFmtId="0" fontId="0" fillId="28" borderId="0" xfId="0" applyFill="1"/>
    <xf numFmtId="0" fontId="0" fillId="28" borderId="0" xfId="0" applyNumberFormat="1" applyFill="1"/>
    <xf numFmtId="0" fontId="0" fillId="0" borderId="19" xfId="0" applyBorder="1"/>
    <xf numFmtId="11" fontId="41" fillId="0" borderId="0" xfId="0" applyNumberFormat="1" applyFont="1" applyFill="1"/>
    <xf numFmtId="11" fontId="41" fillId="0" borderId="0" xfId="0" applyNumberFormat="1" applyFont="1"/>
    <xf numFmtId="0" fontId="41" fillId="0" borderId="0" xfId="0" applyNumberFormat="1" applyFont="1"/>
    <xf numFmtId="11" fontId="0" fillId="0" borderId="0" xfId="0" applyNumberFormat="1" applyBorder="1"/>
    <xf numFmtId="166" fontId="0" fillId="0" borderId="0" xfId="0" applyNumberFormat="1" applyFill="1"/>
    <xf numFmtId="0" fontId="0" fillId="0" borderId="0" xfId="0" applyFont="1"/>
    <xf numFmtId="0" fontId="0" fillId="0" borderId="0" xfId="0" applyBorder="1"/>
    <xf numFmtId="0" fontId="0" fillId="0" borderId="0" xfId="0" applyNumberFormat="1" applyBorder="1"/>
    <xf numFmtId="0" fontId="0" fillId="0" borderId="0" xfId="0" applyAlignment="1">
      <alignment wrapText="1"/>
    </xf>
    <xf numFmtId="0" fontId="2" fillId="0" borderId="0" xfId="0" applyFont="1" applyFill="1"/>
    <xf numFmtId="0" fontId="2" fillId="3" borderId="0" xfId="0" applyFont="1" applyFill="1" applyAlignment="1">
      <alignment horizontal="left"/>
    </xf>
    <xf numFmtId="9" fontId="0" fillId="0" borderId="0" xfId="0" applyNumberFormat="1"/>
    <xf numFmtId="167" fontId="0" fillId="0" borderId="0" xfId="0" applyNumberFormat="1"/>
    <xf numFmtId="0" fontId="42" fillId="0" borderId="0" xfId="153"/>
    <xf numFmtId="0" fontId="2" fillId="0" borderId="0" xfId="0" applyFont="1" applyAlignment="1">
      <alignment wrapText="1"/>
    </xf>
    <xf numFmtId="11" fontId="0" fillId="0" borderId="0" xfId="0" applyNumberFormat="1" applyFill="1"/>
    <xf numFmtId="11" fontId="43" fillId="0" borderId="0" xfId="0" applyNumberFormat="1" applyFont="1" applyBorder="1"/>
    <xf numFmtId="11" fontId="43" fillId="0" borderId="19" xfId="0" applyNumberFormat="1" applyFont="1" applyBorder="1"/>
    <xf numFmtId="11" fontId="43" fillId="0" borderId="0" xfId="0" applyNumberFormat="1" applyFont="1"/>
    <xf numFmtId="11" fontId="43" fillId="0" borderId="0" xfId="0" applyNumberFormat="1" applyFont="1" applyFill="1"/>
    <xf numFmtId="11" fontId="43" fillId="0" borderId="19" xfId="0" applyNumberFormat="1" applyFont="1" applyFill="1" applyBorder="1"/>
    <xf numFmtId="0" fontId="43" fillId="0" borderId="0" xfId="0" applyNumberFormat="1" applyFont="1" applyFill="1"/>
    <xf numFmtId="0" fontId="43" fillId="0" borderId="19" xfId="0" applyNumberFormat="1" applyFont="1" applyFill="1" applyBorder="1"/>
    <xf numFmtId="0" fontId="0" fillId="0" borderId="0" xfId="0" applyFill="1" applyAlignment="1">
      <alignment horizontal="right" wrapText="1"/>
    </xf>
    <xf numFmtId="11" fontId="0" fillId="29" borderId="0" xfId="0" applyNumberFormat="1" applyFill="1"/>
    <xf numFmtId="168" fontId="0" fillId="0" borderId="0" xfId="154" applyNumberFormat="1" applyFont="1"/>
    <xf numFmtId="9" fontId="0" fillId="0" borderId="0" xfId="155" applyFont="1"/>
    <xf numFmtId="167" fontId="0" fillId="0" borderId="0" xfId="155" applyNumberFormat="1" applyFont="1"/>
    <xf numFmtId="11" fontId="43" fillId="0" borderId="0" xfId="0" applyNumberFormat="1" applyFont="1" applyFill="1" applyBorder="1"/>
  </cellXfs>
  <cellStyles count="156">
    <cellStyle name="20% - Accent1 2" xfId="8"/>
    <cellStyle name="20% - Accent2 2" xfId="9"/>
    <cellStyle name="20% - Accent3 2" xfId="10"/>
    <cellStyle name="20% - Accent4 2" xfId="11"/>
    <cellStyle name="20% - Accent5 2" xfId="12"/>
    <cellStyle name="20% - Accent6 2" xfId="13"/>
    <cellStyle name="40% - Accent1 2" xfId="14"/>
    <cellStyle name="40% - Accent2 2" xfId="15"/>
    <cellStyle name="40% - Accent3 2" xfId="16"/>
    <cellStyle name="40% - Accent4 2" xfId="17"/>
    <cellStyle name="40% - Accent5 2" xfId="18"/>
    <cellStyle name="40% - Accent6 2" xfId="19"/>
    <cellStyle name="60% - Accent1 2" xfId="20"/>
    <cellStyle name="60% - Accent2 2" xfId="21"/>
    <cellStyle name="60% - Accent3 2" xfId="22"/>
    <cellStyle name="60% - Accent4 2" xfId="23"/>
    <cellStyle name="60% - Accent5 2" xfId="24"/>
    <cellStyle name="60% - Accent6 2" xfId="25"/>
    <cellStyle name="Accent1 2" xfId="26"/>
    <cellStyle name="Accent2 2" xfId="27"/>
    <cellStyle name="Accent3 2" xfId="28"/>
    <cellStyle name="Accent4 2" xfId="29"/>
    <cellStyle name="Accent5 2" xfId="30"/>
    <cellStyle name="Accent6 2" xfId="31"/>
    <cellStyle name="Bad 2" xfId="32"/>
    <cellStyle name="Body: normal cell" xfId="4"/>
    <cellStyle name="Body: normal cell 2" xfId="33"/>
    <cellStyle name="Calculation 2" xfId="34"/>
    <cellStyle name="Check Cell 2" xfId="35"/>
    <cellStyle name="Column heading" xfId="36"/>
    <cellStyle name="Comma" xfId="154" builtinId="3"/>
    <cellStyle name="Comma 2" xfId="37"/>
    <cellStyle name="Comma 2 2" xfId="38"/>
    <cellStyle name="Comma 3" xfId="39"/>
    <cellStyle name="Comma 4" xfId="40"/>
    <cellStyle name="Comma 5" xfId="41"/>
    <cellStyle name="Comma 6" xfId="42"/>
    <cellStyle name="Comma 7" xfId="43"/>
    <cellStyle name="Comma 8" xfId="44"/>
    <cellStyle name="Corner heading" xfId="45"/>
    <cellStyle name="Currency 2" xfId="46"/>
    <cellStyle name="Currency 3" xfId="47"/>
    <cellStyle name="Currency 3 2" xfId="48"/>
    <cellStyle name="Data" xfId="49"/>
    <cellStyle name="Data 2" xfId="50"/>
    <cellStyle name="Data no deci" xfId="51"/>
    <cellStyle name="Data Superscript" xfId="52"/>
    <cellStyle name="Data_1-1A-Regular" xfId="53"/>
    <cellStyle name="Explanatory Text 2" xfId="54"/>
    <cellStyle name="Font: Calibri, 9pt regular" xfId="6"/>
    <cellStyle name="Font: Calibri, 9pt regular 2" xfId="55"/>
    <cellStyle name="Footnotes: top row" xfId="2"/>
    <cellStyle name="Footnotes: top row 2" xfId="56"/>
    <cellStyle name="Good 2" xfId="57"/>
    <cellStyle name="Header: bottom row" xfId="5"/>
    <cellStyle name="Header: bottom row 2" xfId="58"/>
    <cellStyle name="Heading 1 2" xfId="59"/>
    <cellStyle name="Heading 2 2" xfId="60"/>
    <cellStyle name="Heading 3 2" xfId="61"/>
    <cellStyle name="Heading 4 2" xfId="62"/>
    <cellStyle name="Hed Side" xfId="63"/>
    <cellStyle name="Hed Side 2" xfId="64"/>
    <cellStyle name="Hed Side bold" xfId="65"/>
    <cellStyle name="Hed Side Indent" xfId="66"/>
    <cellStyle name="Hed Side Regular" xfId="67"/>
    <cellStyle name="Hed Side_1-1A-Regular" xfId="68"/>
    <cellStyle name="Hed Top" xfId="69"/>
    <cellStyle name="Hed Top - SECTION" xfId="70"/>
    <cellStyle name="Hed Top_3-new4" xfId="71"/>
    <cellStyle name="Hyperlink" xfId="153" builtinId="8"/>
    <cellStyle name="Hyperlink 2" xfId="72"/>
    <cellStyle name="Input 2" xfId="73"/>
    <cellStyle name="Linked Cell 2" xfId="74"/>
    <cellStyle name="Neutral 2" xfId="75"/>
    <cellStyle name="Normal" xfId="0" builtinId="0"/>
    <cellStyle name="Normal 10" xfId="76"/>
    <cellStyle name="Normal 11" xfId="77"/>
    <cellStyle name="Normal 2" xfId="1"/>
    <cellStyle name="Normal 2 2" xfId="78"/>
    <cellStyle name="Normal 2 3" xfId="79"/>
    <cellStyle name="Normal 3" xfId="80"/>
    <cellStyle name="Normal 3 2" xfId="81"/>
    <cellStyle name="Normal 3 2 2" xfId="82"/>
    <cellStyle name="Normal 3 2 2 2" xfId="83"/>
    <cellStyle name="Normal 3 2 3" xfId="84"/>
    <cellStyle name="Normal 3 3" xfId="85"/>
    <cellStyle name="Normal 3 3 2" xfId="86"/>
    <cellStyle name="Normal 3 3 2 2" xfId="87"/>
    <cellStyle name="Normal 3 3 3" xfId="88"/>
    <cellStyle name="Normal 3 4" xfId="89"/>
    <cellStyle name="Normal 3 4 2" xfId="90"/>
    <cellStyle name="Normal 3 5" xfId="91"/>
    <cellStyle name="Normal 3 6" xfId="92"/>
    <cellStyle name="Normal 3 7" xfId="93"/>
    <cellStyle name="Normal 4" xfId="94"/>
    <cellStyle name="Normal 4 2" xfId="95"/>
    <cellStyle name="Normal 4 2 2" xfId="96"/>
    <cellStyle name="Normal 4 2 2 2" xfId="97"/>
    <cellStyle name="Normal 4 2 3" xfId="98"/>
    <cellStyle name="Normal 4 3" xfId="99"/>
    <cellStyle name="Normal 4 3 2" xfId="100"/>
    <cellStyle name="Normal 4 3 2 2" xfId="101"/>
    <cellStyle name="Normal 4 3 3" xfId="102"/>
    <cellStyle name="Normal 4 4" xfId="103"/>
    <cellStyle name="Normal 4 4 2" xfId="104"/>
    <cellStyle name="Normal 4 5" xfId="105"/>
    <cellStyle name="Normal 4 6" xfId="106"/>
    <cellStyle name="Normal 4 7" xfId="107"/>
    <cellStyle name="Normal 5" xfId="108"/>
    <cellStyle name="Normal 5 2" xfId="109"/>
    <cellStyle name="Normal 5 3" xfId="110"/>
    <cellStyle name="Normal 6" xfId="111"/>
    <cellStyle name="Normal 6 2" xfId="112"/>
    <cellStyle name="Normal 7" xfId="113"/>
    <cellStyle name="Normal 7 2" xfId="114"/>
    <cellStyle name="Normal 8" xfId="115"/>
    <cellStyle name="Normal 9" xfId="116"/>
    <cellStyle name="Note 2" xfId="117"/>
    <cellStyle name="Note 2 2" xfId="118"/>
    <cellStyle name="Output 2" xfId="119"/>
    <cellStyle name="Parent row" xfId="3"/>
    <cellStyle name="Parent row 2" xfId="120"/>
    <cellStyle name="Percent" xfId="155" builtinId="5"/>
    <cellStyle name="Percent 2" xfId="121"/>
    <cellStyle name="Percent 2 2" xfId="122"/>
    <cellStyle name="Percent 3" xfId="123"/>
    <cellStyle name="Percent 3 2" xfId="124"/>
    <cellStyle name="Percent 4" xfId="125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te" xfId="134"/>
    <cellStyle name="Superscript" xfId="135"/>
    <cellStyle name="Table Data" xfId="136"/>
    <cellStyle name="Table Head Top" xfId="137"/>
    <cellStyle name="Table Hed Side" xfId="138"/>
    <cellStyle name="Table title" xfId="7"/>
    <cellStyle name="Table title 2" xfId="139"/>
    <cellStyle name="Title 2" xfId="140"/>
    <cellStyle name="Title Text" xfId="141"/>
    <cellStyle name="Title Text 1" xfId="142"/>
    <cellStyle name="Title Text 2" xfId="143"/>
    <cellStyle name="Title-1" xfId="144"/>
    <cellStyle name="Title-2" xfId="145"/>
    <cellStyle name="Title-3" xfId="146"/>
    <cellStyle name="Total 2" xfId="147"/>
    <cellStyle name="Warning Text 2" xfId="148"/>
    <cellStyle name="Wrap" xfId="149"/>
    <cellStyle name="Wrap Bold" xfId="150"/>
    <cellStyle name="Wrap Title" xfId="151"/>
    <cellStyle name="Wrap_NTS99-~11" xfId="1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Extrapolations!$A$2:$B$2</c:f>
              <c:strCache>
                <c:ptCount val="2"/>
                <c:pt idx="0">
                  <c:v>LDVs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  <c:pt idx="40">
                  <c:v>2023</c:v>
                </c:pt>
                <c:pt idx="41">
                  <c:v>2024</c:v>
                </c:pt>
                <c:pt idx="42">
                  <c:v>2025</c:v>
                </c:pt>
                <c:pt idx="43">
                  <c:v>2026</c:v>
                </c:pt>
                <c:pt idx="44">
                  <c:v>2027</c:v>
                </c:pt>
                <c:pt idx="45">
                  <c:v>2028</c:v>
                </c:pt>
                <c:pt idx="46">
                  <c:v>2029</c:v>
                </c:pt>
                <c:pt idx="47">
                  <c:v>2030</c:v>
                </c:pt>
                <c:pt idx="48">
                  <c:v>2031</c:v>
                </c:pt>
                <c:pt idx="49">
                  <c:v>2032</c:v>
                </c:pt>
                <c:pt idx="50">
                  <c:v>2033</c:v>
                </c:pt>
                <c:pt idx="51">
                  <c:v>2034</c:v>
                </c:pt>
                <c:pt idx="52">
                  <c:v>2035</c:v>
                </c:pt>
                <c:pt idx="53">
                  <c:v>2036</c:v>
                </c:pt>
                <c:pt idx="54">
                  <c:v>2037</c:v>
                </c:pt>
                <c:pt idx="55">
                  <c:v>2038</c:v>
                </c:pt>
                <c:pt idx="56">
                  <c:v>2039</c:v>
                </c:pt>
                <c:pt idx="57">
                  <c:v>2040</c:v>
                </c:pt>
                <c:pt idx="58">
                  <c:v>2041</c:v>
                </c:pt>
                <c:pt idx="59">
                  <c:v>2042</c:v>
                </c:pt>
                <c:pt idx="60">
                  <c:v>2043</c:v>
                </c:pt>
                <c:pt idx="61">
                  <c:v>2044</c:v>
                </c:pt>
                <c:pt idx="62">
                  <c:v>2045</c:v>
                </c:pt>
                <c:pt idx="63">
                  <c:v>2046</c:v>
                </c:pt>
                <c:pt idx="64">
                  <c:v>2047</c:v>
                </c:pt>
                <c:pt idx="65">
                  <c:v>2048</c:v>
                </c:pt>
                <c:pt idx="66">
                  <c:v>2049</c:v>
                </c:pt>
                <c:pt idx="67">
                  <c:v>2050</c:v>
                </c:pt>
              </c:numCache>
            </c:numRef>
          </c:cat>
          <c:val>
            <c:numRef>
              <c:f>Extrapolations!$C$2:$BT$2</c:f>
              <c:numCache>
                <c:formatCode>General</c:formatCode>
                <c:ptCount val="70"/>
                <c:pt idx="23" formatCode="0.00E+00">
                  <c:v>3.0768539884220951E-4</c:v>
                </c:pt>
                <c:pt idx="24" formatCode="0.00E+00">
                  <c:v>3.1424986163219182E-4</c:v>
                </c:pt>
                <c:pt idx="25" formatCode="0.00E+00">
                  <c:v>3.2081432442217412E-4</c:v>
                </c:pt>
                <c:pt idx="26" formatCode="0.00E+00">
                  <c:v>3.2737878721215643E-4</c:v>
                </c:pt>
                <c:pt idx="27" formatCode="0.00E+00">
                  <c:v>3.3394325000213874E-4</c:v>
                </c:pt>
                <c:pt idx="28" formatCode="0.00E+00">
                  <c:v>3.4050771279212105E-4</c:v>
                </c:pt>
                <c:pt idx="29" formatCode="0.00E+00">
                  <c:v>3.4707217558210335E-4</c:v>
                </c:pt>
                <c:pt idx="30" formatCode="0.00E+00">
                  <c:v>3.5363663837208566E-4</c:v>
                </c:pt>
                <c:pt idx="31" formatCode="0.00E+00">
                  <c:v>3.6020110116206797E-4</c:v>
                </c:pt>
                <c:pt idx="32" formatCode="0.00E+00">
                  <c:v>3.6676556395205028E-4</c:v>
                </c:pt>
                <c:pt idx="33" formatCode="0.00E+00">
                  <c:v>3.7333002674203258E-4</c:v>
                </c:pt>
                <c:pt idx="34" formatCode="0.00E+00">
                  <c:v>3.7989448953201489E-4</c:v>
                </c:pt>
                <c:pt idx="35" formatCode="0.00E+00">
                  <c:v>3.864589523219972E-4</c:v>
                </c:pt>
                <c:pt idx="36" formatCode="0.00E+00">
                  <c:v>3.9302341511197978E-4</c:v>
                </c:pt>
                <c:pt idx="37" formatCode="0.00E+00">
                  <c:v>4.0252878211595981E-4</c:v>
                </c:pt>
                <c:pt idx="38" formatCode="0.00E+00">
                  <c:v>4.1588252550314367E-4</c:v>
                </c:pt>
                <c:pt idx="39" formatCode="0.00E+00">
                  <c:v>4.3438277377046727E-4</c:v>
                </c:pt>
                <c:pt idx="40" formatCode="0.00E+00">
                  <c:v>4.5046218689641604E-4</c:v>
                </c:pt>
                <c:pt idx="41" formatCode="0.00E+00">
                  <c:v>4.6680999238008479E-4</c:v>
                </c:pt>
                <c:pt idx="42" formatCode="0.00E+00">
                  <c:v>4.8865302583664188E-4</c:v>
                </c:pt>
                <c:pt idx="43" formatCode="0.00E+00">
                  <c:v>4.8980917517774396E-4</c:v>
                </c:pt>
                <c:pt idx="44" formatCode="0.00E+00">
                  <c:v>4.9021275810223763E-4</c:v>
                </c:pt>
                <c:pt idx="45" formatCode="0.00E+00">
                  <c:v>4.9056242905234535E-4</c:v>
                </c:pt>
                <c:pt idx="46" formatCode="0.00E+00">
                  <c:v>4.9105320514660779E-4</c:v>
                </c:pt>
                <c:pt idx="47" formatCode="0.00E+00">
                  <c:v>4.9209066767632876E-4</c:v>
                </c:pt>
                <c:pt idx="48" formatCode="0.00E+00">
                  <c:v>4.9276063377172582E-4</c:v>
                </c:pt>
                <c:pt idx="49" formatCode="0.00E+00">
                  <c:v>4.9296812588850924E-4</c:v>
                </c:pt>
                <c:pt idx="50" formatCode="0.00E+00">
                  <c:v>4.9332022147000466E-4</c:v>
                </c:pt>
                <c:pt idx="51" formatCode="0.00E+00">
                  <c:v>4.9351809385578358E-4</c:v>
                </c:pt>
                <c:pt idx="52" formatCode="0.00E+00">
                  <c:v>4.9341566541858642E-4</c:v>
                </c:pt>
                <c:pt idx="53" formatCode="0.00E+00">
                  <c:v>4.9309741110320135E-4</c:v>
                </c:pt>
                <c:pt idx="54" formatCode="0.00E+00">
                  <c:v>4.9249227440053829E-4</c:v>
                </c:pt>
                <c:pt idx="55" formatCode="0.00E+00">
                  <c:v>4.9198199781948291E-4</c:v>
                </c:pt>
                <c:pt idx="56" formatCode="0.00E+00">
                  <c:v>4.9157938185287106E-4</c:v>
                </c:pt>
                <c:pt idx="57" formatCode="0.00E+00">
                  <c:v>4.9098405590241158E-4</c:v>
                </c:pt>
                <c:pt idx="58" formatCode="0.00E+00">
                  <c:v>4.9041708036278125E-4</c:v>
                </c:pt>
                <c:pt idx="59" formatCode="0.00E+00">
                  <c:v>4.9008041181352376E-4</c:v>
                </c:pt>
                <c:pt idx="60" formatCode="0.00E+00">
                  <c:v>4.8963831612612336E-4</c:v>
                </c:pt>
                <c:pt idx="61" formatCode="0.00E+00">
                  <c:v>4.8910335374995853E-4</c:v>
                </c:pt>
                <c:pt idx="62" formatCode="0.00E+00">
                  <c:v>4.8867546380490024E-4</c:v>
                </c:pt>
                <c:pt idx="63" formatCode="0.00E+00">
                  <c:v>4.8800062631976487E-4</c:v>
                </c:pt>
                <c:pt idx="64" formatCode="0.00E+00">
                  <c:v>4.8745896901019589E-4</c:v>
                </c:pt>
                <c:pt idx="65" formatCode="0.00E+00">
                  <c:v>4.868691625111918E-4</c:v>
                </c:pt>
                <c:pt idx="66" formatCode="0.00E+00">
                  <c:v>4.8614121098154402E-4</c:v>
                </c:pt>
                <c:pt idx="67" formatCode="0.00E+00">
                  <c:v>4.8537273184647158E-4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3-40F3-B705-D06D6F55F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63456"/>
        <c:axId val="138105216"/>
      </c:lineChart>
      <c:catAx>
        <c:axId val="135763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8105216"/>
        <c:crosses val="autoZero"/>
        <c:auto val="1"/>
        <c:lblAlgn val="ctr"/>
        <c:lblOffset val="100"/>
        <c:noMultiLvlLbl val="0"/>
      </c:catAx>
      <c:valAx>
        <c:axId val="138105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763456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Extrapolations!$A$12:$B$12</c:f>
              <c:strCache>
                <c:ptCount val="2"/>
                <c:pt idx="0">
                  <c:v>ships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  <c:pt idx="40">
                  <c:v>2023</c:v>
                </c:pt>
                <c:pt idx="41">
                  <c:v>2024</c:v>
                </c:pt>
                <c:pt idx="42">
                  <c:v>2025</c:v>
                </c:pt>
                <c:pt idx="43">
                  <c:v>2026</c:v>
                </c:pt>
                <c:pt idx="44">
                  <c:v>2027</c:v>
                </c:pt>
                <c:pt idx="45">
                  <c:v>2028</c:v>
                </c:pt>
                <c:pt idx="46">
                  <c:v>2029</c:v>
                </c:pt>
                <c:pt idx="47">
                  <c:v>2030</c:v>
                </c:pt>
                <c:pt idx="48">
                  <c:v>2031</c:v>
                </c:pt>
                <c:pt idx="49">
                  <c:v>2032</c:v>
                </c:pt>
                <c:pt idx="50">
                  <c:v>2033</c:v>
                </c:pt>
                <c:pt idx="51">
                  <c:v>2034</c:v>
                </c:pt>
                <c:pt idx="52">
                  <c:v>2035</c:v>
                </c:pt>
                <c:pt idx="53">
                  <c:v>2036</c:v>
                </c:pt>
                <c:pt idx="54">
                  <c:v>2037</c:v>
                </c:pt>
                <c:pt idx="55">
                  <c:v>2038</c:v>
                </c:pt>
                <c:pt idx="56">
                  <c:v>2039</c:v>
                </c:pt>
                <c:pt idx="57">
                  <c:v>2040</c:v>
                </c:pt>
                <c:pt idx="58">
                  <c:v>2041</c:v>
                </c:pt>
                <c:pt idx="59">
                  <c:v>2042</c:v>
                </c:pt>
                <c:pt idx="60">
                  <c:v>2043</c:v>
                </c:pt>
                <c:pt idx="61">
                  <c:v>2044</c:v>
                </c:pt>
                <c:pt idx="62">
                  <c:v>2045</c:v>
                </c:pt>
                <c:pt idx="63">
                  <c:v>2046</c:v>
                </c:pt>
                <c:pt idx="64">
                  <c:v>2047</c:v>
                </c:pt>
                <c:pt idx="65">
                  <c:v>2048</c:v>
                </c:pt>
                <c:pt idx="66">
                  <c:v>2049</c:v>
                </c:pt>
                <c:pt idx="67">
                  <c:v>2050</c:v>
                </c:pt>
              </c:numCache>
            </c:numRef>
          </c:cat>
          <c:val>
            <c:numRef>
              <c:f>Extrapolations!$C$12:$BT$12</c:f>
              <c:numCache>
                <c:formatCode>General</c:formatCode>
                <c:ptCount val="70"/>
                <c:pt idx="3" formatCode="0.00E+00">
                  <c:v>5.1465910288430424E-3</c:v>
                </c:pt>
                <c:pt idx="4" formatCode="0.00E+00">
                  <c:v>5.1465910288430424E-3</c:v>
                </c:pt>
                <c:pt idx="5" formatCode="0.00E+00">
                  <c:v>5.1465910288430424E-3</c:v>
                </c:pt>
                <c:pt idx="6" formatCode="0.00E+00">
                  <c:v>5.1465910288430424E-3</c:v>
                </c:pt>
                <c:pt idx="7" formatCode="0.00E+00">
                  <c:v>5.1465910288430424E-3</c:v>
                </c:pt>
                <c:pt idx="8" formatCode="0.00E+00">
                  <c:v>5.1465910288430424E-3</c:v>
                </c:pt>
                <c:pt idx="9" formatCode="0.00E+00">
                  <c:v>5.1465910288430424E-3</c:v>
                </c:pt>
                <c:pt idx="10" formatCode="0.00E+00">
                  <c:v>5.1465910288430424E-3</c:v>
                </c:pt>
                <c:pt idx="11" formatCode="0.00E+00">
                  <c:v>5.1465910288430424E-3</c:v>
                </c:pt>
                <c:pt idx="12" formatCode="0.00E+00">
                  <c:v>5.1465910288430424E-3</c:v>
                </c:pt>
                <c:pt idx="13" formatCode="0.00E+00">
                  <c:v>5.1465910288430424E-3</c:v>
                </c:pt>
                <c:pt idx="14" formatCode="0.00E+00">
                  <c:v>5.1465910288430424E-3</c:v>
                </c:pt>
                <c:pt idx="15" formatCode="0.00E+00">
                  <c:v>5.1465910288430424E-3</c:v>
                </c:pt>
                <c:pt idx="16" formatCode="0.00E+00">
                  <c:v>5.1465910288430424E-3</c:v>
                </c:pt>
                <c:pt idx="17" formatCode="0.00E+00">
                  <c:v>5.1465910288430424E-3</c:v>
                </c:pt>
                <c:pt idx="18" formatCode="0.00E+00">
                  <c:v>5.1465910288430424E-3</c:v>
                </c:pt>
                <c:pt idx="19" formatCode="0.00E+00">
                  <c:v>5.1465910288430424E-3</c:v>
                </c:pt>
                <c:pt idx="20" formatCode="0.00E+00">
                  <c:v>5.1465910288430424E-3</c:v>
                </c:pt>
                <c:pt idx="21" formatCode="0.00E+00">
                  <c:v>5.1465910288430424E-3</c:v>
                </c:pt>
                <c:pt idx="22" formatCode="0.00E+00">
                  <c:v>5.1465910288430424E-3</c:v>
                </c:pt>
                <c:pt idx="23" formatCode="0.00E+00">
                  <c:v>5.1465910288430424E-3</c:v>
                </c:pt>
                <c:pt idx="24" formatCode="0.00E+00">
                  <c:v>5.1465910288430424E-3</c:v>
                </c:pt>
                <c:pt idx="25" formatCode="0.00E+00">
                  <c:v>5.1465910288430424E-3</c:v>
                </c:pt>
                <c:pt idx="26" formatCode="0.00E+00">
                  <c:v>5.1465910288430424E-3</c:v>
                </c:pt>
                <c:pt idx="27" formatCode="0.00E+00">
                  <c:v>5.1465910288430424E-3</c:v>
                </c:pt>
                <c:pt idx="28" formatCode="0.00E+00">
                  <c:v>5.1465910288430424E-3</c:v>
                </c:pt>
                <c:pt idx="29" formatCode="0.00E+00">
                  <c:v>5.1465910288430424E-3</c:v>
                </c:pt>
                <c:pt idx="30" formatCode="0.00E+00">
                  <c:v>5.1465910288430424E-3</c:v>
                </c:pt>
                <c:pt idx="31" formatCode="0.00E+00">
                  <c:v>5.1465910288430424E-3</c:v>
                </c:pt>
                <c:pt idx="32" formatCode="0.00E+00">
                  <c:v>5.1465910288430424E-3</c:v>
                </c:pt>
                <c:pt idx="33" formatCode="0.00E+00">
                  <c:v>5.1465910288430424E-3</c:v>
                </c:pt>
                <c:pt idx="34" formatCode="0.00E+00">
                  <c:v>5.1465910288430424E-3</c:v>
                </c:pt>
                <c:pt idx="35" formatCode="0.00E+00">
                  <c:v>5.1465910288430424E-3</c:v>
                </c:pt>
                <c:pt idx="36" formatCode="0.00E+00">
                  <c:v>5.1465910288430406E-3</c:v>
                </c:pt>
                <c:pt idx="37" formatCode="0.00E+00">
                  <c:v>5.1465910288430406E-3</c:v>
                </c:pt>
                <c:pt idx="38" formatCode="0.00E+00">
                  <c:v>5.1465910288430406E-3</c:v>
                </c:pt>
                <c:pt idx="39" formatCode="0.00E+00">
                  <c:v>5.1465910288430406E-3</c:v>
                </c:pt>
                <c:pt idx="40" formatCode="0.00E+00">
                  <c:v>5.1465910288430406E-3</c:v>
                </c:pt>
                <c:pt idx="41" formatCode="0.00E+00">
                  <c:v>5.1465910288430406E-3</c:v>
                </c:pt>
                <c:pt idx="42" formatCode="0.00E+00">
                  <c:v>5.1465910288430406E-3</c:v>
                </c:pt>
                <c:pt idx="43" formatCode="0.00E+00">
                  <c:v>5.1465910288430406E-3</c:v>
                </c:pt>
                <c:pt idx="44" formatCode="0.00E+00">
                  <c:v>5.1465910288430406E-3</c:v>
                </c:pt>
                <c:pt idx="45" formatCode="0.00E+00">
                  <c:v>5.1465910288430406E-3</c:v>
                </c:pt>
                <c:pt idx="46" formatCode="0.00E+00">
                  <c:v>5.1465910288430406E-3</c:v>
                </c:pt>
                <c:pt idx="47" formatCode="0.00E+00">
                  <c:v>5.1465910288430406E-3</c:v>
                </c:pt>
                <c:pt idx="48" formatCode="0.00E+00">
                  <c:v>5.1465910288430406E-3</c:v>
                </c:pt>
                <c:pt idx="49" formatCode="0.00E+00">
                  <c:v>5.1465910288430406E-3</c:v>
                </c:pt>
                <c:pt idx="50" formatCode="0.00E+00">
                  <c:v>5.1465910288430406E-3</c:v>
                </c:pt>
                <c:pt idx="51" formatCode="0.00E+00">
                  <c:v>5.1465910288430406E-3</c:v>
                </c:pt>
                <c:pt idx="52" formatCode="0.00E+00">
                  <c:v>5.1465910288430406E-3</c:v>
                </c:pt>
                <c:pt idx="53" formatCode="0.00E+00">
                  <c:v>5.1465910288430406E-3</c:v>
                </c:pt>
                <c:pt idx="54" formatCode="0.00E+00">
                  <c:v>5.1465910288430406E-3</c:v>
                </c:pt>
                <c:pt idx="55" formatCode="0.00E+00">
                  <c:v>5.1465910288430406E-3</c:v>
                </c:pt>
                <c:pt idx="56" formatCode="0.00E+00">
                  <c:v>5.1465910288430406E-3</c:v>
                </c:pt>
                <c:pt idx="57" formatCode="0.00E+00">
                  <c:v>5.1465910288430406E-3</c:v>
                </c:pt>
                <c:pt idx="58" formatCode="0.00E+00">
                  <c:v>5.1465910288430406E-3</c:v>
                </c:pt>
                <c:pt idx="59" formatCode="0.00E+00">
                  <c:v>5.1465910288430406E-3</c:v>
                </c:pt>
                <c:pt idx="60" formatCode="0.00E+00">
                  <c:v>5.1465910288430406E-3</c:v>
                </c:pt>
                <c:pt idx="61" formatCode="0.00E+00">
                  <c:v>5.1465910288430406E-3</c:v>
                </c:pt>
                <c:pt idx="62" formatCode="0.00E+00">
                  <c:v>5.1465910288430406E-3</c:v>
                </c:pt>
                <c:pt idx="63" formatCode="0.00E+00">
                  <c:v>5.1465910288430406E-3</c:v>
                </c:pt>
                <c:pt idx="64" formatCode="0.00E+00">
                  <c:v>5.1465910288430406E-3</c:v>
                </c:pt>
                <c:pt idx="65" formatCode="0.00E+00">
                  <c:v>5.1465910288430406E-3</c:v>
                </c:pt>
                <c:pt idx="66" formatCode="0.00E+00">
                  <c:v>5.1465910288430406E-3</c:v>
                </c:pt>
                <c:pt idx="67" formatCode="0.00E+00">
                  <c:v>5.1465910288430406E-3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85-457C-979A-2B83C354C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143424"/>
        <c:axId val="135144960"/>
      </c:lineChart>
      <c:catAx>
        <c:axId val="135143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144960"/>
        <c:crosses val="autoZero"/>
        <c:auto val="1"/>
        <c:lblAlgn val="ctr"/>
        <c:lblOffset val="100"/>
        <c:noMultiLvlLbl val="0"/>
      </c:catAx>
      <c:valAx>
        <c:axId val="135144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143424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Extrapolations!$A$13:$B$13</c:f>
              <c:strCache>
                <c:ptCount val="2"/>
                <c:pt idx="0">
                  <c:v>motorbikes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  <c:pt idx="40">
                  <c:v>2023</c:v>
                </c:pt>
                <c:pt idx="41">
                  <c:v>2024</c:v>
                </c:pt>
                <c:pt idx="42">
                  <c:v>2025</c:v>
                </c:pt>
                <c:pt idx="43">
                  <c:v>2026</c:v>
                </c:pt>
                <c:pt idx="44">
                  <c:v>2027</c:v>
                </c:pt>
                <c:pt idx="45">
                  <c:v>2028</c:v>
                </c:pt>
                <c:pt idx="46">
                  <c:v>2029</c:v>
                </c:pt>
                <c:pt idx="47">
                  <c:v>2030</c:v>
                </c:pt>
                <c:pt idx="48">
                  <c:v>2031</c:v>
                </c:pt>
                <c:pt idx="49">
                  <c:v>2032</c:v>
                </c:pt>
                <c:pt idx="50">
                  <c:v>2033</c:v>
                </c:pt>
                <c:pt idx="51">
                  <c:v>2034</c:v>
                </c:pt>
                <c:pt idx="52">
                  <c:v>2035</c:v>
                </c:pt>
                <c:pt idx="53">
                  <c:v>2036</c:v>
                </c:pt>
                <c:pt idx="54">
                  <c:v>2037</c:v>
                </c:pt>
                <c:pt idx="55">
                  <c:v>2038</c:v>
                </c:pt>
                <c:pt idx="56">
                  <c:v>2039</c:v>
                </c:pt>
                <c:pt idx="57">
                  <c:v>2040</c:v>
                </c:pt>
                <c:pt idx="58">
                  <c:v>2041</c:v>
                </c:pt>
                <c:pt idx="59">
                  <c:v>2042</c:v>
                </c:pt>
                <c:pt idx="60">
                  <c:v>2043</c:v>
                </c:pt>
                <c:pt idx="61">
                  <c:v>2044</c:v>
                </c:pt>
                <c:pt idx="62">
                  <c:v>2045</c:v>
                </c:pt>
                <c:pt idx="63">
                  <c:v>2046</c:v>
                </c:pt>
                <c:pt idx="64">
                  <c:v>2047</c:v>
                </c:pt>
                <c:pt idx="65">
                  <c:v>2048</c:v>
                </c:pt>
                <c:pt idx="66">
                  <c:v>2049</c:v>
                </c:pt>
                <c:pt idx="67">
                  <c:v>2050</c:v>
                </c:pt>
              </c:numCache>
            </c:numRef>
          </c:cat>
          <c:val>
            <c:numRef>
              <c:f>Extrapolations!$C$13:$BT$13</c:f>
              <c:numCache>
                <c:formatCode>0.00E+00</c:formatCode>
                <c:ptCount val="70"/>
                <c:pt idx="19">
                  <c:v>1.1107105081407272E-3</c:v>
                </c:pt>
                <c:pt idx="20">
                  <c:v>1.1107105081407272E-3</c:v>
                </c:pt>
                <c:pt idx="21">
                  <c:v>1.1107105081407272E-3</c:v>
                </c:pt>
                <c:pt idx="22">
                  <c:v>1.1107105081407272E-3</c:v>
                </c:pt>
                <c:pt idx="23">
                  <c:v>1.1107105081407272E-3</c:v>
                </c:pt>
                <c:pt idx="24">
                  <c:v>1.1107105081407272E-3</c:v>
                </c:pt>
                <c:pt idx="25">
                  <c:v>1.1107105081407272E-3</c:v>
                </c:pt>
                <c:pt idx="26">
                  <c:v>1.1107105081407272E-3</c:v>
                </c:pt>
                <c:pt idx="27">
                  <c:v>1.1107105081407272E-3</c:v>
                </c:pt>
                <c:pt idx="28">
                  <c:v>1.1107105081407272E-3</c:v>
                </c:pt>
                <c:pt idx="29">
                  <c:v>1.1107105081407272E-3</c:v>
                </c:pt>
                <c:pt idx="30">
                  <c:v>1.1107105081407272E-3</c:v>
                </c:pt>
                <c:pt idx="31">
                  <c:v>1.1107105081407272E-3</c:v>
                </c:pt>
                <c:pt idx="32">
                  <c:v>1.1107105081407272E-3</c:v>
                </c:pt>
                <c:pt idx="33">
                  <c:v>1.1107105081407272E-3</c:v>
                </c:pt>
                <c:pt idx="34">
                  <c:v>1.1107105081407272E-3</c:v>
                </c:pt>
                <c:pt idx="35">
                  <c:v>1.1107105081407272E-3</c:v>
                </c:pt>
                <c:pt idx="36">
                  <c:v>1.1107105081407272E-3</c:v>
                </c:pt>
                <c:pt idx="37">
                  <c:v>1.1107105081407272E-3</c:v>
                </c:pt>
                <c:pt idx="38">
                  <c:v>1.1107105081407272E-3</c:v>
                </c:pt>
                <c:pt idx="39">
                  <c:v>1.1107105081407272E-3</c:v>
                </c:pt>
                <c:pt idx="40">
                  <c:v>1.1107105081407272E-3</c:v>
                </c:pt>
                <c:pt idx="41">
                  <c:v>1.1107105081407272E-3</c:v>
                </c:pt>
                <c:pt idx="42">
                  <c:v>1.1107105081407272E-3</c:v>
                </c:pt>
                <c:pt idx="43">
                  <c:v>1.1107105081407272E-3</c:v>
                </c:pt>
                <c:pt idx="44">
                  <c:v>1.1107105081407272E-3</c:v>
                </c:pt>
                <c:pt idx="45">
                  <c:v>1.1107105081407272E-3</c:v>
                </c:pt>
                <c:pt idx="46">
                  <c:v>1.1107105081407272E-3</c:v>
                </c:pt>
                <c:pt idx="47">
                  <c:v>1.1107105081407272E-3</c:v>
                </c:pt>
                <c:pt idx="48">
                  <c:v>1.1107105081407272E-3</c:v>
                </c:pt>
                <c:pt idx="49">
                  <c:v>1.1107105081407272E-3</c:v>
                </c:pt>
                <c:pt idx="50">
                  <c:v>1.1107105081407272E-3</c:v>
                </c:pt>
                <c:pt idx="51">
                  <c:v>1.1107105081407272E-3</c:v>
                </c:pt>
                <c:pt idx="52">
                  <c:v>1.1107105081407272E-3</c:v>
                </c:pt>
                <c:pt idx="53">
                  <c:v>1.1107105081407272E-3</c:v>
                </c:pt>
                <c:pt idx="54">
                  <c:v>1.1107105081407272E-3</c:v>
                </c:pt>
                <c:pt idx="55">
                  <c:v>1.1107105081407272E-3</c:v>
                </c:pt>
                <c:pt idx="56">
                  <c:v>1.1107105081407272E-3</c:v>
                </c:pt>
                <c:pt idx="57">
                  <c:v>1.1107105081407272E-3</c:v>
                </c:pt>
                <c:pt idx="58">
                  <c:v>1.1107105081407272E-3</c:v>
                </c:pt>
                <c:pt idx="59">
                  <c:v>1.1107105081407272E-3</c:v>
                </c:pt>
                <c:pt idx="60">
                  <c:v>1.1107105081407272E-3</c:v>
                </c:pt>
                <c:pt idx="61">
                  <c:v>1.1107105081407272E-3</c:v>
                </c:pt>
                <c:pt idx="62">
                  <c:v>1.1107105081407272E-3</c:v>
                </c:pt>
                <c:pt idx="63">
                  <c:v>1.1107105081407272E-3</c:v>
                </c:pt>
                <c:pt idx="64">
                  <c:v>1.1107105081407272E-3</c:v>
                </c:pt>
                <c:pt idx="65">
                  <c:v>1.1107105081407272E-3</c:v>
                </c:pt>
                <c:pt idx="66">
                  <c:v>1.1107105081407272E-3</c:v>
                </c:pt>
                <c:pt idx="67">
                  <c:v>1.1107105081407272E-3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9-495D-B209-DBE27AA2B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181824"/>
        <c:axId val="135183360"/>
      </c:lineChart>
      <c:catAx>
        <c:axId val="135181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183360"/>
        <c:crosses val="autoZero"/>
        <c:auto val="1"/>
        <c:lblAlgn val="ctr"/>
        <c:lblOffset val="100"/>
        <c:noMultiLvlLbl val="0"/>
      </c:catAx>
      <c:valAx>
        <c:axId val="135183360"/>
        <c:scaling>
          <c:orientation val="minMax"/>
          <c:min val="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35181824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Extrapolations!$A$3:$B$3</c:f>
              <c:strCache>
                <c:ptCount val="2"/>
                <c:pt idx="0">
                  <c:v>LDVs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  <c:pt idx="40">
                  <c:v>2023</c:v>
                </c:pt>
                <c:pt idx="41">
                  <c:v>2024</c:v>
                </c:pt>
                <c:pt idx="42">
                  <c:v>2025</c:v>
                </c:pt>
                <c:pt idx="43">
                  <c:v>2026</c:v>
                </c:pt>
                <c:pt idx="44">
                  <c:v>2027</c:v>
                </c:pt>
                <c:pt idx="45">
                  <c:v>2028</c:v>
                </c:pt>
                <c:pt idx="46">
                  <c:v>2029</c:v>
                </c:pt>
                <c:pt idx="47">
                  <c:v>2030</c:v>
                </c:pt>
                <c:pt idx="48">
                  <c:v>2031</c:v>
                </c:pt>
                <c:pt idx="49">
                  <c:v>2032</c:v>
                </c:pt>
                <c:pt idx="50">
                  <c:v>2033</c:v>
                </c:pt>
                <c:pt idx="51">
                  <c:v>2034</c:v>
                </c:pt>
                <c:pt idx="52">
                  <c:v>2035</c:v>
                </c:pt>
                <c:pt idx="53">
                  <c:v>2036</c:v>
                </c:pt>
                <c:pt idx="54">
                  <c:v>2037</c:v>
                </c:pt>
                <c:pt idx="55">
                  <c:v>2038</c:v>
                </c:pt>
                <c:pt idx="56">
                  <c:v>2039</c:v>
                </c:pt>
                <c:pt idx="57">
                  <c:v>2040</c:v>
                </c:pt>
                <c:pt idx="58">
                  <c:v>2041</c:v>
                </c:pt>
                <c:pt idx="59">
                  <c:v>2042</c:v>
                </c:pt>
                <c:pt idx="60">
                  <c:v>2043</c:v>
                </c:pt>
                <c:pt idx="61">
                  <c:v>2044</c:v>
                </c:pt>
                <c:pt idx="62">
                  <c:v>2045</c:v>
                </c:pt>
                <c:pt idx="63">
                  <c:v>2046</c:v>
                </c:pt>
                <c:pt idx="64">
                  <c:v>2047</c:v>
                </c:pt>
                <c:pt idx="65">
                  <c:v>2048</c:v>
                </c:pt>
                <c:pt idx="66">
                  <c:v>2049</c:v>
                </c:pt>
                <c:pt idx="67">
                  <c:v>2050</c:v>
                </c:pt>
              </c:numCache>
            </c:numRef>
          </c:cat>
          <c:val>
            <c:numRef>
              <c:f>Extrapolations!$C$3:$BT$3</c:f>
              <c:numCache>
                <c:formatCode>General</c:formatCode>
                <c:ptCount val="70"/>
                <c:pt idx="23" formatCode="0.00E+00">
                  <c:v>1.169525976045652E-4</c:v>
                </c:pt>
                <c:pt idx="24" formatCode="0.00E+00">
                  <c:v>1.1752917234084488E-4</c:v>
                </c:pt>
                <c:pt idx="25" formatCode="0.00E+00">
                  <c:v>1.1810574707712455E-4</c:v>
                </c:pt>
                <c:pt idx="26" formatCode="0.00E+00">
                  <c:v>1.1868232181340423E-4</c:v>
                </c:pt>
                <c:pt idx="27" formatCode="0.00E+00">
                  <c:v>1.192588965496839E-4</c:v>
                </c:pt>
                <c:pt idx="28" formatCode="0.00E+00">
                  <c:v>1.1983547128596358E-4</c:v>
                </c:pt>
                <c:pt idx="29" formatCode="0.00E+00">
                  <c:v>1.2041204602224325E-4</c:v>
                </c:pt>
                <c:pt idx="30" formatCode="0.00E+00">
                  <c:v>1.2098862075852291E-4</c:v>
                </c:pt>
                <c:pt idx="31" formatCode="0.00E+00">
                  <c:v>1.2156519549480259E-4</c:v>
                </c:pt>
                <c:pt idx="32" formatCode="0.00E+00">
                  <c:v>1.2214177023108226E-4</c:v>
                </c:pt>
                <c:pt idx="33" formatCode="0.00E+00">
                  <c:v>1.2271834496736195E-4</c:v>
                </c:pt>
                <c:pt idx="34" formatCode="0.00E+00">
                  <c:v>1.2329491970364162E-4</c:v>
                </c:pt>
                <c:pt idx="35" formatCode="0.00E+00">
                  <c:v>1.2387149443992128E-4</c:v>
                </c:pt>
                <c:pt idx="36" formatCode="0.00E+00">
                  <c:v>1.2502464391248049E-4</c:v>
                </c:pt>
                <c:pt idx="37" formatCode="0.00E+00">
                  <c:v>1.257371509678276E-4</c:v>
                </c:pt>
                <c:pt idx="38" formatCode="0.00E+00">
                  <c:v>1.2747491616587538E-4</c:v>
                </c:pt>
                <c:pt idx="39" formatCode="0.00E+00">
                  <c:v>1.288153408147681E-4</c:v>
                </c:pt>
                <c:pt idx="40" formatCode="0.00E+00">
                  <c:v>1.3057006374713636E-4</c:v>
                </c:pt>
                <c:pt idx="41" formatCode="0.00E+00">
                  <c:v>1.3267464889272552E-4</c:v>
                </c:pt>
                <c:pt idx="42" formatCode="0.00E+00">
                  <c:v>1.3518963943025996E-4</c:v>
                </c:pt>
                <c:pt idx="43" formatCode="0.00E+00">
                  <c:v>1.3768348052724193E-4</c:v>
                </c:pt>
                <c:pt idx="44" formatCode="0.00E+00">
                  <c:v>1.39758167601846E-4</c:v>
                </c:pt>
                <c:pt idx="45" formatCode="0.00E+00">
                  <c:v>1.398114562236462E-4</c:v>
                </c:pt>
                <c:pt idx="46" formatCode="0.00E+00">
                  <c:v>1.4054648228692851E-4</c:v>
                </c:pt>
                <c:pt idx="47" formatCode="0.00E+00">
                  <c:v>1.410584182741791E-4</c:v>
                </c:pt>
                <c:pt idx="48" formatCode="0.00E+00">
                  <c:v>1.4130977954115341E-4</c:v>
                </c:pt>
                <c:pt idx="49" formatCode="0.00E+00">
                  <c:v>1.4116778445499517E-4</c:v>
                </c:pt>
                <c:pt idx="50" formatCode="0.00E+00">
                  <c:v>1.4095062087054683E-4</c:v>
                </c:pt>
                <c:pt idx="51" formatCode="0.00E+00">
                  <c:v>1.4073502606328232E-4</c:v>
                </c:pt>
                <c:pt idx="52" formatCode="0.00E+00">
                  <c:v>1.4047478335934126E-4</c:v>
                </c:pt>
                <c:pt idx="53" formatCode="0.00E+00">
                  <c:v>1.4033120289518245E-4</c:v>
                </c:pt>
                <c:pt idx="54" formatCode="0.00E+00">
                  <c:v>1.4017744613034961E-4</c:v>
                </c:pt>
                <c:pt idx="55" formatCode="0.00E+00">
                  <c:v>1.4005196055645938E-4</c:v>
                </c:pt>
                <c:pt idx="56" formatCode="0.00E+00">
                  <c:v>1.3999898735017762E-4</c:v>
                </c:pt>
                <c:pt idx="57" formatCode="0.00E+00">
                  <c:v>1.3994984893256747E-4</c:v>
                </c:pt>
                <c:pt idx="58" formatCode="0.00E+00">
                  <c:v>1.3993915800657392E-4</c:v>
                </c:pt>
                <c:pt idx="59" formatCode="0.00E+00">
                  <c:v>1.3933619144061889E-4</c:v>
                </c:pt>
                <c:pt idx="60" formatCode="0.00E+00">
                  <c:v>1.3939839470101929E-4</c:v>
                </c:pt>
                <c:pt idx="61" formatCode="0.00E+00">
                  <c:v>1.3948722567150304E-4</c:v>
                </c:pt>
                <c:pt idx="62" formatCode="0.00E+00">
                  <c:v>1.3963274843122281E-4</c:v>
                </c:pt>
                <c:pt idx="63" formatCode="0.00E+00">
                  <c:v>1.3986940137454762E-4</c:v>
                </c:pt>
                <c:pt idx="64" formatCode="0.00E+00">
                  <c:v>1.4021550350277234E-4</c:v>
                </c:pt>
                <c:pt idx="65" formatCode="0.00E+00">
                  <c:v>1.4068624456323251E-4</c:v>
                </c:pt>
                <c:pt idx="66" formatCode="0.00E+00">
                  <c:v>1.4125802649490353E-4</c:v>
                </c:pt>
                <c:pt idx="67" formatCode="0.00E+00">
                  <c:v>1.4183954480560443E-4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FE-45BE-91CB-AD70E79DC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5729152"/>
        <c:axId val="134701824"/>
      </c:lineChart>
      <c:catAx>
        <c:axId val="24572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701824"/>
        <c:crosses val="autoZero"/>
        <c:auto val="1"/>
        <c:lblAlgn val="ctr"/>
        <c:lblOffset val="100"/>
        <c:noMultiLvlLbl val="0"/>
      </c:catAx>
      <c:valAx>
        <c:axId val="134701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72915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Extrapolations!$A$4:$B$4</c:f>
              <c:strCache>
                <c:ptCount val="2"/>
                <c:pt idx="0">
                  <c:v>HDVs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  <c:pt idx="40">
                  <c:v>2023</c:v>
                </c:pt>
                <c:pt idx="41">
                  <c:v>2024</c:v>
                </c:pt>
                <c:pt idx="42">
                  <c:v>2025</c:v>
                </c:pt>
                <c:pt idx="43">
                  <c:v>2026</c:v>
                </c:pt>
                <c:pt idx="44">
                  <c:v>2027</c:v>
                </c:pt>
                <c:pt idx="45">
                  <c:v>2028</c:v>
                </c:pt>
                <c:pt idx="46">
                  <c:v>2029</c:v>
                </c:pt>
                <c:pt idx="47">
                  <c:v>2030</c:v>
                </c:pt>
                <c:pt idx="48">
                  <c:v>2031</c:v>
                </c:pt>
                <c:pt idx="49">
                  <c:v>2032</c:v>
                </c:pt>
                <c:pt idx="50">
                  <c:v>2033</c:v>
                </c:pt>
                <c:pt idx="51">
                  <c:v>2034</c:v>
                </c:pt>
                <c:pt idx="52">
                  <c:v>2035</c:v>
                </c:pt>
                <c:pt idx="53">
                  <c:v>2036</c:v>
                </c:pt>
                <c:pt idx="54">
                  <c:v>2037</c:v>
                </c:pt>
                <c:pt idx="55">
                  <c:v>2038</c:v>
                </c:pt>
                <c:pt idx="56">
                  <c:v>2039</c:v>
                </c:pt>
                <c:pt idx="57">
                  <c:v>2040</c:v>
                </c:pt>
                <c:pt idx="58">
                  <c:v>2041</c:v>
                </c:pt>
                <c:pt idx="59">
                  <c:v>2042</c:v>
                </c:pt>
                <c:pt idx="60">
                  <c:v>2043</c:v>
                </c:pt>
                <c:pt idx="61">
                  <c:v>2044</c:v>
                </c:pt>
                <c:pt idx="62">
                  <c:v>2045</c:v>
                </c:pt>
                <c:pt idx="63">
                  <c:v>2046</c:v>
                </c:pt>
                <c:pt idx="64">
                  <c:v>2047</c:v>
                </c:pt>
                <c:pt idx="65">
                  <c:v>2048</c:v>
                </c:pt>
                <c:pt idx="66">
                  <c:v>2049</c:v>
                </c:pt>
                <c:pt idx="67">
                  <c:v>2050</c:v>
                </c:pt>
              </c:numCache>
            </c:numRef>
          </c:cat>
          <c:val>
            <c:numRef>
              <c:f>Extrapolations!$C$4:$BT$4</c:f>
              <c:numCache>
                <c:formatCode>General</c:formatCode>
                <c:ptCount val="70"/>
                <c:pt idx="8" formatCode="0.00E+00">
                  <c:v>8.273213319211569E-4</c:v>
                </c:pt>
                <c:pt idx="9" formatCode="0.00E+00">
                  <c:v>8.273213319211569E-4</c:v>
                </c:pt>
                <c:pt idx="10" formatCode="0.00E+00">
                  <c:v>8.273213319211569E-4</c:v>
                </c:pt>
                <c:pt idx="11" formatCode="0.00E+00">
                  <c:v>8.273213319211569E-4</c:v>
                </c:pt>
                <c:pt idx="12" formatCode="0.00E+00">
                  <c:v>8.273213319211569E-4</c:v>
                </c:pt>
                <c:pt idx="13" formatCode="0.00E+00">
                  <c:v>8.273213319211569E-4</c:v>
                </c:pt>
                <c:pt idx="14" formatCode="0.00E+00">
                  <c:v>8.273213319211569E-4</c:v>
                </c:pt>
                <c:pt idx="15" formatCode="0.00E+00">
                  <c:v>8.273213319211569E-4</c:v>
                </c:pt>
                <c:pt idx="16" formatCode="0.00E+00">
                  <c:v>8.273213319211569E-4</c:v>
                </c:pt>
                <c:pt idx="17" formatCode="0.00E+00">
                  <c:v>8.273213319211569E-4</c:v>
                </c:pt>
                <c:pt idx="18" formatCode="0.00E+00">
                  <c:v>8.273213319211569E-4</c:v>
                </c:pt>
                <c:pt idx="19" formatCode="0.00E+00">
                  <c:v>8.273213319211569E-4</c:v>
                </c:pt>
                <c:pt idx="20" formatCode="0.00E+00">
                  <c:v>8.3148206440313553E-4</c:v>
                </c:pt>
                <c:pt idx="21" formatCode="0.00E+00">
                  <c:v>8.3564279688511426E-4</c:v>
                </c:pt>
                <c:pt idx="22" formatCode="0.00E+00">
                  <c:v>8.3980352936709288E-4</c:v>
                </c:pt>
                <c:pt idx="23" formatCode="0.00E+00">
                  <c:v>8.4396426184907161E-4</c:v>
                </c:pt>
                <c:pt idx="24" formatCode="0.00E+00">
                  <c:v>8.4812499433105034E-4</c:v>
                </c:pt>
                <c:pt idx="25" formatCode="0.00E+00">
                  <c:v>8.5228572681302897E-4</c:v>
                </c:pt>
                <c:pt idx="26" formatCode="0.00E+00">
                  <c:v>8.564464592950077E-4</c:v>
                </c:pt>
                <c:pt idx="27" formatCode="0.00E+00">
                  <c:v>8.6060719177698643E-4</c:v>
                </c:pt>
                <c:pt idx="28" formatCode="0.00E+00">
                  <c:v>8.6476792425896516E-4</c:v>
                </c:pt>
                <c:pt idx="29" formatCode="0.00E+00">
                  <c:v>8.6892865674094389E-4</c:v>
                </c:pt>
                <c:pt idx="30" formatCode="0.00E+00">
                  <c:v>8.7308938922292252E-4</c:v>
                </c:pt>
                <c:pt idx="31" formatCode="0.00E+00">
                  <c:v>8.7725012170490125E-4</c:v>
                </c:pt>
                <c:pt idx="32" formatCode="0.00E+00">
                  <c:v>8.8141085418687998E-4</c:v>
                </c:pt>
                <c:pt idx="33" formatCode="0.00E+00">
                  <c:v>8.8557158666885871E-4</c:v>
                </c:pt>
                <c:pt idx="34" formatCode="0.00E+00">
                  <c:v>8.8973231915083744E-4</c:v>
                </c:pt>
                <c:pt idx="35" formatCode="0.00E+00">
                  <c:v>8.9389305163281607E-4</c:v>
                </c:pt>
                <c:pt idx="36" formatCode="0.00E+00">
                  <c:v>9.0221451659677255E-4</c:v>
                </c:pt>
                <c:pt idx="37" formatCode="0.00E+00">
                  <c:v>9.0768680814535662E-4</c:v>
                </c:pt>
                <c:pt idx="38" formatCode="0.00E+00">
                  <c:v>9.219542246279136E-4</c:v>
                </c:pt>
                <c:pt idx="39" formatCode="0.00E+00">
                  <c:v>9.2119780513307654E-4</c:v>
                </c:pt>
                <c:pt idx="40" formatCode="0.00E+00">
                  <c:v>9.2861699046011719E-4</c:v>
                </c:pt>
                <c:pt idx="41" formatCode="0.00E+00">
                  <c:v>9.3916676002965473E-4</c:v>
                </c:pt>
                <c:pt idx="42" formatCode="0.00E+00">
                  <c:v>9.5086399057854327E-4</c:v>
                </c:pt>
                <c:pt idx="43" formatCode="0.00E+00">
                  <c:v>9.6201423143485649E-4</c:v>
                </c:pt>
                <c:pt idx="44" formatCode="0.00E+00">
                  <c:v>9.714577514679675E-4</c:v>
                </c:pt>
                <c:pt idx="45" formatCode="0.00E+00">
                  <c:v>9.6608385324250753E-4</c:v>
                </c:pt>
                <c:pt idx="46" formatCode="0.00E+00">
                  <c:v>9.6536245548737849E-4</c:v>
                </c:pt>
                <c:pt idx="47" formatCode="0.00E+00">
                  <c:v>9.6058647348970354E-4</c:v>
                </c:pt>
                <c:pt idx="48" formatCode="0.00E+00">
                  <c:v>9.5336615371191665E-4</c:v>
                </c:pt>
                <c:pt idx="49" formatCode="0.00E+00">
                  <c:v>9.3927822874758185E-4</c:v>
                </c:pt>
                <c:pt idx="50" formatCode="0.00E+00">
                  <c:v>9.1659070604662145E-4</c:v>
                </c:pt>
                <c:pt idx="51" formatCode="0.00E+00">
                  <c:v>8.9774319352538224E-4</c:v>
                </c:pt>
                <c:pt idx="52" formatCode="0.00E+00">
                  <c:v>8.8835000382388185E-4</c:v>
                </c:pt>
                <c:pt idx="53" formatCode="0.00E+00">
                  <c:v>8.8014301884268805E-4</c:v>
                </c:pt>
                <c:pt idx="54" formatCode="0.00E+00">
                  <c:v>8.7260014845689463E-4</c:v>
                </c:pt>
                <c:pt idx="55" formatCode="0.00E+00">
                  <c:v>8.6573409201470017E-4</c:v>
                </c:pt>
                <c:pt idx="56" formatCode="0.00E+00">
                  <c:v>8.5953977586957517E-4</c:v>
                </c:pt>
                <c:pt idx="57" formatCode="0.00E+00">
                  <c:v>8.5353141738102409E-4</c:v>
                </c:pt>
                <c:pt idx="58" formatCode="0.00E+00">
                  <c:v>8.4829753424917097E-4</c:v>
                </c:pt>
                <c:pt idx="59" formatCode="0.00E+00">
                  <c:v>8.4434811154187044E-4</c:v>
                </c:pt>
                <c:pt idx="60" formatCode="0.00E+00">
                  <c:v>8.411725017668897E-4</c:v>
                </c:pt>
                <c:pt idx="61" formatCode="0.00E+00">
                  <c:v>8.3913564113083437E-4</c:v>
                </c:pt>
                <c:pt idx="62" formatCode="0.00E+00">
                  <c:v>8.3791167548507054E-4</c:v>
                </c:pt>
                <c:pt idx="63" formatCode="0.00E+00">
                  <c:v>8.3691212927417252E-4</c:v>
                </c:pt>
                <c:pt idx="64" formatCode="0.00E+00">
                  <c:v>8.3559726146574921E-4</c:v>
                </c:pt>
                <c:pt idx="65" formatCode="0.00E+00">
                  <c:v>8.3462819735216219E-4</c:v>
                </c:pt>
                <c:pt idx="66" formatCode="0.00E+00">
                  <c:v>8.3317218388933776E-4</c:v>
                </c:pt>
                <c:pt idx="67" formatCode="0.00E+00">
                  <c:v>8.3177800494862824E-4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25-4EBA-BDE8-170EF0E8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714112"/>
        <c:axId val="134715648"/>
      </c:lineChart>
      <c:catAx>
        <c:axId val="134714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715648"/>
        <c:crosses val="autoZero"/>
        <c:auto val="1"/>
        <c:lblAlgn val="ctr"/>
        <c:lblOffset val="100"/>
        <c:noMultiLvlLbl val="0"/>
      </c:catAx>
      <c:valAx>
        <c:axId val="134715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71411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Extrapolations!$A$5:$B$5</c:f>
              <c:strCache>
                <c:ptCount val="2"/>
                <c:pt idx="0">
                  <c:v>HDVs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  <c:pt idx="40">
                  <c:v>2023</c:v>
                </c:pt>
                <c:pt idx="41">
                  <c:v>2024</c:v>
                </c:pt>
                <c:pt idx="42">
                  <c:v>2025</c:v>
                </c:pt>
                <c:pt idx="43">
                  <c:v>2026</c:v>
                </c:pt>
                <c:pt idx="44">
                  <c:v>2027</c:v>
                </c:pt>
                <c:pt idx="45">
                  <c:v>2028</c:v>
                </c:pt>
                <c:pt idx="46">
                  <c:v>2029</c:v>
                </c:pt>
                <c:pt idx="47">
                  <c:v>2030</c:v>
                </c:pt>
                <c:pt idx="48">
                  <c:v>2031</c:v>
                </c:pt>
                <c:pt idx="49">
                  <c:v>2032</c:v>
                </c:pt>
                <c:pt idx="50">
                  <c:v>2033</c:v>
                </c:pt>
                <c:pt idx="51">
                  <c:v>2034</c:v>
                </c:pt>
                <c:pt idx="52">
                  <c:v>2035</c:v>
                </c:pt>
                <c:pt idx="53">
                  <c:v>2036</c:v>
                </c:pt>
                <c:pt idx="54">
                  <c:v>2037</c:v>
                </c:pt>
                <c:pt idx="55">
                  <c:v>2038</c:v>
                </c:pt>
                <c:pt idx="56">
                  <c:v>2039</c:v>
                </c:pt>
                <c:pt idx="57">
                  <c:v>2040</c:v>
                </c:pt>
                <c:pt idx="58">
                  <c:v>2041</c:v>
                </c:pt>
                <c:pt idx="59">
                  <c:v>2042</c:v>
                </c:pt>
                <c:pt idx="60">
                  <c:v>2043</c:v>
                </c:pt>
                <c:pt idx="61">
                  <c:v>2044</c:v>
                </c:pt>
                <c:pt idx="62">
                  <c:v>2045</c:v>
                </c:pt>
                <c:pt idx="63">
                  <c:v>2046</c:v>
                </c:pt>
                <c:pt idx="64">
                  <c:v>2047</c:v>
                </c:pt>
                <c:pt idx="65">
                  <c:v>2048</c:v>
                </c:pt>
                <c:pt idx="66">
                  <c:v>2049</c:v>
                </c:pt>
                <c:pt idx="67">
                  <c:v>2050</c:v>
                </c:pt>
              </c:numCache>
            </c:numRef>
          </c:cat>
          <c:val>
            <c:numRef>
              <c:f>Extrapolations!$C$5:$BT$5</c:f>
              <c:numCache>
                <c:formatCode>General</c:formatCode>
                <c:ptCount val="70"/>
                <c:pt idx="8" formatCode="0.00E+00">
                  <c:v>7.8040477200267344E-4</c:v>
                </c:pt>
                <c:pt idx="9" formatCode="0.00E+00">
                  <c:v>7.8040477200267344E-4</c:v>
                </c:pt>
                <c:pt idx="10" formatCode="0.00E+00">
                  <c:v>7.8040477200267344E-4</c:v>
                </c:pt>
                <c:pt idx="11" formatCode="0.00E+00">
                  <c:v>7.8040477200267344E-4</c:v>
                </c:pt>
                <c:pt idx="12" formatCode="0.00E+00">
                  <c:v>7.8040477200267344E-4</c:v>
                </c:pt>
                <c:pt idx="13" formatCode="0.00E+00">
                  <c:v>7.8040477200267344E-4</c:v>
                </c:pt>
                <c:pt idx="14" formatCode="0.00E+00">
                  <c:v>7.8040477200267344E-4</c:v>
                </c:pt>
                <c:pt idx="15" formatCode="0.00E+00">
                  <c:v>7.8040477200267344E-4</c:v>
                </c:pt>
                <c:pt idx="16" formatCode="0.00E+00">
                  <c:v>7.8040477200267344E-4</c:v>
                </c:pt>
                <c:pt idx="17" formatCode="0.00E+00">
                  <c:v>7.8040477200267344E-4</c:v>
                </c:pt>
                <c:pt idx="18" formatCode="0.00E+00">
                  <c:v>7.8040477200267344E-4</c:v>
                </c:pt>
                <c:pt idx="19" formatCode="0.00E+00">
                  <c:v>7.8040477200267344E-4</c:v>
                </c:pt>
                <c:pt idx="20" formatCode="0.00E+00">
                  <c:v>7.8432955353395896E-4</c:v>
                </c:pt>
                <c:pt idx="21" formatCode="0.00E+00">
                  <c:v>7.8825433506524449E-4</c:v>
                </c:pt>
                <c:pt idx="22" formatCode="0.00E+00">
                  <c:v>7.9217911659653002E-4</c:v>
                </c:pt>
                <c:pt idx="23" formatCode="0.00E+00">
                  <c:v>7.9610389812781554E-4</c:v>
                </c:pt>
                <c:pt idx="24" formatCode="0.00E+00">
                  <c:v>8.0002867965910107E-4</c:v>
                </c:pt>
                <c:pt idx="25" formatCode="0.00E+00">
                  <c:v>8.039534611903866E-4</c:v>
                </c:pt>
                <c:pt idx="26" formatCode="0.00E+00">
                  <c:v>8.0787824272167213E-4</c:v>
                </c:pt>
                <c:pt idx="27" formatCode="0.00E+00">
                  <c:v>8.1180302425295765E-4</c:v>
                </c:pt>
                <c:pt idx="28" formatCode="0.00E+00">
                  <c:v>8.1572780578424318E-4</c:v>
                </c:pt>
                <c:pt idx="29" formatCode="0.00E+00">
                  <c:v>8.1965258731552871E-4</c:v>
                </c:pt>
                <c:pt idx="30" formatCode="0.00E+00">
                  <c:v>8.2357736884681424E-4</c:v>
                </c:pt>
                <c:pt idx="31" formatCode="0.00E+00">
                  <c:v>8.2750215037809976E-4</c:v>
                </c:pt>
                <c:pt idx="32" formatCode="0.00E+00">
                  <c:v>8.3142693190938529E-4</c:v>
                </c:pt>
                <c:pt idx="33" formatCode="0.00E+00">
                  <c:v>8.3535171344067082E-4</c:v>
                </c:pt>
                <c:pt idx="34" formatCode="0.00E+00">
                  <c:v>8.3927649497195634E-4</c:v>
                </c:pt>
                <c:pt idx="35" formatCode="0.00E+00">
                  <c:v>8.4320127650324187E-4</c:v>
                </c:pt>
                <c:pt idx="36" formatCode="0.00E+00">
                  <c:v>8.5105083956581206E-4</c:v>
                </c:pt>
                <c:pt idx="37" formatCode="0.00E+00">
                  <c:v>8.6362564386112969E-4</c:v>
                </c:pt>
                <c:pt idx="38" formatCode="0.00E+00">
                  <c:v>8.8653807874749006E-4</c:v>
                </c:pt>
                <c:pt idx="39" formatCode="0.00E+00">
                  <c:v>8.9609812880132704E-4</c:v>
                </c:pt>
                <c:pt idx="40" formatCode="0.00E+00">
                  <c:v>9.1508948578412821E-4</c:v>
                </c:pt>
                <c:pt idx="41" formatCode="0.00E+00">
                  <c:v>9.3906247999301577E-4</c:v>
                </c:pt>
                <c:pt idx="42" formatCode="0.00E+00">
                  <c:v>9.6635462561475997E-4</c:v>
                </c:pt>
                <c:pt idx="43" formatCode="0.00E+00">
                  <c:v>9.9541634898000749E-4</c:v>
                </c:pt>
                <c:pt idx="44" formatCode="0.00E+00">
                  <c:v>1.0252479702005063E-3</c:v>
                </c:pt>
                <c:pt idx="45" formatCode="0.00E+00">
                  <c:v>1.0404843581759452E-3</c:v>
                </c:pt>
                <c:pt idx="46" formatCode="0.00E+00">
                  <c:v>1.0621819980793296E-3</c:v>
                </c:pt>
                <c:pt idx="47" formatCode="0.00E+00">
                  <c:v>1.0805863283182492E-3</c:v>
                </c:pt>
                <c:pt idx="48" formatCode="0.00E+00">
                  <c:v>1.0975962517824405E-3</c:v>
                </c:pt>
                <c:pt idx="49" formatCode="0.00E+00">
                  <c:v>1.1082261735005673E-3</c:v>
                </c:pt>
                <c:pt idx="50" formatCode="0.00E+00">
                  <c:v>1.1115937490905916E-3</c:v>
                </c:pt>
                <c:pt idx="51" formatCode="0.00E+00">
                  <c:v>1.1135572563513081E-3</c:v>
                </c:pt>
                <c:pt idx="52" formatCode="0.00E+00">
                  <c:v>1.1171336612053663E-3</c:v>
                </c:pt>
                <c:pt idx="53" formatCode="0.00E+00">
                  <c:v>1.1206100747897447E-3</c:v>
                </c:pt>
                <c:pt idx="54" formatCode="0.00E+00">
                  <c:v>1.1235212292291126E-3</c:v>
                </c:pt>
                <c:pt idx="55" formatCode="0.00E+00">
                  <c:v>1.1259730524110234E-3</c:v>
                </c:pt>
                <c:pt idx="56" formatCode="0.00E+00">
                  <c:v>1.1281614527253151E-3</c:v>
                </c:pt>
                <c:pt idx="57" formatCode="0.00E+00">
                  <c:v>1.129421179757297E-3</c:v>
                </c:pt>
                <c:pt idx="58" formatCode="0.00E+00">
                  <c:v>1.1306625149142973E-3</c:v>
                </c:pt>
                <c:pt idx="59" formatCode="0.00E+00">
                  <c:v>1.1324246427843901E-3</c:v>
                </c:pt>
                <c:pt idx="60" formatCode="0.00E+00">
                  <c:v>1.134243692343509E-3</c:v>
                </c:pt>
                <c:pt idx="61" formatCode="0.00E+00">
                  <c:v>1.1368047027325904E-3</c:v>
                </c:pt>
                <c:pt idx="62" formatCode="0.00E+00">
                  <c:v>1.1399612373774119E-3</c:v>
                </c:pt>
                <c:pt idx="63" formatCode="0.00E+00">
                  <c:v>1.1432056572476211E-3</c:v>
                </c:pt>
                <c:pt idx="64" formatCode="0.00E+00">
                  <c:v>1.1458748072054243E-3</c:v>
                </c:pt>
                <c:pt idx="65" formatCode="0.00E+00">
                  <c:v>1.149034601169863E-3</c:v>
                </c:pt>
                <c:pt idx="66" formatCode="0.00E+00">
                  <c:v>1.1517386724092774E-3</c:v>
                </c:pt>
                <c:pt idx="67" formatCode="0.00E+00">
                  <c:v>1.1549563192969183E-3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E-47F4-8644-3A040F3A9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732032"/>
        <c:axId val="134807552"/>
      </c:lineChart>
      <c:catAx>
        <c:axId val="134732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807552"/>
        <c:crosses val="autoZero"/>
        <c:auto val="1"/>
        <c:lblAlgn val="ctr"/>
        <c:lblOffset val="100"/>
        <c:noMultiLvlLbl val="0"/>
      </c:catAx>
      <c:valAx>
        <c:axId val="134807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73203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Extrapolations!$A$6:$B$6</c:f>
              <c:strCache>
                <c:ptCount val="2"/>
                <c:pt idx="0">
                  <c:v>aircraft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  <c:pt idx="40">
                  <c:v>2023</c:v>
                </c:pt>
                <c:pt idx="41">
                  <c:v>2024</c:v>
                </c:pt>
                <c:pt idx="42">
                  <c:v>2025</c:v>
                </c:pt>
                <c:pt idx="43">
                  <c:v>2026</c:v>
                </c:pt>
                <c:pt idx="44">
                  <c:v>2027</c:v>
                </c:pt>
                <c:pt idx="45">
                  <c:v>2028</c:v>
                </c:pt>
                <c:pt idx="46">
                  <c:v>2029</c:v>
                </c:pt>
                <c:pt idx="47">
                  <c:v>2030</c:v>
                </c:pt>
                <c:pt idx="48">
                  <c:v>2031</c:v>
                </c:pt>
                <c:pt idx="49">
                  <c:v>2032</c:v>
                </c:pt>
                <c:pt idx="50">
                  <c:v>2033</c:v>
                </c:pt>
                <c:pt idx="51">
                  <c:v>2034</c:v>
                </c:pt>
                <c:pt idx="52">
                  <c:v>2035</c:v>
                </c:pt>
                <c:pt idx="53">
                  <c:v>2036</c:v>
                </c:pt>
                <c:pt idx="54">
                  <c:v>2037</c:v>
                </c:pt>
                <c:pt idx="55">
                  <c:v>2038</c:v>
                </c:pt>
                <c:pt idx="56">
                  <c:v>2039</c:v>
                </c:pt>
                <c:pt idx="57">
                  <c:v>2040</c:v>
                </c:pt>
                <c:pt idx="58">
                  <c:v>2041</c:v>
                </c:pt>
                <c:pt idx="59">
                  <c:v>2042</c:v>
                </c:pt>
                <c:pt idx="60">
                  <c:v>2043</c:v>
                </c:pt>
                <c:pt idx="61">
                  <c:v>2044</c:v>
                </c:pt>
                <c:pt idx="62">
                  <c:v>2045</c:v>
                </c:pt>
                <c:pt idx="63">
                  <c:v>2046</c:v>
                </c:pt>
                <c:pt idx="64">
                  <c:v>2047</c:v>
                </c:pt>
                <c:pt idx="65">
                  <c:v>2048</c:v>
                </c:pt>
                <c:pt idx="66">
                  <c:v>2049</c:v>
                </c:pt>
                <c:pt idx="67">
                  <c:v>2050</c:v>
                </c:pt>
              </c:numCache>
            </c:numRef>
          </c:cat>
          <c:val>
            <c:numRef>
              <c:f>Extrapolations!$C$6:$BT$6</c:f>
              <c:numCache>
                <c:formatCode>General</c:formatCode>
                <c:ptCount val="70"/>
                <c:pt idx="12" formatCode="0.00E+00">
                  <c:v>4.114016752900726E-4</c:v>
                </c:pt>
                <c:pt idx="13" formatCode="0.00E+00">
                  <c:v>4.1419715584144288E-4</c:v>
                </c:pt>
                <c:pt idx="14" formatCode="0.00E+00">
                  <c:v>4.1699263639281229E-4</c:v>
                </c:pt>
                <c:pt idx="15" formatCode="0.00E+00">
                  <c:v>4.1978811694418257E-4</c:v>
                </c:pt>
                <c:pt idx="16" formatCode="0.00E+00">
                  <c:v>4.2258359749555285E-4</c:v>
                </c:pt>
                <c:pt idx="17" formatCode="0.00E+00">
                  <c:v>4.2537907804692226E-4</c:v>
                </c:pt>
                <c:pt idx="18" formatCode="0.00E+00">
                  <c:v>4.2817455859829254E-4</c:v>
                </c:pt>
                <c:pt idx="19" formatCode="0.00E+00">
                  <c:v>4.3097003914966282E-4</c:v>
                </c:pt>
                <c:pt idx="20" formatCode="0.00E+00">
                  <c:v>4.3376551970103309E-4</c:v>
                </c:pt>
                <c:pt idx="21" formatCode="0.00E+00">
                  <c:v>4.3656100025240251E-4</c:v>
                </c:pt>
                <c:pt idx="22" formatCode="0.00E+00">
                  <c:v>4.3935648080377279E-4</c:v>
                </c:pt>
                <c:pt idx="23" formatCode="0.00E+00">
                  <c:v>4.4215196135514306E-4</c:v>
                </c:pt>
                <c:pt idx="24" formatCode="0.00E+00">
                  <c:v>4.4494744190651248E-4</c:v>
                </c:pt>
                <c:pt idx="25" formatCode="0.00E+00">
                  <c:v>4.4774292245788275E-4</c:v>
                </c:pt>
                <c:pt idx="26" formatCode="0.00E+00">
                  <c:v>4.5053840300925303E-4</c:v>
                </c:pt>
                <c:pt idx="27" formatCode="0.00E+00">
                  <c:v>4.5333388356062244E-4</c:v>
                </c:pt>
                <c:pt idx="28" formatCode="0.00E+00">
                  <c:v>4.5612936411199272E-4</c:v>
                </c:pt>
                <c:pt idx="29" formatCode="0.00E+00">
                  <c:v>4.58924844663363E-4</c:v>
                </c:pt>
                <c:pt idx="30" formatCode="0.00E+00">
                  <c:v>4.6172032521473328E-4</c:v>
                </c:pt>
                <c:pt idx="31" formatCode="0.00E+00">
                  <c:v>4.6451580576610269E-4</c:v>
                </c:pt>
                <c:pt idx="32" formatCode="0.00E+00">
                  <c:v>4.6731128631747297E-4</c:v>
                </c:pt>
                <c:pt idx="33" formatCode="0.00E+00">
                  <c:v>4.7010676686884325E-4</c:v>
                </c:pt>
                <c:pt idx="34" formatCode="0.00E+00">
                  <c:v>4.7290224742021266E-4</c:v>
                </c:pt>
                <c:pt idx="35" formatCode="0.00E+00">
                  <c:v>4.7569772797158294E-4</c:v>
                </c:pt>
                <c:pt idx="36" formatCode="0.00E+00">
                  <c:v>4.7605911235023142E-4</c:v>
                </c:pt>
                <c:pt idx="37" formatCode="0.00E+00">
                  <c:v>4.748017322226773E-4</c:v>
                </c:pt>
                <c:pt idx="38" formatCode="0.00E+00">
                  <c:v>4.7838832128380474E-4</c:v>
                </c:pt>
                <c:pt idx="39" formatCode="0.00E+00">
                  <c:v>4.8180662793908895E-4</c:v>
                </c:pt>
                <c:pt idx="40" formatCode="0.00E+00">
                  <c:v>4.8535185814507857E-4</c:v>
                </c:pt>
                <c:pt idx="41" formatCode="0.00E+00">
                  <c:v>4.8886787490664684E-4</c:v>
                </c:pt>
                <c:pt idx="42" formatCode="0.00E+00">
                  <c:v>4.8855312085230242E-4</c:v>
                </c:pt>
                <c:pt idx="43" formatCode="0.00E+00">
                  <c:v>4.9500357746553908E-4</c:v>
                </c:pt>
                <c:pt idx="44" formatCode="0.00E+00">
                  <c:v>5.013544722134364E-4</c:v>
                </c:pt>
                <c:pt idx="45" formatCode="0.00E+00">
                  <c:v>5.0747973432321868E-4</c:v>
                </c:pt>
                <c:pt idx="46" formatCode="0.00E+00">
                  <c:v>5.1421021066029246E-4</c:v>
                </c:pt>
                <c:pt idx="47" formatCode="0.00E+00">
                  <c:v>5.143805544370213E-4</c:v>
                </c:pt>
                <c:pt idx="48" formatCode="0.00E+00">
                  <c:v>5.170601049671854E-4</c:v>
                </c:pt>
                <c:pt idx="49" formatCode="0.00E+00">
                  <c:v>5.1984492416655979E-4</c:v>
                </c:pt>
                <c:pt idx="50" formatCode="0.00E+00">
                  <c:v>5.2263735161251032E-4</c:v>
                </c:pt>
                <c:pt idx="51" formatCode="0.00E+00">
                  <c:v>5.2532965911327139E-4</c:v>
                </c:pt>
                <c:pt idx="52" formatCode="0.00E+00">
                  <c:v>5.2580897010948559E-4</c:v>
                </c:pt>
                <c:pt idx="53" formatCode="0.00E+00">
                  <c:v>5.291379133248688E-4</c:v>
                </c:pt>
                <c:pt idx="54" formatCode="0.00E+00">
                  <c:v>5.3249321385737776E-4</c:v>
                </c:pt>
                <c:pt idx="55" formatCode="0.00E+00">
                  <c:v>5.35978957302691E-4</c:v>
                </c:pt>
                <c:pt idx="56" formatCode="0.00E+00">
                  <c:v>5.3969387380009234E-4</c:v>
                </c:pt>
                <c:pt idx="57" formatCode="0.00E+00">
                  <c:v>5.4332897917223335E-4</c:v>
                </c:pt>
                <c:pt idx="58" formatCode="0.00E+00">
                  <c:v>5.4434285606750222E-4</c:v>
                </c:pt>
                <c:pt idx="59" formatCode="0.00E+00">
                  <c:v>5.456086661105717E-4</c:v>
                </c:pt>
                <c:pt idx="60" formatCode="0.00E+00">
                  <c:v>5.4683650780502891E-4</c:v>
                </c:pt>
                <c:pt idx="61" formatCode="0.00E+00">
                  <c:v>5.4816216462333389E-4</c:v>
                </c:pt>
                <c:pt idx="62" formatCode="0.00E+00">
                  <c:v>5.4970297538360223E-4</c:v>
                </c:pt>
                <c:pt idx="63" formatCode="0.00E+00">
                  <c:v>5.5100259006148978E-4</c:v>
                </c:pt>
                <c:pt idx="64" formatCode="0.00E+00">
                  <c:v>5.522772894896935E-4</c:v>
                </c:pt>
                <c:pt idx="65" formatCode="0.00E+00">
                  <c:v>5.5335793374949632E-4</c:v>
                </c:pt>
                <c:pt idx="66" formatCode="0.00E+00">
                  <c:v>5.543085754300261E-4</c:v>
                </c:pt>
                <c:pt idx="67" formatCode="0.00E+00">
                  <c:v>5.5517032326767837E-4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B2-4B86-967E-8CB150C67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829568"/>
        <c:axId val="134831104"/>
      </c:lineChart>
      <c:catAx>
        <c:axId val="134829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831104"/>
        <c:crosses val="autoZero"/>
        <c:auto val="1"/>
        <c:lblAlgn val="ctr"/>
        <c:lblOffset val="100"/>
        <c:noMultiLvlLbl val="0"/>
      </c:catAx>
      <c:valAx>
        <c:axId val="134831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829568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Extrapolations!$A$7:$B$7</c:f>
              <c:strCache>
                <c:ptCount val="2"/>
                <c:pt idx="0">
                  <c:v>aircraft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  <c:pt idx="40">
                  <c:v>2023</c:v>
                </c:pt>
                <c:pt idx="41">
                  <c:v>2024</c:v>
                </c:pt>
                <c:pt idx="42">
                  <c:v>2025</c:v>
                </c:pt>
                <c:pt idx="43">
                  <c:v>2026</c:v>
                </c:pt>
                <c:pt idx="44">
                  <c:v>2027</c:v>
                </c:pt>
                <c:pt idx="45">
                  <c:v>2028</c:v>
                </c:pt>
                <c:pt idx="46">
                  <c:v>2029</c:v>
                </c:pt>
                <c:pt idx="47">
                  <c:v>2030</c:v>
                </c:pt>
                <c:pt idx="48">
                  <c:v>2031</c:v>
                </c:pt>
                <c:pt idx="49">
                  <c:v>2032</c:v>
                </c:pt>
                <c:pt idx="50">
                  <c:v>2033</c:v>
                </c:pt>
                <c:pt idx="51">
                  <c:v>2034</c:v>
                </c:pt>
                <c:pt idx="52">
                  <c:v>2035</c:v>
                </c:pt>
                <c:pt idx="53">
                  <c:v>2036</c:v>
                </c:pt>
                <c:pt idx="54">
                  <c:v>2037</c:v>
                </c:pt>
                <c:pt idx="55">
                  <c:v>2038</c:v>
                </c:pt>
                <c:pt idx="56">
                  <c:v>2039</c:v>
                </c:pt>
                <c:pt idx="57">
                  <c:v>2040</c:v>
                </c:pt>
                <c:pt idx="58">
                  <c:v>2041</c:v>
                </c:pt>
                <c:pt idx="59">
                  <c:v>2042</c:v>
                </c:pt>
                <c:pt idx="60">
                  <c:v>2043</c:v>
                </c:pt>
                <c:pt idx="61">
                  <c:v>2044</c:v>
                </c:pt>
                <c:pt idx="62">
                  <c:v>2045</c:v>
                </c:pt>
                <c:pt idx="63">
                  <c:v>2046</c:v>
                </c:pt>
                <c:pt idx="64">
                  <c:v>2047</c:v>
                </c:pt>
                <c:pt idx="65">
                  <c:v>2048</c:v>
                </c:pt>
                <c:pt idx="66">
                  <c:v>2049</c:v>
                </c:pt>
                <c:pt idx="67">
                  <c:v>2050</c:v>
                </c:pt>
              </c:numCache>
            </c:numRef>
          </c:cat>
          <c:val>
            <c:numRef>
              <c:f>Extrapolations!$C$7:$BT$7</c:f>
              <c:numCache>
                <c:formatCode>General</c:formatCode>
                <c:ptCount val="70"/>
                <c:pt idx="12" formatCode="0.00E+00">
                  <c:v>9.1998069828826189E-5</c:v>
                </c:pt>
                <c:pt idx="13" formatCode="0.00E+00">
                  <c:v>9.3450963362547471E-5</c:v>
                </c:pt>
                <c:pt idx="14" formatCode="0.00E+00">
                  <c:v>9.4903856896269188E-5</c:v>
                </c:pt>
                <c:pt idx="15" formatCode="0.00E+00">
                  <c:v>9.635675042999047E-5</c:v>
                </c:pt>
                <c:pt idx="16" formatCode="0.00E+00">
                  <c:v>9.7809643963712187E-5</c:v>
                </c:pt>
                <c:pt idx="17" formatCode="0.00E+00">
                  <c:v>9.9262537497433469E-5</c:v>
                </c:pt>
                <c:pt idx="18" formatCode="0.00E+00">
                  <c:v>1.0071543103115519E-4</c:v>
                </c:pt>
                <c:pt idx="19" formatCode="0.00E+00">
                  <c:v>1.0216832456487647E-4</c:v>
                </c:pt>
                <c:pt idx="20" formatCode="0.00E+00">
                  <c:v>1.0362121809859818E-4</c:v>
                </c:pt>
                <c:pt idx="21" formatCode="0.00E+00">
                  <c:v>1.050741116323199E-4</c:v>
                </c:pt>
                <c:pt idx="22" formatCode="0.00E+00">
                  <c:v>1.0652700516604118E-4</c:v>
                </c:pt>
                <c:pt idx="23" formatCode="0.00E+00">
                  <c:v>1.079798986997629E-4</c:v>
                </c:pt>
                <c:pt idx="24" formatCode="0.00E+00">
                  <c:v>1.0943279223348418E-4</c:v>
                </c:pt>
                <c:pt idx="25" formatCode="0.00E+00">
                  <c:v>1.108856857672059E-4</c:v>
                </c:pt>
                <c:pt idx="26" formatCode="0.00E+00">
                  <c:v>1.1233857930092718E-4</c:v>
                </c:pt>
                <c:pt idx="27" formatCode="0.00E+00">
                  <c:v>1.137914728346489E-4</c:v>
                </c:pt>
                <c:pt idx="28" formatCode="0.00E+00">
                  <c:v>1.1524436636837018E-4</c:v>
                </c:pt>
                <c:pt idx="29" formatCode="0.00E+00">
                  <c:v>1.166972599020919E-4</c:v>
                </c:pt>
                <c:pt idx="30" formatCode="0.00E+00">
                  <c:v>1.1815015343581361E-4</c:v>
                </c:pt>
                <c:pt idx="31" formatCode="0.00E+00">
                  <c:v>1.196030469695349E-4</c:v>
                </c:pt>
                <c:pt idx="32" formatCode="0.00E+00">
                  <c:v>1.2105594050325661E-4</c:v>
                </c:pt>
                <c:pt idx="33" formatCode="0.00E+00">
                  <c:v>1.225088340369779E-4</c:v>
                </c:pt>
                <c:pt idx="34" formatCode="0.00E+00">
                  <c:v>1.2396172757069961E-4</c:v>
                </c:pt>
                <c:pt idx="35" formatCode="0.00E+00">
                  <c:v>1.2541462110442089E-4</c:v>
                </c:pt>
                <c:pt idx="36" formatCode="0.00E+00">
                  <c:v>1.2257144149931026E-4</c:v>
                </c:pt>
                <c:pt idx="37" formatCode="0.00E+00">
                  <c:v>1.2663281023475467E-4</c:v>
                </c:pt>
                <c:pt idx="38" formatCode="0.00E+00">
                  <c:v>1.2871992194427135E-4</c:v>
                </c:pt>
                <c:pt idx="39" formatCode="0.00E+00">
                  <c:v>1.3285960551590091E-4</c:v>
                </c:pt>
                <c:pt idx="40" formatCode="0.00E+00">
                  <c:v>1.373545929635025E-4</c:v>
                </c:pt>
                <c:pt idx="41" formatCode="0.00E+00">
                  <c:v>1.4254241610254199E-4</c:v>
                </c:pt>
                <c:pt idx="42" formatCode="0.00E+00">
                  <c:v>1.4568211620324704E-4</c:v>
                </c:pt>
                <c:pt idx="43" formatCode="0.00E+00">
                  <c:v>1.5193113003660822E-4</c:v>
                </c:pt>
                <c:pt idx="44" formatCode="0.00E+00">
                  <c:v>1.5835499753901472E-4</c:v>
                </c:pt>
                <c:pt idx="45" formatCode="0.00E+00">
                  <c:v>1.6557689558864975E-4</c:v>
                </c:pt>
                <c:pt idx="46" formatCode="0.00E+00">
                  <c:v>1.7076405111502807E-4</c:v>
                </c:pt>
                <c:pt idx="47" formatCode="0.00E+00">
                  <c:v>1.7223278666341505E-4</c:v>
                </c:pt>
                <c:pt idx="48" formatCode="0.00E+00">
                  <c:v>1.735936326659252E-4</c:v>
                </c:pt>
                <c:pt idx="49" formatCode="0.00E+00">
                  <c:v>1.7453574590327813E-4</c:v>
                </c:pt>
                <c:pt idx="50" formatCode="0.00E+00">
                  <c:v>1.7495967142472444E-4</c:v>
                </c:pt>
                <c:pt idx="51" formatCode="0.00E+00">
                  <c:v>1.7622551781899581E-4</c:v>
                </c:pt>
                <c:pt idx="52" formatCode="0.00E+00">
                  <c:v>1.7633164158190818E-4</c:v>
                </c:pt>
                <c:pt idx="53" formatCode="0.00E+00">
                  <c:v>1.7662828407274427E-4</c:v>
                </c:pt>
                <c:pt idx="54" formatCode="0.00E+00">
                  <c:v>1.773254040140698E-4</c:v>
                </c:pt>
                <c:pt idx="55" formatCode="0.00E+00">
                  <c:v>1.7724751592148059E-4</c:v>
                </c:pt>
                <c:pt idx="56" formatCode="0.00E+00">
                  <c:v>1.7710583182300449E-4</c:v>
                </c:pt>
                <c:pt idx="57" formatCode="0.00E+00">
                  <c:v>1.7723451078857297E-4</c:v>
                </c:pt>
                <c:pt idx="58" formatCode="0.00E+00">
                  <c:v>1.7699567989485328E-4</c:v>
                </c:pt>
                <c:pt idx="59" formatCode="0.00E+00">
                  <c:v>1.7632102090058111E-4</c:v>
                </c:pt>
                <c:pt idx="60" formatCode="0.00E+00">
                  <c:v>1.7598980879046875E-4</c:v>
                </c:pt>
                <c:pt idx="61" formatCode="0.00E+00">
                  <c:v>1.7557417709061329E-4</c:v>
                </c:pt>
                <c:pt idx="62" formatCode="0.00E+00">
                  <c:v>1.7496974060331609E-4</c:v>
                </c:pt>
                <c:pt idx="63" formatCode="0.00E+00">
                  <c:v>1.7321454013694115E-4</c:v>
                </c:pt>
                <c:pt idx="64" formatCode="0.00E+00">
                  <c:v>1.7284652881456524E-4</c:v>
                </c:pt>
                <c:pt idx="65" formatCode="0.00E+00">
                  <c:v>1.7219258230946553E-4</c:v>
                </c:pt>
                <c:pt idx="66" formatCode="0.00E+00">
                  <c:v>1.7094224886990783E-4</c:v>
                </c:pt>
                <c:pt idx="67" formatCode="0.00E+00">
                  <c:v>1.6799965916892799E-4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C6-4868-B118-F1A6BB173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839680"/>
        <c:axId val="134845568"/>
      </c:lineChart>
      <c:catAx>
        <c:axId val="134839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845568"/>
        <c:crosses val="autoZero"/>
        <c:auto val="1"/>
        <c:lblAlgn val="ctr"/>
        <c:lblOffset val="100"/>
        <c:noMultiLvlLbl val="0"/>
      </c:catAx>
      <c:valAx>
        <c:axId val="13484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839680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Extrapolations!$A$8:$B$8</c:f>
              <c:strCache>
                <c:ptCount val="2"/>
                <c:pt idx="0">
                  <c:v>rail</c:v>
                </c:pt>
                <c:pt idx="1">
                  <c:v>psgr - diesel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  <c:pt idx="40">
                  <c:v>2023</c:v>
                </c:pt>
                <c:pt idx="41">
                  <c:v>2024</c:v>
                </c:pt>
                <c:pt idx="42">
                  <c:v>2025</c:v>
                </c:pt>
                <c:pt idx="43">
                  <c:v>2026</c:v>
                </c:pt>
                <c:pt idx="44">
                  <c:v>2027</c:v>
                </c:pt>
                <c:pt idx="45">
                  <c:v>2028</c:v>
                </c:pt>
                <c:pt idx="46">
                  <c:v>2029</c:v>
                </c:pt>
                <c:pt idx="47">
                  <c:v>2030</c:v>
                </c:pt>
                <c:pt idx="48">
                  <c:v>2031</c:v>
                </c:pt>
                <c:pt idx="49">
                  <c:v>2032</c:v>
                </c:pt>
                <c:pt idx="50">
                  <c:v>2033</c:v>
                </c:pt>
                <c:pt idx="51">
                  <c:v>2034</c:v>
                </c:pt>
                <c:pt idx="52">
                  <c:v>2035</c:v>
                </c:pt>
                <c:pt idx="53">
                  <c:v>2036</c:v>
                </c:pt>
                <c:pt idx="54">
                  <c:v>2037</c:v>
                </c:pt>
                <c:pt idx="55">
                  <c:v>2038</c:v>
                </c:pt>
                <c:pt idx="56">
                  <c:v>2039</c:v>
                </c:pt>
                <c:pt idx="57">
                  <c:v>2040</c:v>
                </c:pt>
                <c:pt idx="58">
                  <c:v>2041</c:v>
                </c:pt>
                <c:pt idx="59">
                  <c:v>2042</c:v>
                </c:pt>
                <c:pt idx="60">
                  <c:v>2043</c:v>
                </c:pt>
                <c:pt idx="61">
                  <c:v>2044</c:v>
                </c:pt>
                <c:pt idx="62">
                  <c:v>2045</c:v>
                </c:pt>
                <c:pt idx="63">
                  <c:v>2046</c:v>
                </c:pt>
                <c:pt idx="64">
                  <c:v>2047</c:v>
                </c:pt>
                <c:pt idx="65">
                  <c:v>2048</c:v>
                </c:pt>
                <c:pt idx="66">
                  <c:v>2049</c:v>
                </c:pt>
                <c:pt idx="67">
                  <c:v>2050</c:v>
                </c:pt>
              </c:numCache>
            </c:numRef>
          </c:cat>
          <c:val>
            <c:numRef>
              <c:f>Extrapolations!$C$8:$BT$8</c:f>
              <c:numCache>
                <c:formatCode>General</c:formatCode>
                <c:ptCount val="70"/>
                <c:pt idx="2" formatCode="0.00E+00">
                  <c:v>4.3361474640581782E-4</c:v>
                </c:pt>
                <c:pt idx="3" formatCode="0.00E+00">
                  <c:v>4.3334240816960822E-4</c:v>
                </c:pt>
                <c:pt idx="4" formatCode="0.00E+00">
                  <c:v>4.3307006993339862E-4</c:v>
                </c:pt>
                <c:pt idx="5" formatCode="0.00E+00">
                  <c:v>4.3279773169718891E-4</c:v>
                </c:pt>
                <c:pt idx="6" formatCode="0.00E+00">
                  <c:v>4.325253934609793E-4</c:v>
                </c:pt>
                <c:pt idx="7" formatCode="0.00E+00">
                  <c:v>4.322530552247697E-4</c:v>
                </c:pt>
                <c:pt idx="8" formatCode="0.00E+00">
                  <c:v>4.3198071698855999E-4</c:v>
                </c:pt>
                <c:pt idx="9" formatCode="0.00E+00">
                  <c:v>4.3170837875235039E-4</c:v>
                </c:pt>
                <c:pt idx="10" formatCode="0.00E+00">
                  <c:v>4.3143604051614068E-4</c:v>
                </c:pt>
                <c:pt idx="11" formatCode="0.00E+00">
                  <c:v>4.3116370227993107E-4</c:v>
                </c:pt>
                <c:pt idx="12" formatCode="0.00E+00">
                  <c:v>4.3089136404372147E-4</c:v>
                </c:pt>
                <c:pt idx="13" formatCode="0.00E+00">
                  <c:v>4.3061902580751176E-4</c:v>
                </c:pt>
                <c:pt idx="14" formatCode="0.00E+00">
                  <c:v>4.3034668757130216E-4</c:v>
                </c:pt>
                <c:pt idx="15" formatCode="0.00E+00">
                  <c:v>4.3007434933509255E-4</c:v>
                </c:pt>
                <c:pt idx="16" formatCode="0.00E+00">
                  <c:v>4.2980201109888284E-4</c:v>
                </c:pt>
                <c:pt idx="17" formatCode="0.00E+00">
                  <c:v>4.2952967286267324E-4</c:v>
                </c:pt>
                <c:pt idx="18" formatCode="0.00E+00">
                  <c:v>4.2925733462646353E-4</c:v>
                </c:pt>
                <c:pt idx="19" formatCode="0.00E+00">
                  <c:v>4.2898499639025393E-4</c:v>
                </c:pt>
                <c:pt idx="20" formatCode="0.00E+00">
                  <c:v>4.2871265815404432E-4</c:v>
                </c:pt>
                <c:pt idx="21" formatCode="0.00E+00">
                  <c:v>4.2844031991783461E-4</c:v>
                </c:pt>
                <c:pt idx="22" formatCode="0.00E+00">
                  <c:v>4.2816798168162501E-4</c:v>
                </c:pt>
                <c:pt idx="23" formatCode="0.00E+00">
                  <c:v>4.2789564344541541E-4</c:v>
                </c:pt>
                <c:pt idx="24" formatCode="0.00E+00">
                  <c:v>4.276233052092057E-4</c:v>
                </c:pt>
                <c:pt idx="25" formatCode="0.00E+00">
                  <c:v>4.2735096697299609E-4</c:v>
                </c:pt>
                <c:pt idx="26" formatCode="0.00E+00">
                  <c:v>4.2707862873678649E-4</c:v>
                </c:pt>
                <c:pt idx="27" formatCode="0.00E+00">
                  <c:v>4.2680629050057678E-4</c:v>
                </c:pt>
                <c:pt idx="28" formatCode="0.00E+00">
                  <c:v>4.2653395226436718E-4</c:v>
                </c:pt>
                <c:pt idx="29" formatCode="0.00E+00">
                  <c:v>4.2626161402815747E-4</c:v>
                </c:pt>
                <c:pt idx="30" formatCode="0.00E+00">
                  <c:v>4.2598927579194786E-4</c:v>
                </c:pt>
                <c:pt idx="31" formatCode="0.00E+00">
                  <c:v>4.2571693755573826E-4</c:v>
                </c:pt>
                <c:pt idx="32" formatCode="0.00E+00">
                  <c:v>4.2544459931952855E-4</c:v>
                </c:pt>
                <c:pt idx="33" formatCode="0.00E+00">
                  <c:v>4.2517226108331895E-4</c:v>
                </c:pt>
                <c:pt idx="34" formatCode="0.00E+00">
                  <c:v>4.2489992284710934E-4</c:v>
                </c:pt>
                <c:pt idx="35" formatCode="0.00E+00">
                  <c:v>4.2462758461089963E-4</c:v>
                </c:pt>
                <c:pt idx="36" formatCode="0.00E+00">
                  <c:v>4.2438873824440174E-4</c:v>
                </c:pt>
                <c:pt idx="37" formatCode="0.00E+00">
                  <c:v>4.2407534343689057E-4</c:v>
                </c:pt>
                <c:pt idx="38" formatCode="0.00E+00">
                  <c:v>4.2377617243649813E-4</c:v>
                </c:pt>
                <c:pt idx="39" formatCode="0.00E+00">
                  <c:v>4.2351715209070021E-4</c:v>
                </c:pt>
                <c:pt idx="40" formatCode="0.00E+00">
                  <c:v>4.2327404443569244E-4</c:v>
                </c:pt>
                <c:pt idx="41" formatCode="0.00E+00">
                  <c:v>4.2301495406081271E-4</c:v>
                </c:pt>
                <c:pt idx="42" formatCode="0.00E+00">
                  <c:v>4.2275716154106769E-4</c:v>
                </c:pt>
                <c:pt idx="43" formatCode="0.00E+00">
                  <c:v>4.2251914989960499E-4</c:v>
                </c:pt>
                <c:pt idx="44" formatCode="0.00E+00">
                  <c:v>4.2229566522625E-4</c:v>
                </c:pt>
                <c:pt idx="45" formatCode="0.00E+00">
                  <c:v>4.2205898877561721E-4</c:v>
                </c:pt>
                <c:pt idx="46" formatCode="0.00E+00">
                  <c:v>4.2182838954153777E-4</c:v>
                </c:pt>
                <c:pt idx="47" formatCode="0.00E+00">
                  <c:v>4.2153059460992091E-4</c:v>
                </c:pt>
                <c:pt idx="48" formatCode="0.00E+00">
                  <c:v>4.2129223074147164E-4</c:v>
                </c:pt>
                <c:pt idx="49" formatCode="0.00E+00">
                  <c:v>4.2105560257077186E-4</c:v>
                </c:pt>
                <c:pt idx="50" formatCode="0.00E+00">
                  <c:v>4.2081164881148673E-4</c:v>
                </c:pt>
                <c:pt idx="51" formatCode="0.00E+00">
                  <c:v>4.2057823342092095E-4</c:v>
                </c:pt>
                <c:pt idx="52" formatCode="0.00E+00">
                  <c:v>4.2033930124744408E-4</c:v>
                </c:pt>
                <c:pt idx="53" formatCode="0.00E+00">
                  <c:v>4.2010228685491487E-4</c:v>
                </c:pt>
                <c:pt idx="54" formatCode="0.00E+00">
                  <c:v>4.1986080485501004E-4</c:v>
                </c:pt>
                <c:pt idx="55" formatCode="0.00E+00">
                  <c:v>4.1962159755793251E-4</c:v>
                </c:pt>
                <c:pt idx="56" formatCode="0.00E+00">
                  <c:v>4.1937903953957962E-4</c:v>
                </c:pt>
                <c:pt idx="57" formatCode="0.00E+00">
                  <c:v>4.1912818181354919E-4</c:v>
                </c:pt>
                <c:pt idx="58" formatCode="0.00E+00">
                  <c:v>4.1887738528668283E-4</c:v>
                </c:pt>
                <c:pt idx="59" formatCode="0.00E+00">
                  <c:v>4.1862257509903752E-4</c:v>
                </c:pt>
                <c:pt idx="60" formatCode="0.00E+00">
                  <c:v>4.1836307827809949E-4</c:v>
                </c:pt>
                <c:pt idx="61" formatCode="0.00E+00">
                  <c:v>4.1810865139024295E-4</c:v>
                </c:pt>
                <c:pt idx="62" formatCode="0.00E+00">
                  <c:v>4.1785935145683339E-4</c:v>
                </c:pt>
                <c:pt idx="63" formatCode="0.00E+00">
                  <c:v>4.1760862761356765E-4</c:v>
                </c:pt>
                <c:pt idx="64" formatCode="0.00E+00">
                  <c:v>4.1738167147641427E-4</c:v>
                </c:pt>
                <c:pt idx="65" formatCode="0.00E+00">
                  <c:v>4.1718127751170494E-4</c:v>
                </c:pt>
                <c:pt idx="66" formatCode="0.00E+00">
                  <c:v>4.1700218899655661E-4</c:v>
                </c:pt>
                <c:pt idx="67" formatCode="0.00E+00">
                  <c:v>4.1684734577877668E-4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1B-46D7-9971-4B60B612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070848"/>
        <c:axId val="135072384"/>
      </c:lineChart>
      <c:catAx>
        <c:axId val="135070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072384"/>
        <c:crosses val="autoZero"/>
        <c:auto val="1"/>
        <c:lblAlgn val="ctr"/>
        <c:lblOffset val="100"/>
        <c:noMultiLvlLbl val="0"/>
      </c:catAx>
      <c:valAx>
        <c:axId val="135072384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070848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Extrapolations!$A$10:$B$10</c:f>
              <c:strCache>
                <c:ptCount val="2"/>
                <c:pt idx="0">
                  <c:v>rail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  <c:pt idx="40">
                  <c:v>2023</c:v>
                </c:pt>
                <c:pt idx="41">
                  <c:v>2024</c:v>
                </c:pt>
                <c:pt idx="42">
                  <c:v>2025</c:v>
                </c:pt>
                <c:pt idx="43">
                  <c:v>2026</c:v>
                </c:pt>
                <c:pt idx="44">
                  <c:v>2027</c:v>
                </c:pt>
                <c:pt idx="45">
                  <c:v>2028</c:v>
                </c:pt>
                <c:pt idx="46">
                  <c:v>2029</c:v>
                </c:pt>
                <c:pt idx="47">
                  <c:v>2030</c:v>
                </c:pt>
                <c:pt idx="48">
                  <c:v>2031</c:v>
                </c:pt>
                <c:pt idx="49">
                  <c:v>2032</c:v>
                </c:pt>
                <c:pt idx="50">
                  <c:v>2033</c:v>
                </c:pt>
                <c:pt idx="51">
                  <c:v>2034</c:v>
                </c:pt>
                <c:pt idx="52">
                  <c:v>2035</c:v>
                </c:pt>
                <c:pt idx="53">
                  <c:v>2036</c:v>
                </c:pt>
                <c:pt idx="54">
                  <c:v>2037</c:v>
                </c:pt>
                <c:pt idx="55">
                  <c:v>2038</c:v>
                </c:pt>
                <c:pt idx="56">
                  <c:v>2039</c:v>
                </c:pt>
                <c:pt idx="57">
                  <c:v>2040</c:v>
                </c:pt>
                <c:pt idx="58">
                  <c:v>2041</c:v>
                </c:pt>
                <c:pt idx="59">
                  <c:v>2042</c:v>
                </c:pt>
                <c:pt idx="60">
                  <c:v>2043</c:v>
                </c:pt>
                <c:pt idx="61">
                  <c:v>2044</c:v>
                </c:pt>
                <c:pt idx="62">
                  <c:v>2045</c:v>
                </c:pt>
                <c:pt idx="63">
                  <c:v>2046</c:v>
                </c:pt>
                <c:pt idx="64">
                  <c:v>2047</c:v>
                </c:pt>
                <c:pt idx="65">
                  <c:v>2048</c:v>
                </c:pt>
                <c:pt idx="66">
                  <c:v>2049</c:v>
                </c:pt>
                <c:pt idx="67">
                  <c:v>2050</c:v>
                </c:pt>
              </c:numCache>
            </c:numRef>
          </c:cat>
          <c:val>
            <c:numRef>
              <c:f>Extrapolations!$C$10:$BT$10</c:f>
              <c:numCache>
                <c:formatCode>General</c:formatCode>
                <c:ptCount val="70"/>
                <c:pt idx="2" formatCode="0.00E+00">
                  <c:v>2.6113940423387119E-3</c:v>
                </c:pt>
                <c:pt idx="3" formatCode="0.00E+00">
                  <c:v>2.6361968861803517E-3</c:v>
                </c:pt>
                <c:pt idx="4" formatCode="0.00E+00">
                  <c:v>2.6609997300219915E-3</c:v>
                </c:pt>
                <c:pt idx="5" formatCode="0.00E+00">
                  <c:v>2.6858025738636382E-3</c:v>
                </c:pt>
                <c:pt idx="6" formatCode="0.00E+00">
                  <c:v>2.710605417705278E-3</c:v>
                </c:pt>
                <c:pt idx="7" formatCode="0.00E+00">
                  <c:v>2.7354082615469247E-3</c:v>
                </c:pt>
                <c:pt idx="8" formatCode="0.00E+00">
                  <c:v>2.7602111053885645E-3</c:v>
                </c:pt>
                <c:pt idx="9" formatCode="0.00E+00">
                  <c:v>2.7850139492302042E-3</c:v>
                </c:pt>
                <c:pt idx="10" formatCode="0.00E+00">
                  <c:v>2.8098167930718509E-3</c:v>
                </c:pt>
                <c:pt idx="11" formatCode="0.00E+00">
                  <c:v>2.8346196369134907E-3</c:v>
                </c:pt>
                <c:pt idx="12" formatCode="0.00E+00">
                  <c:v>2.8594224807551305E-3</c:v>
                </c:pt>
                <c:pt idx="13" formatCode="0.00E+00">
                  <c:v>2.8842253245967772E-3</c:v>
                </c:pt>
                <c:pt idx="14" formatCode="0.00E+00">
                  <c:v>2.909028168438417E-3</c:v>
                </c:pt>
                <c:pt idx="15" formatCode="0.00E+00">
                  <c:v>2.9338310122800568E-3</c:v>
                </c:pt>
                <c:pt idx="16" formatCode="0.00E+00">
                  <c:v>2.9586338561217035E-3</c:v>
                </c:pt>
                <c:pt idx="17" formatCode="0.00E+00">
                  <c:v>2.9834366999633433E-3</c:v>
                </c:pt>
                <c:pt idx="18" formatCode="0.00E+00">
                  <c:v>3.008239543804983E-3</c:v>
                </c:pt>
                <c:pt idx="19" formatCode="0.00E+00">
                  <c:v>3.0330423876466298E-3</c:v>
                </c:pt>
                <c:pt idx="20" formatCode="0.00E+00">
                  <c:v>3.0578452314882695E-3</c:v>
                </c:pt>
                <c:pt idx="21" formatCode="0.00E+00">
                  <c:v>3.0826480753299093E-3</c:v>
                </c:pt>
                <c:pt idx="22" formatCode="0.00E+00">
                  <c:v>3.107450919171556E-3</c:v>
                </c:pt>
                <c:pt idx="23" formatCode="0.00E+00">
                  <c:v>3.1322537630131958E-3</c:v>
                </c:pt>
                <c:pt idx="24" formatCode="0.00E+00">
                  <c:v>3.1570566068548425E-3</c:v>
                </c:pt>
                <c:pt idx="25" formatCode="0.00E+00">
                  <c:v>3.1818594506964823E-3</c:v>
                </c:pt>
                <c:pt idx="26" formatCode="0.00E+00">
                  <c:v>3.2066622945381221E-3</c:v>
                </c:pt>
                <c:pt idx="27" formatCode="0.00E+00">
                  <c:v>3.2314651383797688E-3</c:v>
                </c:pt>
                <c:pt idx="28" formatCode="0.00E+00">
                  <c:v>3.2562679822214086E-3</c:v>
                </c:pt>
                <c:pt idx="29" formatCode="0.00E+00">
                  <c:v>3.2810708260630483E-3</c:v>
                </c:pt>
                <c:pt idx="30" formatCode="0.00E+00">
                  <c:v>3.3058736699046951E-3</c:v>
                </c:pt>
                <c:pt idx="31" formatCode="0.00E+00">
                  <c:v>3.3306765137463348E-3</c:v>
                </c:pt>
                <c:pt idx="32" formatCode="0.00E+00">
                  <c:v>3.3554793575879746E-3</c:v>
                </c:pt>
                <c:pt idx="33" formatCode="0.00E+00">
                  <c:v>3.3802822014296213E-3</c:v>
                </c:pt>
                <c:pt idx="34" formatCode="0.00E+00">
                  <c:v>3.4050850452712611E-3</c:v>
                </c:pt>
                <c:pt idx="35" formatCode="0.00E+00">
                  <c:v>3.4298878891129009E-3</c:v>
                </c:pt>
                <c:pt idx="36" formatCode="0.00E+00">
                  <c:v>3.4668839999999999E-3</c:v>
                </c:pt>
                <c:pt idx="37" formatCode="0.00E+00">
                  <c:v>3.4893709999999998E-3</c:v>
                </c:pt>
                <c:pt idx="38" formatCode="0.00E+00">
                  <c:v>3.5120030000000001E-3</c:v>
                </c:pt>
                <c:pt idx="39" formatCode="0.00E+00">
                  <c:v>3.5347819999999998E-3</c:v>
                </c:pt>
                <c:pt idx="40" formatCode="0.00E+00">
                  <c:v>3.55771E-3</c:v>
                </c:pt>
                <c:pt idx="41" formatCode="0.00E+00">
                  <c:v>3.580785E-3</c:v>
                </c:pt>
                <c:pt idx="42" formatCode="0.00E+00">
                  <c:v>3.6040100000000004E-3</c:v>
                </c:pt>
                <c:pt idx="43" formatCode="0.00E+00">
                  <c:v>3.6273859999999998E-3</c:v>
                </c:pt>
                <c:pt idx="44" formatCode="0.00E+00">
                  <c:v>3.6509140000000003E-3</c:v>
                </c:pt>
                <c:pt idx="45" formatCode="0.00E+00">
                  <c:v>3.6745939999999998E-3</c:v>
                </c:pt>
                <c:pt idx="46" formatCode="0.00E+00">
                  <c:v>3.6984279999999997E-3</c:v>
                </c:pt>
                <c:pt idx="47" formatCode="0.00E+00">
                  <c:v>3.7224160000000001E-3</c:v>
                </c:pt>
                <c:pt idx="48" formatCode="0.00E+00">
                  <c:v>3.7465599999999999E-3</c:v>
                </c:pt>
                <c:pt idx="49" formatCode="0.00E+00">
                  <c:v>3.77086E-3</c:v>
                </c:pt>
                <c:pt idx="50" formatCode="0.00E+00">
                  <c:v>3.7953179999999998E-3</c:v>
                </c:pt>
                <c:pt idx="51" formatCode="0.00E+00">
                  <c:v>3.819935E-3</c:v>
                </c:pt>
                <c:pt idx="52" formatCode="0.00E+00">
                  <c:v>3.8447119999999997E-3</c:v>
                </c:pt>
                <c:pt idx="53" formatCode="0.00E+00">
                  <c:v>3.8696489999999997E-3</c:v>
                </c:pt>
                <c:pt idx="54" formatCode="0.00E+00">
                  <c:v>3.894748E-3</c:v>
                </c:pt>
                <c:pt idx="55" formatCode="0.00E+00">
                  <c:v>3.9200089999999995E-3</c:v>
                </c:pt>
                <c:pt idx="56" formatCode="0.00E+00">
                  <c:v>3.9454349999999997E-3</c:v>
                </c:pt>
                <c:pt idx="57" formatCode="0.00E+00">
                  <c:v>3.9710250000000004E-3</c:v>
                </c:pt>
                <c:pt idx="58" formatCode="0.00E+00">
                  <c:v>3.9967819999999999E-3</c:v>
                </c:pt>
                <c:pt idx="59" formatCode="0.00E+00">
                  <c:v>4.0227050000000006E-3</c:v>
                </c:pt>
                <c:pt idx="60" formatCode="0.00E+00">
                  <c:v>4.0487970000000007E-3</c:v>
                </c:pt>
                <c:pt idx="61" formatCode="0.00E+00">
                  <c:v>4.0750580000000003E-3</c:v>
                </c:pt>
                <c:pt idx="62" formatCode="0.00E+00">
                  <c:v>4.1014889999999998E-3</c:v>
                </c:pt>
                <c:pt idx="63" formatCode="0.00E+00">
                  <c:v>4.1280910000000004E-3</c:v>
                </c:pt>
                <c:pt idx="64" formatCode="0.00E+00">
                  <c:v>4.1548660000000001E-3</c:v>
                </c:pt>
                <c:pt idx="65" formatCode="0.00E+00">
                  <c:v>4.1818150000000002E-3</c:v>
                </c:pt>
                <c:pt idx="66" formatCode="0.00E+00">
                  <c:v>4.2089390000000001E-3</c:v>
                </c:pt>
                <c:pt idx="67" formatCode="0.00E+00">
                  <c:v>4.2362379999999998E-3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55-451A-B673-5FFCCFCC4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096960"/>
        <c:axId val="135098752"/>
      </c:lineChart>
      <c:catAx>
        <c:axId val="13509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098752"/>
        <c:crosses val="autoZero"/>
        <c:auto val="1"/>
        <c:lblAlgn val="ctr"/>
        <c:lblOffset val="100"/>
        <c:noMultiLvlLbl val="0"/>
      </c:catAx>
      <c:valAx>
        <c:axId val="13509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096960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Extrapolations!$A$11:$B$11</c:f>
              <c:strCache>
                <c:ptCount val="2"/>
                <c:pt idx="0">
                  <c:v>ships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  <c:pt idx="40">
                  <c:v>2023</c:v>
                </c:pt>
                <c:pt idx="41">
                  <c:v>2024</c:v>
                </c:pt>
                <c:pt idx="42">
                  <c:v>2025</c:v>
                </c:pt>
                <c:pt idx="43">
                  <c:v>2026</c:v>
                </c:pt>
                <c:pt idx="44">
                  <c:v>2027</c:v>
                </c:pt>
                <c:pt idx="45">
                  <c:v>2028</c:v>
                </c:pt>
                <c:pt idx="46">
                  <c:v>2029</c:v>
                </c:pt>
                <c:pt idx="47">
                  <c:v>2030</c:v>
                </c:pt>
                <c:pt idx="48">
                  <c:v>2031</c:v>
                </c:pt>
                <c:pt idx="49">
                  <c:v>2032</c:v>
                </c:pt>
                <c:pt idx="50">
                  <c:v>2033</c:v>
                </c:pt>
                <c:pt idx="51">
                  <c:v>2034</c:v>
                </c:pt>
                <c:pt idx="52">
                  <c:v>2035</c:v>
                </c:pt>
                <c:pt idx="53">
                  <c:v>2036</c:v>
                </c:pt>
                <c:pt idx="54">
                  <c:v>2037</c:v>
                </c:pt>
                <c:pt idx="55">
                  <c:v>2038</c:v>
                </c:pt>
                <c:pt idx="56">
                  <c:v>2039</c:v>
                </c:pt>
                <c:pt idx="57">
                  <c:v>2040</c:v>
                </c:pt>
                <c:pt idx="58">
                  <c:v>2041</c:v>
                </c:pt>
                <c:pt idx="59">
                  <c:v>2042</c:v>
                </c:pt>
                <c:pt idx="60">
                  <c:v>2043</c:v>
                </c:pt>
                <c:pt idx="61">
                  <c:v>2044</c:v>
                </c:pt>
                <c:pt idx="62">
                  <c:v>2045</c:v>
                </c:pt>
                <c:pt idx="63">
                  <c:v>2046</c:v>
                </c:pt>
                <c:pt idx="64">
                  <c:v>2047</c:v>
                </c:pt>
                <c:pt idx="65">
                  <c:v>2048</c:v>
                </c:pt>
                <c:pt idx="66">
                  <c:v>2049</c:v>
                </c:pt>
                <c:pt idx="67">
                  <c:v>2050</c:v>
                </c:pt>
              </c:numCache>
            </c:numRef>
          </c:cat>
          <c:val>
            <c:numRef>
              <c:f>Extrapolations!$C$11:$BT$11</c:f>
              <c:numCache>
                <c:formatCode>General</c:formatCode>
                <c:ptCount val="70"/>
                <c:pt idx="3" formatCode="0.00E+00">
                  <c:v>1.0049411985156043E-5</c:v>
                </c:pt>
                <c:pt idx="4" formatCode="0.00E+00">
                  <c:v>1.0049411985156043E-5</c:v>
                </c:pt>
                <c:pt idx="5" formatCode="0.00E+00">
                  <c:v>1.0049411985156043E-5</c:v>
                </c:pt>
                <c:pt idx="6" formatCode="0.00E+00">
                  <c:v>1.0049411985156043E-5</c:v>
                </c:pt>
                <c:pt idx="7" formatCode="0.00E+00">
                  <c:v>1.0049411985156043E-5</c:v>
                </c:pt>
                <c:pt idx="8" formatCode="0.00E+00">
                  <c:v>1.0049411985156043E-5</c:v>
                </c:pt>
                <c:pt idx="9" formatCode="0.00E+00">
                  <c:v>1.0049411985156043E-5</c:v>
                </c:pt>
                <c:pt idx="10" formatCode="0.00E+00">
                  <c:v>1.0049411985156043E-5</c:v>
                </c:pt>
                <c:pt idx="11" formatCode="0.00E+00">
                  <c:v>1.0049411985156043E-5</c:v>
                </c:pt>
                <c:pt idx="12" formatCode="0.00E+00">
                  <c:v>1.0049411985156043E-5</c:v>
                </c:pt>
                <c:pt idx="13" formatCode="0.00E+00">
                  <c:v>1.0049411985156043E-5</c:v>
                </c:pt>
                <c:pt idx="14" formatCode="0.00E+00">
                  <c:v>1.0049411985156043E-5</c:v>
                </c:pt>
                <c:pt idx="15" formatCode="0.00E+00">
                  <c:v>1.0049411985156043E-5</c:v>
                </c:pt>
                <c:pt idx="16" formatCode="0.00E+00">
                  <c:v>1.0049411985156043E-5</c:v>
                </c:pt>
                <c:pt idx="17" formatCode="0.00E+00">
                  <c:v>1.0049411985156043E-5</c:v>
                </c:pt>
                <c:pt idx="18" formatCode="0.00E+00">
                  <c:v>1.0049411985156043E-5</c:v>
                </c:pt>
                <c:pt idx="19" formatCode="0.00E+00">
                  <c:v>1.0049411985156043E-5</c:v>
                </c:pt>
                <c:pt idx="20" formatCode="0.00E+00">
                  <c:v>1.0049411985156043E-5</c:v>
                </c:pt>
                <c:pt idx="21" formatCode="0.00E+00">
                  <c:v>1.0049411985156043E-5</c:v>
                </c:pt>
                <c:pt idx="22" formatCode="0.00E+00">
                  <c:v>1.0049411985156043E-5</c:v>
                </c:pt>
                <c:pt idx="23" formatCode="0.00E+00">
                  <c:v>1.0049411985156043E-5</c:v>
                </c:pt>
                <c:pt idx="24" formatCode="0.00E+00">
                  <c:v>1.0049411985156043E-5</c:v>
                </c:pt>
                <c:pt idx="25" formatCode="0.00E+00">
                  <c:v>1.0049411985156043E-5</c:v>
                </c:pt>
                <c:pt idx="26" formatCode="0.00E+00">
                  <c:v>1.0049411985156043E-5</c:v>
                </c:pt>
                <c:pt idx="27" formatCode="0.00E+00">
                  <c:v>1.0049411985156043E-5</c:v>
                </c:pt>
                <c:pt idx="28" formatCode="0.00E+00">
                  <c:v>1.0049411985156043E-5</c:v>
                </c:pt>
                <c:pt idx="29" formatCode="0.00E+00">
                  <c:v>1.0049411985156043E-5</c:v>
                </c:pt>
                <c:pt idx="30" formatCode="0.00E+00">
                  <c:v>1.0049411985156043E-5</c:v>
                </c:pt>
                <c:pt idx="31" formatCode="0.00E+00">
                  <c:v>1.0049411985156043E-5</c:v>
                </c:pt>
                <c:pt idx="32" formatCode="0.00E+00">
                  <c:v>1.0049411985156043E-5</c:v>
                </c:pt>
                <c:pt idx="33" formatCode="0.00E+00">
                  <c:v>1.0049411985156043E-5</c:v>
                </c:pt>
                <c:pt idx="34" formatCode="0.00E+00">
                  <c:v>1.0049411985156043E-5</c:v>
                </c:pt>
                <c:pt idx="35" formatCode="0.00E+00">
                  <c:v>1.0049411985156043E-5</c:v>
                </c:pt>
                <c:pt idx="36" formatCode="0.00E+00">
                  <c:v>1.0049411985156037E-5</c:v>
                </c:pt>
                <c:pt idx="37" formatCode="0.00E+00">
                  <c:v>1.0049411985156037E-5</c:v>
                </c:pt>
                <c:pt idx="38" formatCode="0.00E+00">
                  <c:v>1.0049411985156037E-5</c:v>
                </c:pt>
                <c:pt idx="39" formatCode="0.00E+00">
                  <c:v>1.0049411985156037E-5</c:v>
                </c:pt>
                <c:pt idx="40" formatCode="0.00E+00">
                  <c:v>1.0049411985156037E-5</c:v>
                </c:pt>
                <c:pt idx="41" formatCode="0.00E+00">
                  <c:v>1.0049411985156037E-5</c:v>
                </c:pt>
                <c:pt idx="42" formatCode="0.00E+00">
                  <c:v>1.0049411985156037E-5</c:v>
                </c:pt>
                <c:pt idx="43" formatCode="0.00E+00">
                  <c:v>1.0049411985156037E-5</c:v>
                </c:pt>
                <c:pt idx="44" formatCode="0.00E+00">
                  <c:v>1.0049411985156037E-5</c:v>
                </c:pt>
                <c:pt idx="45" formatCode="0.00E+00">
                  <c:v>1.0049411985156037E-5</c:v>
                </c:pt>
                <c:pt idx="46" formatCode="0.00E+00">
                  <c:v>1.0049411985156037E-5</c:v>
                </c:pt>
                <c:pt idx="47" formatCode="0.00E+00">
                  <c:v>1.0049411985156037E-5</c:v>
                </c:pt>
                <c:pt idx="48" formatCode="0.00E+00">
                  <c:v>1.0049411985156037E-5</c:v>
                </c:pt>
                <c:pt idx="49" formatCode="0.00E+00">
                  <c:v>1.0049411985156037E-5</c:v>
                </c:pt>
                <c:pt idx="50" formatCode="0.00E+00">
                  <c:v>1.0049411985156037E-5</c:v>
                </c:pt>
                <c:pt idx="51" formatCode="0.00E+00">
                  <c:v>1.0049411985156037E-5</c:v>
                </c:pt>
                <c:pt idx="52" formatCode="0.00E+00">
                  <c:v>1.0049411985156037E-5</c:v>
                </c:pt>
                <c:pt idx="53" formatCode="0.00E+00">
                  <c:v>1.0049411985156037E-5</c:v>
                </c:pt>
                <c:pt idx="54" formatCode="0.00E+00">
                  <c:v>1.0049411985156037E-5</c:v>
                </c:pt>
                <c:pt idx="55" formatCode="0.00E+00">
                  <c:v>1.0049411985156037E-5</c:v>
                </c:pt>
                <c:pt idx="56" formatCode="0.00E+00">
                  <c:v>1.0049411985156037E-5</c:v>
                </c:pt>
                <c:pt idx="57" formatCode="0.00E+00">
                  <c:v>1.0049411985156037E-5</c:v>
                </c:pt>
                <c:pt idx="58" formatCode="0.00E+00">
                  <c:v>1.0049411985156037E-5</c:v>
                </c:pt>
                <c:pt idx="59" formatCode="0.00E+00">
                  <c:v>1.0049411985156037E-5</c:v>
                </c:pt>
                <c:pt idx="60" formatCode="0.00E+00">
                  <c:v>1.0049411985156037E-5</c:v>
                </c:pt>
                <c:pt idx="61" formatCode="0.00E+00">
                  <c:v>1.0049411985156037E-5</c:v>
                </c:pt>
                <c:pt idx="62" formatCode="0.00E+00">
                  <c:v>1.0049411985156037E-5</c:v>
                </c:pt>
                <c:pt idx="63" formatCode="0.00E+00">
                  <c:v>1.0049411985156037E-5</c:v>
                </c:pt>
                <c:pt idx="64" formatCode="0.00E+00">
                  <c:v>1.0049411985156037E-5</c:v>
                </c:pt>
                <c:pt idx="65" formatCode="0.00E+00">
                  <c:v>1.0049411985156037E-5</c:v>
                </c:pt>
                <c:pt idx="66" formatCode="0.00E+00">
                  <c:v>1.0049411985156037E-5</c:v>
                </c:pt>
                <c:pt idx="67" formatCode="0.00E+00">
                  <c:v>1.0049411985156037E-5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0-4FCE-BFFD-1E700362E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110656"/>
        <c:axId val="135112192"/>
      </c:lineChart>
      <c:catAx>
        <c:axId val="13511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112192"/>
        <c:crosses val="autoZero"/>
        <c:auto val="1"/>
        <c:lblAlgn val="ctr"/>
        <c:lblOffset val="100"/>
        <c:noMultiLvlLbl val="0"/>
      </c:catAx>
      <c:valAx>
        <c:axId val="135112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110656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15</xdr:row>
      <xdr:rowOff>0</xdr:rowOff>
    </xdr:from>
    <xdr:to>
      <xdr:col>9</xdr:col>
      <xdr:colOff>314325</xdr:colOff>
      <xdr:row>29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30</xdr:row>
      <xdr:rowOff>19050</xdr:rowOff>
    </xdr:from>
    <xdr:to>
      <xdr:col>9</xdr:col>
      <xdr:colOff>314325</xdr:colOff>
      <xdr:row>44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600075</xdr:colOff>
      <xdr:row>14</xdr:row>
      <xdr:rowOff>161925</xdr:rowOff>
    </xdr:from>
    <xdr:to>
      <xdr:col>17</xdr:col>
      <xdr:colOff>295275</xdr:colOff>
      <xdr:row>29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17</xdr:col>
      <xdr:colOff>304800</xdr:colOff>
      <xdr:row>44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14</xdr:row>
      <xdr:rowOff>180975</xdr:rowOff>
    </xdr:from>
    <xdr:to>
      <xdr:col>25</xdr:col>
      <xdr:colOff>304800</xdr:colOff>
      <xdr:row>29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19050</xdr:colOff>
      <xdr:row>30</xdr:row>
      <xdr:rowOff>9525</xdr:rowOff>
    </xdr:from>
    <xdr:to>
      <xdr:col>25</xdr:col>
      <xdr:colOff>323850</xdr:colOff>
      <xdr:row>44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0</xdr:colOff>
      <xdr:row>15</xdr:row>
      <xdr:rowOff>9525</xdr:rowOff>
    </xdr:from>
    <xdr:to>
      <xdr:col>33</xdr:col>
      <xdr:colOff>304800</xdr:colOff>
      <xdr:row>29</xdr:row>
      <xdr:rowOff>85725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28575</xdr:colOff>
      <xdr:row>30</xdr:row>
      <xdr:rowOff>9525</xdr:rowOff>
    </xdr:from>
    <xdr:to>
      <xdr:col>33</xdr:col>
      <xdr:colOff>333375</xdr:colOff>
      <xdr:row>44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0</xdr:colOff>
      <xdr:row>15</xdr:row>
      <xdr:rowOff>9525</xdr:rowOff>
    </xdr:from>
    <xdr:to>
      <xdr:col>42</xdr:col>
      <xdr:colOff>304800</xdr:colOff>
      <xdr:row>29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9525</xdr:colOff>
      <xdr:row>30</xdr:row>
      <xdr:rowOff>0</xdr:rowOff>
    </xdr:from>
    <xdr:to>
      <xdr:col>42</xdr:col>
      <xdr:colOff>314325</xdr:colOff>
      <xdr:row>44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43</xdr:col>
      <xdr:colOff>0</xdr:colOff>
      <xdr:row>15</xdr:row>
      <xdr:rowOff>9525</xdr:rowOff>
    </xdr:from>
    <xdr:to>
      <xdr:col>50</xdr:col>
      <xdr:colOff>304800</xdr:colOff>
      <xdr:row>29</xdr:row>
      <xdr:rowOff>85725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archive/aeo08/index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tabSelected="1" workbookViewId="0"/>
  </sheetViews>
  <sheetFormatPr defaultRowHeight="14.25"/>
  <cols>
    <col min="1" max="1" width="13.3984375" customWidth="1"/>
    <col min="2" max="2" width="107.3984375" customWidth="1"/>
  </cols>
  <sheetData>
    <row r="1" spans="1:2">
      <c r="A1" s="1" t="s">
        <v>14</v>
      </c>
    </row>
    <row r="3" spans="1:2">
      <c r="A3" s="1" t="s">
        <v>0</v>
      </c>
      <c r="B3" s="2" t="s">
        <v>31</v>
      </c>
    </row>
    <row r="4" spans="1:2">
      <c r="B4" s="7" t="s">
        <v>33</v>
      </c>
    </row>
    <row r="5" spans="1:2">
      <c r="B5" s="5"/>
    </row>
    <row r="6" spans="1:2">
      <c r="B6" s="24" t="s">
        <v>15</v>
      </c>
    </row>
    <row r="7" spans="1:2">
      <c r="B7" s="5" t="s">
        <v>64</v>
      </c>
    </row>
    <row r="8" spans="1:2">
      <c r="B8" s="5">
        <v>2008</v>
      </c>
    </row>
    <row r="9" spans="1:2">
      <c r="B9" s="5" t="s">
        <v>77</v>
      </c>
    </row>
    <row r="10" spans="1:2">
      <c r="B10" s="5" t="s">
        <v>78</v>
      </c>
    </row>
    <row r="11" spans="1:2">
      <c r="B11" s="5" t="s">
        <v>79</v>
      </c>
    </row>
    <row r="12" spans="1:2">
      <c r="B12" s="5"/>
    </row>
    <row r="13" spans="1:2">
      <c r="B13" s="2" t="s">
        <v>9</v>
      </c>
    </row>
    <row r="14" spans="1:2">
      <c r="B14" s="7" t="s">
        <v>91</v>
      </c>
    </row>
    <row r="16" spans="1:2">
      <c r="B16" s="2" t="s">
        <v>10</v>
      </c>
    </row>
    <row r="17" spans="1:2">
      <c r="B17" s="7" t="s">
        <v>12</v>
      </c>
    </row>
    <row r="18" spans="1:2">
      <c r="B18" s="5"/>
    </row>
    <row r="19" spans="1:2">
      <c r="B19" s="2" t="s">
        <v>32</v>
      </c>
    </row>
    <row r="20" spans="1:2">
      <c r="B20" s="7" t="s">
        <v>20</v>
      </c>
    </row>
    <row r="21" spans="1:2">
      <c r="B21" s="7"/>
    </row>
    <row r="22" spans="1:2">
      <c r="B22" s="2" t="s">
        <v>88</v>
      </c>
    </row>
    <row r="23" spans="1:2">
      <c r="B23" s="7" t="s">
        <v>87</v>
      </c>
    </row>
    <row r="25" spans="1:2">
      <c r="A25" s="1" t="s">
        <v>1</v>
      </c>
    </row>
    <row r="26" spans="1:2">
      <c r="A26" t="s">
        <v>34</v>
      </c>
    </row>
    <row r="27" spans="1:2">
      <c r="A27" t="s">
        <v>35</v>
      </c>
    </row>
    <row r="28" spans="1:2">
      <c r="A28" s="19"/>
    </row>
    <row r="29" spans="1:2">
      <c r="A29" s="19" t="s">
        <v>36</v>
      </c>
    </row>
    <row r="30" spans="1:2">
      <c r="A30" s="19" t="s">
        <v>37</v>
      </c>
    </row>
    <row r="31" spans="1:2">
      <c r="A31" s="19" t="s">
        <v>38</v>
      </c>
    </row>
    <row r="32" spans="1:2">
      <c r="A32" s="19" t="s">
        <v>39</v>
      </c>
    </row>
    <row r="33" spans="1:1">
      <c r="A33" s="19" t="s">
        <v>40</v>
      </c>
    </row>
    <row r="34" spans="1:1">
      <c r="A34" s="19" t="s">
        <v>41</v>
      </c>
    </row>
    <row r="36" spans="1:1">
      <c r="A36" t="s">
        <v>48</v>
      </c>
    </row>
    <row r="37" spans="1:1">
      <c r="A37" s="19" t="s">
        <v>49</v>
      </c>
    </row>
    <row r="38" spans="1:1">
      <c r="A38" s="19" t="s">
        <v>42</v>
      </c>
    </row>
    <row r="39" spans="1:1">
      <c r="A39" t="s">
        <v>50</v>
      </c>
    </row>
    <row r="40" spans="1:1">
      <c r="A40" t="s">
        <v>51</v>
      </c>
    </row>
    <row r="41" spans="1:1">
      <c r="A41" t="s">
        <v>52</v>
      </c>
    </row>
    <row r="42" spans="1:1">
      <c r="A42" t="s">
        <v>53</v>
      </c>
    </row>
    <row r="44" spans="1:1">
      <c r="A44" t="s">
        <v>43</v>
      </c>
    </row>
    <row r="45" spans="1:1">
      <c r="A45" t="s">
        <v>44</v>
      </c>
    </row>
    <row r="46" spans="1:1">
      <c r="A46" t="s">
        <v>45</v>
      </c>
    </row>
    <row r="47" spans="1:1">
      <c r="A47" t="s">
        <v>46</v>
      </c>
    </row>
    <row r="48" spans="1:1">
      <c r="A48" t="s">
        <v>47</v>
      </c>
    </row>
  </sheetData>
  <hyperlinks>
    <hyperlink ref="B10" r:id="rId1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/>
  </sheetViews>
  <sheetFormatPr defaultRowHeight="14.25"/>
  <cols>
    <col min="1" max="1" width="31.1328125" customWidth="1"/>
  </cols>
  <sheetData>
    <row r="1" spans="1:35">
      <c r="A1" s="28" t="s">
        <v>92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5">
      <c r="A2" t="s">
        <v>2</v>
      </c>
      <c r="B2" s="4">
        <f>B$5/(1-'Other Values'!$B$3)</f>
        <v>1.3220288505725649E-3</v>
      </c>
      <c r="C2" s="4">
        <f>C$5/(1-'Other Values'!$B$3)</f>
        <v>1.3310120564321915E-3</v>
      </c>
      <c r="D2" s="4">
        <f>D$5/(1-'Other Values'!$B$3)</f>
        <v>1.3399952622918153E-3</v>
      </c>
      <c r="E2" s="4">
        <f>E$5/(1-'Other Values'!$B$3)</f>
        <v>1.3489784681514421E-3</v>
      </c>
      <c r="F2" s="4">
        <f>F$5/(1-'Other Values'!$B$3)</f>
        <v>1.3579616740110687E-3</v>
      </c>
      <c r="G2" s="4">
        <f>G$5/(1-'Other Values'!$B$3)</f>
        <v>1.3669448798706925E-3</v>
      </c>
      <c r="H2" s="4">
        <f>H$5/(1-'Other Values'!$B$3)</f>
        <v>1.3759280857303193E-3</v>
      </c>
      <c r="I2" s="4">
        <f>I$5/(1-'Other Values'!$B$3)</f>
        <v>1.3849112915899459E-3</v>
      </c>
      <c r="J2" s="4">
        <f>J$5/(1-'Other Values'!$B$3)</f>
        <v>1.3938944974495725E-3</v>
      </c>
      <c r="K2" s="4">
        <f>K$5/(1-'Other Values'!$B$3)</f>
        <v>1.4028777033091965E-3</v>
      </c>
      <c r="L2" s="4">
        <f>L$5/(1-'Other Values'!$B$3)</f>
        <v>1.4118609091688232E-3</v>
      </c>
      <c r="M2" s="4">
        <f>M$5/(1-'Other Values'!$B$3)</f>
        <v>1.4208441150284498E-3</v>
      </c>
      <c r="N2" s="4">
        <f>N$5/(1-'Other Values'!$B$3)</f>
        <v>1.4298273208880738E-3</v>
      </c>
      <c r="O2" s="4">
        <f>O$5/(1-'Other Values'!$B$3)</f>
        <v>1.4388105267477004E-3</v>
      </c>
      <c r="P2" s="4">
        <f>P$5/(1-'Other Values'!$B$3)</f>
        <v>1.447793732607327E-3</v>
      </c>
      <c r="Q2" s="4">
        <f>Q$5/(1-'Other Values'!$B$3)</f>
        <v>1.456776938466951E-3</v>
      </c>
      <c r="R2" s="4">
        <f>R$5/(1-'Other Values'!$B$3)</f>
        <v>1.4657601443265776E-3</v>
      </c>
      <c r="S2" s="4">
        <f>S$5/(1-'Other Values'!$B$3)</f>
        <v>1.4747433501862042E-3</v>
      </c>
      <c r="T2" s="4">
        <f>T$5/(1-'Other Values'!$B$3)</f>
        <v>1.483726556045831E-3</v>
      </c>
      <c r="U2" s="4">
        <f>U$5/(1-'Other Values'!$B$3)</f>
        <v>1.4927097619054548E-3</v>
      </c>
      <c r="V2" s="4">
        <f>V$5/(1-'Other Values'!$B$3)</f>
        <v>1.5016929677650816E-3</v>
      </c>
      <c r="W2" s="4">
        <f>W$5/(1-'Other Values'!$B$3)</f>
        <v>1.5106761736247082E-3</v>
      </c>
      <c r="X2" s="4">
        <f>X$5/(1-'Other Values'!$B$3)</f>
        <v>1.519659379484332E-3</v>
      </c>
      <c r="Y2" s="4">
        <f>Y$5/(1-'Other Values'!$B$3)</f>
        <v>1.5286425853439588E-3</v>
      </c>
      <c r="Z2" s="4">
        <f>Z$5/(1-'Other Values'!$B$3)</f>
        <v>1.529803884880191E-3</v>
      </c>
      <c r="AA2" s="4">
        <f>AA$5/(1-'Other Values'!$B$3)</f>
        <v>1.5257633257269229E-3</v>
      </c>
      <c r="AB2" s="4">
        <f>AB$5/(1-'Other Values'!$B$3)</f>
        <v>1.5372887387204777E-3</v>
      </c>
      <c r="AC2" s="4">
        <f>AC$5/(1-'Other Values'!$B$3)</f>
        <v>1.5482733804704257E-3</v>
      </c>
      <c r="AD2" s="4">
        <f>AD$5/(1-'Other Values'!$B$3)</f>
        <v>1.5596658878318382E-3</v>
      </c>
      <c r="AE2" s="4">
        <f>AE$5/(1-'Other Values'!$B$3)</f>
        <v>1.5709645185304434E-3</v>
      </c>
      <c r="AF2" s="4">
        <f>AF$5/(1-'Other Values'!$B$3)</f>
        <v>1.5699530643588371E-3</v>
      </c>
      <c r="AG2" s="4">
        <f>AG$5/(1-'Other Values'!$B$3)</f>
        <v>1.5906814431046279E-3</v>
      </c>
      <c r="AH2" s="4"/>
      <c r="AI2" s="4"/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5">
      <c r="A5" t="s">
        <v>5</v>
      </c>
      <c r="B5" s="4">
        <f>Extrapolations!O6</f>
        <v>4.114016752900726E-4</v>
      </c>
      <c r="C5" s="4">
        <f>Extrapolations!P6</f>
        <v>4.1419715584144288E-4</v>
      </c>
      <c r="D5" s="4">
        <f>Extrapolations!Q6</f>
        <v>4.1699263639281229E-4</v>
      </c>
      <c r="E5" s="4">
        <f>Extrapolations!R6</f>
        <v>4.1978811694418257E-4</v>
      </c>
      <c r="F5" s="4">
        <f>Extrapolations!S6</f>
        <v>4.2258359749555285E-4</v>
      </c>
      <c r="G5" s="4">
        <f>Extrapolations!T6</f>
        <v>4.2537907804692226E-4</v>
      </c>
      <c r="H5" s="4">
        <f>Extrapolations!U6</f>
        <v>4.2817455859829254E-4</v>
      </c>
      <c r="I5" s="4">
        <f>Extrapolations!V6</f>
        <v>4.3097003914966282E-4</v>
      </c>
      <c r="J5" s="4">
        <f>Extrapolations!W6</f>
        <v>4.3376551970103309E-4</v>
      </c>
      <c r="K5" s="4">
        <f>Extrapolations!X6</f>
        <v>4.3656100025240251E-4</v>
      </c>
      <c r="L5" s="4">
        <f>Extrapolations!Y6</f>
        <v>4.3935648080377279E-4</v>
      </c>
      <c r="M5" s="4">
        <f>Extrapolations!Z6</f>
        <v>4.4215196135514306E-4</v>
      </c>
      <c r="N5" s="4">
        <f>Extrapolations!AA6</f>
        <v>4.4494744190651248E-4</v>
      </c>
      <c r="O5" s="4">
        <f>Extrapolations!AB6</f>
        <v>4.4774292245788275E-4</v>
      </c>
      <c r="P5" s="4">
        <f>Extrapolations!AC6</f>
        <v>4.5053840300925303E-4</v>
      </c>
      <c r="Q5" s="4">
        <f>Extrapolations!AD6</f>
        <v>4.5333388356062244E-4</v>
      </c>
      <c r="R5" s="4">
        <f>Extrapolations!AE6</f>
        <v>4.5612936411199272E-4</v>
      </c>
      <c r="S5" s="4">
        <f>Extrapolations!AF6</f>
        <v>4.58924844663363E-4</v>
      </c>
      <c r="T5" s="4">
        <f>Extrapolations!AG6</f>
        <v>4.6172032521473328E-4</v>
      </c>
      <c r="U5" s="4">
        <f>Extrapolations!AH6</f>
        <v>4.6451580576610269E-4</v>
      </c>
      <c r="V5" s="4">
        <f>Extrapolations!AI6</f>
        <v>4.6731128631747297E-4</v>
      </c>
      <c r="W5" s="4">
        <f>Extrapolations!AJ6</f>
        <v>4.7010676686884325E-4</v>
      </c>
      <c r="X5" s="4">
        <f>Extrapolations!AK6</f>
        <v>4.7290224742021266E-4</v>
      </c>
      <c r="Y5" s="4">
        <f>Extrapolations!AL6</f>
        <v>4.7569772797158294E-4</v>
      </c>
      <c r="Z5" s="4">
        <f>Extrapolations!AM6</f>
        <v>4.7605911235023142E-4</v>
      </c>
      <c r="AA5" s="4">
        <f>Extrapolations!AN6</f>
        <v>4.748017322226773E-4</v>
      </c>
      <c r="AB5" s="4">
        <f>Extrapolations!AO6</f>
        <v>4.7838832128380474E-4</v>
      </c>
      <c r="AC5" s="4">
        <f>Extrapolations!AP6</f>
        <v>4.8180662793908895E-4</v>
      </c>
      <c r="AD5" s="4">
        <f>Extrapolations!AQ6</f>
        <v>4.8535185814507857E-4</v>
      </c>
      <c r="AE5" s="4">
        <f>Extrapolations!AR6</f>
        <v>4.8886787490664684E-4</v>
      </c>
      <c r="AF5" s="4">
        <f>Extrapolations!AS6</f>
        <v>4.8855312085230242E-4</v>
      </c>
      <c r="AG5" s="4">
        <f>Extrapolations!AT6</f>
        <v>4.9500357746553908E-4</v>
      </c>
      <c r="AH5" s="4"/>
      <c r="AI5" s="4"/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5">
      <c r="A7" t="s">
        <v>89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5">
      <c r="A8" t="s">
        <v>90</v>
      </c>
      <c r="B8" s="4">
        <f>B$5*Calculations!$B$27</f>
        <v>1.2342050258702176E-3</v>
      </c>
      <c r="C8" s="4">
        <f>C$5*Calculations!$B$27</f>
        <v>1.2425914675243284E-3</v>
      </c>
      <c r="D8" s="4">
        <f>D$5*Calculations!$B$27</f>
        <v>1.2509779091784367E-3</v>
      </c>
      <c r="E8" s="4">
        <f>E$5*Calculations!$B$27</f>
        <v>1.2593643508325475E-3</v>
      </c>
      <c r="F8" s="4">
        <f>F$5*Calculations!$B$27</f>
        <v>1.2677507924866583E-3</v>
      </c>
      <c r="G8" s="4">
        <f>G$5*Calculations!$B$27</f>
        <v>1.2761372341407666E-3</v>
      </c>
      <c r="H8" s="4">
        <f>H$5*Calculations!$B$27</f>
        <v>1.2845236757948774E-3</v>
      </c>
      <c r="I8" s="4">
        <f>I$5*Calculations!$B$27</f>
        <v>1.2929101174489882E-3</v>
      </c>
      <c r="J8" s="4">
        <f>J$5*Calculations!$B$27</f>
        <v>1.3012965591030991E-3</v>
      </c>
      <c r="K8" s="4">
        <f>K$5*Calculations!$B$27</f>
        <v>1.3096830007572073E-3</v>
      </c>
      <c r="L8" s="4">
        <f>L$5*Calculations!$B$27</f>
        <v>1.3180694424113181E-3</v>
      </c>
      <c r="M8" s="4">
        <f>M$5*Calculations!$B$27</f>
        <v>1.326455884065429E-3</v>
      </c>
      <c r="N8" s="4">
        <f>N$5*Calculations!$B$27</f>
        <v>1.3348423257195372E-3</v>
      </c>
      <c r="O8" s="4">
        <f>O$5*Calculations!$B$27</f>
        <v>1.343228767373648E-3</v>
      </c>
      <c r="P8" s="4">
        <f>P$5*Calculations!$B$27</f>
        <v>1.3516152090277589E-3</v>
      </c>
      <c r="Q8" s="4">
        <f>Q$5*Calculations!$B$27</f>
        <v>1.3600016506818671E-3</v>
      </c>
      <c r="R8" s="4">
        <f>R$5*Calculations!$B$27</f>
        <v>1.368388092335978E-3</v>
      </c>
      <c r="S8" s="4">
        <f>S$5*Calculations!$B$27</f>
        <v>1.3767745339900888E-3</v>
      </c>
      <c r="T8" s="4">
        <f>T$5*Calculations!$B$27</f>
        <v>1.3851609756441996E-3</v>
      </c>
      <c r="U8" s="4">
        <f>U$5*Calculations!$B$27</f>
        <v>1.3935474172983079E-3</v>
      </c>
      <c r="V8" s="4">
        <f>V$5*Calculations!$B$27</f>
        <v>1.4019338589524187E-3</v>
      </c>
      <c r="W8" s="4">
        <f>W$5*Calculations!$B$27</f>
        <v>1.4103203006065295E-3</v>
      </c>
      <c r="X8" s="4">
        <f>X$5*Calculations!$B$27</f>
        <v>1.4187067422606378E-3</v>
      </c>
      <c r="Y8" s="4">
        <f>Y$5*Calculations!$B$27</f>
        <v>1.4270931839147486E-3</v>
      </c>
      <c r="Z8" s="4">
        <f>Z$5*Calculations!$B$27</f>
        <v>1.4281773370506941E-3</v>
      </c>
      <c r="AA8" s="4">
        <f>AA$5*Calculations!$B$27</f>
        <v>1.4244051966680318E-3</v>
      </c>
      <c r="AB8" s="4">
        <f>AB$5*Calculations!$B$27</f>
        <v>1.4351649638514141E-3</v>
      </c>
      <c r="AC8" s="4">
        <f>AC$5*Calculations!$B$27</f>
        <v>1.4454198838172666E-3</v>
      </c>
      <c r="AD8" s="4">
        <f>AD$5*Calculations!$B$27</f>
        <v>1.4560555744352354E-3</v>
      </c>
      <c r="AE8" s="4">
        <f>AE$5*Calculations!$B$27</f>
        <v>1.4666036247199402E-3</v>
      </c>
      <c r="AF8" s="4">
        <f>AF$5*Calculations!$B$27</f>
        <v>1.465659362556907E-3</v>
      </c>
      <c r="AG8" s="4">
        <f>AG$5*Calculations!$B$27</f>
        <v>1.485010732396617E-3</v>
      </c>
      <c r="AH8" s="4"/>
      <c r="AI8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5" sqref="B5"/>
    </sheetView>
  </sheetViews>
  <sheetFormatPr defaultRowHeight="14.25"/>
  <cols>
    <col min="1" max="1" width="31.1328125" customWidth="1"/>
  </cols>
  <sheetData>
    <row r="1" spans="1:35">
      <c r="A1" s="28" t="s">
        <v>92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5">
      <c r="A2" t="s">
        <v>2</v>
      </c>
      <c r="B2" s="4">
        <f>B$5/(1-'Other Values'!$B$3)</f>
        <v>2.9563346436288203E-4</v>
      </c>
      <c r="C2" s="4">
        <f>C$5/(1-'Other Values'!$B$3)</f>
        <v>3.0030230088873126E-4</v>
      </c>
      <c r="D2" s="4">
        <f>D$5/(1-'Other Values'!$B$3)</f>
        <v>3.049711374145819E-4</v>
      </c>
      <c r="E2" s="4">
        <f>E$5/(1-'Other Values'!$B$3)</f>
        <v>3.0963997394043113E-4</v>
      </c>
      <c r="F2" s="4">
        <f>F$5/(1-'Other Values'!$B$3)</f>
        <v>3.1430881046628177E-4</v>
      </c>
      <c r="G2" s="4">
        <f>G$5/(1-'Other Values'!$B$3)</f>
        <v>3.1897764699213101E-4</v>
      </c>
      <c r="H2" s="4">
        <f>H$5/(1-'Other Values'!$B$3)</f>
        <v>3.2364648351798165E-4</v>
      </c>
      <c r="I2" s="4">
        <f>I$5/(1-'Other Values'!$B$3)</f>
        <v>3.2831532004383088E-4</v>
      </c>
      <c r="J2" s="4">
        <f>J$5/(1-'Other Values'!$B$3)</f>
        <v>3.3298415656968152E-4</v>
      </c>
      <c r="K2" s="4">
        <f>K$5/(1-'Other Values'!$B$3)</f>
        <v>3.3765299309553216E-4</v>
      </c>
      <c r="L2" s="4">
        <f>L$5/(1-'Other Values'!$B$3)</f>
        <v>3.4232182962138139E-4</v>
      </c>
      <c r="M2" s="4">
        <f>M$5/(1-'Other Values'!$B$3)</f>
        <v>3.4699066614723203E-4</v>
      </c>
      <c r="N2" s="4">
        <f>N$5/(1-'Other Values'!$B$3)</f>
        <v>3.5165950267308126E-4</v>
      </c>
      <c r="O2" s="4">
        <f>O$5/(1-'Other Values'!$B$3)</f>
        <v>3.563283391989319E-4</v>
      </c>
      <c r="P2" s="4">
        <f>P$5/(1-'Other Values'!$B$3)</f>
        <v>3.6099717572478113E-4</v>
      </c>
      <c r="Q2" s="4">
        <f>Q$5/(1-'Other Values'!$B$3)</f>
        <v>3.6566601225063178E-4</v>
      </c>
      <c r="R2" s="4">
        <f>R$5/(1-'Other Values'!$B$3)</f>
        <v>3.7033484877648101E-4</v>
      </c>
      <c r="S2" s="4">
        <f>S$5/(1-'Other Values'!$B$3)</f>
        <v>3.7500368530233165E-4</v>
      </c>
      <c r="T2" s="4">
        <f>T$5/(1-'Other Values'!$B$3)</f>
        <v>3.7967252182818229E-4</v>
      </c>
      <c r="U2" s="4">
        <f>U$5/(1-'Other Values'!$B$3)</f>
        <v>3.8434135835403152E-4</v>
      </c>
      <c r="V2" s="4">
        <f>V$5/(1-'Other Values'!$B$3)</f>
        <v>3.8901019487988216E-4</v>
      </c>
      <c r="W2" s="4">
        <f>W$5/(1-'Other Values'!$B$3)</f>
        <v>3.9367903140573139E-4</v>
      </c>
      <c r="X2" s="4">
        <f>X$5/(1-'Other Values'!$B$3)</f>
        <v>3.9834786793158203E-4</v>
      </c>
      <c r="Y2" s="4">
        <f>Y$5/(1-'Other Values'!$B$3)</f>
        <v>4.0301670445743126E-4</v>
      </c>
      <c r="Z2" s="4">
        <f>Z$5/(1-'Other Values'!$B$3)</f>
        <v>3.9388021889823774E-4</v>
      </c>
      <c r="AA2" s="4">
        <f>AA$5/(1-'Other Values'!$B$3)</f>
        <v>4.0693132433499893E-4</v>
      </c>
      <c r="AB2" s="4">
        <f>AB$5/(1-'Other Values'!$B$3)</f>
        <v>4.1363820488526254E-4</v>
      </c>
      <c r="AC2" s="4">
        <f>AC$5/(1-'Other Values'!$B$3)</f>
        <v>4.2694097306207368E-4</v>
      </c>
      <c r="AD2" s="4">
        <f>AD$5/(1-'Other Values'!$B$3)</f>
        <v>4.4138550123396528E-4</v>
      </c>
      <c r="AE2" s="4">
        <f>AE$5/(1-'Other Values'!$B$3)</f>
        <v>4.580564393302731E-4</v>
      </c>
      <c r="AF2" s="4">
        <f>AF$5/(1-'Other Values'!$B$3)</f>
        <v>4.6814578598242514E-4</v>
      </c>
      <c r="AG2" s="4">
        <f>AG$5/(1-'Other Values'!$B$3)</f>
        <v>4.8822683346358962E-4</v>
      </c>
      <c r="AH2" s="4"/>
      <c r="AI2" s="4"/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5">
      <c r="A5" t="s">
        <v>5</v>
      </c>
      <c r="B5" s="4">
        <f>Extrapolations!O7</f>
        <v>9.1998069828826189E-5</v>
      </c>
      <c r="C5" s="4">
        <f>Extrapolations!P7</f>
        <v>9.3450963362547471E-5</v>
      </c>
      <c r="D5" s="4">
        <f>Extrapolations!Q7</f>
        <v>9.4903856896269188E-5</v>
      </c>
      <c r="E5" s="4">
        <f>Extrapolations!R7</f>
        <v>9.635675042999047E-5</v>
      </c>
      <c r="F5" s="4">
        <f>Extrapolations!S7</f>
        <v>9.7809643963712187E-5</v>
      </c>
      <c r="G5" s="4">
        <f>Extrapolations!T7</f>
        <v>9.9262537497433469E-5</v>
      </c>
      <c r="H5" s="4">
        <f>Extrapolations!U7</f>
        <v>1.0071543103115519E-4</v>
      </c>
      <c r="I5" s="4">
        <f>Extrapolations!V7</f>
        <v>1.0216832456487647E-4</v>
      </c>
      <c r="J5" s="4">
        <f>Extrapolations!W7</f>
        <v>1.0362121809859818E-4</v>
      </c>
      <c r="K5" s="4">
        <f>Extrapolations!X7</f>
        <v>1.050741116323199E-4</v>
      </c>
      <c r="L5" s="4">
        <f>Extrapolations!Y7</f>
        <v>1.0652700516604118E-4</v>
      </c>
      <c r="M5" s="4">
        <f>Extrapolations!Z7</f>
        <v>1.079798986997629E-4</v>
      </c>
      <c r="N5" s="4">
        <f>Extrapolations!AA7</f>
        <v>1.0943279223348418E-4</v>
      </c>
      <c r="O5" s="4">
        <f>Extrapolations!AB7</f>
        <v>1.108856857672059E-4</v>
      </c>
      <c r="P5" s="4">
        <f>Extrapolations!AC7</f>
        <v>1.1233857930092718E-4</v>
      </c>
      <c r="Q5" s="4">
        <f>Extrapolations!AD7</f>
        <v>1.137914728346489E-4</v>
      </c>
      <c r="R5" s="4">
        <f>Extrapolations!AE7</f>
        <v>1.1524436636837018E-4</v>
      </c>
      <c r="S5" s="4">
        <f>Extrapolations!AF7</f>
        <v>1.166972599020919E-4</v>
      </c>
      <c r="T5" s="4">
        <f>Extrapolations!AG7</f>
        <v>1.1815015343581361E-4</v>
      </c>
      <c r="U5" s="4">
        <f>Extrapolations!AH7</f>
        <v>1.196030469695349E-4</v>
      </c>
      <c r="V5" s="4">
        <f>Extrapolations!AI7</f>
        <v>1.2105594050325661E-4</v>
      </c>
      <c r="W5" s="4">
        <f>Extrapolations!AJ7</f>
        <v>1.225088340369779E-4</v>
      </c>
      <c r="X5" s="4">
        <f>Extrapolations!AK7</f>
        <v>1.2396172757069961E-4</v>
      </c>
      <c r="Y5" s="4">
        <f>Extrapolations!AL7</f>
        <v>1.2541462110442089E-4</v>
      </c>
      <c r="Z5" s="4">
        <f>Extrapolations!AM7</f>
        <v>1.2257144149931026E-4</v>
      </c>
      <c r="AA5" s="4">
        <f>Extrapolations!AN7</f>
        <v>1.2663281023475467E-4</v>
      </c>
      <c r="AB5" s="4">
        <f>Extrapolations!AO7</f>
        <v>1.2871992194427135E-4</v>
      </c>
      <c r="AC5" s="4">
        <f>Extrapolations!AP7</f>
        <v>1.3285960551590091E-4</v>
      </c>
      <c r="AD5" s="4">
        <f>Extrapolations!AQ7</f>
        <v>1.373545929635025E-4</v>
      </c>
      <c r="AE5" s="4">
        <f>Extrapolations!AR7</f>
        <v>1.4254241610254199E-4</v>
      </c>
      <c r="AF5" s="4">
        <f>Extrapolations!AS7</f>
        <v>1.4568211620324704E-4</v>
      </c>
      <c r="AG5" s="4">
        <f>Extrapolations!AT7</f>
        <v>1.5193113003660822E-4</v>
      </c>
      <c r="AH5" s="4"/>
      <c r="AI5" s="4"/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5">
      <c r="A7" t="s">
        <v>89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5">
      <c r="A8" t="s">
        <v>90</v>
      </c>
      <c r="B8" s="4">
        <f>B$5*Calculations!$B$27</f>
        <v>2.7599420948647851E-4</v>
      </c>
      <c r="C8" s="4">
        <f>C$5*Calculations!$B$27</f>
        <v>2.8035289008764236E-4</v>
      </c>
      <c r="D8" s="4">
        <f>D$5*Calculations!$B$27</f>
        <v>2.8471157068880751E-4</v>
      </c>
      <c r="E8" s="4">
        <f>E$5*Calculations!$B$27</f>
        <v>2.8907025128997136E-4</v>
      </c>
      <c r="F8" s="4">
        <f>F$5*Calculations!$B$27</f>
        <v>2.9342893189113651E-4</v>
      </c>
      <c r="G8" s="4">
        <f>G$5*Calculations!$B$27</f>
        <v>2.9778761249230035E-4</v>
      </c>
      <c r="H8" s="4">
        <f>H$5*Calculations!$B$27</f>
        <v>3.021462930934655E-4</v>
      </c>
      <c r="I8" s="4">
        <f>I$5*Calculations!$B$27</f>
        <v>3.0650497369462935E-4</v>
      </c>
      <c r="J8" s="4">
        <f>J$5*Calculations!$B$27</f>
        <v>3.108636542957945E-4</v>
      </c>
      <c r="K8" s="4">
        <f>K$5*Calculations!$B$27</f>
        <v>3.1522233489695965E-4</v>
      </c>
      <c r="L8" s="4">
        <f>L$5*Calculations!$B$27</f>
        <v>3.195810154981235E-4</v>
      </c>
      <c r="M8" s="4">
        <f>M$5*Calculations!$B$27</f>
        <v>3.2393969609928865E-4</v>
      </c>
      <c r="N8" s="4">
        <f>N$5*Calculations!$B$27</f>
        <v>3.2829837670045249E-4</v>
      </c>
      <c r="O8" s="4">
        <f>O$5*Calculations!$B$27</f>
        <v>3.3265705730161764E-4</v>
      </c>
      <c r="P8" s="4">
        <f>P$5*Calculations!$B$27</f>
        <v>3.3701573790278149E-4</v>
      </c>
      <c r="Q8" s="4">
        <f>Q$5*Calculations!$B$27</f>
        <v>3.4137441850394664E-4</v>
      </c>
      <c r="R8" s="4">
        <f>R$5*Calculations!$B$27</f>
        <v>3.4573309910511049E-4</v>
      </c>
      <c r="S8" s="4">
        <f>S$5*Calculations!$B$27</f>
        <v>3.5009177970627564E-4</v>
      </c>
      <c r="T8" s="4">
        <f>T$5*Calculations!$B$27</f>
        <v>3.5445046030744079E-4</v>
      </c>
      <c r="U8" s="4">
        <f>U$5*Calculations!$B$27</f>
        <v>3.5880914090860464E-4</v>
      </c>
      <c r="V8" s="4">
        <f>V$5*Calculations!$B$27</f>
        <v>3.6316782150976978E-4</v>
      </c>
      <c r="W8" s="4">
        <f>W$5*Calculations!$B$27</f>
        <v>3.6752650211093363E-4</v>
      </c>
      <c r="X8" s="4">
        <f>X$5*Calculations!$B$27</f>
        <v>3.7188518271209878E-4</v>
      </c>
      <c r="Y8" s="4">
        <f>Y$5*Calculations!$B$27</f>
        <v>3.7624386331326263E-4</v>
      </c>
      <c r="Z8" s="4">
        <f>Z$5*Calculations!$B$27</f>
        <v>3.6771432449793069E-4</v>
      </c>
      <c r="AA8" s="4">
        <f>AA$5*Calculations!$B$27</f>
        <v>3.7989843070426396E-4</v>
      </c>
      <c r="AB8" s="4">
        <f>AB$5*Calculations!$B$27</f>
        <v>3.8615976583281395E-4</v>
      </c>
      <c r="AC8" s="4">
        <f>AC$5*Calculations!$B$27</f>
        <v>3.9857881654770268E-4</v>
      </c>
      <c r="AD8" s="4">
        <f>AD$5*Calculations!$B$27</f>
        <v>4.1206377889050743E-4</v>
      </c>
      <c r="AE8" s="4">
        <f>AE$5*Calculations!$B$27</f>
        <v>4.276272483076259E-4</v>
      </c>
      <c r="AF8" s="4">
        <f>AF$5*Calculations!$B$27</f>
        <v>4.3704634860974103E-4</v>
      </c>
      <c r="AG8" s="4">
        <f>AG$5*Calculations!$B$27</f>
        <v>4.5579339010982462E-4</v>
      </c>
      <c r="AH8" s="4"/>
      <c r="AI8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3"/>
  <sheetViews>
    <sheetView workbookViewId="0">
      <selection activeCell="B2" sqref="B2:AG2"/>
    </sheetView>
  </sheetViews>
  <sheetFormatPr defaultRowHeight="14.25"/>
  <cols>
    <col min="1" max="1" width="31.1328125" customWidth="1"/>
    <col min="2" max="3" width="9.3984375" bestFit="1" customWidth="1"/>
  </cols>
  <sheetData>
    <row r="1" spans="1:35">
      <c r="A1" s="28" t="s">
        <v>92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5">
      <c r="A2" t="s">
        <v>2</v>
      </c>
      <c r="B2" s="4">
        <f>Extrapolations!E9</f>
        <v>1.2674892587247002E-3</v>
      </c>
      <c r="C2" s="4">
        <f>Extrapolations!F9</f>
        <v>1.2666931931111644E-3</v>
      </c>
      <c r="D2" s="4">
        <f>Extrapolations!G9</f>
        <v>1.2658971274976283E-3</v>
      </c>
      <c r="E2" s="4">
        <f>Extrapolations!H9</f>
        <v>1.2651010618840925E-3</v>
      </c>
      <c r="F2" s="4">
        <f>Extrapolations!I9</f>
        <v>1.2643049962705565E-3</v>
      </c>
      <c r="G2" s="4">
        <f>Extrapolations!J9</f>
        <v>1.2635089306570206E-3</v>
      </c>
      <c r="H2" s="4">
        <f>Extrapolations!K9</f>
        <v>1.2627128650434846E-3</v>
      </c>
      <c r="I2" s="4">
        <f>Extrapolations!L9</f>
        <v>1.2619167994299488E-3</v>
      </c>
      <c r="J2" s="4">
        <f>Extrapolations!M9</f>
        <v>1.2611207338164129E-3</v>
      </c>
      <c r="K2" s="4">
        <f>Extrapolations!N9</f>
        <v>1.2603246682028769E-3</v>
      </c>
      <c r="L2" s="4">
        <f>Extrapolations!O9</f>
        <v>1.259528602589341E-3</v>
      </c>
      <c r="M2" s="4">
        <f>Extrapolations!P9</f>
        <v>1.258732536975805E-3</v>
      </c>
      <c r="N2" s="4">
        <f>Extrapolations!Q9</f>
        <v>1.2579364713622692E-3</v>
      </c>
      <c r="O2" s="4">
        <f>Extrapolations!R9</f>
        <v>1.2571404057487331E-3</v>
      </c>
      <c r="P2" s="4">
        <f>Extrapolations!S9</f>
        <v>1.2563443401351973E-3</v>
      </c>
      <c r="Q2" s="4">
        <f>Extrapolations!T9</f>
        <v>1.2555482745216615E-3</v>
      </c>
      <c r="R2" s="4">
        <f>Extrapolations!U9</f>
        <v>1.2547522089081254E-3</v>
      </c>
      <c r="S2" s="4">
        <f>Extrapolations!V9</f>
        <v>1.2539561432945896E-3</v>
      </c>
      <c r="T2" s="4">
        <f>Extrapolations!W9</f>
        <v>1.2531600776810536E-3</v>
      </c>
      <c r="U2" s="4">
        <f>Extrapolations!X9</f>
        <v>1.2523640120675177E-3</v>
      </c>
      <c r="V2" s="4">
        <f>Extrapolations!Y9</f>
        <v>1.2515679464539817E-3</v>
      </c>
      <c r="W2" s="4">
        <f>Extrapolations!Z9</f>
        <v>1.2507718808404459E-3</v>
      </c>
      <c r="X2" s="4">
        <f>Extrapolations!AA9</f>
        <v>1.24997581522691E-3</v>
      </c>
      <c r="Y2" s="4">
        <f>Extrapolations!AB9</f>
        <v>1.249179749613374E-3</v>
      </c>
      <c r="Z2" s="4">
        <f>Extrapolations!AC9</f>
        <v>1.2483836839998382E-3</v>
      </c>
      <c r="AA2" s="4">
        <f>Extrapolations!AD9</f>
        <v>1.2475876183863021E-3</v>
      </c>
      <c r="AB2" s="4">
        <f>Extrapolations!AE9</f>
        <v>1.2467915527727663E-3</v>
      </c>
      <c r="AC2" s="4">
        <f>Extrapolations!AF9</f>
        <v>1.2459954871592302E-3</v>
      </c>
      <c r="AD2" s="4">
        <f>Extrapolations!AG9</f>
        <v>1.2451994215456944E-3</v>
      </c>
      <c r="AE2" s="4">
        <f>Extrapolations!AH9</f>
        <v>1.2444033559321586E-3</v>
      </c>
      <c r="AF2" s="4">
        <f>Extrapolations!AI9</f>
        <v>1.2436072903186225E-3</v>
      </c>
      <c r="AG2" s="4">
        <f>Extrapolations!AJ9</f>
        <v>1.2428112247050867E-3</v>
      </c>
      <c r="AH2" s="4"/>
      <c r="AI2" s="4"/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5">
      <c r="A5" t="s">
        <v>5</v>
      </c>
      <c r="B5" s="39">
        <f>Extrapolations!O6</f>
        <v>4.114016752900726E-4</v>
      </c>
      <c r="C5" s="39">
        <f>Extrapolations!P6</f>
        <v>4.1419715584144288E-4</v>
      </c>
      <c r="D5" s="39">
        <f>Extrapolations!Q6</f>
        <v>4.1699263639281229E-4</v>
      </c>
      <c r="E5" s="39">
        <f>Extrapolations!R6</f>
        <v>4.1978811694418257E-4</v>
      </c>
      <c r="F5" s="39">
        <f>Extrapolations!S6</f>
        <v>4.2258359749555285E-4</v>
      </c>
      <c r="G5" s="39">
        <f>Extrapolations!T6</f>
        <v>4.2537907804692226E-4</v>
      </c>
      <c r="H5" s="39">
        <f>Extrapolations!U6</f>
        <v>4.2817455859829254E-4</v>
      </c>
      <c r="I5" s="39">
        <f>Extrapolations!V6</f>
        <v>4.3097003914966282E-4</v>
      </c>
      <c r="J5" s="39">
        <f>Extrapolations!W6</f>
        <v>4.3376551970103309E-4</v>
      </c>
      <c r="K5" s="39">
        <f>Extrapolations!X6</f>
        <v>4.3656100025240251E-4</v>
      </c>
      <c r="L5" s="39">
        <f>Extrapolations!Y6</f>
        <v>4.3935648080377279E-4</v>
      </c>
      <c r="M5" s="39">
        <f>Extrapolations!Z6</f>
        <v>4.4215196135514306E-4</v>
      </c>
      <c r="N5" s="39">
        <f>Extrapolations!AA6</f>
        <v>4.4494744190651248E-4</v>
      </c>
      <c r="O5" s="39">
        <f>Extrapolations!AB6</f>
        <v>4.4774292245788275E-4</v>
      </c>
      <c r="P5" s="39">
        <f>Extrapolations!AC6</f>
        <v>4.5053840300925303E-4</v>
      </c>
      <c r="Q5" s="39">
        <f>Extrapolations!AD6</f>
        <v>4.5333388356062244E-4</v>
      </c>
      <c r="R5" s="39">
        <f>Extrapolations!AE6</f>
        <v>4.5612936411199272E-4</v>
      </c>
      <c r="S5" s="39">
        <f>Extrapolations!AF6</f>
        <v>4.58924844663363E-4</v>
      </c>
      <c r="T5" s="39">
        <f>Extrapolations!AG6</f>
        <v>4.6172032521473328E-4</v>
      </c>
      <c r="U5" s="39">
        <f>Extrapolations!AH6</f>
        <v>4.6451580576610269E-4</v>
      </c>
      <c r="V5" s="39">
        <f>Extrapolations!AI6</f>
        <v>4.6731128631747297E-4</v>
      </c>
      <c r="W5" s="39">
        <f>Extrapolations!AJ6</f>
        <v>4.7010676686884325E-4</v>
      </c>
      <c r="X5" s="39">
        <f>Extrapolations!AK6</f>
        <v>4.7290224742021266E-4</v>
      </c>
      <c r="Y5" s="39">
        <f>Extrapolations!AL6</f>
        <v>4.7569772797158294E-4</v>
      </c>
      <c r="Z5" s="39">
        <f>Extrapolations!AM6</f>
        <v>4.7605911235023142E-4</v>
      </c>
      <c r="AA5" s="39">
        <f>Extrapolations!AN6</f>
        <v>4.748017322226773E-4</v>
      </c>
      <c r="AB5" s="39">
        <f>Extrapolations!AO6</f>
        <v>4.7838832128380474E-4</v>
      </c>
      <c r="AC5" s="39">
        <f>Extrapolations!AP6</f>
        <v>4.8180662793908895E-4</v>
      </c>
      <c r="AD5" s="39">
        <f>Extrapolations!AQ6</f>
        <v>4.8535185814507857E-4</v>
      </c>
      <c r="AE5" s="39">
        <f>Extrapolations!AR6</f>
        <v>4.8886787490664684E-4</v>
      </c>
      <c r="AF5" s="39">
        <f>Extrapolations!AS6</f>
        <v>4.8855312085230242E-4</v>
      </c>
      <c r="AG5" s="39">
        <f>Extrapolations!AT6</f>
        <v>4.9500357746553908E-4</v>
      </c>
      <c r="AH5" s="4"/>
      <c r="AI5" s="4"/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5">
      <c r="A7" t="s">
        <v>89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5">
      <c r="A8" t="s">
        <v>90</v>
      </c>
      <c r="B8" s="4">
        <f>B$5*Calculations!$B$27</f>
        <v>1.2342050258702176E-3</v>
      </c>
      <c r="C8" s="4">
        <f>C$5*Calculations!$B$27</f>
        <v>1.2425914675243284E-3</v>
      </c>
      <c r="D8" s="4">
        <f>D$5*Calculations!$B$27</f>
        <v>1.2509779091784367E-3</v>
      </c>
      <c r="E8" s="4">
        <f>E$5*Calculations!$B$27</f>
        <v>1.2593643508325475E-3</v>
      </c>
      <c r="F8" s="4">
        <f>F$5*Calculations!$B$27</f>
        <v>1.2677507924866583E-3</v>
      </c>
      <c r="G8" s="4">
        <f>G$5*Calculations!$B$27</f>
        <v>1.2761372341407666E-3</v>
      </c>
      <c r="H8" s="4">
        <f>H$5*Calculations!$B$27</f>
        <v>1.2845236757948774E-3</v>
      </c>
      <c r="I8" s="4">
        <f>I$5*Calculations!$B$27</f>
        <v>1.2929101174489882E-3</v>
      </c>
      <c r="J8" s="4">
        <f>J$5*Calculations!$B$27</f>
        <v>1.3012965591030991E-3</v>
      </c>
      <c r="K8" s="4">
        <f>K$5*Calculations!$B$27</f>
        <v>1.3096830007572073E-3</v>
      </c>
      <c r="L8" s="4">
        <f>L$5*Calculations!$B$27</f>
        <v>1.3180694424113181E-3</v>
      </c>
      <c r="M8" s="4">
        <f>M$5*Calculations!$B$27</f>
        <v>1.326455884065429E-3</v>
      </c>
      <c r="N8" s="4">
        <f>N$5*Calculations!$B$27</f>
        <v>1.3348423257195372E-3</v>
      </c>
      <c r="O8" s="4">
        <f>O$5*Calculations!$B$27</f>
        <v>1.343228767373648E-3</v>
      </c>
      <c r="P8" s="4">
        <f>P$5*Calculations!$B$27</f>
        <v>1.3516152090277589E-3</v>
      </c>
      <c r="Q8" s="4">
        <f>Q$5*Calculations!$B$27</f>
        <v>1.3600016506818671E-3</v>
      </c>
      <c r="R8" s="4">
        <f>R$5*Calculations!$B$27</f>
        <v>1.368388092335978E-3</v>
      </c>
      <c r="S8" s="4">
        <f>S$5*Calculations!$B$27</f>
        <v>1.3767745339900888E-3</v>
      </c>
      <c r="T8" s="4">
        <f>T$5*Calculations!$B$27</f>
        <v>1.3851609756441996E-3</v>
      </c>
      <c r="U8" s="4">
        <f>U$5*Calculations!$B$27</f>
        <v>1.3935474172983079E-3</v>
      </c>
      <c r="V8" s="4">
        <f>V$5*Calculations!$B$27</f>
        <v>1.4019338589524187E-3</v>
      </c>
      <c r="W8" s="4">
        <f>W$5*Calculations!$B$27</f>
        <v>1.4103203006065295E-3</v>
      </c>
      <c r="X8" s="4">
        <f>X$5*Calculations!$B$27</f>
        <v>1.4187067422606378E-3</v>
      </c>
      <c r="Y8" s="4">
        <f>Y$5*Calculations!$B$27</f>
        <v>1.4270931839147486E-3</v>
      </c>
      <c r="Z8" s="4">
        <f>Z$5*Calculations!$B$27</f>
        <v>1.4281773370506941E-3</v>
      </c>
      <c r="AA8" s="4">
        <f>AA$5*Calculations!$B$27</f>
        <v>1.4244051966680318E-3</v>
      </c>
      <c r="AB8" s="4">
        <f>AB$5*Calculations!$B$27</f>
        <v>1.4351649638514141E-3</v>
      </c>
      <c r="AC8" s="4">
        <f>AC$5*Calculations!$B$27</f>
        <v>1.4454198838172666E-3</v>
      </c>
      <c r="AD8" s="4">
        <f>AD$5*Calculations!$B$27</f>
        <v>1.4560555744352354E-3</v>
      </c>
      <c r="AE8" s="4">
        <f>AE$5*Calculations!$B$27</f>
        <v>1.4666036247199402E-3</v>
      </c>
      <c r="AF8" s="4">
        <f>AF$5*Calculations!$B$27</f>
        <v>1.465659362556907E-3</v>
      </c>
      <c r="AG8" s="4">
        <f>AG$5*Calculations!$B$27</f>
        <v>1.485010732396617E-3</v>
      </c>
      <c r="AH8" s="4"/>
      <c r="AI8" s="4"/>
    </row>
    <row r="13" spans="1:35"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/>
  </sheetViews>
  <sheetFormatPr defaultRowHeight="14.25"/>
  <cols>
    <col min="1" max="1" width="31.1328125" customWidth="1"/>
  </cols>
  <sheetData>
    <row r="1" spans="1:35">
      <c r="A1" s="28" t="s">
        <v>92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5">
      <c r="A2" t="s">
        <v>2</v>
      </c>
      <c r="B2" s="4">
        <f>B$5/(1-'Other Values'!$B$3)</f>
        <v>8.3916485312095623E-3</v>
      </c>
      <c r="C2" s="4">
        <f>C$5/(1-'Other Values'!$B$3)</f>
        <v>8.4713518409050663E-3</v>
      </c>
      <c r="D2" s="4">
        <f>D$5/(1-'Other Values'!$B$3)</f>
        <v>8.5510551506005703E-3</v>
      </c>
      <c r="E2" s="4">
        <f>E$5/(1-'Other Values'!$B$3)</f>
        <v>8.6307584602960969E-3</v>
      </c>
      <c r="F2" s="4">
        <f>F$5/(1-'Other Values'!$B$3)</f>
        <v>8.7104617699916009E-3</v>
      </c>
      <c r="G2" s="4">
        <f>G$5/(1-'Other Values'!$B$3)</f>
        <v>8.7901650796871275E-3</v>
      </c>
      <c r="H2" s="4">
        <f>H$5/(1-'Other Values'!$B$3)</f>
        <v>8.8698683893826315E-3</v>
      </c>
      <c r="I2" s="4">
        <f>I$5/(1-'Other Values'!$B$3)</f>
        <v>8.9495716990781356E-3</v>
      </c>
      <c r="J2" s="4">
        <f>J$5/(1-'Other Values'!$B$3)</f>
        <v>9.0292750087736622E-3</v>
      </c>
      <c r="K2" s="4">
        <f>K$5/(1-'Other Values'!$B$3)</f>
        <v>9.1089783184691662E-3</v>
      </c>
      <c r="L2" s="4">
        <f>L$5/(1-'Other Values'!$B$3)</f>
        <v>9.1886816281646702E-3</v>
      </c>
      <c r="M2" s="4">
        <f>M$5/(1-'Other Values'!$B$3)</f>
        <v>9.2683849378601951E-3</v>
      </c>
      <c r="N2" s="4">
        <f>N$5/(1-'Other Values'!$B$3)</f>
        <v>9.3480882475556991E-3</v>
      </c>
      <c r="O2" s="4">
        <f>O$5/(1-'Other Values'!$B$3)</f>
        <v>9.4277915572512049E-3</v>
      </c>
      <c r="P2" s="4">
        <f>P$5/(1-'Other Values'!$B$3)</f>
        <v>9.5074948669467297E-3</v>
      </c>
      <c r="Q2" s="4">
        <f>Q$5/(1-'Other Values'!$B$3)</f>
        <v>9.5871981766422337E-3</v>
      </c>
      <c r="R2" s="4">
        <f>R$5/(1-'Other Values'!$B$3)</f>
        <v>9.6669014863377378E-3</v>
      </c>
      <c r="S2" s="4">
        <f>S$5/(1-'Other Values'!$B$3)</f>
        <v>9.7466047960332643E-3</v>
      </c>
      <c r="T2" s="4">
        <f>T$5/(1-'Other Values'!$B$3)</f>
        <v>9.8263081057287684E-3</v>
      </c>
      <c r="U2" s="4">
        <f>U$5/(1-'Other Values'!$B$3)</f>
        <v>9.9060114154242724E-3</v>
      </c>
      <c r="V2" s="4">
        <f>V$5/(1-'Other Values'!$B$3)</f>
        <v>9.985714725119799E-3</v>
      </c>
      <c r="W2" s="4">
        <f>W$5/(1-'Other Values'!$B$3)</f>
        <v>1.0065418034815303E-2</v>
      </c>
      <c r="X2" s="4">
        <f>X$5/(1-'Other Values'!$B$3)</f>
        <v>1.014512134451083E-2</v>
      </c>
      <c r="Y2" s="4">
        <f>Y$5/(1-'Other Values'!$B$3)</f>
        <v>1.0224824654206334E-2</v>
      </c>
      <c r="Z2" s="4">
        <f>Z$5/(1-'Other Values'!$B$3)</f>
        <v>1.0304527963901838E-2</v>
      </c>
      <c r="AA2" s="4">
        <f>AA$5/(1-'Other Values'!$B$3)</f>
        <v>1.0384231273597364E-2</v>
      </c>
      <c r="AB2" s="4">
        <f>AB$5/(1-'Other Values'!$B$3)</f>
        <v>1.0463934583292868E-2</v>
      </c>
      <c r="AC2" s="4">
        <f>AC$5/(1-'Other Values'!$B$3)</f>
        <v>1.0543637892988372E-2</v>
      </c>
      <c r="AD2" s="4">
        <f>AD$5/(1-'Other Values'!$B$3)</f>
        <v>1.0623341202683899E-2</v>
      </c>
      <c r="AE2" s="4">
        <f>AE$5/(1-'Other Values'!$B$3)</f>
        <v>1.0703044512379403E-2</v>
      </c>
      <c r="AF2" s="4">
        <f>AF$5/(1-'Other Values'!$B$3)</f>
        <v>1.0782747822074907E-2</v>
      </c>
      <c r="AG2" s="4">
        <f>AG$5/(1-'Other Values'!$B$3)</f>
        <v>1.0862451131770434E-2</v>
      </c>
      <c r="AH2" s="4"/>
      <c r="AI2" s="4"/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5">
      <c r="A5" t="s">
        <v>5</v>
      </c>
      <c r="B5" s="4">
        <f>Extrapolations!E10</f>
        <v>2.6113940423387119E-3</v>
      </c>
      <c r="C5" s="4">
        <f>Extrapolations!F10</f>
        <v>2.6361968861803517E-3</v>
      </c>
      <c r="D5" s="4">
        <f>Extrapolations!G10</f>
        <v>2.6609997300219915E-3</v>
      </c>
      <c r="E5" s="4">
        <f>Extrapolations!H10</f>
        <v>2.6858025738636382E-3</v>
      </c>
      <c r="F5" s="4">
        <f>Extrapolations!I10</f>
        <v>2.710605417705278E-3</v>
      </c>
      <c r="G5" s="4">
        <f>Extrapolations!J10</f>
        <v>2.7354082615469247E-3</v>
      </c>
      <c r="H5" s="4">
        <f>Extrapolations!K10</f>
        <v>2.7602111053885645E-3</v>
      </c>
      <c r="I5" s="4">
        <f>Extrapolations!L10</f>
        <v>2.7850139492302042E-3</v>
      </c>
      <c r="J5" s="4">
        <f>Extrapolations!M10</f>
        <v>2.8098167930718509E-3</v>
      </c>
      <c r="K5" s="4">
        <f>Extrapolations!N10</f>
        <v>2.8346196369134907E-3</v>
      </c>
      <c r="L5" s="4">
        <f>Extrapolations!O10</f>
        <v>2.8594224807551305E-3</v>
      </c>
      <c r="M5" s="4">
        <f>Extrapolations!P10</f>
        <v>2.8842253245967772E-3</v>
      </c>
      <c r="N5" s="4">
        <f>Extrapolations!Q10</f>
        <v>2.909028168438417E-3</v>
      </c>
      <c r="O5" s="4">
        <f>Extrapolations!R10</f>
        <v>2.9338310122800568E-3</v>
      </c>
      <c r="P5" s="4">
        <f>Extrapolations!S10</f>
        <v>2.9586338561217035E-3</v>
      </c>
      <c r="Q5" s="4">
        <f>Extrapolations!T10</f>
        <v>2.9834366999633433E-3</v>
      </c>
      <c r="R5" s="4">
        <f>Extrapolations!U10</f>
        <v>3.008239543804983E-3</v>
      </c>
      <c r="S5" s="4">
        <f>Extrapolations!V10</f>
        <v>3.0330423876466298E-3</v>
      </c>
      <c r="T5" s="4">
        <f>Extrapolations!W10</f>
        <v>3.0578452314882695E-3</v>
      </c>
      <c r="U5" s="4">
        <f>Extrapolations!X10</f>
        <v>3.0826480753299093E-3</v>
      </c>
      <c r="V5" s="4">
        <f>Extrapolations!Y10</f>
        <v>3.107450919171556E-3</v>
      </c>
      <c r="W5" s="4">
        <f>Extrapolations!Z10</f>
        <v>3.1322537630131958E-3</v>
      </c>
      <c r="X5" s="4">
        <f>Extrapolations!AA10</f>
        <v>3.1570566068548425E-3</v>
      </c>
      <c r="Y5" s="4">
        <f>Extrapolations!AB10</f>
        <v>3.1818594506964823E-3</v>
      </c>
      <c r="Z5" s="4">
        <f>Extrapolations!AC10</f>
        <v>3.2066622945381221E-3</v>
      </c>
      <c r="AA5" s="4">
        <f>Extrapolations!AD10</f>
        <v>3.2314651383797688E-3</v>
      </c>
      <c r="AB5" s="4">
        <f>Extrapolations!AE10</f>
        <v>3.2562679822214086E-3</v>
      </c>
      <c r="AC5" s="4">
        <f>Extrapolations!AF10</f>
        <v>3.2810708260630483E-3</v>
      </c>
      <c r="AD5" s="4">
        <f>Extrapolations!AG10</f>
        <v>3.3058736699046951E-3</v>
      </c>
      <c r="AE5" s="4">
        <f>Extrapolations!AH10</f>
        <v>3.3306765137463348E-3</v>
      </c>
      <c r="AF5" s="4">
        <f>Extrapolations!AI10</f>
        <v>3.3554793575879746E-3</v>
      </c>
      <c r="AG5" s="4">
        <f>Extrapolations!AJ10</f>
        <v>3.3802822014296213E-3</v>
      </c>
      <c r="AH5" s="4"/>
      <c r="AI5" s="4"/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5">
      <c r="A7" t="s">
        <v>89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5">
      <c r="A8" t="s">
        <v>90</v>
      </c>
      <c r="B8" s="4">
        <f>B$5*Calculations!$B$27</f>
        <v>7.834182127016134E-3</v>
      </c>
      <c r="C8" s="4">
        <f>C$5*Calculations!$B$27</f>
        <v>7.9085906585410534E-3</v>
      </c>
      <c r="D8" s="4">
        <f>D$5*Calculations!$B$27</f>
        <v>7.9829991900659727E-3</v>
      </c>
      <c r="E8" s="4">
        <f>E$5*Calculations!$B$27</f>
        <v>8.0574077215909128E-3</v>
      </c>
      <c r="F8" s="4">
        <f>F$5*Calculations!$B$27</f>
        <v>8.1318162531158322E-3</v>
      </c>
      <c r="G8" s="4">
        <f>G$5*Calculations!$B$27</f>
        <v>8.2062247846407723E-3</v>
      </c>
      <c r="H8" s="4">
        <f>H$5*Calculations!$B$27</f>
        <v>8.2806333161656916E-3</v>
      </c>
      <c r="I8" s="4">
        <f>I$5*Calculations!$B$27</f>
        <v>8.355041847690611E-3</v>
      </c>
      <c r="J8" s="4">
        <f>J$5*Calculations!$B$27</f>
        <v>8.4294503792155511E-3</v>
      </c>
      <c r="K8" s="4">
        <f>K$5*Calculations!$B$27</f>
        <v>8.5038589107404704E-3</v>
      </c>
      <c r="L8" s="4">
        <f>L$5*Calculations!$B$27</f>
        <v>8.5782674422653898E-3</v>
      </c>
      <c r="M8" s="4">
        <f>M$5*Calculations!$B$27</f>
        <v>8.6526759737903299E-3</v>
      </c>
      <c r="N8" s="4">
        <f>N$5*Calculations!$B$27</f>
        <v>8.7270845053152492E-3</v>
      </c>
      <c r="O8" s="4">
        <f>O$5*Calculations!$B$27</f>
        <v>8.8014930368401686E-3</v>
      </c>
      <c r="P8" s="4">
        <f>P$5*Calculations!$B$27</f>
        <v>8.8759015683651087E-3</v>
      </c>
      <c r="Q8" s="4">
        <f>Q$5*Calculations!$B$27</f>
        <v>8.9503100998900281E-3</v>
      </c>
      <c r="R8" s="4">
        <f>R$5*Calculations!$B$27</f>
        <v>9.0247186314149474E-3</v>
      </c>
      <c r="S8" s="4">
        <f>S$5*Calculations!$B$27</f>
        <v>9.0991271629398875E-3</v>
      </c>
      <c r="T8" s="4">
        <f>T$5*Calculations!$B$27</f>
        <v>9.1735356944648069E-3</v>
      </c>
      <c r="U8" s="4">
        <f>U$5*Calculations!$B$27</f>
        <v>9.2479442259897262E-3</v>
      </c>
      <c r="V8" s="4">
        <f>V$5*Calculations!$B$27</f>
        <v>9.3223527575146663E-3</v>
      </c>
      <c r="W8" s="4">
        <f>W$5*Calculations!$B$27</f>
        <v>9.3967612890395857E-3</v>
      </c>
      <c r="X8" s="4">
        <f>X$5*Calculations!$B$27</f>
        <v>9.4711698205645258E-3</v>
      </c>
      <c r="Y8" s="4">
        <f>Y$5*Calculations!$B$27</f>
        <v>9.5455783520894451E-3</v>
      </c>
      <c r="Z8" s="4">
        <f>Z$5*Calculations!$B$27</f>
        <v>9.6199868836143645E-3</v>
      </c>
      <c r="AA8" s="4">
        <f>AA$5*Calculations!$B$27</f>
        <v>9.6943954151393046E-3</v>
      </c>
      <c r="AB8" s="4">
        <f>AB$5*Calculations!$B$27</f>
        <v>9.768803946664224E-3</v>
      </c>
      <c r="AC8" s="4">
        <f>AC$5*Calculations!$B$27</f>
        <v>9.8432124781891433E-3</v>
      </c>
      <c r="AD8" s="4">
        <f>AD$5*Calculations!$B$27</f>
        <v>9.9176210097140834E-3</v>
      </c>
      <c r="AE8" s="4">
        <f>AE$5*Calculations!$B$27</f>
        <v>9.9920295412390028E-3</v>
      </c>
      <c r="AF8" s="4">
        <f>AF$5*Calculations!$B$27</f>
        <v>1.0066438072763922E-2</v>
      </c>
      <c r="AG8" s="4">
        <f>AG$5*Calculations!$B$27</f>
        <v>1.0140846604288862E-2</v>
      </c>
      <c r="AH8" s="4"/>
      <c r="AI8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/>
  </sheetViews>
  <sheetFormatPr defaultRowHeight="14.25"/>
  <cols>
    <col min="1" max="1" width="31.1328125" customWidth="1"/>
  </cols>
  <sheetData>
    <row r="1" spans="1:35">
      <c r="A1" s="28" t="s">
        <v>92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5">
      <c r="A2" t="s">
        <v>2</v>
      </c>
      <c r="B2" s="4">
        <f>B$5/(1-'Other Values'!$B$3)</f>
        <v>3.2293530565471159E-5</v>
      </c>
      <c r="C2" s="4">
        <f>C$5/(1-'Other Values'!$B$3)</f>
        <v>3.2293530565471159E-5</v>
      </c>
      <c r="D2" s="4">
        <f>D$5/(1-'Other Values'!$B$3)</f>
        <v>3.2293530565471159E-5</v>
      </c>
      <c r="E2" s="4">
        <f>E$5/(1-'Other Values'!$B$3)</f>
        <v>3.2293530565471159E-5</v>
      </c>
      <c r="F2" s="4">
        <f>F$5/(1-'Other Values'!$B$3)</f>
        <v>3.2293530565471159E-5</v>
      </c>
      <c r="G2" s="4">
        <f>G$5/(1-'Other Values'!$B$3)</f>
        <v>3.2293530565471159E-5</v>
      </c>
      <c r="H2" s="4">
        <f>H$5/(1-'Other Values'!$B$3)</f>
        <v>3.2293530565471159E-5</v>
      </c>
      <c r="I2" s="4">
        <f>I$5/(1-'Other Values'!$B$3)</f>
        <v>3.2293530565471159E-5</v>
      </c>
      <c r="J2" s="4">
        <f>J$5/(1-'Other Values'!$B$3)</f>
        <v>3.2293530565471159E-5</v>
      </c>
      <c r="K2" s="4">
        <f>K$5/(1-'Other Values'!$B$3)</f>
        <v>3.2293530565471159E-5</v>
      </c>
      <c r="L2" s="4">
        <f>L$5/(1-'Other Values'!$B$3)</f>
        <v>3.2293530565471159E-5</v>
      </c>
      <c r="M2" s="4">
        <f>M$5/(1-'Other Values'!$B$3)</f>
        <v>3.2293530565471159E-5</v>
      </c>
      <c r="N2" s="4">
        <f>N$5/(1-'Other Values'!$B$3)</f>
        <v>3.2293530565471159E-5</v>
      </c>
      <c r="O2" s="4">
        <f>O$5/(1-'Other Values'!$B$3)</f>
        <v>3.2293530565471159E-5</v>
      </c>
      <c r="P2" s="4">
        <f>P$5/(1-'Other Values'!$B$3)</f>
        <v>3.2293530565471159E-5</v>
      </c>
      <c r="Q2" s="4">
        <f>Q$5/(1-'Other Values'!$B$3)</f>
        <v>3.2293530565471159E-5</v>
      </c>
      <c r="R2" s="4">
        <f>R$5/(1-'Other Values'!$B$3)</f>
        <v>3.2293530565471159E-5</v>
      </c>
      <c r="S2" s="4">
        <f>S$5/(1-'Other Values'!$B$3)</f>
        <v>3.2293530565471159E-5</v>
      </c>
      <c r="T2" s="4">
        <f>T$5/(1-'Other Values'!$B$3)</f>
        <v>3.2293530565471159E-5</v>
      </c>
      <c r="U2" s="4">
        <f>U$5/(1-'Other Values'!$B$3)</f>
        <v>3.2293530565471159E-5</v>
      </c>
      <c r="V2" s="4">
        <f>V$5/(1-'Other Values'!$B$3)</f>
        <v>3.2293530565471159E-5</v>
      </c>
      <c r="W2" s="4">
        <f>W$5/(1-'Other Values'!$B$3)</f>
        <v>3.2293530565471159E-5</v>
      </c>
      <c r="X2" s="4">
        <f>X$5/(1-'Other Values'!$B$3)</f>
        <v>3.2293530565471159E-5</v>
      </c>
      <c r="Y2" s="4">
        <f>Y$5/(1-'Other Values'!$B$3)</f>
        <v>3.2293530565471159E-5</v>
      </c>
      <c r="Z2" s="4">
        <f>Z$5/(1-'Other Values'!$B$3)</f>
        <v>3.2293530565471159E-5</v>
      </c>
      <c r="AA2" s="4">
        <f>AA$5/(1-'Other Values'!$B$3)</f>
        <v>3.2293530565471159E-5</v>
      </c>
      <c r="AB2" s="4">
        <f>AB$5/(1-'Other Values'!$B$3)</f>
        <v>3.2293530565471159E-5</v>
      </c>
      <c r="AC2" s="4">
        <f>AC$5/(1-'Other Values'!$B$3)</f>
        <v>3.2293530565471159E-5</v>
      </c>
      <c r="AD2" s="4">
        <f>AD$5/(1-'Other Values'!$B$3)</f>
        <v>3.2293530565471159E-5</v>
      </c>
      <c r="AE2" s="4">
        <f>AE$5/(1-'Other Values'!$B$3)</f>
        <v>3.2293530565471159E-5</v>
      </c>
      <c r="AF2" s="4">
        <f>AF$5/(1-'Other Values'!$B$3)</f>
        <v>3.2293530565471159E-5</v>
      </c>
      <c r="AG2" s="4">
        <f>AG$5/(1-'Other Values'!$B$3)</f>
        <v>3.2293530565471159E-5</v>
      </c>
      <c r="AH2" s="4"/>
      <c r="AI2" s="4"/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5">
      <c r="A5" t="s">
        <v>5</v>
      </c>
      <c r="B5" s="4">
        <f>Extrapolations!F11</f>
        <v>1.0049411985156043E-5</v>
      </c>
      <c r="C5" s="4">
        <f>Extrapolations!G11</f>
        <v>1.0049411985156043E-5</v>
      </c>
      <c r="D5" s="4">
        <f>Extrapolations!H11</f>
        <v>1.0049411985156043E-5</v>
      </c>
      <c r="E5" s="4">
        <f>Extrapolations!I11</f>
        <v>1.0049411985156043E-5</v>
      </c>
      <c r="F5" s="4">
        <f>Extrapolations!J11</f>
        <v>1.0049411985156043E-5</v>
      </c>
      <c r="G5" s="4">
        <f>Extrapolations!K11</f>
        <v>1.0049411985156043E-5</v>
      </c>
      <c r="H5" s="4">
        <f>Extrapolations!L11</f>
        <v>1.0049411985156043E-5</v>
      </c>
      <c r="I5" s="4">
        <f>Extrapolations!M11</f>
        <v>1.0049411985156043E-5</v>
      </c>
      <c r="J5" s="4">
        <f>Extrapolations!N11</f>
        <v>1.0049411985156043E-5</v>
      </c>
      <c r="K5" s="4">
        <f>Extrapolations!O11</f>
        <v>1.0049411985156043E-5</v>
      </c>
      <c r="L5" s="4">
        <f>Extrapolations!P11</f>
        <v>1.0049411985156043E-5</v>
      </c>
      <c r="M5" s="4">
        <f>Extrapolations!Q11</f>
        <v>1.0049411985156043E-5</v>
      </c>
      <c r="N5" s="4">
        <f>Extrapolations!R11</f>
        <v>1.0049411985156043E-5</v>
      </c>
      <c r="O5" s="4">
        <f>Extrapolations!S11</f>
        <v>1.0049411985156043E-5</v>
      </c>
      <c r="P5" s="4">
        <f>Extrapolations!T11</f>
        <v>1.0049411985156043E-5</v>
      </c>
      <c r="Q5" s="4">
        <f>Extrapolations!U11</f>
        <v>1.0049411985156043E-5</v>
      </c>
      <c r="R5" s="4">
        <f>Extrapolations!V11</f>
        <v>1.0049411985156043E-5</v>
      </c>
      <c r="S5" s="4">
        <f>Extrapolations!W11</f>
        <v>1.0049411985156043E-5</v>
      </c>
      <c r="T5" s="4">
        <f>Extrapolations!X11</f>
        <v>1.0049411985156043E-5</v>
      </c>
      <c r="U5" s="4">
        <f>Extrapolations!Y11</f>
        <v>1.0049411985156043E-5</v>
      </c>
      <c r="V5" s="4">
        <f>Extrapolations!Z11</f>
        <v>1.0049411985156043E-5</v>
      </c>
      <c r="W5" s="4">
        <f>Extrapolations!AA11</f>
        <v>1.0049411985156043E-5</v>
      </c>
      <c r="X5" s="4">
        <f>Extrapolations!AB11</f>
        <v>1.0049411985156043E-5</v>
      </c>
      <c r="Y5" s="4">
        <f>Extrapolations!AC11</f>
        <v>1.0049411985156043E-5</v>
      </c>
      <c r="Z5" s="4">
        <f>Extrapolations!AD11</f>
        <v>1.0049411985156043E-5</v>
      </c>
      <c r="AA5" s="4">
        <f>Extrapolations!AE11</f>
        <v>1.0049411985156043E-5</v>
      </c>
      <c r="AB5" s="4">
        <f>Extrapolations!AF11</f>
        <v>1.0049411985156043E-5</v>
      </c>
      <c r="AC5" s="4">
        <f>Extrapolations!AG11</f>
        <v>1.0049411985156043E-5</v>
      </c>
      <c r="AD5" s="4">
        <f>Extrapolations!AH11</f>
        <v>1.0049411985156043E-5</v>
      </c>
      <c r="AE5" s="4">
        <f>Extrapolations!AI11</f>
        <v>1.0049411985156043E-5</v>
      </c>
      <c r="AF5" s="4">
        <f>Extrapolations!AJ11</f>
        <v>1.0049411985156043E-5</v>
      </c>
      <c r="AG5" s="4">
        <f>Extrapolations!AK11</f>
        <v>1.0049411985156043E-5</v>
      </c>
      <c r="AH5" s="4"/>
      <c r="AI5" s="4"/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5">
      <c r="A7" t="s">
        <v>89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5">
      <c r="A8" t="s">
        <v>90</v>
      </c>
      <c r="B8" s="4">
        <f>B$5*Calculations!$B$27</f>
        <v>3.0148235955468123E-5</v>
      </c>
      <c r="C8" s="4">
        <f>C$5*Calculations!$B$27</f>
        <v>3.0148235955468123E-5</v>
      </c>
      <c r="D8" s="4">
        <f>D$5*Calculations!$B$27</f>
        <v>3.0148235955468123E-5</v>
      </c>
      <c r="E8" s="4">
        <f>E$5*Calculations!$B$27</f>
        <v>3.0148235955468123E-5</v>
      </c>
      <c r="F8" s="4">
        <f>F$5*Calculations!$B$27</f>
        <v>3.0148235955468123E-5</v>
      </c>
      <c r="G8" s="4">
        <f>G$5*Calculations!$B$27</f>
        <v>3.0148235955468123E-5</v>
      </c>
      <c r="H8" s="4">
        <f>H$5*Calculations!$B$27</f>
        <v>3.0148235955468123E-5</v>
      </c>
      <c r="I8" s="4">
        <f>I$5*Calculations!$B$27</f>
        <v>3.0148235955468123E-5</v>
      </c>
      <c r="J8" s="4">
        <f>J$5*Calculations!$B$27</f>
        <v>3.0148235955468123E-5</v>
      </c>
      <c r="K8" s="4">
        <f>K$5*Calculations!$B$27</f>
        <v>3.0148235955468123E-5</v>
      </c>
      <c r="L8" s="4">
        <f>L$5*Calculations!$B$27</f>
        <v>3.0148235955468123E-5</v>
      </c>
      <c r="M8" s="4">
        <f>M$5*Calculations!$B$27</f>
        <v>3.0148235955468123E-5</v>
      </c>
      <c r="N8" s="4">
        <f>N$5*Calculations!$B$27</f>
        <v>3.0148235955468123E-5</v>
      </c>
      <c r="O8" s="4">
        <f>O$5*Calculations!$B$27</f>
        <v>3.0148235955468123E-5</v>
      </c>
      <c r="P8" s="4">
        <f>P$5*Calculations!$B$27</f>
        <v>3.0148235955468123E-5</v>
      </c>
      <c r="Q8" s="4">
        <f>Q$5*Calculations!$B$27</f>
        <v>3.0148235955468123E-5</v>
      </c>
      <c r="R8" s="4">
        <f>R$5*Calculations!$B$27</f>
        <v>3.0148235955468123E-5</v>
      </c>
      <c r="S8" s="4">
        <f>S$5*Calculations!$B$27</f>
        <v>3.0148235955468123E-5</v>
      </c>
      <c r="T8" s="4">
        <f>T$5*Calculations!$B$27</f>
        <v>3.0148235955468123E-5</v>
      </c>
      <c r="U8" s="4">
        <f>U$5*Calculations!$B$27</f>
        <v>3.0148235955468123E-5</v>
      </c>
      <c r="V8" s="4">
        <f>V$5*Calculations!$B$27</f>
        <v>3.0148235955468123E-5</v>
      </c>
      <c r="W8" s="4">
        <f>W$5*Calculations!$B$27</f>
        <v>3.0148235955468123E-5</v>
      </c>
      <c r="X8" s="4">
        <f>X$5*Calculations!$B$27</f>
        <v>3.0148235955468123E-5</v>
      </c>
      <c r="Y8" s="4">
        <f>Y$5*Calculations!$B$27</f>
        <v>3.0148235955468123E-5</v>
      </c>
      <c r="Z8" s="4">
        <f>Z$5*Calculations!$B$27</f>
        <v>3.0148235955468123E-5</v>
      </c>
      <c r="AA8" s="4">
        <f>AA$5*Calculations!$B$27</f>
        <v>3.0148235955468123E-5</v>
      </c>
      <c r="AB8" s="4">
        <f>AB$5*Calculations!$B$27</f>
        <v>3.0148235955468123E-5</v>
      </c>
      <c r="AC8" s="4">
        <f>AC$5*Calculations!$B$27</f>
        <v>3.0148235955468123E-5</v>
      </c>
      <c r="AD8" s="4">
        <f>AD$5*Calculations!$B$27</f>
        <v>3.0148235955468123E-5</v>
      </c>
      <c r="AE8" s="4">
        <f>AE$5*Calculations!$B$27</f>
        <v>3.0148235955468123E-5</v>
      </c>
      <c r="AF8" s="4">
        <f>AF$5*Calculations!$B$27</f>
        <v>3.0148235955468123E-5</v>
      </c>
      <c r="AG8" s="4">
        <f>AG$5*Calculations!$B$27</f>
        <v>3.0148235955468123E-5</v>
      </c>
      <c r="AH8" s="4"/>
      <c r="AI8" s="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/>
  </sheetViews>
  <sheetFormatPr defaultRowHeight="14.25"/>
  <cols>
    <col min="1" max="1" width="31.1328125" customWidth="1"/>
  </cols>
  <sheetData>
    <row r="1" spans="1:35">
      <c r="A1" s="28" t="s">
        <v>92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5">
      <c r="A2" t="s">
        <v>2</v>
      </c>
      <c r="B2" s="4">
        <f>B$5/(1-'Other Values'!$B$3)</f>
        <v>1.6538439755820374E-2</v>
      </c>
      <c r="C2" s="4">
        <f>C$5/(1-'Other Values'!$B$3)</f>
        <v>1.6538439755820374E-2</v>
      </c>
      <c r="D2" s="4">
        <f>D$5/(1-'Other Values'!$B$3)</f>
        <v>1.6538439755820374E-2</v>
      </c>
      <c r="E2" s="4">
        <f>E$5/(1-'Other Values'!$B$3)</f>
        <v>1.6538439755820374E-2</v>
      </c>
      <c r="F2" s="4">
        <f>F$5/(1-'Other Values'!$B$3)</f>
        <v>1.6538439755820374E-2</v>
      </c>
      <c r="G2" s="4">
        <f>G$5/(1-'Other Values'!$B$3)</f>
        <v>1.6538439755820374E-2</v>
      </c>
      <c r="H2" s="4">
        <f>H$5/(1-'Other Values'!$B$3)</f>
        <v>1.6538439755820374E-2</v>
      </c>
      <c r="I2" s="4">
        <f>I$5/(1-'Other Values'!$B$3)</f>
        <v>1.6538439755820374E-2</v>
      </c>
      <c r="J2" s="4">
        <f>J$5/(1-'Other Values'!$B$3)</f>
        <v>1.6538439755820374E-2</v>
      </c>
      <c r="K2" s="4">
        <f>K$5/(1-'Other Values'!$B$3)</f>
        <v>1.6538439755820374E-2</v>
      </c>
      <c r="L2" s="4">
        <f>L$5/(1-'Other Values'!$B$3)</f>
        <v>1.6538439755820374E-2</v>
      </c>
      <c r="M2" s="4">
        <f>M$5/(1-'Other Values'!$B$3)</f>
        <v>1.6538439755820374E-2</v>
      </c>
      <c r="N2" s="4">
        <f>N$5/(1-'Other Values'!$B$3)</f>
        <v>1.6538439755820374E-2</v>
      </c>
      <c r="O2" s="4">
        <f>O$5/(1-'Other Values'!$B$3)</f>
        <v>1.6538439755820374E-2</v>
      </c>
      <c r="P2" s="4">
        <f>P$5/(1-'Other Values'!$B$3)</f>
        <v>1.6538439755820374E-2</v>
      </c>
      <c r="Q2" s="4">
        <f>Q$5/(1-'Other Values'!$B$3)</f>
        <v>1.6538439755820374E-2</v>
      </c>
      <c r="R2" s="4">
        <f>R$5/(1-'Other Values'!$B$3)</f>
        <v>1.6538439755820374E-2</v>
      </c>
      <c r="S2" s="4">
        <f>S$5/(1-'Other Values'!$B$3)</f>
        <v>1.6538439755820374E-2</v>
      </c>
      <c r="T2" s="4">
        <f>T$5/(1-'Other Values'!$B$3)</f>
        <v>1.6538439755820374E-2</v>
      </c>
      <c r="U2" s="4">
        <f>U$5/(1-'Other Values'!$B$3)</f>
        <v>1.6538439755820374E-2</v>
      </c>
      <c r="V2" s="4">
        <f>V$5/(1-'Other Values'!$B$3)</f>
        <v>1.6538439755820374E-2</v>
      </c>
      <c r="W2" s="4">
        <f>W$5/(1-'Other Values'!$B$3)</f>
        <v>1.6538439755820374E-2</v>
      </c>
      <c r="X2" s="4">
        <f>X$5/(1-'Other Values'!$B$3)</f>
        <v>1.6538439755820374E-2</v>
      </c>
      <c r="Y2" s="4">
        <f>Y$5/(1-'Other Values'!$B$3)</f>
        <v>1.6538439755820374E-2</v>
      </c>
      <c r="Z2" s="4">
        <f>Z$5/(1-'Other Values'!$B$3)</f>
        <v>1.6538439755820374E-2</v>
      </c>
      <c r="AA2" s="4">
        <f>AA$5/(1-'Other Values'!$B$3)</f>
        <v>1.6538439755820374E-2</v>
      </c>
      <c r="AB2" s="4">
        <f>AB$5/(1-'Other Values'!$B$3)</f>
        <v>1.6538439755820374E-2</v>
      </c>
      <c r="AC2" s="4">
        <f>AC$5/(1-'Other Values'!$B$3)</f>
        <v>1.6538439755820374E-2</v>
      </c>
      <c r="AD2" s="4">
        <f>AD$5/(1-'Other Values'!$B$3)</f>
        <v>1.6538439755820374E-2</v>
      </c>
      <c r="AE2" s="4">
        <f>AE$5/(1-'Other Values'!$B$3)</f>
        <v>1.6538439755820374E-2</v>
      </c>
      <c r="AF2" s="4">
        <f>AF$5/(1-'Other Values'!$B$3)</f>
        <v>1.6538439755820374E-2</v>
      </c>
      <c r="AG2" s="4">
        <f>AG$5/(1-'Other Values'!$B$3)</f>
        <v>1.6538439755820374E-2</v>
      </c>
      <c r="AH2" s="4"/>
      <c r="AI2" s="4"/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5">
      <c r="A5" t="s">
        <v>5</v>
      </c>
      <c r="B5" s="4">
        <f>Extrapolations!F12</f>
        <v>5.1465910288430424E-3</v>
      </c>
      <c r="C5" s="4">
        <f>Extrapolations!G12</f>
        <v>5.1465910288430424E-3</v>
      </c>
      <c r="D5" s="4">
        <f>Extrapolations!H12</f>
        <v>5.1465910288430424E-3</v>
      </c>
      <c r="E5" s="4">
        <f>Extrapolations!I12</f>
        <v>5.1465910288430424E-3</v>
      </c>
      <c r="F5" s="4">
        <f>Extrapolations!J12</f>
        <v>5.1465910288430424E-3</v>
      </c>
      <c r="G5" s="4">
        <f>Extrapolations!K12</f>
        <v>5.1465910288430424E-3</v>
      </c>
      <c r="H5" s="4">
        <f>Extrapolations!L12</f>
        <v>5.1465910288430424E-3</v>
      </c>
      <c r="I5" s="4">
        <f>Extrapolations!M12</f>
        <v>5.1465910288430424E-3</v>
      </c>
      <c r="J5" s="4">
        <f>Extrapolations!N12</f>
        <v>5.1465910288430424E-3</v>
      </c>
      <c r="K5" s="4">
        <f>Extrapolations!O12</f>
        <v>5.1465910288430424E-3</v>
      </c>
      <c r="L5" s="4">
        <f>Extrapolations!P12</f>
        <v>5.1465910288430424E-3</v>
      </c>
      <c r="M5" s="4">
        <f>Extrapolations!Q12</f>
        <v>5.1465910288430424E-3</v>
      </c>
      <c r="N5" s="4">
        <f>Extrapolations!R12</f>
        <v>5.1465910288430424E-3</v>
      </c>
      <c r="O5" s="4">
        <f>Extrapolations!S12</f>
        <v>5.1465910288430424E-3</v>
      </c>
      <c r="P5" s="4">
        <f>Extrapolations!T12</f>
        <v>5.1465910288430424E-3</v>
      </c>
      <c r="Q5" s="4">
        <f>Extrapolations!U12</f>
        <v>5.1465910288430424E-3</v>
      </c>
      <c r="R5" s="4">
        <f>Extrapolations!V12</f>
        <v>5.1465910288430424E-3</v>
      </c>
      <c r="S5" s="4">
        <f>Extrapolations!W12</f>
        <v>5.1465910288430424E-3</v>
      </c>
      <c r="T5" s="4">
        <f>Extrapolations!X12</f>
        <v>5.1465910288430424E-3</v>
      </c>
      <c r="U5" s="4">
        <f>Extrapolations!Y12</f>
        <v>5.1465910288430424E-3</v>
      </c>
      <c r="V5" s="4">
        <f>Extrapolations!Z12</f>
        <v>5.1465910288430424E-3</v>
      </c>
      <c r="W5" s="4">
        <f>Extrapolations!AA12</f>
        <v>5.1465910288430424E-3</v>
      </c>
      <c r="X5" s="4">
        <f>Extrapolations!AB12</f>
        <v>5.1465910288430424E-3</v>
      </c>
      <c r="Y5" s="4">
        <f>Extrapolations!AC12</f>
        <v>5.1465910288430424E-3</v>
      </c>
      <c r="Z5" s="4">
        <f>Extrapolations!AD12</f>
        <v>5.1465910288430424E-3</v>
      </c>
      <c r="AA5" s="4">
        <f>Extrapolations!AE12</f>
        <v>5.1465910288430424E-3</v>
      </c>
      <c r="AB5" s="4">
        <f>Extrapolations!AF12</f>
        <v>5.1465910288430424E-3</v>
      </c>
      <c r="AC5" s="4">
        <f>Extrapolations!AG12</f>
        <v>5.1465910288430424E-3</v>
      </c>
      <c r="AD5" s="4">
        <f>Extrapolations!AH12</f>
        <v>5.1465910288430424E-3</v>
      </c>
      <c r="AE5" s="4">
        <f>Extrapolations!AI12</f>
        <v>5.1465910288430424E-3</v>
      </c>
      <c r="AF5" s="4">
        <f>Extrapolations!AJ12</f>
        <v>5.1465910288430424E-3</v>
      </c>
      <c r="AG5" s="4">
        <f>Extrapolations!AK12</f>
        <v>5.1465910288430424E-3</v>
      </c>
      <c r="AH5" s="4"/>
      <c r="AI5" s="4"/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5">
      <c r="A7" t="s">
        <v>89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5">
      <c r="A8" t="s">
        <v>90</v>
      </c>
      <c r="B8" s="4">
        <f>B$5*Calculations!$B$27</f>
        <v>1.5439773086529125E-2</v>
      </c>
      <c r="C8" s="4">
        <f>C$5*Calculations!$B$27</f>
        <v>1.5439773086529125E-2</v>
      </c>
      <c r="D8" s="4">
        <f>D$5*Calculations!$B$27</f>
        <v>1.5439773086529125E-2</v>
      </c>
      <c r="E8" s="4">
        <f>E$5*Calculations!$B$27</f>
        <v>1.5439773086529125E-2</v>
      </c>
      <c r="F8" s="4">
        <f>F$5*Calculations!$B$27</f>
        <v>1.5439773086529125E-2</v>
      </c>
      <c r="G8" s="4">
        <f>G$5*Calculations!$B$27</f>
        <v>1.5439773086529125E-2</v>
      </c>
      <c r="H8" s="4">
        <f>H$5*Calculations!$B$27</f>
        <v>1.5439773086529125E-2</v>
      </c>
      <c r="I8" s="4">
        <f>I$5*Calculations!$B$27</f>
        <v>1.5439773086529125E-2</v>
      </c>
      <c r="J8" s="4">
        <f>J$5*Calculations!$B$27</f>
        <v>1.5439773086529125E-2</v>
      </c>
      <c r="K8" s="4">
        <f>K$5*Calculations!$B$27</f>
        <v>1.5439773086529125E-2</v>
      </c>
      <c r="L8" s="4">
        <f>L$5*Calculations!$B$27</f>
        <v>1.5439773086529125E-2</v>
      </c>
      <c r="M8" s="4">
        <f>M$5*Calculations!$B$27</f>
        <v>1.5439773086529125E-2</v>
      </c>
      <c r="N8" s="4">
        <f>N$5*Calculations!$B$27</f>
        <v>1.5439773086529125E-2</v>
      </c>
      <c r="O8" s="4">
        <f>O$5*Calculations!$B$27</f>
        <v>1.5439773086529125E-2</v>
      </c>
      <c r="P8" s="4">
        <f>P$5*Calculations!$B$27</f>
        <v>1.5439773086529125E-2</v>
      </c>
      <c r="Q8" s="4">
        <f>Q$5*Calculations!$B$27</f>
        <v>1.5439773086529125E-2</v>
      </c>
      <c r="R8" s="4">
        <f>R$5*Calculations!$B$27</f>
        <v>1.5439773086529125E-2</v>
      </c>
      <c r="S8" s="4">
        <f>S$5*Calculations!$B$27</f>
        <v>1.5439773086529125E-2</v>
      </c>
      <c r="T8" s="4">
        <f>T$5*Calculations!$B$27</f>
        <v>1.5439773086529125E-2</v>
      </c>
      <c r="U8" s="4">
        <f>U$5*Calculations!$B$27</f>
        <v>1.5439773086529125E-2</v>
      </c>
      <c r="V8" s="4">
        <f>V$5*Calculations!$B$27</f>
        <v>1.5439773086529125E-2</v>
      </c>
      <c r="W8" s="4">
        <f>W$5*Calculations!$B$27</f>
        <v>1.5439773086529125E-2</v>
      </c>
      <c r="X8" s="4">
        <f>X$5*Calculations!$B$27</f>
        <v>1.5439773086529125E-2</v>
      </c>
      <c r="Y8" s="4">
        <f>Y$5*Calculations!$B$27</f>
        <v>1.5439773086529125E-2</v>
      </c>
      <c r="Z8" s="4">
        <f>Z$5*Calculations!$B$27</f>
        <v>1.5439773086529125E-2</v>
      </c>
      <c r="AA8" s="4">
        <f>AA$5*Calculations!$B$27</f>
        <v>1.5439773086529125E-2</v>
      </c>
      <c r="AB8" s="4">
        <f>AB$5*Calculations!$B$27</f>
        <v>1.5439773086529125E-2</v>
      </c>
      <c r="AC8" s="4">
        <f>AC$5*Calculations!$B$27</f>
        <v>1.5439773086529125E-2</v>
      </c>
      <c r="AD8" s="4">
        <f>AD$5*Calculations!$B$27</f>
        <v>1.5439773086529125E-2</v>
      </c>
      <c r="AE8" s="4">
        <f>AE$5*Calculations!$B$27</f>
        <v>1.5439773086529125E-2</v>
      </c>
      <c r="AF8" s="4">
        <f>AF$5*Calculations!$B$27</f>
        <v>1.5439773086529125E-2</v>
      </c>
      <c r="AG8" s="4">
        <f>AG$5*Calculations!$B$27</f>
        <v>1.5439773086529125E-2</v>
      </c>
      <c r="AH8" s="4"/>
      <c r="AI8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/>
  </sheetViews>
  <sheetFormatPr defaultRowHeight="14.25"/>
  <cols>
    <col min="1" max="1" width="31.1328125" customWidth="1"/>
  </cols>
  <sheetData>
    <row r="1" spans="1:35">
      <c r="A1" s="28" t="s">
        <v>92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5">
      <c r="A2" t="s">
        <v>2</v>
      </c>
      <c r="B2" s="4">
        <f>B$4/(1-'Other Values'!$B$2)</f>
        <v>3.5367360917112622E-3</v>
      </c>
      <c r="C2" s="4">
        <f>C$4/(1-'Other Values'!$B$2)</f>
        <v>3.5367360917112622E-3</v>
      </c>
      <c r="D2" s="4">
        <f>D$4/(1-'Other Values'!$B$2)</f>
        <v>3.5367360917112622E-3</v>
      </c>
      <c r="E2" s="4">
        <f>E$4/(1-'Other Values'!$B$2)</f>
        <v>3.5367360917112622E-3</v>
      </c>
      <c r="F2" s="4">
        <f>F$4/(1-'Other Values'!$B$2)</f>
        <v>3.5367360917112622E-3</v>
      </c>
      <c r="G2" s="4">
        <f>G$4/(1-'Other Values'!$B$2)</f>
        <v>3.5367360917112622E-3</v>
      </c>
      <c r="H2" s="4">
        <f>H$4/(1-'Other Values'!$B$2)</f>
        <v>3.5367360917112622E-3</v>
      </c>
      <c r="I2" s="4">
        <f>I$4/(1-'Other Values'!$B$2)</f>
        <v>3.5367360917112622E-3</v>
      </c>
      <c r="J2" s="4">
        <f>J$4/(1-'Other Values'!$B$2)</f>
        <v>3.5367360917112622E-3</v>
      </c>
      <c r="K2" s="4">
        <f>K$4/(1-'Other Values'!$B$2)</f>
        <v>3.5367360917112622E-3</v>
      </c>
      <c r="L2" s="4">
        <f>L$4/(1-'Other Values'!$B$2)</f>
        <v>3.5367360917112622E-3</v>
      </c>
      <c r="M2" s="4">
        <f>M$4/(1-'Other Values'!$B$2)</f>
        <v>3.5367360917112622E-3</v>
      </c>
      <c r="N2" s="4">
        <f>N$4/(1-'Other Values'!$B$2)</f>
        <v>3.5367360917112622E-3</v>
      </c>
      <c r="O2" s="4">
        <f>O$4/(1-'Other Values'!$B$2)</f>
        <v>3.5367360917112622E-3</v>
      </c>
      <c r="P2" s="4">
        <f>P$4/(1-'Other Values'!$B$2)</f>
        <v>3.5367360917112622E-3</v>
      </c>
      <c r="Q2" s="4">
        <f>Q$4/(1-'Other Values'!$B$2)</f>
        <v>3.5367360917112622E-3</v>
      </c>
      <c r="R2" s="4">
        <f>R$4/(1-'Other Values'!$B$2)</f>
        <v>3.5367360917112622E-3</v>
      </c>
      <c r="S2" s="4">
        <f>S$4/(1-'Other Values'!$B$2)</f>
        <v>3.5367360917112622E-3</v>
      </c>
      <c r="T2" s="4">
        <f>T$4/(1-'Other Values'!$B$2)</f>
        <v>3.5367360917112622E-3</v>
      </c>
      <c r="U2" s="4">
        <f>U$4/(1-'Other Values'!$B$2)</f>
        <v>3.5367360917112622E-3</v>
      </c>
      <c r="V2" s="4">
        <f>V$4/(1-'Other Values'!$B$2)</f>
        <v>3.5367360917112622E-3</v>
      </c>
      <c r="W2" s="4">
        <f>W$4/(1-'Other Values'!$B$2)</f>
        <v>3.5367360917112622E-3</v>
      </c>
      <c r="X2" s="4">
        <f>X$4/(1-'Other Values'!$B$2)</f>
        <v>3.5367360917112622E-3</v>
      </c>
      <c r="Y2" s="4">
        <f>Y$4/(1-'Other Values'!$B$2)</f>
        <v>3.5367360917112622E-3</v>
      </c>
      <c r="Z2" s="4">
        <f>Z$4/(1-'Other Values'!$B$2)</f>
        <v>3.5367360917112622E-3</v>
      </c>
      <c r="AA2" s="4">
        <f>AA$4/(1-'Other Values'!$B$2)</f>
        <v>3.5367360917112622E-3</v>
      </c>
      <c r="AB2" s="4">
        <f>AB$4/(1-'Other Values'!$B$2)</f>
        <v>3.5367360917112622E-3</v>
      </c>
      <c r="AC2" s="4">
        <f>AC$4/(1-'Other Values'!$B$2)</f>
        <v>3.5367360917112622E-3</v>
      </c>
      <c r="AD2" s="4">
        <f>AD$4/(1-'Other Values'!$B$2)</f>
        <v>3.5367360917112622E-3</v>
      </c>
      <c r="AE2" s="4">
        <f>AE$4/(1-'Other Values'!$B$2)</f>
        <v>3.5367360917112622E-3</v>
      </c>
      <c r="AF2" s="4">
        <f>AF$4/(1-'Other Values'!$B$2)</f>
        <v>3.5367360917112622E-3</v>
      </c>
      <c r="AG2" s="4">
        <f>AG$4/(1-'Other Values'!$B$2)</f>
        <v>3.5367360917112622E-3</v>
      </c>
      <c r="AH2" s="4"/>
      <c r="AI2" s="4"/>
    </row>
    <row r="3" spans="1:35">
      <c r="A3" t="s">
        <v>3</v>
      </c>
      <c r="B3" s="4">
        <f t="shared" ref="B3:AG3" si="0">B$4</f>
        <v>1.1107105081407272E-3</v>
      </c>
      <c r="C3" s="4">
        <f t="shared" si="0"/>
        <v>1.1107105081407272E-3</v>
      </c>
      <c r="D3" s="4">
        <f t="shared" si="0"/>
        <v>1.1107105081407272E-3</v>
      </c>
      <c r="E3" s="4">
        <f t="shared" si="0"/>
        <v>1.1107105081407272E-3</v>
      </c>
      <c r="F3" s="4">
        <f t="shared" si="0"/>
        <v>1.1107105081407272E-3</v>
      </c>
      <c r="G3" s="4">
        <f t="shared" si="0"/>
        <v>1.1107105081407272E-3</v>
      </c>
      <c r="H3" s="4">
        <f t="shared" si="0"/>
        <v>1.1107105081407272E-3</v>
      </c>
      <c r="I3" s="4">
        <f t="shared" si="0"/>
        <v>1.1107105081407272E-3</v>
      </c>
      <c r="J3" s="4">
        <f t="shared" si="0"/>
        <v>1.1107105081407272E-3</v>
      </c>
      <c r="K3" s="4">
        <f t="shared" si="0"/>
        <v>1.1107105081407272E-3</v>
      </c>
      <c r="L3" s="4">
        <f t="shared" si="0"/>
        <v>1.1107105081407272E-3</v>
      </c>
      <c r="M3" s="4">
        <f t="shared" si="0"/>
        <v>1.1107105081407272E-3</v>
      </c>
      <c r="N3" s="4">
        <f t="shared" si="0"/>
        <v>1.1107105081407272E-3</v>
      </c>
      <c r="O3" s="4">
        <f t="shared" si="0"/>
        <v>1.1107105081407272E-3</v>
      </c>
      <c r="P3" s="4">
        <f t="shared" si="0"/>
        <v>1.1107105081407272E-3</v>
      </c>
      <c r="Q3" s="4">
        <f t="shared" si="0"/>
        <v>1.1107105081407272E-3</v>
      </c>
      <c r="R3" s="4">
        <f t="shared" si="0"/>
        <v>1.1107105081407272E-3</v>
      </c>
      <c r="S3" s="4">
        <f t="shared" si="0"/>
        <v>1.1107105081407272E-3</v>
      </c>
      <c r="T3" s="4">
        <f t="shared" si="0"/>
        <v>1.1107105081407272E-3</v>
      </c>
      <c r="U3" s="4">
        <f t="shared" si="0"/>
        <v>1.1107105081407272E-3</v>
      </c>
      <c r="V3" s="4">
        <f t="shared" si="0"/>
        <v>1.1107105081407272E-3</v>
      </c>
      <c r="W3" s="4">
        <f t="shared" si="0"/>
        <v>1.1107105081407272E-3</v>
      </c>
      <c r="X3" s="4">
        <f t="shared" si="0"/>
        <v>1.1107105081407272E-3</v>
      </c>
      <c r="Y3" s="4">
        <f t="shared" si="0"/>
        <v>1.1107105081407272E-3</v>
      </c>
      <c r="Z3" s="4">
        <f t="shared" si="0"/>
        <v>1.1107105081407272E-3</v>
      </c>
      <c r="AA3" s="4">
        <f t="shared" si="0"/>
        <v>1.1107105081407272E-3</v>
      </c>
      <c r="AB3" s="4">
        <f t="shared" si="0"/>
        <v>1.1107105081407272E-3</v>
      </c>
      <c r="AC3" s="4">
        <f t="shared" si="0"/>
        <v>1.1107105081407272E-3</v>
      </c>
      <c r="AD3" s="4">
        <f t="shared" si="0"/>
        <v>1.1107105081407272E-3</v>
      </c>
      <c r="AE3" s="4">
        <f t="shared" si="0"/>
        <v>1.1107105081407272E-3</v>
      </c>
      <c r="AF3" s="4">
        <f t="shared" si="0"/>
        <v>1.1107105081407272E-3</v>
      </c>
      <c r="AG3" s="4">
        <f t="shared" si="0"/>
        <v>1.1107105081407272E-3</v>
      </c>
      <c r="AH3" s="4"/>
      <c r="AI3" s="4"/>
    </row>
    <row r="4" spans="1:35">
      <c r="A4" t="s">
        <v>4</v>
      </c>
      <c r="B4" s="4">
        <f>Extrapolations!V13</f>
        <v>1.1107105081407272E-3</v>
      </c>
      <c r="C4" s="4">
        <f>Extrapolations!W13</f>
        <v>1.1107105081407272E-3</v>
      </c>
      <c r="D4" s="4">
        <f>Extrapolations!X13</f>
        <v>1.1107105081407272E-3</v>
      </c>
      <c r="E4" s="4">
        <f>Extrapolations!Y13</f>
        <v>1.1107105081407272E-3</v>
      </c>
      <c r="F4" s="4">
        <f>Extrapolations!Z13</f>
        <v>1.1107105081407272E-3</v>
      </c>
      <c r="G4" s="4">
        <f>Extrapolations!AA13</f>
        <v>1.1107105081407272E-3</v>
      </c>
      <c r="H4" s="4">
        <f>Extrapolations!AB13</f>
        <v>1.1107105081407272E-3</v>
      </c>
      <c r="I4" s="4">
        <f>Extrapolations!AC13</f>
        <v>1.1107105081407272E-3</v>
      </c>
      <c r="J4" s="4">
        <f>Extrapolations!AD13</f>
        <v>1.1107105081407272E-3</v>
      </c>
      <c r="K4" s="4">
        <f>Extrapolations!AE13</f>
        <v>1.1107105081407272E-3</v>
      </c>
      <c r="L4" s="4">
        <f>Extrapolations!AF13</f>
        <v>1.1107105081407272E-3</v>
      </c>
      <c r="M4" s="4">
        <f>Extrapolations!AG13</f>
        <v>1.1107105081407272E-3</v>
      </c>
      <c r="N4" s="4">
        <f>Extrapolations!AH13</f>
        <v>1.1107105081407272E-3</v>
      </c>
      <c r="O4" s="4">
        <f>Extrapolations!AI13</f>
        <v>1.1107105081407272E-3</v>
      </c>
      <c r="P4" s="4">
        <f>Extrapolations!AJ13</f>
        <v>1.1107105081407272E-3</v>
      </c>
      <c r="Q4" s="4">
        <f>Extrapolations!AK13</f>
        <v>1.1107105081407272E-3</v>
      </c>
      <c r="R4" s="4">
        <f>Extrapolations!AL13</f>
        <v>1.1107105081407272E-3</v>
      </c>
      <c r="S4" s="4">
        <f>Extrapolations!AM13</f>
        <v>1.1107105081407272E-3</v>
      </c>
      <c r="T4" s="4">
        <f>Extrapolations!AN13</f>
        <v>1.1107105081407272E-3</v>
      </c>
      <c r="U4" s="4">
        <f>Extrapolations!AO13</f>
        <v>1.1107105081407272E-3</v>
      </c>
      <c r="V4" s="4">
        <f>Extrapolations!AP13</f>
        <v>1.1107105081407272E-3</v>
      </c>
      <c r="W4" s="4">
        <f>Extrapolations!AQ13</f>
        <v>1.1107105081407272E-3</v>
      </c>
      <c r="X4" s="4">
        <f>Extrapolations!AR13</f>
        <v>1.1107105081407272E-3</v>
      </c>
      <c r="Y4" s="4">
        <f>Extrapolations!AS13</f>
        <v>1.1107105081407272E-3</v>
      </c>
      <c r="Z4" s="4">
        <f>Extrapolations!AT13</f>
        <v>1.1107105081407272E-3</v>
      </c>
      <c r="AA4" s="4">
        <f>Extrapolations!AU13</f>
        <v>1.1107105081407272E-3</v>
      </c>
      <c r="AB4" s="4">
        <f>Extrapolations!AV13</f>
        <v>1.1107105081407272E-3</v>
      </c>
      <c r="AC4" s="4">
        <f>Extrapolations!AW13</f>
        <v>1.1107105081407272E-3</v>
      </c>
      <c r="AD4" s="4">
        <f>Extrapolations!AX13</f>
        <v>1.1107105081407272E-3</v>
      </c>
      <c r="AE4" s="4">
        <f>Extrapolations!AY13</f>
        <v>1.1107105081407272E-3</v>
      </c>
      <c r="AF4" s="4">
        <f>Extrapolations!AZ13</f>
        <v>1.1107105081407272E-3</v>
      </c>
      <c r="AG4" s="4">
        <f>Extrapolations!BA13</f>
        <v>1.1107105081407272E-3</v>
      </c>
      <c r="AH4" s="4"/>
      <c r="AI4" s="4"/>
    </row>
    <row r="5" spans="1:35">
      <c r="A5" t="s">
        <v>5</v>
      </c>
      <c r="B5" s="4">
        <f t="shared" ref="B5:AG5" si="1">B$4</f>
        <v>1.1107105081407272E-3</v>
      </c>
      <c r="C5" s="4">
        <f t="shared" si="1"/>
        <v>1.1107105081407272E-3</v>
      </c>
      <c r="D5" s="4">
        <f t="shared" si="1"/>
        <v>1.1107105081407272E-3</v>
      </c>
      <c r="E5" s="4">
        <f t="shared" si="1"/>
        <v>1.1107105081407272E-3</v>
      </c>
      <c r="F5" s="4">
        <f t="shared" si="1"/>
        <v>1.1107105081407272E-3</v>
      </c>
      <c r="G5" s="4">
        <f t="shared" si="1"/>
        <v>1.1107105081407272E-3</v>
      </c>
      <c r="H5" s="4">
        <f t="shared" si="1"/>
        <v>1.1107105081407272E-3</v>
      </c>
      <c r="I5" s="4">
        <f t="shared" si="1"/>
        <v>1.1107105081407272E-3</v>
      </c>
      <c r="J5" s="4">
        <f t="shared" si="1"/>
        <v>1.1107105081407272E-3</v>
      </c>
      <c r="K5" s="4">
        <f t="shared" si="1"/>
        <v>1.1107105081407272E-3</v>
      </c>
      <c r="L5" s="4">
        <f t="shared" si="1"/>
        <v>1.1107105081407272E-3</v>
      </c>
      <c r="M5" s="4">
        <f t="shared" si="1"/>
        <v>1.1107105081407272E-3</v>
      </c>
      <c r="N5" s="4">
        <f t="shared" si="1"/>
        <v>1.1107105081407272E-3</v>
      </c>
      <c r="O5" s="4">
        <f t="shared" si="1"/>
        <v>1.1107105081407272E-3</v>
      </c>
      <c r="P5" s="4">
        <f t="shared" si="1"/>
        <v>1.1107105081407272E-3</v>
      </c>
      <c r="Q5" s="4">
        <f t="shared" si="1"/>
        <v>1.1107105081407272E-3</v>
      </c>
      <c r="R5" s="4">
        <f t="shared" si="1"/>
        <v>1.1107105081407272E-3</v>
      </c>
      <c r="S5" s="4">
        <f t="shared" si="1"/>
        <v>1.1107105081407272E-3</v>
      </c>
      <c r="T5" s="4">
        <f t="shared" si="1"/>
        <v>1.1107105081407272E-3</v>
      </c>
      <c r="U5" s="4">
        <f t="shared" si="1"/>
        <v>1.1107105081407272E-3</v>
      </c>
      <c r="V5" s="4">
        <f t="shared" si="1"/>
        <v>1.1107105081407272E-3</v>
      </c>
      <c r="W5" s="4">
        <f t="shared" si="1"/>
        <v>1.1107105081407272E-3</v>
      </c>
      <c r="X5" s="4">
        <f t="shared" si="1"/>
        <v>1.1107105081407272E-3</v>
      </c>
      <c r="Y5" s="4">
        <f t="shared" si="1"/>
        <v>1.1107105081407272E-3</v>
      </c>
      <c r="Z5" s="4">
        <f t="shared" si="1"/>
        <v>1.1107105081407272E-3</v>
      </c>
      <c r="AA5" s="4">
        <f t="shared" si="1"/>
        <v>1.1107105081407272E-3</v>
      </c>
      <c r="AB5" s="4">
        <f t="shared" si="1"/>
        <v>1.1107105081407272E-3</v>
      </c>
      <c r="AC5" s="4">
        <f t="shared" si="1"/>
        <v>1.1107105081407272E-3</v>
      </c>
      <c r="AD5" s="4">
        <f t="shared" si="1"/>
        <v>1.1107105081407272E-3</v>
      </c>
      <c r="AE5" s="4">
        <f t="shared" si="1"/>
        <v>1.1107105081407272E-3</v>
      </c>
      <c r="AF5" s="4">
        <f t="shared" si="1"/>
        <v>1.1107105081407272E-3</v>
      </c>
      <c r="AG5" s="4">
        <f t="shared" si="1"/>
        <v>1.1107105081407272E-3</v>
      </c>
      <c r="AH5" s="4"/>
      <c r="AI5" s="4"/>
    </row>
    <row r="6" spans="1:35">
      <c r="A6" t="s">
        <v>6</v>
      </c>
      <c r="B6" s="4">
        <f>B$4/(1-'Other Values'!$B$2)*'Other Values'!$B$6+B$4*(1-'Other Values'!$B$6)</f>
        <v>2.4450245791045213E-3</v>
      </c>
      <c r="C6" s="4">
        <f>C$4/(1-'Other Values'!$B$2)*'Other Values'!$B$6+C$4*(1-'Other Values'!$B$6)</f>
        <v>2.4450245791045213E-3</v>
      </c>
      <c r="D6" s="4">
        <f>D$4/(1-'Other Values'!$B$2)*'Other Values'!$B$6+D$4*(1-'Other Values'!$B$6)</f>
        <v>2.4450245791045213E-3</v>
      </c>
      <c r="E6" s="4">
        <f>E$4/(1-'Other Values'!$B$2)*'Other Values'!$B$6+E$4*(1-'Other Values'!$B$6)</f>
        <v>2.4450245791045213E-3</v>
      </c>
      <c r="F6" s="4">
        <f>F$4/(1-'Other Values'!$B$2)*'Other Values'!$B$6+F$4*(1-'Other Values'!$B$6)</f>
        <v>2.4450245791045213E-3</v>
      </c>
      <c r="G6" s="4">
        <f>G$4/(1-'Other Values'!$B$2)*'Other Values'!$B$6+G$4*(1-'Other Values'!$B$6)</f>
        <v>2.4450245791045213E-3</v>
      </c>
      <c r="H6" s="4">
        <f>H$4/(1-'Other Values'!$B$2)*'Other Values'!$B$6+H$4*(1-'Other Values'!$B$6)</f>
        <v>2.4450245791045213E-3</v>
      </c>
      <c r="I6" s="4">
        <f>I$4/(1-'Other Values'!$B$2)*'Other Values'!$B$6+I$4*(1-'Other Values'!$B$6)</f>
        <v>2.4450245791045213E-3</v>
      </c>
      <c r="J6" s="4">
        <f>J$4/(1-'Other Values'!$B$2)*'Other Values'!$B$6+J$4*(1-'Other Values'!$B$6)</f>
        <v>2.4450245791045213E-3</v>
      </c>
      <c r="K6" s="4">
        <f>K$4/(1-'Other Values'!$B$2)*'Other Values'!$B$6+K$4*(1-'Other Values'!$B$6)</f>
        <v>2.4450245791045213E-3</v>
      </c>
      <c r="L6" s="4">
        <f>L$4/(1-'Other Values'!$B$2)*'Other Values'!$B$6+L$4*(1-'Other Values'!$B$6)</f>
        <v>2.4450245791045213E-3</v>
      </c>
      <c r="M6" s="4">
        <f>M$4/(1-'Other Values'!$B$2)*'Other Values'!$B$6+M$4*(1-'Other Values'!$B$6)</f>
        <v>2.4450245791045213E-3</v>
      </c>
      <c r="N6" s="4">
        <f>N$4/(1-'Other Values'!$B$2)*'Other Values'!$B$6+N$4*(1-'Other Values'!$B$6)</f>
        <v>2.4450245791045213E-3</v>
      </c>
      <c r="O6" s="4">
        <f>O$4/(1-'Other Values'!$B$2)*'Other Values'!$B$6+O$4*(1-'Other Values'!$B$6)</f>
        <v>2.4450245791045213E-3</v>
      </c>
      <c r="P6" s="4">
        <f>P$4/(1-'Other Values'!$B$2)*'Other Values'!$B$6+P$4*(1-'Other Values'!$B$6)</f>
        <v>2.4450245791045213E-3</v>
      </c>
      <c r="Q6" s="4">
        <f>Q$4/(1-'Other Values'!$B$2)*'Other Values'!$B$6+Q$4*(1-'Other Values'!$B$6)</f>
        <v>2.4450245791045213E-3</v>
      </c>
      <c r="R6" s="4">
        <f>R$4/(1-'Other Values'!$B$2)*'Other Values'!$B$6+R$4*(1-'Other Values'!$B$6)</f>
        <v>2.4450245791045213E-3</v>
      </c>
      <c r="S6" s="4">
        <f>S$4/(1-'Other Values'!$B$2)*'Other Values'!$B$6+S$4*(1-'Other Values'!$B$6)</f>
        <v>2.4450245791045213E-3</v>
      </c>
      <c r="T6" s="4">
        <f>T$4/(1-'Other Values'!$B$2)*'Other Values'!$B$6+T$4*(1-'Other Values'!$B$6)</f>
        <v>2.4450245791045213E-3</v>
      </c>
      <c r="U6" s="4">
        <f>U$4/(1-'Other Values'!$B$2)*'Other Values'!$B$6+U$4*(1-'Other Values'!$B$6)</f>
        <v>2.4450245791045213E-3</v>
      </c>
      <c r="V6" s="4">
        <f>V$4/(1-'Other Values'!$B$2)*'Other Values'!$B$6+V$4*(1-'Other Values'!$B$6)</f>
        <v>2.4450245791045213E-3</v>
      </c>
      <c r="W6" s="4">
        <f>W$4/(1-'Other Values'!$B$2)*'Other Values'!$B$6+W$4*(1-'Other Values'!$B$6)</f>
        <v>2.4450245791045213E-3</v>
      </c>
      <c r="X6" s="4">
        <f>X$4/(1-'Other Values'!$B$2)*'Other Values'!$B$6+X$4*(1-'Other Values'!$B$6)</f>
        <v>2.4450245791045213E-3</v>
      </c>
      <c r="Y6" s="4">
        <f>Y$4/(1-'Other Values'!$B$2)*'Other Values'!$B$6+Y$4*(1-'Other Values'!$B$6)</f>
        <v>2.4450245791045213E-3</v>
      </c>
      <c r="Z6" s="4">
        <f>Z$4/(1-'Other Values'!$B$2)*'Other Values'!$B$6+Z$4*(1-'Other Values'!$B$6)</f>
        <v>2.4450245791045213E-3</v>
      </c>
      <c r="AA6" s="4">
        <f>AA$4/(1-'Other Values'!$B$2)*'Other Values'!$B$6+AA$4*(1-'Other Values'!$B$6)</f>
        <v>2.4450245791045213E-3</v>
      </c>
      <c r="AB6" s="4">
        <f>AB$4/(1-'Other Values'!$B$2)*'Other Values'!$B$6+AB$4*(1-'Other Values'!$B$6)</f>
        <v>2.4450245791045213E-3</v>
      </c>
      <c r="AC6" s="4">
        <f>AC$4/(1-'Other Values'!$B$2)*'Other Values'!$B$6+AC$4*(1-'Other Values'!$B$6)</f>
        <v>2.4450245791045213E-3</v>
      </c>
      <c r="AD6" s="4">
        <f>AD$4/(1-'Other Values'!$B$2)*'Other Values'!$B$6+AD$4*(1-'Other Values'!$B$6)</f>
        <v>2.4450245791045213E-3</v>
      </c>
      <c r="AE6" s="4">
        <f>AE$4/(1-'Other Values'!$B$2)*'Other Values'!$B$6+AE$4*(1-'Other Values'!$B$6)</f>
        <v>2.4450245791045213E-3</v>
      </c>
      <c r="AF6" s="4">
        <f>AF$4/(1-'Other Values'!$B$2)*'Other Values'!$B$6+AF$4*(1-'Other Values'!$B$6)</f>
        <v>2.4450245791045213E-3</v>
      </c>
      <c r="AG6" s="4">
        <f>AG$4/(1-'Other Values'!$B$2)*'Other Values'!$B$6+AG$4*(1-'Other Values'!$B$6)</f>
        <v>2.4450245791045213E-3</v>
      </c>
      <c r="AH6" s="4"/>
      <c r="AI6" s="4"/>
    </row>
    <row r="7" spans="1:35">
      <c r="A7" t="s">
        <v>89</v>
      </c>
      <c r="B7" s="4">
        <f>B$4*Calculations!$B$31</f>
        <v>8.6080064380906357E-4</v>
      </c>
      <c r="C7" s="4">
        <f>C$4*Calculations!$B$31</f>
        <v>8.6080064380906357E-4</v>
      </c>
      <c r="D7" s="4">
        <f>D$4*Calculations!$B$31</f>
        <v>8.6080064380906357E-4</v>
      </c>
      <c r="E7" s="4">
        <f>E$4*Calculations!$B$31</f>
        <v>8.6080064380906357E-4</v>
      </c>
      <c r="F7" s="4">
        <f>F$4*Calculations!$B$31</f>
        <v>8.6080064380906357E-4</v>
      </c>
      <c r="G7" s="4">
        <f>G$4*Calculations!$B$31</f>
        <v>8.6080064380906357E-4</v>
      </c>
      <c r="H7" s="4">
        <f>H$4*Calculations!$B$31</f>
        <v>8.6080064380906357E-4</v>
      </c>
      <c r="I7" s="4">
        <f>I$4*Calculations!$B$31</f>
        <v>8.6080064380906357E-4</v>
      </c>
      <c r="J7" s="4">
        <f>J$4*Calculations!$B$31</f>
        <v>8.6080064380906357E-4</v>
      </c>
      <c r="K7" s="4">
        <f>K$4*Calculations!$B$31</f>
        <v>8.6080064380906357E-4</v>
      </c>
      <c r="L7" s="4">
        <f>L$4*Calculations!$B$31</f>
        <v>8.6080064380906357E-4</v>
      </c>
      <c r="M7" s="4">
        <f>M$4*Calculations!$B$31</f>
        <v>8.6080064380906357E-4</v>
      </c>
      <c r="N7" s="4">
        <f>N$4*Calculations!$B$31</f>
        <v>8.6080064380906357E-4</v>
      </c>
      <c r="O7" s="4">
        <f>O$4*Calculations!$B$31</f>
        <v>8.6080064380906357E-4</v>
      </c>
      <c r="P7" s="4">
        <f>P$4*Calculations!$B$31</f>
        <v>8.6080064380906357E-4</v>
      </c>
      <c r="Q7" s="4">
        <f>Q$4*Calculations!$B$31</f>
        <v>8.6080064380906357E-4</v>
      </c>
      <c r="R7" s="4">
        <f>R$4*Calculations!$B$31</f>
        <v>8.6080064380906357E-4</v>
      </c>
      <c r="S7" s="4">
        <f>S$4*Calculations!$B$31</f>
        <v>8.6080064380906357E-4</v>
      </c>
      <c r="T7" s="4">
        <f>T$4*Calculations!$B$31</f>
        <v>8.6080064380906357E-4</v>
      </c>
      <c r="U7" s="4">
        <f>U$4*Calculations!$B$31</f>
        <v>8.6080064380906357E-4</v>
      </c>
      <c r="V7" s="4">
        <f>V$4*Calculations!$B$31</f>
        <v>8.6080064380906357E-4</v>
      </c>
      <c r="W7" s="4">
        <f>W$4*Calculations!$B$31</f>
        <v>8.6080064380906357E-4</v>
      </c>
      <c r="X7" s="4">
        <f>X$4*Calculations!$B$31</f>
        <v>8.6080064380906357E-4</v>
      </c>
      <c r="Y7" s="4">
        <f>Y$4*Calculations!$B$31</f>
        <v>8.6080064380906357E-4</v>
      </c>
      <c r="Z7" s="4">
        <f>Z$4*Calculations!$B$31</f>
        <v>8.6080064380906357E-4</v>
      </c>
      <c r="AA7" s="4">
        <f>AA$4*Calculations!$B$31</f>
        <v>8.6080064380906357E-4</v>
      </c>
      <c r="AB7" s="4">
        <f>AB$4*Calculations!$B$31</f>
        <v>8.6080064380906357E-4</v>
      </c>
      <c r="AC7" s="4">
        <f>AC$4*Calculations!$B$31</f>
        <v>8.6080064380906357E-4</v>
      </c>
      <c r="AD7" s="4">
        <f>AD$4*Calculations!$B$31</f>
        <v>8.6080064380906357E-4</v>
      </c>
      <c r="AE7" s="4">
        <f>AE$4*Calculations!$B$31</f>
        <v>8.6080064380906357E-4</v>
      </c>
      <c r="AF7" s="4">
        <f>AF$4*Calculations!$B$31</f>
        <v>8.6080064380906357E-4</v>
      </c>
      <c r="AG7" s="4">
        <f>AG$4*Calculations!$B$31</f>
        <v>8.6080064380906357E-4</v>
      </c>
      <c r="AH7" s="4"/>
      <c r="AI7" s="4"/>
    </row>
    <row r="8" spans="1:35">
      <c r="A8" t="s">
        <v>90</v>
      </c>
      <c r="B8" s="4">
        <f>B$4*Calculations!$B$27</f>
        <v>3.3321315244221809E-3</v>
      </c>
      <c r="C8" s="4">
        <f>C$4*Calculations!$B$27</f>
        <v>3.3321315244221809E-3</v>
      </c>
      <c r="D8" s="4">
        <f>D$4*Calculations!$B$27</f>
        <v>3.3321315244221809E-3</v>
      </c>
      <c r="E8" s="4">
        <f>E$4*Calculations!$B$27</f>
        <v>3.3321315244221809E-3</v>
      </c>
      <c r="F8" s="4">
        <f>F$4*Calculations!$B$27</f>
        <v>3.3321315244221809E-3</v>
      </c>
      <c r="G8" s="4">
        <f>G$4*Calculations!$B$27</f>
        <v>3.3321315244221809E-3</v>
      </c>
      <c r="H8" s="4">
        <f>H$4*Calculations!$B$27</f>
        <v>3.3321315244221809E-3</v>
      </c>
      <c r="I8" s="4">
        <f>I$4*Calculations!$B$27</f>
        <v>3.3321315244221809E-3</v>
      </c>
      <c r="J8" s="4">
        <f>J$4*Calculations!$B$27</f>
        <v>3.3321315244221809E-3</v>
      </c>
      <c r="K8" s="4">
        <f>K$4*Calculations!$B$27</f>
        <v>3.3321315244221809E-3</v>
      </c>
      <c r="L8" s="4">
        <f>L$4*Calculations!$B$27</f>
        <v>3.3321315244221809E-3</v>
      </c>
      <c r="M8" s="4">
        <f>M$4*Calculations!$B$27</f>
        <v>3.3321315244221809E-3</v>
      </c>
      <c r="N8" s="4">
        <f>N$4*Calculations!$B$27</f>
        <v>3.3321315244221809E-3</v>
      </c>
      <c r="O8" s="4">
        <f>O$4*Calculations!$B$27</f>
        <v>3.3321315244221809E-3</v>
      </c>
      <c r="P8" s="4">
        <f>P$4*Calculations!$B$27</f>
        <v>3.3321315244221809E-3</v>
      </c>
      <c r="Q8" s="4">
        <f>Q$4*Calculations!$B$27</f>
        <v>3.3321315244221809E-3</v>
      </c>
      <c r="R8" s="4">
        <f>R$4*Calculations!$B$27</f>
        <v>3.3321315244221809E-3</v>
      </c>
      <c r="S8" s="4">
        <f>S$4*Calculations!$B$27</f>
        <v>3.3321315244221809E-3</v>
      </c>
      <c r="T8" s="4">
        <f>T$4*Calculations!$B$27</f>
        <v>3.3321315244221809E-3</v>
      </c>
      <c r="U8" s="4">
        <f>U$4*Calculations!$B$27</f>
        <v>3.3321315244221809E-3</v>
      </c>
      <c r="V8" s="4">
        <f>V$4*Calculations!$B$27</f>
        <v>3.3321315244221809E-3</v>
      </c>
      <c r="W8" s="4">
        <f>W$4*Calculations!$B$27</f>
        <v>3.3321315244221809E-3</v>
      </c>
      <c r="X8" s="4">
        <f>X$4*Calculations!$B$27</f>
        <v>3.3321315244221809E-3</v>
      </c>
      <c r="Y8" s="4">
        <f>Y$4*Calculations!$B$27</f>
        <v>3.3321315244221809E-3</v>
      </c>
      <c r="Z8" s="4">
        <f>Z$4*Calculations!$B$27</f>
        <v>3.3321315244221809E-3</v>
      </c>
      <c r="AA8" s="4">
        <f>AA$4*Calculations!$B$27</f>
        <v>3.3321315244221809E-3</v>
      </c>
      <c r="AB8" s="4">
        <f>AB$4*Calculations!$B$27</f>
        <v>3.3321315244221809E-3</v>
      </c>
      <c r="AC8" s="4">
        <f>AC$4*Calculations!$B$27</f>
        <v>3.3321315244221809E-3</v>
      </c>
      <c r="AD8" s="4">
        <f>AD$4*Calculations!$B$27</f>
        <v>3.3321315244221809E-3</v>
      </c>
      <c r="AE8" s="4">
        <f>AE$4*Calculations!$B$27</f>
        <v>3.3321315244221809E-3</v>
      </c>
      <c r="AF8" s="4">
        <f>AF$4*Calculations!$B$27</f>
        <v>3.3321315244221809E-3</v>
      </c>
      <c r="AG8" s="4">
        <f>AG$4*Calculations!$B$27</f>
        <v>3.3321315244221809E-3</v>
      </c>
      <c r="AH8" s="4"/>
      <c r="AI8" s="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8"/>
  <sheetViews>
    <sheetView workbookViewId="0"/>
  </sheetViews>
  <sheetFormatPr defaultRowHeight="14.25"/>
  <cols>
    <col min="1" max="1" width="31.1328125" customWidth="1"/>
  </cols>
  <sheetData>
    <row r="1" spans="1:33">
      <c r="A1" s="28" t="s">
        <v>92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>
      <c r="A7" t="s">
        <v>89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>
      <c r="A8" t="s">
        <v>90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0"/>
  <sheetViews>
    <sheetView topLeftCell="A7" workbookViewId="0">
      <selection activeCell="D18" sqref="D18:AI18"/>
    </sheetView>
  </sheetViews>
  <sheetFormatPr defaultRowHeight="14.25"/>
  <cols>
    <col min="1" max="1" width="18.3984375" customWidth="1"/>
    <col min="2" max="2" width="16.3984375" customWidth="1"/>
    <col min="3" max="3" width="30.73046875" customWidth="1"/>
  </cols>
  <sheetData>
    <row r="1" spans="1:38">
      <c r="A1" t="s">
        <v>23</v>
      </c>
    </row>
    <row r="2" spans="1:38">
      <c r="A2" t="s">
        <v>24</v>
      </c>
    </row>
    <row r="3" spans="1:38">
      <c r="A3" t="s">
        <v>25</v>
      </c>
    </row>
    <row r="4" spans="1:38">
      <c r="A4" t="s">
        <v>26</v>
      </c>
    </row>
    <row r="6" spans="1:38">
      <c r="A6" s="2" t="s">
        <v>27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</row>
    <row r="7" spans="1:38">
      <c r="A7" s="1" t="s">
        <v>28</v>
      </c>
      <c r="B7" s="1" t="s">
        <v>29</v>
      </c>
      <c r="C7" s="1" t="s">
        <v>30</v>
      </c>
      <c r="D7">
        <v>2019</v>
      </c>
      <c r="E7">
        <v>2020</v>
      </c>
      <c r="F7">
        <v>2021</v>
      </c>
      <c r="G7">
        <v>2022</v>
      </c>
      <c r="H7">
        <v>2023</v>
      </c>
      <c r="I7">
        <v>2024</v>
      </c>
      <c r="J7">
        <v>2025</v>
      </c>
      <c r="K7">
        <v>2026</v>
      </c>
      <c r="L7">
        <v>2027</v>
      </c>
      <c r="M7">
        <v>2028</v>
      </c>
      <c r="N7">
        <v>2029</v>
      </c>
      <c r="O7">
        <v>2030</v>
      </c>
      <c r="P7">
        <v>2031</v>
      </c>
      <c r="Q7">
        <v>2032</v>
      </c>
      <c r="R7">
        <v>2033</v>
      </c>
      <c r="S7">
        <v>2034</v>
      </c>
      <c r="T7">
        <v>2035</v>
      </c>
      <c r="U7">
        <v>2036</v>
      </c>
      <c r="V7">
        <v>2037</v>
      </c>
      <c r="W7">
        <v>2038</v>
      </c>
      <c r="X7">
        <v>2039</v>
      </c>
      <c r="Y7">
        <v>2040</v>
      </c>
      <c r="Z7">
        <v>2041</v>
      </c>
      <c r="AA7">
        <v>2042</v>
      </c>
      <c r="AB7">
        <v>2043</v>
      </c>
      <c r="AC7">
        <v>2044</v>
      </c>
      <c r="AD7">
        <v>2045</v>
      </c>
      <c r="AE7">
        <v>2046</v>
      </c>
      <c r="AF7">
        <v>2047</v>
      </c>
      <c r="AG7">
        <v>2048</v>
      </c>
      <c r="AH7">
        <v>2049</v>
      </c>
      <c r="AI7">
        <v>2050</v>
      </c>
    </row>
    <row r="8" spans="1:38">
      <c r="A8" t="s">
        <v>15</v>
      </c>
      <c r="B8" t="s">
        <v>21</v>
      </c>
      <c r="C8" t="s">
        <v>4</v>
      </c>
      <c r="D8" s="4">
        <v>3.9302341511197978E-4</v>
      </c>
      <c r="E8" s="4">
        <v>4.0252878211595981E-4</v>
      </c>
      <c r="F8" s="4">
        <v>4.1588252550314367E-4</v>
      </c>
      <c r="G8" s="4">
        <v>4.3438277377046727E-4</v>
      </c>
      <c r="H8" s="4">
        <v>4.5046218689641604E-4</v>
      </c>
      <c r="I8" s="4">
        <v>4.6680999238008479E-4</v>
      </c>
      <c r="J8" s="4">
        <v>4.8865302583664188E-4</v>
      </c>
      <c r="K8" s="4">
        <v>4.8980917517774396E-4</v>
      </c>
      <c r="L8" s="4">
        <v>4.9021275810223763E-4</v>
      </c>
      <c r="M8" s="4">
        <v>4.9056242905234535E-4</v>
      </c>
      <c r="N8" s="4">
        <v>4.9105320514660779E-4</v>
      </c>
      <c r="O8" s="4">
        <v>4.9209066767632876E-4</v>
      </c>
      <c r="P8" s="4">
        <v>4.9276063377172582E-4</v>
      </c>
      <c r="Q8" s="4">
        <v>4.9296812588850924E-4</v>
      </c>
      <c r="R8" s="4">
        <v>4.9332022147000466E-4</v>
      </c>
      <c r="S8" s="4">
        <v>4.9351809385578358E-4</v>
      </c>
      <c r="T8" s="4">
        <v>4.9341566541858642E-4</v>
      </c>
      <c r="U8" s="4">
        <v>4.9309741110320135E-4</v>
      </c>
      <c r="V8" s="4">
        <v>4.9249227440053829E-4</v>
      </c>
      <c r="W8" s="4">
        <v>4.9198199781948291E-4</v>
      </c>
      <c r="X8" s="4">
        <v>4.9157938185287106E-4</v>
      </c>
      <c r="Y8" s="4">
        <v>4.9098405590241158E-4</v>
      </c>
      <c r="Z8" s="4">
        <v>4.9041708036278125E-4</v>
      </c>
      <c r="AA8" s="4">
        <v>4.9008041181352376E-4</v>
      </c>
      <c r="AB8" s="4">
        <v>4.8963831612612336E-4</v>
      </c>
      <c r="AC8" s="4">
        <v>4.8910335374995853E-4</v>
      </c>
      <c r="AD8" s="4">
        <v>4.8867546380490024E-4</v>
      </c>
      <c r="AE8" s="4">
        <v>4.8800062631976487E-4</v>
      </c>
      <c r="AF8" s="4">
        <v>4.8745896901019589E-4</v>
      </c>
      <c r="AG8" s="4">
        <v>4.868691625111918E-4</v>
      </c>
      <c r="AH8" s="4">
        <v>4.8614121098154402E-4</v>
      </c>
      <c r="AI8" s="4">
        <v>4.8537273184647158E-4</v>
      </c>
      <c r="AJ8" s="4"/>
      <c r="AK8" s="4"/>
      <c r="AL8" s="4"/>
    </row>
    <row r="9" spans="1:38">
      <c r="A9" t="s">
        <v>15</v>
      </c>
      <c r="B9" t="s">
        <v>22</v>
      </c>
      <c r="C9" t="s">
        <v>4</v>
      </c>
      <c r="D9" s="4">
        <v>1.2502464391248049E-4</v>
      </c>
      <c r="E9" s="4">
        <v>1.257371509678276E-4</v>
      </c>
      <c r="F9" s="4">
        <v>1.2747491616587538E-4</v>
      </c>
      <c r="G9" s="4">
        <v>1.288153408147681E-4</v>
      </c>
      <c r="H9" s="4">
        <v>1.3057006374713636E-4</v>
      </c>
      <c r="I9" s="4">
        <v>1.3267464889272552E-4</v>
      </c>
      <c r="J9" s="4">
        <v>1.3518963943025996E-4</v>
      </c>
      <c r="K9" s="4">
        <v>1.3768348052724193E-4</v>
      </c>
      <c r="L9" s="4">
        <v>1.39758167601846E-4</v>
      </c>
      <c r="M9" s="4">
        <v>1.398114562236462E-4</v>
      </c>
      <c r="N9" s="4">
        <v>1.4054648228692851E-4</v>
      </c>
      <c r="O9" s="4">
        <v>1.410584182741791E-4</v>
      </c>
      <c r="P9" s="4">
        <v>1.4130977954115341E-4</v>
      </c>
      <c r="Q9" s="4">
        <v>1.4116778445499517E-4</v>
      </c>
      <c r="R9" s="4">
        <v>1.4095062087054683E-4</v>
      </c>
      <c r="S9" s="4">
        <v>1.4073502606328232E-4</v>
      </c>
      <c r="T9" s="4">
        <v>1.4047478335934126E-4</v>
      </c>
      <c r="U9" s="4">
        <v>1.4033120289518245E-4</v>
      </c>
      <c r="V9" s="4">
        <v>1.4017744613034961E-4</v>
      </c>
      <c r="W9" s="4">
        <v>1.4005196055645938E-4</v>
      </c>
      <c r="X9" s="4">
        <v>1.3999898735017762E-4</v>
      </c>
      <c r="Y9" s="4">
        <v>1.3994984893256747E-4</v>
      </c>
      <c r="Z9" s="4">
        <v>1.3993915800657392E-4</v>
      </c>
      <c r="AA9" s="4">
        <v>1.3933619144061889E-4</v>
      </c>
      <c r="AB9" s="4">
        <v>1.3939839470101929E-4</v>
      </c>
      <c r="AC9" s="4">
        <v>1.3948722567150304E-4</v>
      </c>
      <c r="AD9" s="4">
        <v>1.3963274843122281E-4</v>
      </c>
      <c r="AE9" s="4">
        <v>1.3986940137454762E-4</v>
      </c>
      <c r="AF9" s="4">
        <v>1.4021550350277234E-4</v>
      </c>
      <c r="AG9" s="4">
        <v>1.4068624456323251E-4</v>
      </c>
      <c r="AH9" s="4">
        <v>1.4125802649490353E-4</v>
      </c>
      <c r="AI9" s="4">
        <v>1.4183954480560443E-4</v>
      </c>
      <c r="AJ9" s="4"/>
      <c r="AK9" s="4"/>
      <c r="AL9" s="4"/>
    </row>
    <row r="10" spans="1:38">
      <c r="A10" t="s">
        <v>8</v>
      </c>
      <c r="B10" t="s">
        <v>21</v>
      </c>
      <c r="C10" t="s">
        <v>5</v>
      </c>
      <c r="D10" s="4">
        <v>9.0221451659677255E-4</v>
      </c>
      <c r="E10" s="4">
        <v>9.0768680814535662E-4</v>
      </c>
      <c r="F10" s="4">
        <v>9.219542246279136E-4</v>
      </c>
      <c r="G10" s="4">
        <v>9.2119780513307654E-4</v>
      </c>
      <c r="H10" s="4">
        <v>9.2861699046011719E-4</v>
      </c>
      <c r="I10" s="4">
        <v>9.3916676002965473E-4</v>
      </c>
      <c r="J10" s="4">
        <v>9.5086399057854327E-4</v>
      </c>
      <c r="K10" s="4">
        <v>9.6201423143485649E-4</v>
      </c>
      <c r="L10" s="4">
        <v>9.714577514679675E-4</v>
      </c>
      <c r="M10" s="4">
        <v>9.6608385324250753E-4</v>
      </c>
      <c r="N10" s="4">
        <v>9.6536245548737849E-4</v>
      </c>
      <c r="O10" s="4">
        <v>9.6058647348970354E-4</v>
      </c>
      <c r="P10" s="4">
        <v>9.5336615371191665E-4</v>
      </c>
      <c r="Q10" s="4">
        <v>9.3927822874758185E-4</v>
      </c>
      <c r="R10" s="4">
        <v>9.1659070604662145E-4</v>
      </c>
      <c r="S10" s="4">
        <v>8.9774319352538224E-4</v>
      </c>
      <c r="T10" s="4">
        <v>8.8835000382388185E-4</v>
      </c>
      <c r="U10" s="4">
        <v>8.8014301884268805E-4</v>
      </c>
      <c r="V10" s="4">
        <v>8.7260014845689463E-4</v>
      </c>
      <c r="W10" s="4">
        <v>8.6573409201470017E-4</v>
      </c>
      <c r="X10" s="4">
        <v>8.5953977586957517E-4</v>
      </c>
      <c r="Y10" s="4">
        <v>8.5353141738102409E-4</v>
      </c>
      <c r="Z10" s="4">
        <v>8.4829753424917097E-4</v>
      </c>
      <c r="AA10" s="4">
        <v>8.4434811154187044E-4</v>
      </c>
      <c r="AB10" s="4">
        <v>8.411725017668897E-4</v>
      </c>
      <c r="AC10" s="4">
        <v>8.3913564113083437E-4</v>
      </c>
      <c r="AD10" s="4">
        <v>8.3791167548507054E-4</v>
      </c>
      <c r="AE10" s="4">
        <v>8.3691212927417252E-4</v>
      </c>
      <c r="AF10" s="4">
        <v>8.3559726146574921E-4</v>
      </c>
      <c r="AG10" s="4">
        <v>8.3462819735216219E-4</v>
      </c>
      <c r="AH10" s="4">
        <v>8.3317218388933776E-4</v>
      </c>
      <c r="AI10" s="4">
        <v>8.3177800494862824E-4</v>
      </c>
      <c r="AJ10" s="4"/>
      <c r="AK10" s="4"/>
      <c r="AL10" s="4"/>
    </row>
    <row r="11" spans="1:38">
      <c r="A11" t="s">
        <v>8</v>
      </c>
      <c r="B11" t="s">
        <v>22</v>
      </c>
      <c r="C11" t="s">
        <v>5</v>
      </c>
      <c r="D11" s="4">
        <v>8.5105083956581206E-4</v>
      </c>
      <c r="E11" s="4">
        <v>8.6362564386112969E-4</v>
      </c>
      <c r="F11" s="4">
        <v>8.8653807874749006E-4</v>
      </c>
      <c r="G11" s="4">
        <v>8.9609812880132704E-4</v>
      </c>
      <c r="H11" s="4">
        <v>9.1508948578412821E-4</v>
      </c>
      <c r="I11" s="4">
        <v>9.3906247999301577E-4</v>
      </c>
      <c r="J11" s="4">
        <v>9.6635462561475997E-4</v>
      </c>
      <c r="K11" s="4">
        <v>9.9541634898000749E-4</v>
      </c>
      <c r="L11" s="4">
        <v>1.0252479702005063E-3</v>
      </c>
      <c r="M11" s="4">
        <v>1.0404843581759452E-3</v>
      </c>
      <c r="N11" s="4">
        <v>1.0621819980793296E-3</v>
      </c>
      <c r="O11" s="4">
        <v>1.0805863283182492E-3</v>
      </c>
      <c r="P11" s="4">
        <v>1.0975962517824405E-3</v>
      </c>
      <c r="Q11" s="4">
        <v>1.1082261735005673E-3</v>
      </c>
      <c r="R11" s="4">
        <v>1.1115937490905916E-3</v>
      </c>
      <c r="S11" s="4">
        <v>1.1135572563513081E-3</v>
      </c>
      <c r="T11" s="4">
        <v>1.1171336612053663E-3</v>
      </c>
      <c r="U11" s="4">
        <v>1.1206100747897447E-3</v>
      </c>
      <c r="V11" s="4">
        <v>1.1235212292291126E-3</v>
      </c>
      <c r="W11" s="4">
        <v>1.1259730524110234E-3</v>
      </c>
      <c r="X11" s="4">
        <v>1.1281614527253151E-3</v>
      </c>
      <c r="Y11" s="4">
        <v>1.129421179757297E-3</v>
      </c>
      <c r="Z11" s="4">
        <v>1.1306625149142973E-3</v>
      </c>
      <c r="AA11" s="4">
        <v>1.1324246427843901E-3</v>
      </c>
      <c r="AB11" s="4">
        <v>1.134243692343509E-3</v>
      </c>
      <c r="AC11" s="4">
        <v>1.1368047027325904E-3</v>
      </c>
      <c r="AD11" s="4">
        <v>1.1399612373774119E-3</v>
      </c>
      <c r="AE11" s="4">
        <v>1.1432056572476211E-3</v>
      </c>
      <c r="AF11" s="4">
        <v>1.1458748072054243E-3</v>
      </c>
      <c r="AG11" s="4">
        <v>1.149034601169863E-3</v>
      </c>
      <c r="AH11" s="4">
        <v>1.1517386724092774E-3</v>
      </c>
      <c r="AI11" s="4">
        <v>1.1549563192969183E-3</v>
      </c>
      <c r="AJ11" s="4"/>
      <c r="AK11" s="4"/>
      <c r="AL11" s="4"/>
    </row>
    <row r="12" spans="1:38">
      <c r="A12" t="s">
        <v>7</v>
      </c>
      <c r="B12" t="s">
        <v>21</v>
      </c>
      <c r="C12" t="s">
        <v>5</v>
      </c>
      <c r="D12" s="4">
        <v>4.7605911235023142E-4</v>
      </c>
      <c r="E12" s="4">
        <v>4.748017322226773E-4</v>
      </c>
      <c r="F12" s="4">
        <v>4.7838832128380474E-4</v>
      </c>
      <c r="G12" s="4">
        <v>4.8180662793908895E-4</v>
      </c>
      <c r="H12" s="4">
        <v>4.8535185814507857E-4</v>
      </c>
      <c r="I12" s="4">
        <v>4.8886787490664684E-4</v>
      </c>
      <c r="J12" s="4">
        <v>4.8855312085230242E-4</v>
      </c>
      <c r="K12" s="4">
        <v>4.9500357746553908E-4</v>
      </c>
      <c r="L12" s="4">
        <v>5.013544722134364E-4</v>
      </c>
      <c r="M12" s="4">
        <v>5.0747973432321868E-4</v>
      </c>
      <c r="N12" s="4">
        <v>5.1421021066029246E-4</v>
      </c>
      <c r="O12" s="4">
        <v>5.143805544370213E-4</v>
      </c>
      <c r="P12" s="4">
        <v>5.170601049671854E-4</v>
      </c>
      <c r="Q12" s="4">
        <v>5.1984492416655979E-4</v>
      </c>
      <c r="R12" s="4">
        <v>5.2263735161251032E-4</v>
      </c>
      <c r="S12" s="4">
        <v>5.2532965911327139E-4</v>
      </c>
      <c r="T12" s="4">
        <v>5.2580897010948559E-4</v>
      </c>
      <c r="U12" s="4">
        <v>5.291379133248688E-4</v>
      </c>
      <c r="V12" s="4">
        <v>5.3249321385737776E-4</v>
      </c>
      <c r="W12" s="4">
        <v>5.35978957302691E-4</v>
      </c>
      <c r="X12" s="4">
        <v>5.3969387380009234E-4</v>
      </c>
      <c r="Y12" s="4">
        <v>5.4332897917223335E-4</v>
      </c>
      <c r="Z12" s="4">
        <v>5.4434285606750222E-4</v>
      </c>
      <c r="AA12" s="4">
        <v>5.456086661105717E-4</v>
      </c>
      <c r="AB12" s="4">
        <v>5.4683650780502891E-4</v>
      </c>
      <c r="AC12" s="4">
        <v>5.4816216462333389E-4</v>
      </c>
      <c r="AD12" s="4">
        <v>5.4970297538360223E-4</v>
      </c>
      <c r="AE12" s="4">
        <v>5.5100259006148978E-4</v>
      </c>
      <c r="AF12" s="4">
        <v>5.522772894896935E-4</v>
      </c>
      <c r="AG12" s="4">
        <v>5.5335793374949632E-4</v>
      </c>
      <c r="AH12" s="4">
        <v>5.543085754300261E-4</v>
      </c>
      <c r="AI12" s="4">
        <v>5.5517032326767837E-4</v>
      </c>
      <c r="AJ12" s="4"/>
      <c r="AK12" s="4"/>
      <c r="AL12" s="4"/>
    </row>
    <row r="13" spans="1:38">
      <c r="A13" t="s">
        <v>7</v>
      </c>
      <c r="B13" t="s">
        <v>22</v>
      </c>
      <c r="C13" t="s">
        <v>5</v>
      </c>
      <c r="D13" s="4">
        <v>1.2257144149931026E-4</v>
      </c>
      <c r="E13" s="4">
        <v>1.2663281023475467E-4</v>
      </c>
      <c r="F13" s="4">
        <v>1.2871992194427135E-4</v>
      </c>
      <c r="G13" s="4">
        <v>1.3285960551590091E-4</v>
      </c>
      <c r="H13" s="4">
        <v>1.373545929635025E-4</v>
      </c>
      <c r="I13" s="4">
        <v>1.4254241610254199E-4</v>
      </c>
      <c r="J13" s="4">
        <v>1.4568211620324704E-4</v>
      </c>
      <c r="K13" s="4">
        <v>1.5193113003660822E-4</v>
      </c>
      <c r="L13" s="4">
        <v>1.5835499753901472E-4</v>
      </c>
      <c r="M13" s="4">
        <v>1.6557689558864975E-4</v>
      </c>
      <c r="N13" s="4">
        <v>1.7076405111502807E-4</v>
      </c>
      <c r="O13" s="4">
        <v>1.7223278666341505E-4</v>
      </c>
      <c r="P13" s="4">
        <v>1.735936326659252E-4</v>
      </c>
      <c r="Q13" s="4">
        <v>1.7453574590327813E-4</v>
      </c>
      <c r="R13" s="4">
        <v>1.7495967142472444E-4</v>
      </c>
      <c r="S13" s="4">
        <v>1.7622551781899581E-4</v>
      </c>
      <c r="T13" s="4">
        <v>1.7633164158190818E-4</v>
      </c>
      <c r="U13" s="4">
        <v>1.7662828407274427E-4</v>
      </c>
      <c r="V13" s="4">
        <v>1.773254040140698E-4</v>
      </c>
      <c r="W13" s="4">
        <v>1.7724751592148059E-4</v>
      </c>
      <c r="X13" s="4">
        <v>1.7710583182300449E-4</v>
      </c>
      <c r="Y13" s="4">
        <v>1.7723451078857297E-4</v>
      </c>
      <c r="Z13" s="4">
        <v>1.7699567989485328E-4</v>
      </c>
      <c r="AA13" s="4">
        <v>1.7632102090058111E-4</v>
      </c>
      <c r="AB13" s="4">
        <v>1.7598980879046875E-4</v>
      </c>
      <c r="AC13" s="4">
        <v>1.7557417709061329E-4</v>
      </c>
      <c r="AD13" s="4">
        <v>1.7496974060331609E-4</v>
      </c>
      <c r="AE13" s="4">
        <v>1.7321454013694115E-4</v>
      </c>
      <c r="AF13" s="4">
        <v>1.7284652881456524E-4</v>
      </c>
      <c r="AG13" s="4">
        <v>1.7219258230946553E-4</v>
      </c>
      <c r="AH13" s="4">
        <v>1.7094224886990783E-4</v>
      </c>
      <c r="AI13" s="4">
        <v>1.6799965916892799E-4</v>
      </c>
      <c r="AJ13" s="4"/>
      <c r="AK13" s="4"/>
      <c r="AL13" s="4"/>
    </row>
    <row r="14" spans="1:38">
      <c r="A14" t="s">
        <v>16</v>
      </c>
      <c r="B14" t="s">
        <v>21</v>
      </c>
      <c r="C14" t="s">
        <v>5</v>
      </c>
      <c r="D14" s="4">
        <v>4.2438873824440174E-4</v>
      </c>
      <c r="E14" s="4">
        <v>4.2407534343689057E-4</v>
      </c>
      <c r="F14" s="4">
        <v>4.2377617243649813E-4</v>
      </c>
      <c r="G14" s="4">
        <v>4.2351715209070021E-4</v>
      </c>
      <c r="H14" s="4">
        <v>4.2327404443569244E-4</v>
      </c>
      <c r="I14" s="4">
        <v>4.2301495406081271E-4</v>
      </c>
      <c r="J14" s="4">
        <v>4.2275716154106769E-4</v>
      </c>
      <c r="K14" s="4">
        <v>4.2251914989960499E-4</v>
      </c>
      <c r="L14" s="4">
        <v>4.2229566522625E-4</v>
      </c>
      <c r="M14" s="4">
        <v>4.2205898877561721E-4</v>
      </c>
      <c r="N14" s="4">
        <v>4.2182838954153777E-4</v>
      </c>
      <c r="O14" s="4">
        <v>4.2153059460992091E-4</v>
      </c>
      <c r="P14" s="4">
        <v>4.2129223074147164E-4</v>
      </c>
      <c r="Q14" s="4">
        <v>4.2105560257077186E-4</v>
      </c>
      <c r="R14" s="4">
        <v>4.2081164881148673E-4</v>
      </c>
      <c r="S14" s="4">
        <v>4.2057823342092095E-4</v>
      </c>
      <c r="T14" s="4">
        <v>4.2033930124744408E-4</v>
      </c>
      <c r="U14" s="4">
        <v>4.2010228685491487E-4</v>
      </c>
      <c r="V14" s="4">
        <v>4.1986080485501004E-4</v>
      </c>
      <c r="W14" s="4">
        <v>4.1962159755793251E-4</v>
      </c>
      <c r="X14" s="4">
        <v>4.1937903953957962E-4</v>
      </c>
      <c r="Y14" s="4">
        <v>4.1912818181354919E-4</v>
      </c>
      <c r="Z14" s="4">
        <v>4.1887738528668283E-4</v>
      </c>
      <c r="AA14" s="4">
        <v>4.1862257509903752E-4</v>
      </c>
      <c r="AB14" s="4">
        <v>4.1836307827809949E-4</v>
      </c>
      <c r="AC14" s="4">
        <v>4.1810865139024295E-4</v>
      </c>
      <c r="AD14" s="4">
        <v>4.1785935145683339E-4</v>
      </c>
      <c r="AE14" s="4">
        <v>4.1760862761356765E-4</v>
      </c>
      <c r="AF14" s="4">
        <v>4.1738167147641427E-4</v>
      </c>
      <c r="AG14" s="4">
        <v>4.1718127751170494E-4</v>
      </c>
      <c r="AH14" s="4">
        <v>4.1700218899655661E-4</v>
      </c>
      <c r="AI14" s="4">
        <v>4.1684734577877668E-4</v>
      </c>
      <c r="AJ14" s="4"/>
      <c r="AK14" s="4"/>
      <c r="AL14" s="4"/>
    </row>
    <row r="15" spans="1:38">
      <c r="A15" t="s">
        <v>16</v>
      </c>
      <c r="B15" t="s">
        <v>21</v>
      </c>
      <c r="C15" t="s">
        <v>2</v>
      </c>
      <c r="D15" s="4">
        <v>1.2405209271759436E-3</v>
      </c>
      <c r="E15" s="4">
        <v>1.2396048500462956E-3</v>
      </c>
      <c r="F15" s="4">
        <v>1.2387303501989941E-3</v>
      </c>
      <c r="G15" s="4">
        <v>1.2379732138035854E-3</v>
      </c>
      <c r="H15" s="4">
        <v>1.2372625914274086E-3</v>
      </c>
      <c r="I15" s="4">
        <v>1.2365052503316061E-3</v>
      </c>
      <c r="J15" s="4">
        <v>1.2357517029661978E-3</v>
      </c>
      <c r="K15" s="4">
        <v>1.2350559766296145E-3</v>
      </c>
      <c r="L15" s="4">
        <v>1.2344027137382691E-3</v>
      </c>
      <c r="M15" s="4">
        <v>1.2337108902671886E-3</v>
      </c>
      <c r="N15" s="4">
        <v>1.2330368309675722E-3</v>
      </c>
      <c r="O15" s="4">
        <v>1.2321663534751535E-3</v>
      </c>
      <c r="P15" s="4">
        <v>1.2314695975519938E-3</v>
      </c>
      <c r="Q15" s="4">
        <v>1.2307779152068718E-3</v>
      </c>
      <c r="R15" s="4">
        <v>1.2300648196028074E-3</v>
      </c>
      <c r="S15" s="4">
        <v>1.2293825284611533E-3</v>
      </c>
      <c r="T15" s="4">
        <v>1.2286841113386825E-3</v>
      </c>
      <c r="U15" s="4">
        <v>1.2279913000374436E-3</v>
      </c>
      <c r="V15" s="4">
        <v>1.2272854295761831E-3</v>
      </c>
      <c r="W15" s="4">
        <v>1.2265862082462644E-3</v>
      </c>
      <c r="X15" s="4">
        <v>1.2258771925003095E-3</v>
      </c>
      <c r="Y15" s="4">
        <v>1.2251439160703744E-3</v>
      </c>
      <c r="Z15" s="4">
        <v>1.2244108185303034E-3</v>
      </c>
      <c r="AA15" s="4">
        <v>1.2236659887510325E-3</v>
      </c>
      <c r="AB15" s="4">
        <v>1.222907459582137E-3</v>
      </c>
      <c r="AC15" s="4">
        <v>1.2221637502176331E-3</v>
      </c>
      <c r="AD15" s="4">
        <v>1.2214350273353593E-3</v>
      </c>
      <c r="AE15" s="4">
        <v>1.2207021422550441E-3</v>
      </c>
      <c r="AF15" s="4">
        <v>1.2200387320079802E-3</v>
      </c>
      <c r="AG15" s="4">
        <v>1.2194529650342144E-3</v>
      </c>
      <c r="AH15" s="4">
        <v>1.2189294755283965E-3</v>
      </c>
      <c r="AI15" s="4">
        <v>1.2184768568918088E-3</v>
      </c>
      <c r="AJ15" s="4"/>
      <c r="AK15" s="4"/>
      <c r="AL15" s="4"/>
    </row>
    <row r="16" spans="1:38">
      <c r="A16" t="s">
        <v>16</v>
      </c>
      <c r="B16" t="s">
        <v>22</v>
      </c>
      <c r="C16" t="s">
        <v>5</v>
      </c>
      <c r="D16" s="4">
        <v>3.4668839999999999E-3</v>
      </c>
      <c r="E16" s="4">
        <v>3.4893709999999998E-3</v>
      </c>
      <c r="F16" s="4">
        <v>3.5120030000000001E-3</v>
      </c>
      <c r="G16" s="4">
        <v>3.5347819999999998E-3</v>
      </c>
      <c r="H16" s="4">
        <v>3.55771E-3</v>
      </c>
      <c r="I16" s="4">
        <v>3.580785E-3</v>
      </c>
      <c r="J16" s="4">
        <v>3.6040100000000004E-3</v>
      </c>
      <c r="K16" s="4">
        <v>3.6273859999999998E-3</v>
      </c>
      <c r="L16" s="4">
        <v>3.6509140000000003E-3</v>
      </c>
      <c r="M16" s="4">
        <v>3.6745939999999998E-3</v>
      </c>
      <c r="N16" s="4">
        <v>3.6984279999999997E-3</v>
      </c>
      <c r="O16" s="4">
        <v>3.7224160000000001E-3</v>
      </c>
      <c r="P16" s="4">
        <v>3.7465599999999999E-3</v>
      </c>
      <c r="Q16" s="4">
        <v>3.77086E-3</v>
      </c>
      <c r="R16" s="4">
        <v>3.7953179999999998E-3</v>
      </c>
      <c r="S16" s="4">
        <v>3.819935E-3</v>
      </c>
      <c r="T16" s="4">
        <v>3.8447119999999997E-3</v>
      </c>
      <c r="U16" s="4">
        <v>3.8696489999999997E-3</v>
      </c>
      <c r="V16" s="4">
        <v>3.894748E-3</v>
      </c>
      <c r="W16" s="4">
        <v>3.9200089999999995E-3</v>
      </c>
      <c r="X16" s="4">
        <v>3.9454349999999997E-3</v>
      </c>
      <c r="Y16" s="4">
        <v>3.9710250000000004E-3</v>
      </c>
      <c r="Z16" s="4">
        <v>3.9967819999999999E-3</v>
      </c>
      <c r="AA16" s="4">
        <v>4.0227050000000006E-3</v>
      </c>
      <c r="AB16" s="4">
        <v>4.0487970000000007E-3</v>
      </c>
      <c r="AC16" s="4">
        <v>4.0750580000000003E-3</v>
      </c>
      <c r="AD16" s="4">
        <v>4.1014889999999998E-3</v>
      </c>
      <c r="AE16" s="4">
        <v>4.1280910000000004E-3</v>
      </c>
      <c r="AF16" s="4">
        <v>4.1548660000000001E-3</v>
      </c>
      <c r="AG16" s="4">
        <v>4.1818150000000002E-3</v>
      </c>
      <c r="AH16" s="4">
        <v>4.2089390000000001E-3</v>
      </c>
      <c r="AI16" s="4">
        <v>4.2362379999999998E-3</v>
      </c>
      <c r="AJ16" s="4"/>
      <c r="AK16" s="4"/>
      <c r="AL16" s="4"/>
    </row>
    <row r="17" spans="1:38">
      <c r="A17" t="s">
        <v>17</v>
      </c>
      <c r="B17" t="s">
        <v>21</v>
      </c>
      <c r="C17" t="s">
        <v>5</v>
      </c>
      <c r="D17" s="4">
        <v>1.0049411985156037E-5</v>
      </c>
      <c r="E17" s="4">
        <v>1.0049411985156037E-5</v>
      </c>
      <c r="F17" s="4">
        <v>1.0049411985156037E-5</v>
      </c>
      <c r="G17" s="4">
        <v>1.0049411985156037E-5</v>
      </c>
      <c r="H17" s="4">
        <v>1.0049411985156037E-5</v>
      </c>
      <c r="I17" s="4">
        <v>1.0049411985156037E-5</v>
      </c>
      <c r="J17" s="4">
        <v>1.0049411985156037E-5</v>
      </c>
      <c r="K17" s="4">
        <v>1.0049411985156037E-5</v>
      </c>
      <c r="L17" s="4">
        <v>1.0049411985156037E-5</v>
      </c>
      <c r="M17" s="4">
        <v>1.0049411985156037E-5</v>
      </c>
      <c r="N17" s="4">
        <v>1.0049411985156037E-5</v>
      </c>
      <c r="O17" s="4">
        <v>1.0049411985156037E-5</v>
      </c>
      <c r="P17" s="4">
        <v>1.0049411985156037E-5</v>
      </c>
      <c r="Q17" s="4">
        <v>1.0049411985156037E-5</v>
      </c>
      <c r="R17" s="4">
        <v>1.0049411985156037E-5</v>
      </c>
      <c r="S17" s="4">
        <v>1.0049411985156037E-5</v>
      </c>
      <c r="T17" s="4">
        <v>1.0049411985156037E-5</v>
      </c>
      <c r="U17" s="4">
        <v>1.0049411985156037E-5</v>
      </c>
      <c r="V17" s="4">
        <v>1.0049411985156037E-5</v>
      </c>
      <c r="W17" s="4">
        <v>1.0049411985156037E-5</v>
      </c>
      <c r="X17" s="4">
        <v>1.0049411985156037E-5</v>
      </c>
      <c r="Y17" s="4">
        <v>1.0049411985156037E-5</v>
      </c>
      <c r="Z17" s="4">
        <v>1.0049411985156037E-5</v>
      </c>
      <c r="AA17" s="4">
        <v>1.0049411985156037E-5</v>
      </c>
      <c r="AB17" s="4">
        <v>1.0049411985156037E-5</v>
      </c>
      <c r="AC17" s="4">
        <v>1.0049411985156037E-5</v>
      </c>
      <c r="AD17" s="4">
        <v>1.0049411985156037E-5</v>
      </c>
      <c r="AE17" s="4">
        <v>1.0049411985156037E-5</v>
      </c>
      <c r="AF17" s="4">
        <v>1.0049411985156037E-5</v>
      </c>
      <c r="AG17" s="4">
        <v>1.0049411985156037E-5</v>
      </c>
      <c r="AH17" s="4">
        <v>1.0049411985156037E-5</v>
      </c>
      <c r="AI17" s="4">
        <v>1.0049411985156037E-5</v>
      </c>
      <c r="AJ17" s="4"/>
      <c r="AK17" s="4"/>
      <c r="AL17" s="4"/>
    </row>
    <row r="18" spans="1:38">
      <c r="A18" t="s">
        <v>17</v>
      </c>
      <c r="B18" t="s">
        <v>22</v>
      </c>
      <c r="C18" t="s">
        <v>5</v>
      </c>
      <c r="D18" s="4">
        <v>5.1465910288430406E-3</v>
      </c>
      <c r="E18" s="4">
        <v>5.1465910288430406E-3</v>
      </c>
      <c r="F18" s="4">
        <v>5.1465910288430406E-3</v>
      </c>
      <c r="G18" s="4">
        <v>5.1465910288430406E-3</v>
      </c>
      <c r="H18" s="4">
        <v>5.1465910288430406E-3</v>
      </c>
      <c r="I18" s="4">
        <v>5.1465910288430406E-3</v>
      </c>
      <c r="J18" s="4">
        <v>5.1465910288430406E-3</v>
      </c>
      <c r="K18" s="4">
        <v>5.1465910288430406E-3</v>
      </c>
      <c r="L18" s="4">
        <v>5.1465910288430406E-3</v>
      </c>
      <c r="M18" s="4">
        <v>5.1465910288430406E-3</v>
      </c>
      <c r="N18" s="4">
        <v>5.1465910288430406E-3</v>
      </c>
      <c r="O18" s="4">
        <v>5.1465910288430406E-3</v>
      </c>
      <c r="P18" s="4">
        <v>5.1465910288430406E-3</v>
      </c>
      <c r="Q18" s="4">
        <v>5.1465910288430406E-3</v>
      </c>
      <c r="R18" s="4">
        <v>5.1465910288430406E-3</v>
      </c>
      <c r="S18" s="4">
        <v>5.1465910288430406E-3</v>
      </c>
      <c r="T18" s="4">
        <v>5.1465910288430406E-3</v>
      </c>
      <c r="U18" s="4">
        <v>5.1465910288430406E-3</v>
      </c>
      <c r="V18" s="4">
        <v>5.1465910288430406E-3</v>
      </c>
      <c r="W18" s="4">
        <v>5.1465910288430406E-3</v>
      </c>
      <c r="X18" s="4">
        <v>5.1465910288430406E-3</v>
      </c>
      <c r="Y18" s="4">
        <v>5.1465910288430406E-3</v>
      </c>
      <c r="Z18" s="4">
        <v>5.1465910288430406E-3</v>
      </c>
      <c r="AA18" s="4">
        <v>5.1465910288430406E-3</v>
      </c>
      <c r="AB18" s="4">
        <v>5.1465910288430406E-3</v>
      </c>
      <c r="AC18" s="4">
        <v>5.1465910288430406E-3</v>
      </c>
      <c r="AD18" s="4">
        <v>5.1465910288430406E-3</v>
      </c>
      <c r="AE18" s="4">
        <v>5.1465910288430406E-3</v>
      </c>
      <c r="AF18" s="4">
        <v>5.1465910288430406E-3</v>
      </c>
      <c r="AG18" s="4">
        <v>5.1465910288430406E-3</v>
      </c>
      <c r="AH18" s="4">
        <v>5.1465910288430406E-3</v>
      </c>
      <c r="AI18" s="4">
        <v>5.1465910288430406E-3</v>
      </c>
      <c r="AJ18" s="4"/>
      <c r="AK18" s="4"/>
      <c r="AL18" s="4"/>
    </row>
    <row r="19" spans="1:38">
      <c r="A19" t="s">
        <v>18</v>
      </c>
      <c r="B19" t="s">
        <v>21</v>
      </c>
      <c r="C19" t="s">
        <v>4</v>
      </c>
      <c r="D19" s="4">
        <v>1.1107105081407272E-3</v>
      </c>
      <c r="E19" s="4">
        <v>1.1107105081407272E-3</v>
      </c>
      <c r="F19" s="4">
        <v>1.1107105081407272E-3</v>
      </c>
      <c r="G19" s="4">
        <v>1.1107105081407272E-3</v>
      </c>
      <c r="H19" s="4">
        <v>1.1107105081407272E-3</v>
      </c>
      <c r="I19" s="4">
        <v>1.1107105081407272E-3</v>
      </c>
      <c r="J19" s="4">
        <v>1.1107105081407272E-3</v>
      </c>
      <c r="K19" s="4">
        <v>1.1107105081407272E-3</v>
      </c>
      <c r="L19" s="4">
        <v>1.1107105081407272E-3</v>
      </c>
      <c r="M19" s="4">
        <v>1.1107105081407272E-3</v>
      </c>
      <c r="N19" s="4">
        <v>1.1107105081407272E-3</v>
      </c>
      <c r="O19" s="4">
        <v>1.1107105081407272E-3</v>
      </c>
      <c r="P19" s="4">
        <v>1.1107105081407272E-3</v>
      </c>
      <c r="Q19" s="4">
        <v>1.1107105081407272E-3</v>
      </c>
      <c r="R19" s="4">
        <v>1.1107105081407272E-3</v>
      </c>
      <c r="S19" s="4">
        <v>1.1107105081407272E-3</v>
      </c>
      <c r="T19" s="4">
        <v>1.1107105081407272E-3</v>
      </c>
      <c r="U19" s="4">
        <v>1.1107105081407272E-3</v>
      </c>
      <c r="V19" s="4">
        <v>1.1107105081407272E-3</v>
      </c>
      <c r="W19" s="4">
        <v>1.1107105081407272E-3</v>
      </c>
      <c r="X19" s="4">
        <v>1.1107105081407272E-3</v>
      </c>
      <c r="Y19" s="4">
        <v>1.1107105081407272E-3</v>
      </c>
      <c r="Z19" s="4">
        <v>1.1107105081407272E-3</v>
      </c>
      <c r="AA19" s="4">
        <v>1.1107105081407272E-3</v>
      </c>
      <c r="AB19" s="4">
        <v>1.1107105081407272E-3</v>
      </c>
      <c r="AC19" s="4">
        <v>1.1107105081407272E-3</v>
      </c>
      <c r="AD19" s="4">
        <v>1.1107105081407272E-3</v>
      </c>
      <c r="AE19" s="4">
        <v>1.1107105081407272E-3</v>
      </c>
      <c r="AF19" s="4">
        <v>1.1107105081407272E-3</v>
      </c>
      <c r="AG19" s="4">
        <v>1.1107105081407272E-3</v>
      </c>
      <c r="AH19" s="4">
        <v>1.1107105081407272E-3</v>
      </c>
      <c r="AI19" s="4">
        <v>1.1107105081407272E-3</v>
      </c>
      <c r="AJ19" s="4"/>
      <c r="AK19" s="4"/>
      <c r="AL19" s="4"/>
    </row>
    <row r="20" spans="1:38">
      <c r="A20" t="s">
        <v>18</v>
      </c>
      <c r="B20" t="s">
        <v>22</v>
      </c>
      <c r="C20" t="s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/>
  </sheetViews>
  <sheetFormatPr defaultRowHeight="14.25"/>
  <cols>
    <col min="1" max="1" width="50.3984375" customWidth="1"/>
  </cols>
  <sheetData>
    <row r="1" spans="1:2">
      <c r="A1" s="2" t="s">
        <v>9</v>
      </c>
      <c r="B1" s="3"/>
    </row>
    <row r="2" spans="1:2">
      <c r="A2" t="s">
        <v>13</v>
      </c>
      <c r="B2" s="18">
        <v>0.68595041322314043</v>
      </c>
    </row>
    <row r="3" spans="1:2">
      <c r="A3" t="s">
        <v>8</v>
      </c>
      <c r="B3" s="18">
        <v>0.68881036513545346</v>
      </c>
    </row>
    <row r="5" spans="1:2">
      <c r="A5" s="2" t="s">
        <v>10</v>
      </c>
      <c r="B5" s="3"/>
    </row>
    <row r="6" spans="1:2">
      <c r="A6" t="s">
        <v>11</v>
      </c>
      <c r="B6" s="6">
        <v>0.55000000000000004</v>
      </c>
    </row>
    <row r="8" spans="1:2">
      <c r="A8" s="2" t="s">
        <v>19</v>
      </c>
      <c r="B8" s="3"/>
    </row>
    <row r="9" spans="1:2">
      <c r="A9" t="s">
        <v>15</v>
      </c>
      <c r="B9" s="9">
        <v>13.378781688359696</v>
      </c>
    </row>
    <row r="10" spans="1:2">
      <c r="A10" t="s">
        <v>8</v>
      </c>
      <c r="B10">
        <v>28</v>
      </c>
    </row>
    <row r="11" spans="1:2">
      <c r="A11" t="s">
        <v>7</v>
      </c>
      <c r="B11">
        <v>24</v>
      </c>
    </row>
    <row r="12" spans="1:2">
      <c r="A12" t="s">
        <v>16</v>
      </c>
      <c r="B12">
        <v>34</v>
      </c>
    </row>
    <row r="13" spans="1:2">
      <c r="A13" t="s">
        <v>17</v>
      </c>
      <c r="B13">
        <v>33</v>
      </c>
    </row>
    <row r="14" spans="1:2">
      <c r="A14" t="s">
        <v>18</v>
      </c>
      <c r="B14" s="9">
        <v>17.22332068760786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1"/>
  <sheetViews>
    <sheetView workbookViewId="0">
      <selection activeCell="B35" sqref="B35"/>
    </sheetView>
  </sheetViews>
  <sheetFormatPr defaultRowHeight="14.25"/>
  <cols>
    <col min="1" max="1" width="42.1328125" customWidth="1"/>
    <col min="2" max="2" width="26.3984375" customWidth="1"/>
    <col min="3" max="3" width="42.86328125" customWidth="1"/>
  </cols>
  <sheetData>
    <row r="1" spans="1:38">
      <c r="A1" s="2" t="s">
        <v>54</v>
      </c>
      <c r="B1" s="3"/>
      <c r="C1" s="6"/>
      <c r="D1" s="2" t="s">
        <v>55</v>
      </c>
    </row>
    <row r="2" spans="1:38">
      <c r="A2" t="s">
        <v>56</v>
      </c>
      <c r="B2">
        <v>1.67</v>
      </c>
      <c r="C2" s="6"/>
      <c r="D2" s="7" t="s">
        <v>57</v>
      </c>
    </row>
    <row r="3" spans="1:38">
      <c r="A3" t="s">
        <v>58</v>
      </c>
      <c r="B3">
        <v>1</v>
      </c>
      <c r="C3" s="6"/>
    </row>
    <row r="4" spans="1:38">
      <c r="A4" t="s">
        <v>59</v>
      </c>
      <c r="B4">
        <v>21.2</v>
      </c>
      <c r="C4" s="6"/>
    </row>
    <row r="5" spans="1:38">
      <c r="A5" t="s">
        <v>60</v>
      </c>
      <c r="B5">
        <v>16</v>
      </c>
      <c r="C5" s="6"/>
    </row>
    <row r="6" spans="1:38">
      <c r="A6" t="s">
        <v>61</v>
      </c>
      <c r="B6">
        <v>48.656731685074099</v>
      </c>
      <c r="C6" s="6"/>
    </row>
    <row r="8" spans="1:38">
      <c r="A8" s="2" t="s">
        <v>62</v>
      </c>
      <c r="B8" s="3"/>
      <c r="AK8" s="2" t="s">
        <v>55</v>
      </c>
    </row>
    <row r="9" spans="1:38">
      <c r="A9" t="s">
        <v>63</v>
      </c>
      <c r="B9">
        <v>120476</v>
      </c>
      <c r="AK9" t="s">
        <v>64</v>
      </c>
      <c r="AL9" t="s">
        <v>65</v>
      </c>
    </row>
    <row r="10" spans="1:38">
      <c r="A10" t="s">
        <v>66</v>
      </c>
      <c r="B10">
        <v>137452</v>
      </c>
      <c r="AK10" s="5">
        <v>2017</v>
      </c>
      <c r="AL10" t="s">
        <v>67</v>
      </c>
    </row>
    <row r="12" spans="1:38">
      <c r="A12" s="2" t="s">
        <v>68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3"/>
    </row>
    <row r="13" spans="1:38">
      <c r="B13">
        <v>2006</v>
      </c>
      <c r="C13">
        <v>2007</v>
      </c>
      <c r="D13">
        <v>2019</v>
      </c>
    </row>
    <row r="14" spans="1:38" s="22" customFormat="1">
      <c r="A14" s="22" t="s">
        <v>69</v>
      </c>
      <c r="C14" s="37" t="s">
        <v>93</v>
      </c>
    </row>
    <row r="15" spans="1:38">
      <c r="A15" t="s">
        <v>70</v>
      </c>
      <c r="C15">
        <v>22.670399</v>
      </c>
    </row>
    <row r="16" spans="1:38">
      <c r="A16" t="s">
        <v>71</v>
      </c>
      <c r="B16">
        <f>TREND(C16:D16,C13:D13,B13)</f>
        <v>3.0768539884220951E-4</v>
      </c>
      <c r="C16">
        <f>C15*$B$2/$B$9</f>
        <v>3.142498616321923E-4</v>
      </c>
      <c r="D16" s="4">
        <f>BNVFE!D8</f>
        <v>3.9302341511197978E-4</v>
      </c>
    </row>
    <row r="18" spans="1:4">
      <c r="A18" s="2" t="s">
        <v>76</v>
      </c>
      <c r="B18" s="2"/>
      <c r="C18" s="2"/>
    </row>
    <row r="19" spans="1:4">
      <c r="A19" t="s">
        <v>72</v>
      </c>
      <c r="B19">
        <v>5.76</v>
      </c>
    </row>
    <row r="20" spans="1:4" ht="28.5">
      <c r="A20" s="22" t="s">
        <v>73</v>
      </c>
      <c r="B20">
        <f>7.1/6.1</f>
        <v>1.1639344262295082</v>
      </c>
    </row>
    <row r="21" spans="1:4">
      <c r="A21" s="22" t="s">
        <v>74</v>
      </c>
      <c r="B21">
        <f>B19*$B$20</f>
        <v>6.7042622950819668</v>
      </c>
    </row>
    <row r="22" spans="1:4" ht="28.5">
      <c r="A22" s="22" t="s">
        <v>75</v>
      </c>
      <c r="B22">
        <f>B21*$B$5/$B$10</f>
        <v>7.8040477200267344E-4</v>
      </c>
    </row>
    <row r="24" spans="1:4">
      <c r="A24" s="2" t="s">
        <v>80</v>
      </c>
      <c r="B24" s="3"/>
      <c r="D24" s="2" t="s">
        <v>55</v>
      </c>
    </row>
    <row r="25" spans="1:4">
      <c r="A25" t="s">
        <v>81</v>
      </c>
      <c r="B25" s="25">
        <v>0.2</v>
      </c>
      <c r="D25" s="7" t="s">
        <v>87</v>
      </c>
    </row>
    <row r="26" spans="1:4">
      <c r="A26" t="s">
        <v>82</v>
      </c>
      <c r="B26" s="25">
        <v>0.6</v>
      </c>
      <c r="D26" s="7"/>
    </row>
    <row r="27" spans="1:4">
      <c r="A27" t="s">
        <v>83</v>
      </c>
      <c r="B27" s="8">
        <f>B26/B25</f>
        <v>2.9999999999999996</v>
      </c>
    </row>
    <row r="29" spans="1:4">
      <c r="A29" s="2" t="s">
        <v>84</v>
      </c>
      <c r="B29" s="2"/>
      <c r="D29" s="2" t="s">
        <v>55</v>
      </c>
    </row>
    <row r="30" spans="1:4">
      <c r="A30" t="s">
        <v>85</v>
      </c>
      <c r="B30" s="26">
        <v>0.22500000000000001</v>
      </c>
      <c r="D30" s="7" t="s">
        <v>87</v>
      </c>
    </row>
    <row r="31" spans="1:4">
      <c r="A31" t="s">
        <v>86</v>
      </c>
      <c r="B31" s="8">
        <f>1-B30</f>
        <v>0.77500000000000002</v>
      </c>
      <c r="D31" s="2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5"/>
  <sheetViews>
    <sheetView zoomScale="90" zoomScaleNormal="90" workbookViewId="0">
      <pane xSplit="2" topLeftCell="C1" activePane="topRight" state="frozen"/>
      <selection pane="topRight" activeCell="E9" sqref="E9:AK9"/>
    </sheetView>
  </sheetViews>
  <sheetFormatPr defaultRowHeight="14.25"/>
  <cols>
    <col min="1" max="1" width="14" customWidth="1"/>
  </cols>
  <sheetData>
    <row r="1" spans="1:72">
      <c r="C1">
        <v>1983</v>
      </c>
      <c r="D1">
        <v>1984</v>
      </c>
      <c r="E1">
        <v>1985</v>
      </c>
      <c r="F1">
        <v>1986</v>
      </c>
      <c r="G1">
        <v>1987</v>
      </c>
      <c r="H1">
        <v>1988</v>
      </c>
      <c r="I1">
        <v>1989</v>
      </c>
      <c r="J1">
        <v>1990</v>
      </c>
      <c r="K1">
        <v>1991</v>
      </c>
      <c r="L1">
        <v>1992</v>
      </c>
      <c r="M1">
        <v>1993</v>
      </c>
      <c r="N1">
        <v>1994</v>
      </c>
      <c r="O1">
        <v>1995</v>
      </c>
      <c r="P1">
        <v>1996</v>
      </c>
      <c r="Q1">
        <v>1997</v>
      </c>
      <c r="R1">
        <v>1998</v>
      </c>
      <c r="S1">
        <v>1999</v>
      </c>
      <c r="T1">
        <v>2000</v>
      </c>
      <c r="U1">
        <v>2001</v>
      </c>
      <c r="V1">
        <v>2002</v>
      </c>
      <c r="W1">
        <v>2003</v>
      </c>
      <c r="X1">
        <v>2004</v>
      </c>
      <c r="Y1">
        <v>2005</v>
      </c>
      <c r="Z1">
        <v>2006</v>
      </c>
      <c r="AA1">
        <v>2007</v>
      </c>
      <c r="AB1">
        <v>2008</v>
      </c>
      <c r="AC1">
        <v>2009</v>
      </c>
      <c r="AD1">
        <v>2010</v>
      </c>
      <c r="AE1">
        <v>2011</v>
      </c>
      <c r="AF1">
        <v>2012</v>
      </c>
      <c r="AG1">
        <v>2013</v>
      </c>
      <c r="AH1">
        <v>2014</v>
      </c>
      <c r="AI1" s="20">
        <v>2015</v>
      </c>
      <c r="AJ1" s="20">
        <v>2016</v>
      </c>
      <c r="AK1" s="20">
        <v>2017</v>
      </c>
      <c r="AL1" s="13">
        <v>2018</v>
      </c>
      <c r="AM1">
        <v>2019</v>
      </c>
      <c r="AN1">
        <v>2020</v>
      </c>
      <c r="AO1">
        <v>2021</v>
      </c>
      <c r="AP1">
        <v>2022</v>
      </c>
      <c r="AQ1">
        <v>2023</v>
      </c>
      <c r="AR1">
        <v>2024</v>
      </c>
      <c r="AS1">
        <v>2025</v>
      </c>
      <c r="AT1">
        <v>2026</v>
      </c>
      <c r="AU1">
        <v>2027</v>
      </c>
      <c r="AV1">
        <v>2028</v>
      </c>
      <c r="AW1">
        <v>2029</v>
      </c>
      <c r="AX1">
        <v>2030</v>
      </c>
      <c r="AY1">
        <v>2031</v>
      </c>
      <c r="AZ1">
        <v>2032</v>
      </c>
      <c r="BA1">
        <v>2033</v>
      </c>
      <c r="BB1">
        <v>2034</v>
      </c>
      <c r="BC1">
        <v>2035</v>
      </c>
      <c r="BD1">
        <v>2036</v>
      </c>
      <c r="BE1">
        <v>2037</v>
      </c>
      <c r="BF1">
        <v>2038</v>
      </c>
      <c r="BG1">
        <v>2039</v>
      </c>
      <c r="BH1">
        <v>2040</v>
      </c>
      <c r="BI1">
        <v>2041</v>
      </c>
      <c r="BJ1">
        <v>2042</v>
      </c>
      <c r="BK1">
        <v>2043</v>
      </c>
      <c r="BL1">
        <v>2044</v>
      </c>
      <c r="BM1">
        <v>2045</v>
      </c>
      <c r="BN1">
        <v>2046</v>
      </c>
      <c r="BO1">
        <v>2047</v>
      </c>
      <c r="BP1">
        <v>2048</v>
      </c>
      <c r="BQ1">
        <v>2049</v>
      </c>
      <c r="BR1">
        <v>2050</v>
      </c>
    </row>
    <row r="2" spans="1:72">
      <c r="A2" t="s">
        <v>15</v>
      </c>
      <c r="B2" t="s">
        <v>21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0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7">
        <f>Calculations!B16</f>
        <v>3.0768539884220951E-4</v>
      </c>
      <c r="AA2" s="17">
        <f>($AM$2-$Z$2)/COUNT($AA$1:$AM$1)+Z2</f>
        <v>3.1424986163219182E-4</v>
      </c>
      <c r="AB2" s="17">
        <f t="shared" ref="AB2:AL2" si="0">($AM$2-$Z$2)/COUNT($AA$1:$AM$1)+AA2</f>
        <v>3.2081432442217412E-4</v>
      </c>
      <c r="AC2" s="17">
        <f t="shared" si="0"/>
        <v>3.2737878721215643E-4</v>
      </c>
      <c r="AD2" s="17">
        <f t="shared" si="0"/>
        <v>3.3394325000213874E-4</v>
      </c>
      <c r="AE2" s="17">
        <f t="shared" si="0"/>
        <v>3.4050771279212105E-4</v>
      </c>
      <c r="AF2" s="17">
        <f t="shared" si="0"/>
        <v>3.4707217558210335E-4</v>
      </c>
      <c r="AG2" s="17">
        <f>($AM$2-$Z$2)/COUNT($AA$1:$AM$1)+AF2</f>
        <v>3.5363663837208566E-4</v>
      </c>
      <c r="AH2" s="17">
        <f>($AM$2-$Z$2)/COUNT($AA$1:$AM$1)+AG2</f>
        <v>3.6020110116206797E-4</v>
      </c>
      <c r="AI2" s="17">
        <f t="shared" si="0"/>
        <v>3.6676556395205028E-4</v>
      </c>
      <c r="AJ2" s="17">
        <f t="shared" si="0"/>
        <v>3.7333002674203258E-4</v>
      </c>
      <c r="AK2" s="30">
        <f t="shared" si="0"/>
        <v>3.7989448953201489E-4</v>
      </c>
      <c r="AL2" s="31">
        <f t="shared" si="0"/>
        <v>3.864589523219972E-4</v>
      </c>
      <c r="AM2" s="14">
        <f>BNVFE!D8</f>
        <v>3.9302341511197978E-4</v>
      </c>
      <c r="AN2" s="15">
        <f>BNVFE!E8</f>
        <v>4.0252878211595981E-4</v>
      </c>
      <c r="AO2" s="15">
        <f>BNVFE!F8</f>
        <v>4.1588252550314367E-4</v>
      </c>
      <c r="AP2" s="15">
        <f>BNVFE!G8</f>
        <v>4.3438277377046727E-4</v>
      </c>
      <c r="AQ2" s="15">
        <f>BNVFE!H8</f>
        <v>4.5046218689641604E-4</v>
      </c>
      <c r="AR2" s="15">
        <f>BNVFE!I8</f>
        <v>4.6680999238008479E-4</v>
      </c>
      <c r="AS2" s="15">
        <f>BNVFE!J8</f>
        <v>4.8865302583664188E-4</v>
      </c>
      <c r="AT2" s="15">
        <f>BNVFE!K8</f>
        <v>4.8980917517774396E-4</v>
      </c>
      <c r="AU2" s="15">
        <f>BNVFE!L8</f>
        <v>4.9021275810223763E-4</v>
      </c>
      <c r="AV2" s="15">
        <f>BNVFE!M8</f>
        <v>4.9056242905234535E-4</v>
      </c>
      <c r="AW2" s="15">
        <f>BNVFE!N8</f>
        <v>4.9105320514660779E-4</v>
      </c>
      <c r="AX2" s="15">
        <f>BNVFE!O8</f>
        <v>4.9209066767632876E-4</v>
      </c>
      <c r="AY2" s="15">
        <f>BNVFE!P8</f>
        <v>4.9276063377172582E-4</v>
      </c>
      <c r="AZ2" s="15">
        <f>BNVFE!Q8</f>
        <v>4.9296812588850924E-4</v>
      </c>
      <c r="BA2" s="15">
        <f>BNVFE!R8</f>
        <v>4.9332022147000466E-4</v>
      </c>
      <c r="BB2" s="15">
        <f>BNVFE!S8</f>
        <v>4.9351809385578358E-4</v>
      </c>
      <c r="BC2" s="15">
        <f>BNVFE!T8</f>
        <v>4.9341566541858642E-4</v>
      </c>
      <c r="BD2" s="15">
        <f>BNVFE!U8</f>
        <v>4.9309741110320135E-4</v>
      </c>
      <c r="BE2" s="15">
        <f>BNVFE!V8</f>
        <v>4.9249227440053829E-4</v>
      </c>
      <c r="BF2" s="15">
        <f>BNVFE!W8</f>
        <v>4.9198199781948291E-4</v>
      </c>
      <c r="BG2" s="15">
        <f>BNVFE!X8</f>
        <v>4.9157938185287106E-4</v>
      </c>
      <c r="BH2" s="15">
        <f>BNVFE!Y8</f>
        <v>4.9098405590241158E-4</v>
      </c>
      <c r="BI2" s="15">
        <f>BNVFE!Z8</f>
        <v>4.9041708036278125E-4</v>
      </c>
      <c r="BJ2" s="15">
        <f>BNVFE!AA8</f>
        <v>4.9008041181352376E-4</v>
      </c>
      <c r="BK2" s="15">
        <f>BNVFE!AB8</f>
        <v>4.8963831612612336E-4</v>
      </c>
      <c r="BL2" s="15">
        <f>BNVFE!AC8</f>
        <v>4.8910335374995853E-4</v>
      </c>
      <c r="BM2" s="15">
        <f>BNVFE!AD8</f>
        <v>4.8867546380490024E-4</v>
      </c>
      <c r="BN2" s="15">
        <f>BNVFE!AE8</f>
        <v>4.8800062631976487E-4</v>
      </c>
      <c r="BO2" s="15">
        <f>BNVFE!AF8</f>
        <v>4.8745896901019589E-4</v>
      </c>
      <c r="BP2" s="15">
        <f>BNVFE!AG8</f>
        <v>4.868691625111918E-4</v>
      </c>
      <c r="BQ2" s="15">
        <f>BNVFE!AH8</f>
        <v>4.8614121098154402E-4</v>
      </c>
      <c r="BR2" s="15">
        <f>BNVFE!AI8</f>
        <v>4.8537273184647158E-4</v>
      </c>
      <c r="BS2" s="15"/>
      <c r="BT2" s="4"/>
    </row>
    <row r="3" spans="1:72">
      <c r="A3" t="s">
        <v>15</v>
      </c>
      <c r="B3" t="s">
        <v>22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7">
        <f t="shared" ref="Z3:AI3" si="1">Z5/AA5*AA3</f>
        <v>1.169525976045652E-4</v>
      </c>
      <c r="AA3" s="17">
        <f t="shared" si="1"/>
        <v>1.1752917234084488E-4</v>
      </c>
      <c r="AB3" s="17">
        <f t="shared" si="1"/>
        <v>1.1810574707712455E-4</v>
      </c>
      <c r="AC3" s="17">
        <f t="shared" si="1"/>
        <v>1.1868232181340423E-4</v>
      </c>
      <c r="AD3" s="17">
        <f t="shared" si="1"/>
        <v>1.192588965496839E-4</v>
      </c>
      <c r="AE3" s="17">
        <f t="shared" si="1"/>
        <v>1.1983547128596358E-4</v>
      </c>
      <c r="AF3" s="17">
        <f t="shared" si="1"/>
        <v>1.2041204602224325E-4</v>
      </c>
      <c r="AG3" s="17">
        <f>AG5/AH5*AH3</f>
        <v>1.2098862075852291E-4</v>
      </c>
      <c r="AH3" s="17">
        <f>AH5/AI5*AI3</f>
        <v>1.2156519549480259E-4</v>
      </c>
      <c r="AI3" s="17">
        <f t="shared" si="1"/>
        <v>1.2214177023108226E-4</v>
      </c>
      <c r="AJ3" s="17">
        <f>AJ5/AK5*AK3</f>
        <v>1.2271834496736195E-4</v>
      </c>
      <c r="AK3" s="30">
        <f t="shared" ref="AK3" si="2">AK5/AL5*AL3</f>
        <v>1.2329491970364162E-4</v>
      </c>
      <c r="AL3" s="31">
        <f>AL5/AM5*AM3</f>
        <v>1.2387149443992128E-4</v>
      </c>
      <c r="AM3" s="14">
        <f>BNVFE!D9</f>
        <v>1.2502464391248049E-4</v>
      </c>
      <c r="AN3" s="15">
        <f>BNVFE!E9</f>
        <v>1.257371509678276E-4</v>
      </c>
      <c r="AO3" s="15">
        <f>BNVFE!F9</f>
        <v>1.2747491616587538E-4</v>
      </c>
      <c r="AP3" s="15">
        <f>BNVFE!G9</f>
        <v>1.288153408147681E-4</v>
      </c>
      <c r="AQ3" s="15">
        <f>BNVFE!H9</f>
        <v>1.3057006374713636E-4</v>
      </c>
      <c r="AR3" s="15">
        <f>BNVFE!I9</f>
        <v>1.3267464889272552E-4</v>
      </c>
      <c r="AS3" s="15">
        <f>BNVFE!J9</f>
        <v>1.3518963943025996E-4</v>
      </c>
      <c r="AT3" s="15">
        <f>BNVFE!K9</f>
        <v>1.3768348052724193E-4</v>
      </c>
      <c r="AU3" s="15">
        <f>BNVFE!L9</f>
        <v>1.39758167601846E-4</v>
      </c>
      <c r="AV3" s="15">
        <f>BNVFE!M9</f>
        <v>1.398114562236462E-4</v>
      </c>
      <c r="AW3" s="15">
        <f>BNVFE!N9</f>
        <v>1.4054648228692851E-4</v>
      </c>
      <c r="AX3" s="15">
        <f>BNVFE!O9</f>
        <v>1.410584182741791E-4</v>
      </c>
      <c r="AY3" s="15">
        <f>BNVFE!P9</f>
        <v>1.4130977954115341E-4</v>
      </c>
      <c r="AZ3" s="15">
        <f>BNVFE!Q9</f>
        <v>1.4116778445499517E-4</v>
      </c>
      <c r="BA3" s="15">
        <f>BNVFE!R9</f>
        <v>1.4095062087054683E-4</v>
      </c>
      <c r="BB3" s="15">
        <f>BNVFE!S9</f>
        <v>1.4073502606328232E-4</v>
      </c>
      <c r="BC3" s="15">
        <f>BNVFE!T9</f>
        <v>1.4047478335934126E-4</v>
      </c>
      <c r="BD3" s="15">
        <f>BNVFE!U9</f>
        <v>1.4033120289518245E-4</v>
      </c>
      <c r="BE3" s="15">
        <f>BNVFE!V9</f>
        <v>1.4017744613034961E-4</v>
      </c>
      <c r="BF3" s="15">
        <f>BNVFE!W9</f>
        <v>1.4005196055645938E-4</v>
      </c>
      <c r="BG3" s="15">
        <f>BNVFE!X9</f>
        <v>1.3999898735017762E-4</v>
      </c>
      <c r="BH3" s="15">
        <f>BNVFE!Y9</f>
        <v>1.3994984893256747E-4</v>
      </c>
      <c r="BI3" s="15">
        <f>BNVFE!Z9</f>
        <v>1.3993915800657392E-4</v>
      </c>
      <c r="BJ3" s="15">
        <f>BNVFE!AA9</f>
        <v>1.3933619144061889E-4</v>
      </c>
      <c r="BK3" s="15">
        <f>BNVFE!AB9</f>
        <v>1.3939839470101929E-4</v>
      </c>
      <c r="BL3" s="15">
        <f>BNVFE!AC9</f>
        <v>1.3948722567150304E-4</v>
      </c>
      <c r="BM3" s="15">
        <f>BNVFE!AD9</f>
        <v>1.3963274843122281E-4</v>
      </c>
      <c r="BN3" s="15">
        <f>BNVFE!AE9</f>
        <v>1.3986940137454762E-4</v>
      </c>
      <c r="BO3" s="15">
        <f>BNVFE!AF9</f>
        <v>1.4021550350277234E-4</v>
      </c>
      <c r="BP3" s="15">
        <f>BNVFE!AG9</f>
        <v>1.4068624456323251E-4</v>
      </c>
      <c r="BQ3" s="15">
        <f>BNVFE!AH9</f>
        <v>1.4125802649490353E-4</v>
      </c>
      <c r="BR3" s="15">
        <f>BNVFE!AI9</f>
        <v>1.4183954480560443E-4</v>
      </c>
      <c r="BS3" s="15"/>
      <c r="BT3" s="4"/>
    </row>
    <row r="4" spans="1:72">
      <c r="A4" t="s">
        <v>8</v>
      </c>
      <c r="B4" t="s">
        <v>21</v>
      </c>
      <c r="C4" s="11"/>
      <c r="D4" s="11"/>
      <c r="E4" s="11"/>
      <c r="F4" s="11"/>
      <c r="G4" s="11"/>
      <c r="H4" s="11"/>
      <c r="I4" s="11"/>
      <c r="J4" s="11"/>
      <c r="K4" s="17">
        <f>K5/L5*L4</f>
        <v>8.273213319211569E-4</v>
      </c>
      <c r="L4" s="17">
        <f t="shared" ref="L4:AI4" si="3">L5/M5*M4</f>
        <v>8.273213319211569E-4</v>
      </c>
      <c r="M4" s="17">
        <f t="shared" si="3"/>
        <v>8.273213319211569E-4</v>
      </c>
      <c r="N4" s="17">
        <f t="shared" si="3"/>
        <v>8.273213319211569E-4</v>
      </c>
      <c r="O4" s="17">
        <f t="shared" si="3"/>
        <v>8.273213319211569E-4</v>
      </c>
      <c r="P4" s="17">
        <f t="shared" si="3"/>
        <v>8.273213319211569E-4</v>
      </c>
      <c r="Q4" s="17">
        <f t="shared" si="3"/>
        <v>8.273213319211569E-4</v>
      </c>
      <c r="R4" s="17">
        <f t="shared" si="3"/>
        <v>8.273213319211569E-4</v>
      </c>
      <c r="S4" s="17">
        <f t="shared" si="3"/>
        <v>8.273213319211569E-4</v>
      </c>
      <c r="T4" s="17">
        <f t="shared" si="3"/>
        <v>8.273213319211569E-4</v>
      </c>
      <c r="U4" s="17">
        <f t="shared" si="3"/>
        <v>8.273213319211569E-4</v>
      </c>
      <c r="V4" s="17">
        <f t="shared" si="3"/>
        <v>8.273213319211569E-4</v>
      </c>
      <c r="W4" s="17">
        <f t="shared" si="3"/>
        <v>8.3148206440313553E-4</v>
      </c>
      <c r="X4" s="17">
        <f t="shared" si="3"/>
        <v>8.3564279688511426E-4</v>
      </c>
      <c r="Y4" s="17">
        <f t="shared" si="3"/>
        <v>8.3980352936709288E-4</v>
      </c>
      <c r="Z4" s="17">
        <f t="shared" si="3"/>
        <v>8.4396426184907161E-4</v>
      </c>
      <c r="AA4" s="17">
        <f t="shared" si="3"/>
        <v>8.4812499433105034E-4</v>
      </c>
      <c r="AB4" s="17">
        <f t="shared" si="3"/>
        <v>8.5228572681302897E-4</v>
      </c>
      <c r="AC4" s="17">
        <f t="shared" si="3"/>
        <v>8.564464592950077E-4</v>
      </c>
      <c r="AD4" s="17">
        <f t="shared" si="3"/>
        <v>8.6060719177698643E-4</v>
      </c>
      <c r="AE4" s="17">
        <f t="shared" si="3"/>
        <v>8.6476792425896516E-4</v>
      </c>
      <c r="AF4" s="17">
        <f t="shared" si="3"/>
        <v>8.6892865674094389E-4</v>
      </c>
      <c r="AG4" s="17">
        <f>AG5/AH5*AH4</f>
        <v>8.7308938922292252E-4</v>
      </c>
      <c r="AH4" s="17">
        <f t="shared" si="3"/>
        <v>8.7725012170490125E-4</v>
      </c>
      <c r="AI4" s="17">
        <f t="shared" si="3"/>
        <v>8.8141085418687998E-4</v>
      </c>
      <c r="AJ4" s="17">
        <f>AJ5/AK5*AK4</f>
        <v>8.8557158666885871E-4</v>
      </c>
      <c r="AK4" s="30">
        <f>AK5/AL5*AL4</f>
        <v>8.8973231915083744E-4</v>
      </c>
      <c r="AL4" s="31">
        <f>AL5/AM5*AM4</f>
        <v>8.9389305163281607E-4</v>
      </c>
      <c r="AM4" s="14">
        <f>BNVFE!D10</f>
        <v>9.0221451659677255E-4</v>
      </c>
      <c r="AN4" s="15">
        <f>BNVFE!E10</f>
        <v>9.0768680814535662E-4</v>
      </c>
      <c r="AO4" s="15">
        <f>BNVFE!F10</f>
        <v>9.219542246279136E-4</v>
      </c>
      <c r="AP4" s="15">
        <f>BNVFE!G10</f>
        <v>9.2119780513307654E-4</v>
      </c>
      <c r="AQ4" s="15">
        <f>BNVFE!H10</f>
        <v>9.2861699046011719E-4</v>
      </c>
      <c r="AR4" s="15">
        <f>BNVFE!I10</f>
        <v>9.3916676002965473E-4</v>
      </c>
      <c r="AS4" s="15">
        <f>BNVFE!J10</f>
        <v>9.5086399057854327E-4</v>
      </c>
      <c r="AT4" s="15">
        <f>BNVFE!K10</f>
        <v>9.6201423143485649E-4</v>
      </c>
      <c r="AU4" s="15">
        <f>BNVFE!L10</f>
        <v>9.714577514679675E-4</v>
      </c>
      <c r="AV4" s="15">
        <f>BNVFE!M10</f>
        <v>9.6608385324250753E-4</v>
      </c>
      <c r="AW4" s="15">
        <f>BNVFE!N10</f>
        <v>9.6536245548737849E-4</v>
      </c>
      <c r="AX4" s="15">
        <f>BNVFE!O10</f>
        <v>9.6058647348970354E-4</v>
      </c>
      <c r="AY4" s="15">
        <f>BNVFE!P10</f>
        <v>9.5336615371191665E-4</v>
      </c>
      <c r="AZ4" s="15">
        <f>BNVFE!Q10</f>
        <v>9.3927822874758185E-4</v>
      </c>
      <c r="BA4" s="15">
        <f>BNVFE!R10</f>
        <v>9.1659070604662145E-4</v>
      </c>
      <c r="BB4" s="15">
        <f>BNVFE!S10</f>
        <v>8.9774319352538224E-4</v>
      </c>
      <c r="BC4" s="15">
        <f>BNVFE!T10</f>
        <v>8.8835000382388185E-4</v>
      </c>
      <c r="BD4" s="15">
        <f>BNVFE!U10</f>
        <v>8.8014301884268805E-4</v>
      </c>
      <c r="BE4" s="15">
        <f>BNVFE!V10</f>
        <v>8.7260014845689463E-4</v>
      </c>
      <c r="BF4" s="15">
        <f>BNVFE!W10</f>
        <v>8.6573409201470017E-4</v>
      </c>
      <c r="BG4" s="15">
        <f>BNVFE!X10</f>
        <v>8.5953977586957517E-4</v>
      </c>
      <c r="BH4" s="15">
        <f>BNVFE!Y10</f>
        <v>8.5353141738102409E-4</v>
      </c>
      <c r="BI4" s="15">
        <f>BNVFE!Z10</f>
        <v>8.4829753424917097E-4</v>
      </c>
      <c r="BJ4" s="15">
        <f>BNVFE!AA10</f>
        <v>8.4434811154187044E-4</v>
      </c>
      <c r="BK4" s="15">
        <f>BNVFE!AB10</f>
        <v>8.411725017668897E-4</v>
      </c>
      <c r="BL4" s="15">
        <f>BNVFE!AC10</f>
        <v>8.3913564113083437E-4</v>
      </c>
      <c r="BM4" s="15">
        <f>BNVFE!AD10</f>
        <v>8.3791167548507054E-4</v>
      </c>
      <c r="BN4" s="15">
        <f>BNVFE!AE10</f>
        <v>8.3691212927417252E-4</v>
      </c>
      <c r="BO4" s="15">
        <f>BNVFE!AF10</f>
        <v>8.3559726146574921E-4</v>
      </c>
      <c r="BP4" s="15">
        <f>BNVFE!AG10</f>
        <v>8.3462819735216219E-4</v>
      </c>
      <c r="BQ4" s="15">
        <f>BNVFE!AH10</f>
        <v>8.3317218388933776E-4</v>
      </c>
      <c r="BR4" s="15">
        <f>BNVFE!AI10</f>
        <v>8.3177800494862824E-4</v>
      </c>
      <c r="BS4" s="15"/>
      <c r="BT4" s="4"/>
    </row>
    <row r="5" spans="1:72">
      <c r="A5" t="s">
        <v>8</v>
      </c>
      <c r="B5" t="s">
        <v>22</v>
      </c>
      <c r="C5" s="11"/>
      <c r="D5" s="11"/>
      <c r="E5" s="11"/>
      <c r="F5" s="11"/>
      <c r="G5" s="11"/>
      <c r="H5" s="11"/>
      <c r="I5" s="11"/>
      <c r="J5" s="11"/>
      <c r="K5" s="17">
        <f>L5</f>
        <v>7.8040477200267344E-4</v>
      </c>
      <c r="L5" s="17">
        <f t="shared" ref="L5:T5" si="4">M5</f>
        <v>7.8040477200267344E-4</v>
      </c>
      <c r="M5" s="17">
        <f t="shared" si="4"/>
        <v>7.8040477200267344E-4</v>
      </c>
      <c r="N5" s="17">
        <f t="shared" si="4"/>
        <v>7.8040477200267344E-4</v>
      </c>
      <c r="O5" s="17">
        <f t="shared" si="4"/>
        <v>7.8040477200267344E-4</v>
      </c>
      <c r="P5" s="17">
        <f t="shared" si="4"/>
        <v>7.8040477200267344E-4</v>
      </c>
      <c r="Q5" s="17">
        <f t="shared" si="4"/>
        <v>7.8040477200267344E-4</v>
      </c>
      <c r="R5" s="17">
        <f t="shared" si="4"/>
        <v>7.8040477200267344E-4</v>
      </c>
      <c r="S5" s="17">
        <f t="shared" si="4"/>
        <v>7.8040477200267344E-4</v>
      </c>
      <c r="T5" s="17">
        <f t="shared" si="4"/>
        <v>7.8040477200267344E-4</v>
      </c>
      <c r="U5" s="17">
        <f>V5</f>
        <v>7.8040477200267344E-4</v>
      </c>
      <c r="V5" s="17">
        <f>Calculations!B22</f>
        <v>7.8040477200267344E-4</v>
      </c>
      <c r="W5" s="17">
        <f>($AM$5-$V$5)/COUNT($V$1:$AM$1)+V5</f>
        <v>7.8432955353395896E-4</v>
      </c>
      <c r="X5" s="17">
        <f t="shared" ref="X5:AJ5" si="5">($AM$5-$V$5)/COUNT($V$1:$AM$1)+W5</f>
        <v>7.8825433506524449E-4</v>
      </c>
      <c r="Y5" s="17">
        <f t="shared" si="5"/>
        <v>7.9217911659653002E-4</v>
      </c>
      <c r="Z5" s="17">
        <f t="shared" si="5"/>
        <v>7.9610389812781554E-4</v>
      </c>
      <c r="AA5" s="17">
        <f t="shared" si="5"/>
        <v>8.0002867965910107E-4</v>
      </c>
      <c r="AB5" s="17">
        <f t="shared" si="5"/>
        <v>8.039534611903866E-4</v>
      </c>
      <c r="AC5" s="17">
        <f t="shared" si="5"/>
        <v>8.0787824272167213E-4</v>
      </c>
      <c r="AD5" s="17">
        <f t="shared" si="5"/>
        <v>8.1180302425295765E-4</v>
      </c>
      <c r="AE5" s="17">
        <f t="shared" si="5"/>
        <v>8.1572780578424318E-4</v>
      </c>
      <c r="AF5" s="17">
        <f t="shared" si="5"/>
        <v>8.1965258731552871E-4</v>
      </c>
      <c r="AG5" s="17">
        <f>($AM$5-$V$5)/COUNT($V$1:$AM$1)+AF5</f>
        <v>8.2357736884681424E-4</v>
      </c>
      <c r="AH5" s="17">
        <f t="shared" si="5"/>
        <v>8.2750215037809976E-4</v>
      </c>
      <c r="AI5" s="17">
        <f t="shared" si="5"/>
        <v>8.3142693190938529E-4</v>
      </c>
      <c r="AJ5" s="17">
        <f t="shared" si="5"/>
        <v>8.3535171344067082E-4</v>
      </c>
      <c r="AK5" s="30">
        <f>($AM$5-$V$5)/COUNT($V$1:$AM$1)+AJ5</f>
        <v>8.3927649497195634E-4</v>
      </c>
      <c r="AL5" s="31">
        <f>($AM$5-$V$5)/COUNT($V$1:$AM$1)+AK5</f>
        <v>8.4320127650324187E-4</v>
      </c>
      <c r="AM5" s="14">
        <f>BNVFE!D11</f>
        <v>8.5105083956581206E-4</v>
      </c>
      <c r="AN5" s="15">
        <f>BNVFE!E11</f>
        <v>8.6362564386112969E-4</v>
      </c>
      <c r="AO5" s="15">
        <f>BNVFE!F11</f>
        <v>8.8653807874749006E-4</v>
      </c>
      <c r="AP5" s="15">
        <f>BNVFE!G11</f>
        <v>8.9609812880132704E-4</v>
      </c>
      <c r="AQ5" s="15">
        <f>BNVFE!H11</f>
        <v>9.1508948578412821E-4</v>
      </c>
      <c r="AR5" s="15">
        <f>BNVFE!I11</f>
        <v>9.3906247999301577E-4</v>
      </c>
      <c r="AS5" s="15">
        <f>BNVFE!J11</f>
        <v>9.6635462561475997E-4</v>
      </c>
      <c r="AT5" s="15">
        <f>BNVFE!K11</f>
        <v>9.9541634898000749E-4</v>
      </c>
      <c r="AU5" s="15">
        <f>BNVFE!L11</f>
        <v>1.0252479702005063E-3</v>
      </c>
      <c r="AV5" s="15">
        <f>BNVFE!M11</f>
        <v>1.0404843581759452E-3</v>
      </c>
      <c r="AW5" s="15">
        <f>BNVFE!N11</f>
        <v>1.0621819980793296E-3</v>
      </c>
      <c r="AX5" s="15">
        <f>BNVFE!O11</f>
        <v>1.0805863283182492E-3</v>
      </c>
      <c r="AY5" s="15">
        <f>BNVFE!P11</f>
        <v>1.0975962517824405E-3</v>
      </c>
      <c r="AZ5" s="15">
        <f>BNVFE!Q11</f>
        <v>1.1082261735005673E-3</v>
      </c>
      <c r="BA5" s="15">
        <f>BNVFE!R11</f>
        <v>1.1115937490905916E-3</v>
      </c>
      <c r="BB5" s="15">
        <f>BNVFE!S11</f>
        <v>1.1135572563513081E-3</v>
      </c>
      <c r="BC5" s="15">
        <f>BNVFE!T11</f>
        <v>1.1171336612053663E-3</v>
      </c>
      <c r="BD5" s="15">
        <f>BNVFE!U11</f>
        <v>1.1206100747897447E-3</v>
      </c>
      <c r="BE5" s="15">
        <f>BNVFE!V11</f>
        <v>1.1235212292291126E-3</v>
      </c>
      <c r="BF5" s="15">
        <f>BNVFE!W11</f>
        <v>1.1259730524110234E-3</v>
      </c>
      <c r="BG5" s="15">
        <f>BNVFE!X11</f>
        <v>1.1281614527253151E-3</v>
      </c>
      <c r="BH5" s="15">
        <f>BNVFE!Y11</f>
        <v>1.129421179757297E-3</v>
      </c>
      <c r="BI5" s="15">
        <f>BNVFE!Z11</f>
        <v>1.1306625149142973E-3</v>
      </c>
      <c r="BJ5" s="15">
        <f>BNVFE!AA11</f>
        <v>1.1324246427843901E-3</v>
      </c>
      <c r="BK5" s="15">
        <f>BNVFE!AB11</f>
        <v>1.134243692343509E-3</v>
      </c>
      <c r="BL5" s="15">
        <f>BNVFE!AC11</f>
        <v>1.1368047027325904E-3</v>
      </c>
      <c r="BM5" s="15">
        <f>BNVFE!AD11</f>
        <v>1.1399612373774119E-3</v>
      </c>
      <c r="BN5" s="15">
        <f>BNVFE!AE11</f>
        <v>1.1432056572476211E-3</v>
      </c>
      <c r="BO5" s="15">
        <f>BNVFE!AF11</f>
        <v>1.1458748072054243E-3</v>
      </c>
      <c r="BP5" s="15">
        <f>BNVFE!AG11</f>
        <v>1.149034601169863E-3</v>
      </c>
      <c r="BQ5" s="15">
        <f>BNVFE!AH11</f>
        <v>1.1517386724092774E-3</v>
      </c>
      <c r="BR5" s="15">
        <f>BNVFE!AI11</f>
        <v>1.1549563192969183E-3</v>
      </c>
      <c r="BS5" s="15"/>
      <c r="BT5" s="4"/>
    </row>
    <row r="6" spans="1:72">
      <c r="A6" t="s">
        <v>7</v>
      </c>
      <c r="B6" t="s">
        <v>21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4">
        <f>TREND($AM6:$BR6,$AM$1:$BR$1,O$1)</f>
        <v>4.114016752900726E-4</v>
      </c>
      <c r="P6" s="4">
        <f t="shared" ref="P6:AL6" si="6">TREND($AM6:$BR6,$AM$1:$BR$1,P$1)</f>
        <v>4.1419715584144288E-4</v>
      </c>
      <c r="Q6" s="4">
        <f t="shared" si="6"/>
        <v>4.1699263639281229E-4</v>
      </c>
      <c r="R6" s="4">
        <f>TREND($AM6:$BR6,$AM$1:$BR$1,R$1)</f>
        <v>4.1978811694418257E-4</v>
      </c>
      <c r="S6" s="4">
        <f t="shared" si="6"/>
        <v>4.2258359749555285E-4</v>
      </c>
      <c r="T6" s="4">
        <f t="shared" si="6"/>
        <v>4.2537907804692226E-4</v>
      </c>
      <c r="U6" s="4">
        <f t="shared" si="6"/>
        <v>4.2817455859829254E-4</v>
      </c>
      <c r="V6" s="4">
        <f t="shared" si="6"/>
        <v>4.3097003914966282E-4</v>
      </c>
      <c r="W6" s="4">
        <f t="shared" si="6"/>
        <v>4.3376551970103309E-4</v>
      </c>
      <c r="X6" s="4">
        <f t="shared" si="6"/>
        <v>4.3656100025240251E-4</v>
      </c>
      <c r="Y6" s="4">
        <f t="shared" si="6"/>
        <v>4.3935648080377279E-4</v>
      </c>
      <c r="Z6" s="4">
        <f t="shared" si="6"/>
        <v>4.4215196135514306E-4</v>
      </c>
      <c r="AA6" s="4">
        <f>TREND($AM6:$BR6,$AM$1:$BR$1,AA$1)</f>
        <v>4.4494744190651248E-4</v>
      </c>
      <c r="AB6" s="4">
        <f t="shared" si="6"/>
        <v>4.4774292245788275E-4</v>
      </c>
      <c r="AC6" s="4">
        <f t="shared" si="6"/>
        <v>4.5053840300925303E-4</v>
      </c>
      <c r="AD6" s="4">
        <f t="shared" si="6"/>
        <v>4.5333388356062244E-4</v>
      </c>
      <c r="AE6" s="4">
        <f t="shared" si="6"/>
        <v>4.5612936411199272E-4</v>
      </c>
      <c r="AF6" s="4">
        <f>TREND($AM6:$BR6,$AM$1:$BR$1,AF$1)</f>
        <v>4.58924844663363E-4</v>
      </c>
      <c r="AG6" s="4">
        <f>TREND($AM6:$BR6,$AM$1:$BR$1,AG$1)</f>
        <v>4.6172032521473328E-4</v>
      </c>
      <c r="AH6" s="4">
        <f>TREND($AM6:$BR6,$AM$1:$BR$1,AH$1)</f>
        <v>4.6451580576610269E-4</v>
      </c>
      <c r="AI6" s="4">
        <f t="shared" si="6"/>
        <v>4.6731128631747297E-4</v>
      </c>
      <c r="AJ6" s="4">
        <f>TREND($AM6:$BR6,$AM$1:$BR$1,AJ$1)</f>
        <v>4.7010676686884325E-4</v>
      </c>
      <c r="AK6" s="32">
        <f t="shared" si="6"/>
        <v>4.7290224742021266E-4</v>
      </c>
      <c r="AL6" s="31">
        <f t="shared" si="6"/>
        <v>4.7569772797158294E-4</v>
      </c>
      <c r="AM6" s="14">
        <f>BNVFE!D12</f>
        <v>4.7605911235023142E-4</v>
      </c>
      <c r="AN6" s="15">
        <f>BNVFE!E12</f>
        <v>4.748017322226773E-4</v>
      </c>
      <c r="AO6" s="15">
        <f>BNVFE!F12</f>
        <v>4.7838832128380474E-4</v>
      </c>
      <c r="AP6" s="15">
        <f>BNVFE!G12</f>
        <v>4.8180662793908895E-4</v>
      </c>
      <c r="AQ6" s="15">
        <f>BNVFE!H12</f>
        <v>4.8535185814507857E-4</v>
      </c>
      <c r="AR6" s="15">
        <f>BNVFE!I12</f>
        <v>4.8886787490664684E-4</v>
      </c>
      <c r="AS6" s="15">
        <f>BNVFE!J12</f>
        <v>4.8855312085230242E-4</v>
      </c>
      <c r="AT6" s="15">
        <f>BNVFE!K12</f>
        <v>4.9500357746553908E-4</v>
      </c>
      <c r="AU6" s="15">
        <f>BNVFE!L12</f>
        <v>5.013544722134364E-4</v>
      </c>
      <c r="AV6" s="15">
        <f>BNVFE!M12</f>
        <v>5.0747973432321868E-4</v>
      </c>
      <c r="AW6" s="15">
        <f>BNVFE!N12</f>
        <v>5.1421021066029246E-4</v>
      </c>
      <c r="AX6" s="15">
        <f>BNVFE!O12</f>
        <v>5.143805544370213E-4</v>
      </c>
      <c r="AY6" s="15">
        <f>BNVFE!P12</f>
        <v>5.170601049671854E-4</v>
      </c>
      <c r="AZ6" s="15">
        <f>BNVFE!Q12</f>
        <v>5.1984492416655979E-4</v>
      </c>
      <c r="BA6" s="15">
        <f>BNVFE!R12</f>
        <v>5.2263735161251032E-4</v>
      </c>
      <c r="BB6" s="15">
        <f>BNVFE!S12</f>
        <v>5.2532965911327139E-4</v>
      </c>
      <c r="BC6" s="15">
        <f>BNVFE!T12</f>
        <v>5.2580897010948559E-4</v>
      </c>
      <c r="BD6" s="15">
        <f>BNVFE!U12</f>
        <v>5.291379133248688E-4</v>
      </c>
      <c r="BE6" s="15">
        <f>BNVFE!V12</f>
        <v>5.3249321385737776E-4</v>
      </c>
      <c r="BF6" s="15">
        <f>BNVFE!W12</f>
        <v>5.35978957302691E-4</v>
      </c>
      <c r="BG6" s="15">
        <f>BNVFE!X12</f>
        <v>5.3969387380009234E-4</v>
      </c>
      <c r="BH6" s="15">
        <f>BNVFE!Y12</f>
        <v>5.4332897917223335E-4</v>
      </c>
      <c r="BI6" s="15">
        <f>BNVFE!Z12</f>
        <v>5.4434285606750222E-4</v>
      </c>
      <c r="BJ6" s="15">
        <f>BNVFE!AA12</f>
        <v>5.456086661105717E-4</v>
      </c>
      <c r="BK6" s="15">
        <f>BNVFE!AB12</f>
        <v>5.4683650780502891E-4</v>
      </c>
      <c r="BL6" s="15">
        <f>BNVFE!AC12</f>
        <v>5.4816216462333389E-4</v>
      </c>
      <c r="BM6" s="15">
        <f>BNVFE!AD12</f>
        <v>5.4970297538360223E-4</v>
      </c>
      <c r="BN6" s="15">
        <f>BNVFE!AE12</f>
        <v>5.5100259006148978E-4</v>
      </c>
      <c r="BO6" s="15">
        <f>BNVFE!AF12</f>
        <v>5.522772894896935E-4</v>
      </c>
      <c r="BP6" s="15">
        <f>BNVFE!AG12</f>
        <v>5.5335793374949632E-4</v>
      </c>
      <c r="BQ6" s="15">
        <f>BNVFE!AH12</f>
        <v>5.543085754300261E-4</v>
      </c>
      <c r="BR6" s="15">
        <f>BNVFE!AI12</f>
        <v>5.5517032326767837E-4</v>
      </c>
      <c r="BS6" s="15"/>
      <c r="BT6" s="4"/>
    </row>
    <row r="7" spans="1:72" s="6" customFormat="1">
      <c r="A7" s="6" t="s">
        <v>7</v>
      </c>
      <c r="B7" s="6" t="s">
        <v>22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29">
        <f>TREND($AM7:$BR7,$AM$1:$BR$1,O$1)-($AQ7-$AM7)</f>
        <v>9.1998069828826189E-5</v>
      </c>
      <c r="P7" s="29">
        <f>TREND($AM7:$BR7,$AM$1:$BR$1,P$1)-($AQ7-$AM7)</f>
        <v>9.3450963362547471E-5</v>
      </c>
      <c r="Q7" s="29">
        <f t="shared" ref="Q7:AL7" si="7">TREND($AM7:$BR7,$AM$1:$BR$1,Q$1)-($AQ7-$AM7)</f>
        <v>9.4903856896269188E-5</v>
      </c>
      <c r="R7" s="29">
        <f t="shared" si="7"/>
        <v>9.635675042999047E-5</v>
      </c>
      <c r="S7" s="29">
        <f t="shared" si="7"/>
        <v>9.7809643963712187E-5</v>
      </c>
      <c r="T7" s="29">
        <f t="shared" si="7"/>
        <v>9.9262537497433469E-5</v>
      </c>
      <c r="U7" s="29">
        <f t="shared" si="7"/>
        <v>1.0071543103115519E-4</v>
      </c>
      <c r="V7" s="29">
        <f t="shared" si="7"/>
        <v>1.0216832456487647E-4</v>
      </c>
      <c r="W7" s="29">
        <f t="shared" si="7"/>
        <v>1.0362121809859818E-4</v>
      </c>
      <c r="X7" s="29">
        <f t="shared" si="7"/>
        <v>1.050741116323199E-4</v>
      </c>
      <c r="Y7" s="29">
        <f t="shared" si="7"/>
        <v>1.0652700516604118E-4</v>
      </c>
      <c r="Z7" s="29">
        <f t="shared" si="7"/>
        <v>1.079798986997629E-4</v>
      </c>
      <c r="AA7" s="29">
        <f t="shared" si="7"/>
        <v>1.0943279223348418E-4</v>
      </c>
      <c r="AB7" s="29">
        <f t="shared" si="7"/>
        <v>1.108856857672059E-4</v>
      </c>
      <c r="AC7" s="29">
        <f t="shared" si="7"/>
        <v>1.1233857930092718E-4</v>
      </c>
      <c r="AD7" s="29">
        <f t="shared" si="7"/>
        <v>1.137914728346489E-4</v>
      </c>
      <c r="AE7" s="29">
        <f t="shared" si="7"/>
        <v>1.1524436636837018E-4</v>
      </c>
      <c r="AF7" s="29">
        <f t="shared" si="7"/>
        <v>1.166972599020919E-4</v>
      </c>
      <c r="AG7" s="29">
        <f>TREND($AM7:$BR7,$AM$1:$BR$1,AG$1)-($AQ7-$AM7)</f>
        <v>1.1815015343581361E-4</v>
      </c>
      <c r="AH7" s="29">
        <f t="shared" si="7"/>
        <v>1.196030469695349E-4</v>
      </c>
      <c r="AI7" s="29">
        <f t="shared" si="7"/>
        <v>1.2105594050325661E-4</v>
      </c>
      <c r="AJ7" s="29">
        <f t="shared" si="7"/>
        <v>1.225088340369779E-4</v>
      </c>
      <c r="AK7" s="33">
        <f t="shared" si="7"/>
        <v>1.2396172757069961E-4</v>
      </c>
      <c r="AL7" s="34">
        <f t="shared" si="7"/>
        <v>1.2541462110442089E-4</v>
      </c>
      <c r="AM7" s="14">
        <f>BNVFE!D13</f>
        <v>1.2257144149931026E-4</v>
      </c>
      <c r="AN7" s="14">
        <f>BNVFE!E13</f>
        <v>1.2663281023475467E-4</v>
      </c>
      <c r="AO7" s="14">
        <f>BNVFE!F13</f>
        <v>1.2871992194427135E-4</v>
      </c>
      <c r="AP7" s="14">
        <f>BNVFE!G13</f>
        <v>1.3285960551590091E-4</v>
      </c>
      <c r="AQ7" s="14">
        <f>BNVFE!H13</f>
        <v>1.373545929635025E-4</v>
      </c>
      <c r="AR7" s="14">
        <f>BNVFE!I13</f>
        <v>1.4254241610254199E-4</v>
      </c>
      <c r="AS7" s="14">
        <f>BNVFE!J13</f>
        <v>1.4568211620324704E-4</v>
      </c>
      <c r="AT7" s="14">
        <f>BNVFE!K13</f>
        <v>1.5193113003660822E-4</v>
      </c>
      <c r="AU7" s="14">
        <f>BNVFE!L13</f>
        <v>1.5835499753901472E-4</v>
      </c>
      <c r="AV7" s="14">
        <f>BNVFE!M13</f>
        <v>1.6557689558864975E-4</v>
      </c>
      <c r="AW7" s="14">
        <f>BNVFE!N13</f>
        <v>1.7076405111502807E-4</v>
      </c>
      <c r="AX7" s="14">
        <f>BNVFE!O13</f>
        <v>1.7223278666341505E-4</v>
      </c>
      <c r="AY7" s="14">
        <f>BNVFE!P13</f>
        <v>1.735936326659252E-4</v>
      </c>
      <c r="AZ7" s="14">
        <f>BNVFE!Q13</f>
        <v>1.7453574590327813E-4</v>
      </c>
      <c r="BA7" s="14">
        <f>BNVFE!R13</f>
        <v>1.7495967142472444E-4</v>
      </c>
      <c r="BB7" s="14">
        <f>BNVFE!S13</f>
        <v>1.7622551781899581E-4</v>
      </c>
      <c r="BC7" s="14">
        <f>BNVFE!T13</f>
        <v>1.7633164158190818E-4</v>
      </c>
      <c r="BD7" s="14">
        <f>BNVFE!U13</f>
        <v>1.7662828407274427E-4</v>
      </c>
      <c r="BE7" s="14">
        <f>BNVFE!V13</f>
        <v>1.773254040140698E-4</v>
      </c>
      <c r="BF7" s="14">
        <f>BNVFE!W13</f>
        <v>1.7724751592148059E-4</v>
      </c>
      <c r="BG7" s="14">
        <f>BNVFE!X13</f>
        <v>1.7710583182300449E-4</v>
      </c>
      <c r="BH7" s="14">
        <f>BNVFE!Y13</f>
        <v>1.7723451078857297E-4</v>
      </c>
      <c r="BI7" s="14">
        <f>BNVFE!Z13</f>
        <v>1.7699567989485328E-4</v>
      </c>
      <c r="BJ7" s="14">
        <f>BNVFE!AA13</f>
        <v>1.7632102090058111E-4</v>
      </c>
      <c r="BK7" s="14">
        <f>BNVFE!AB13</f>
        <v>1.7598980879046875E-4</v>
      </c>
      <c r="BL7" s="14">
        <f>BNVFE!AC13</f>
        <v>1.7557417709061329E-4</v>
      </c>
      <c r="BM7" s="14">
        <f>BNVFE!AD13</f>
        <v>1.7496974060331609E-4</v>
      </c>
      <c r="BN7" s="14">
        <f>BNVFE!AE13</f>
        <v>1.7321454013694115E-4</v>
      </c>
      <c r="BO7" s="14">
        <f>BNVFE!AF13</f>
        <v>1.7284652881456524E-4</v>
      </c>
      <c r="BP7" s="14">
        <f>BNVFE!AG13</f>
        <v>1.7219258230946553E-4</v>
      </c>
      <c r="BQ7" s="14">
        <f>BNVFE!AH13</f>
        <v>1.7094224886990783E-4</v>
      </c>
      <c r="BR7" s="14">
        <f>BNVFE!AI13</f>
        <v>1.6799965916892799E-4</v>
      </c>
      <c r="BS7" s="14"/>
      <c r="BT7" s="29"/>
    </row>
    <row r="8" spans="1:72">
      <c r="A8" t="s">
        <v>16</v>
      </c>
      <c r="B8" t="s">
        <v>94</v>
      </c>
      <c r="C8" s="11"/>
      <c r="D8" s="11"/>
      <c r="E8" s="4">
        <f t="shared" ref="E8:AK9" si="8">TREND($AM8:$AR8,$AM$1:$AR$1,E$1)</f>
        <v>4.3361474640581782E-4</v>
      </c>
      <c r="F8" s="4">
        <f t="shared" si="8"/>
        <v>4.3334240816960822E-4</v>
      </c>
      <c r="G8" s="4">
        <f t="shared" si="8"/>
        <v>4.3307006993339862E-4</v>
      </c>
      <c r="H8" s="4">
        <f t="shared" si="8"/>
        <v>4.3279773169718891E-4</v>
      </c>
      <c r="I8" s="4">
        <f t="shared" si="8"/>
        <v>4.325253934609793E-4</v>
      </c>
      <c r="J8" s="4">
        <f t="shared" si="8"/>
        <v>4.322530552247697E-4</v>
      </c>
      <c r="K8" s="4">
        <f t="shared" si="8"/>
        <v>4.3198071698855999E-4</v>
      </c>
      <c r="L8" s="4">
        <f t="shared" si="8"/>
        <v>4.3170837875235039E-4</v>
      </c>
      <c r="M8" s="4">
        <f t="shared" si="8"/>
        <v>4.3143604051614068E-4</v>
      </c>
      <c r="N8" s="4">
        <f t="shared" si="8"/>
        <v>4.3116370227993107E-4</v>
      </c>
      <c r="O8" s="4">
        <f t="shared" si="8"/>
        <v>4.3089136404372147E-4</v>
      </c>
      <c r="P8" s="4">
        <f t="shared" si="8"/>
        <v>4.3061902580751176E-4</v>
      </c>
      <c r="Q8" s="4">
        <f t="shared" si="8"/>
        <v>4.3034668757130216E-4</v>
      </c>
      <c r="R8" s="4">
        <f t="shared" si="8"/>
        <v>4.3007434933509255E-4</v>
      </c>
      <c r="S8" s="4">
        <f t="shared" si="8"/>
        <v>4.2980201109888284E-4</v>
      </c>
      <c r="T8" s="4">
        <f t="shared" si="8"/>
        <v>4.2952967286267324E-4</v>
      </c>
      <c r="U8" s="4">
        <f t="shared" si="8"/>
        <v>4.2925733462646353E-4</v>
      </c>
      <c r="V8" s="4">
        <f t="shared" si="8"/>
        <v>4.2898499639025393E-4</v>
      </c>
      <c r="W8" s="4">
        <f t="shared" si="8"/>
        <v>4.2871265815404432E-4</v>
      </c>
      <c r="X8" s="4">
        <f t="shared" si="8"/>
        <v>4.2844031991783461E-4</v>
      </c>
      <c r="Y8" s="4">
        <f t="shared" si="8"/>
        <v>4.2816798168162501E-4</v>
      </c>
      <c r="Z8" s="4">
        <f t="shared" si="8"/>
        <v>4.2789564344541541E-4</v>
      </c>
      <c r="AA8" s="4">
        <f t="shared" si="8"/>
        <v>4.276233052092057E-4</v>
      </c>
      <c r="AB8" s="4">
        <f t="shared" si="8"/>
        <v>4.2735096697299609E-4</v>
      </c>
      <c r="AC8" s="4">
        <f t="shared" si="8"/>
        <v>4.2707862873678649E-4</v>
      </c>
      <c r="AD8" s="4">
        <f t="shared" si="8"/>
        <v>4.2680629050057678E-4</v>
      </c>
      <c r="AE8" s="4">
        <f t="shared" si="8"/>
        <v>4.2653395226436718E-4</v>
      </c>
      <c r="AF8" s="4">
        <f t="shared" si="8"/>
        <v>4.2626161402815747E-4</v>
      </c>
      <c r="AG8" s="4">
        <f t="shared" si="8"/>
        <v>4.2598927579194786E-4</v>
      </c>
      <c r="AH8" s="4">
        <f t="shared" si="8"/>
        <v>4.2571693755573826E-4</v>
      </c>
      <c r="AI8" s="4">
        <f t="shared" si="8"/>
        <v>4.2544459931952855E-4</v>
      </c>
      <c r="AJ8" s="4">
        <f t="shared" si="8"/>
        <v>4.2517226108331895E-4</v>
      </c>
      <c r="AK8" s="33">
        <f t="shared" si="8"/>
        <v>4.2489992284710934E-4</v>
      </c>
      <c r="AL8" s="34">
        <f>TREND($AM8:$AR8,$AM$1:$AR$1,AL$1)</f>
        <v>4.2462758461089963E-4</v>
      </c>
      <c r="AM8" s="14">
        <f>BNVFE!D14</f>
        <v>4.2438873824440174E-4</v>
      </c>
      <c r="AN8" s="15">
        <f>BNVFE!E14</f>
        <v>4.2407534343689057E-4</v>
      </c>
      <c r="AO8" s="15">
        <f>BNVFE!F14</f>
        <v>4.2377617243649813E-4</v>
      </c>
      <c r="AP8" s="15">
        <f>BNVFE!G14</f>
        <v>4.2351715209070021E-4</v>
      </c>
      <c r="AQ8" s="15">
        <f>BNVFE!H14</f>
        <v>4.2327404443569244E-4</v>
      </c>
      <c r="AR8" s="15">
        <f>BNVFE!I14</f>
        <v>4.2301495406081271E-4</v>
      </c>
      <c r="AS8" s="15">
        <f>BNVFE!J14</f>
        <v>4.2275716154106769E-4</v>
      </c>
      <c r="AT8" s="15">
        <f>BNVFE!K14</f>
        <v>4.2251914989960499E-4</v>
      </c>
      <c r="AU8" s="15">
        <f>BNVFE!L14</f>
        <v>4.2229566522625E-4</v>
      </c>
      <c r="AV8" s="15">
        <f>BNVFE!M14</f>
        <v>4.2205898877561721E-4</v>
      </c>
      <c r="AW8" s="15">
        <f>BNVFE!N14</f>
        <v>4.2182838954153777E-4</v>
      </c>
      <c r="AX8" s="15">
        <f>BNVFE!O14</f>
        <v>4.2153059460992091E-4</v>
      </c>
      <c r="AY8" s="15">
        <f>BNVFE!P14</f>
        <v>4.2129223074147164E-4</v>
      </c>
      <c r="AZ8" s="15">
        <f>BNVFE!Q14</f>
        <v>4.2105560257077186E-4</v>
      </c>
      <c r="BA8" s="15">
        <f>BNVFE!R14</f>
        <v>4.2081164881148673E-4</v>
      </c>
      <c r="BB8" s="15">
        <f>BNVFE!S14</f>
        <v>4.2057823342092095E-4</v>
      </c>
      <c r="BC8" s="15">
        <f>BNVFE!T14</f>
        <v>4.2033930124744408E-4</v>
      </c>
      <c r="BD8" s="15">
        <f>BNVFE!U14</f>
        <v>4.2010228685491487E-4</v>
      </c>
      <c r="BE8" s="15">
        <f>BNVFE!V14</f>
        <v>4.1986080485501004E-4</v>
      </c>
      <c r="BF8" s="15">
        <f>BNVFE!W14</f>
        <v>4.1962159755793251E-4</v>
      </c>
      <c r="BG8" s="15">
        <f>BNVFE!X14</f>
        <v>4.1937903953957962E-4</v>
      </c>
      <c r="BH8" s="15">
        <f>BNVFE!Y14</f>
        <v>4.1912818181354919E-4</v>
      </c>
      <c r="BI8" s="15">
        <f>BNVFE!Z14</f>
        <v>4.1887738528668283E-4</v>
      </c>
      <c r="BJ8" s="15">
        <f>BNVFE!AA14</f>
        <v>4.1862257509903752E-4</v>
      </c>
      <c r="BK8" s="15">
        <f>BNVFE!AB14</f>
        <v>4.1836307827809949E-4</v>
      </c>
      <c r="BL8" s="15">
        <f>BNVFE!AC14</f>
        <v>4.1810865139024295E-4</v>
      </c>
      <c r="BM8" s="15">
        <f>BNVFE!AD14</f>
        <v>4.1785935145683339E-4</v>
      </c>
      <c r="BN8" s="15">
        <f>BNVFE!AE14</f>
        <v>4.1760862761356765E-4</v>
      </c>
      <c r="BO8" s="15">
        <f>BNVFE!AF14</f>
        <v>4.1738167147641427E-4</v>
      </c>
      <c r="BP8" s="15">
        <f>BNVFE!AG14</f>
        <v>4.1718127751170494E-4</v>
      </c>
      <c r="BQ8" s="15">
        <f>BNVFE!AH14</f>
        <v>4.1700218899655661E-4</v>
      </c>
      <c r="BR8" s="15">
        <f>BNVFE!AI14</f>
        <v>4.1684734577877668E-4</v>
      </c>
      <c r="BS8" s="15"/>
      <c r="BT8" s="4"/>
    </row>
    <row r="9" spans="1:72">
      <c r="A9" t="s">
        <v>16</v>
      </c>
      <c r="B9" t="s">
        <v>95</v>
      </c>
      <c r="C9" s="11"/>
      <c r="D9" s="11"/>
      <c r="E9" s="42">
        <f t="shared" si="8"/>
        <v>1.2674892587247002E-3</v>
      </c>
      <c r="F9" s="42">
        <f t="shared" si="8"/>
        <v>1.2666931931111644E-3</v>
      </c>
      <c r="G9" s="42">
        <f t="shared" si="8"/>
        <v>1.2658971274976283E-3</v>
      </c>
      <c r="H9" s="42">
        <f t="shared" si="8"/>
        <v>1.2651010618840925E-3</v>
      </c>
      <c r="I9" s="42">
        <f t="shared" si="8"/>
        <v>1.2643049962705565E-3</v>
      </c>
      <c r="J9" s="42">
        <f t="shared" si="8"/>
        <v>1.2635089306570206E-3</v>
      </c>
      <c r="K9" s="42">
        <f t="shared" si="8"/>
        <v>1.2627128650434846E-3</v>
      </c>
      <c r="L9" s="42">
        <f t="shared" si="8"/>
        <v>1.2619167994299488E-3</v>
      </c>
      <c r="M9" s="42">
        <f t="shared" si="8"/>
        <v>1.2611207338164129E-3</v>
      </c>
      <c r="N9" s="42">
        <f t="shared" si="8"/>
        <v>1.2603246682028769E-3</v>
      </c>
      <c r="O9" s="42">
        <f t="shared" si="8"/>
        <v>1.259528602589341E-3</v>
      </c>
      <c r="P9" s="42">
        <f t="shared" si="8"/>
        <v>1.258732536975805E-3</v>
      </c>
      <c r="Q9" s="42">
        <f t="shared" si="8"/>
        <v>1.2579364713622692E-3</v>
      </c>
      <c r="R9" s="42">
        <f t="shared" si="8"/>
        <v>1.2571404057487331E-3</v>
      </c>
      <c r="S9" s="42">
        <f t="shared" si="8"/>
        <v>1.2563443401351973E-3</v>
      </c>
      <c r="T9" s="42">
        <f t="shared" si="8"/>
        <v>1.2555482745216615E-3</v>
      </c>
      <c r="U9" s="42">
        <f t="shared" si="8"/>
        <v>1.2547522089081254E-3</v>
      </c>
      <c r="V9" s="42">
        <f t="shared" si="8"/>
        <v>1.2539561432945896E-3</v>
      </c>
      <c r="W9" s="42">
        <f t="shared" si="8"/>
        <v>1.2531600776810536E-3</v>
      </c>
      <c r="X9" s="42">
        <f t="shared" si="8"/>
        <v>1.2523640120675177E-3</v>
      </c>
      <c r="Y9" s="42">
        <f t="shared" si="8"/>
        <v>1.2515679464539817E-3</v>
      </c>
      <c r="Z9" s="42">
        <f t="shared" si="8"/>
        <v>1.2507718808404459E-3</v>
      </c>
      <c r="AA9" s="42">
        <f t="shared" si="8"/>
        <v>1.24997581522691E-3</v>
      </c>
      <c r="AB9" s="42">
        <f t="shared" si="8"/>
        <v>1.249179749613374E-3</v>
      </c>
      <c r="AC9" s="42">
        <f t="shared" si="8"/>
        <v>1.2483836839998382E-3</v>
      </c>
      <c r="AD9" s="42">
        <f t="shared" si="8"/>
        <v>1.2475876183863021E-3</v>
      </c>
      <c r="AE9" s="42">
        <f t="shared" si="8"/>
        <v>1.2467915527727663E-3</v>
      </c>
      <c r="AF9" s="42">
        <f t="shared" si="8"/>
        <v>1.2459954871592302E-3</v>
      </c>
      <c r="AG9" s="42">
        <f t="shared" si="8"/>
        <v>1.2451994215456944E-3</v>
      </c>
      <c r="AH9" s="42">
        <f t="shared" si="8"/>
        <v>1.2444033559321586E-3</v>
      </c>
      <c r="AI9" s="42">
        <f t="shared" si="8"/>
        <v>1.2436072903186225E-3</v>
      </c>
      <c r="AJ9" s="42">
        <f t="shared" si="8"/>
        <v>1.2428112247050867E-3</v>
      </c>
      <c r="AK9" s="42">
        <f t="shared" si="8"/>
        <v>1.2420151590915507E-3</v>
      </c>
      <c r="AL9" s="34">
        <f>TREND($AM9:$AR9,$AM$1:$AR$1,AL$1)</f>
        <v>1.2412190934780148E-3</v>
      </c>
      <c r="AM9" s="14">
        <f>BNVFE!D15</f>
        <v>1.2405209271759436E-3</v>
      </c>
      <c r="AN9" s="14">
        <f>BNVFE!E15</f>
        <v>1.2396048500462956E-3</v>
      </c>
      <c r="AO9" s="14">
        <f>BNVFE!F15</f>
        <v>1.2387303501989941E-3</v>
      </c>
      <c r="AP9" s="14">
        <f>BNVFE!G15</f>
        <v>1.2379732138035854E-3</v>
      </c>
      <c r="AQ9" s="14">
        <f>BNVFE!H15</f>
        <v>1.2372625914274086E-3</v>
      </c>
      <c r="AR9" s="14">
        <f>BNVFE!I15</f>
        <v>1.2365052503316061E-3</v>
      </c>
      <c r="AS9" s="14">
        <f>BNVFE!J15</f>
        <v>1.2357517029661978E-3</v>
      </c>
      <c r="AT9" s="14">
        <f>BNVFE!K15</f>
        <v>1.2350559766296145E-3</v>
      </c>
      <c r="AU9" s="14">
        <f>BNVFE!L15</f>
        <v>1.2344027137382691E-3</v>
      </c>
      <c r="AV9" s="14">
        <f>BNVFE!M15</f>
        <v>1.2337108902671886E-3</v>
      </c>
      <c r="AW9" s="14">
        <f>BNVFE!N15</f>
        <v>1.2330368309675722E-3</v>
      </c>
      <c r="AX9" s="14">
        <f>BNVFE!O15</f>
        <v>1.2321663534751535E-3</v>
      </c>
      <c r="AY9" s="14">
        <f>BNVFE!P15</f>
        <v>1.2314695975519938E-3</v>
      </c>
      <c r="AZ9" s="14">
        <f>BNVFE!Q15</f>
        <v>1.2307779152068718E-3</v>
      </c>
      <c r="BA9" s="14">
        <f>BNVFE!R15</f>
        <v>1.2300648196028074E-3</v>
      </c>
      <c r="BB9" s="14">
        <f>BNVFE!S15</f>
        <v>1.2293825284611533E-3</v>
      </c>
      <c r="BC9" s="14">
        <f>BNVFE!T15</f>
        <v>1.2286841113386825E-3</v>
      </c>
      <c r="BD9" s="14">
        <f>BNVFE!U15</f>
        <v>1.2279913000374436E-3</v>
      </c>
      <c r="BE9" s="14">
        <f>BNVFE!V15</f>
        <v>1.2272854295761831E-3</v>
      </c>
      <c r="BF9" s="14">
        <f>BNVFE!W15</f>
        <v>1.2265862082462644E-3</v>
      </c>
      <c r="BG9" s="14">
        <f>BNVFE!X15</f>
        <v>1.2258771925003095E-3</v>
      </c>
      <c r="BH9" s="14">
        <f>BNVFE!Y15</f>
        <v>1.2251439160703744E-3</v>
      </c>
      <c r="BI9" s="14">
        <f>BNVFE!Z15</f>
        <v>1.2244108185303034E-3</v>
      </c>
      <c r="BJ9" s="14">
        <f>BNVFE!AA15</f>
        <v>1.2236659887510325E-3</v>
      </c>
      <c r="BK9" s="14">
        <f>BNVFE!AB15</f>
        <v>1.222907459582137E-3</v>
      </c>
      <c r="BL9" s="14">
        <f>BNVFE!AC15</f>
        <v>1.2221637502176331E-3</v>
      </c>
      <c r="BM9" s="14">
        <f>BNVFE!AD15</f>
        <v>1.2214350273353593E-3</v>
      </c>
      <c r="BN9" s="14">
        <f>BNVFE!AE15</f>
        <v>1.2207021422550441E-3</v>
      </c>
      <c r="BO9" s="14">
        <f>BNVFE!AF15</f>
        <v>1.2200387320079802E-3</v>
      </c>
      <c r="BP9" s="14">
        <f>BNVFE!AG15</f>
        <v>1.2194529650342144E-3</v>
      </c>
      <c r="BQ9" s="14">
        <f>BNVFE!AH15</f>
        <v>1.2189294755283965E-3</v>
      </c>
      <c r="BR9" s="14">
        <f>BNVFE!AI15</f>
        <v>1.2184768568918088E-3</v>
      </c>
      <c r="BS9" s="15"/>
      <c r="BT9" s="4"/>
    </row>
    <row r="10" spans="1:72">
      <c r="A10" t="s">
        <v>16</v>
      </c>
      <c r="B10" t="s">
        <v>22</v>
      </c>
      <c r="C10" s="11"/>
      <c r="D10" s="11"/>
      <c r="E10" s="4">
        <f t="shared" ref="E10:AL13" si="9">TREND($AM10:$BR10,$AM$1:$BR$1,E$1)</f>
        <v>2.6113940423387119E-3</v>
      </c>
      <c r="F10" s="4">
        <f t="shared" si="9"/>
        <v>2.6361968861803517E-3</v>
      </c>
      <c r="G10" s="4">
        <f t="shared" si="9"/>
        <v>2.6609997300219915E-3</v>
      </c>
      <c r="H10" s="4">
        <f t="shared" si="9"/>
        <v>2.6858025738636382E-3</v>
      </c>
      <c r="I10" s="4">
        <f t="shared" si="9"/>
        <v>2.710605417705278E-3</v>
      </c>
      <c r="J10" s="4">
        <f t="shared" si="9"/>
        <v>2.7354082615469247E-3</v>
      </c>
      <c r="K10" s="4">
        <f t="shared" si="9"/>
        <v>2.7602111053885645E-3</v>
      </c>
      <c r="L10" s="4">
        <f t="shared" si="9"/>
        <v>2.7850139492302042E-3</v>
      </c>
      <c r="M10" s="4">
        <f t="shared" si="9"/>
        <v>2.8098167930718509E-3</v>
      </c>
      <c r="N10" s="4">
        <f t="shared" si="9"/>
        <v>2.8346196369134907E-3</v>
      </c>
      <c r="O10" s="4">
        <f t="shared" si="9"/>
        <v>2.8594224807551305E-3</v>
      </c>
      <c r="P10" s="4">
        <f t="shared" si="9"/>
        <v>2.8842253245967772E-3</v>
      </c>
      <c r="Q10" s="4">
        <f>TREND($AM10:$BR10,$AM$1:$BR$1,Q$1)</f>
        <v>2.909028168438417E-3</v>
      </c>
      <c r="R10" s="4">
        <f t="shared" si="9"/>
        <v>2.9338310122800568E-3</v>
      </c>
      <c r="S10" s="4">
        <f t="shared" si="9"/>
        <v>2.9586338561217035E-3</v>
      </c>
      <c r="T10" s="4">
        <f t="shared" si="9"/>
        <v>2.9834366999633433E-3</v>
      </c>
      <c r="U10" s="4">
        <f t="shared" si="9"/>
        <v>3.008239543804983E-3</v>
      </c>
      <c r="V10" s="4">
        <f t="shared" si="9"/>
        <v>3.0330423876466298E-3</v>
      </c>
      <c r="W10" s="4">
        <f t="shared" si="9"/>
        <v>3.0578452314882695E-3</v>
      </c>
      <c r="X10" s="4">
        <f t="shared" si="9"/>
        <v>3.0826480753299093E-3</v>
      </c>
      <c r="Y10" s="4">
        <f t="shared" si="9"/>
        <v>3.107450919171556E-3</v>
      </c>
      <c r="Z10" s="4">
        <f t="shared" si="9"/>
        <v>3.1322537630131958E-3</v>
      </c>
      <c r="AA10" s="4">
        <f t="shared" si="9"/>
        <v>3.1570566068548425E-3</v>
      </c>
      <c r="AB10" s="4">
        <f t="shared" si="9"/>
        <v>3.1818594506964823E-3</v>
      </c>
      <c r="AC10" s="4">
        <f t="shared" si="9"/>
        <v>3.2066622945381221E-3</v>
      </c>
      <c r="AD10" s="4">
        <f t="shared" si="9"/>
        <v>3.2314651383797688E-3</v>
      </c>
      <c r="AE10" s="4">
        <f t="shared" si="9"/>
        <v>3.2562679822214086E-3</v>
      </c>
      <c r="AF10" s="4">
        <f t="shared" si="9"/>
        <v>3.2810708260630483E-3</v>
      </c>
      <c r="AG10" s="4">
        <f t="shared" si="9"/>
        <v>3.3058736699046951E-3</v>
      </c>
      <c r="AH10" s="4">
        <f t="shared" si="9"/>
        <v>3.3306765137463348E-3</v>
      </c>
      <c r="AI10" s="4">
        <f t="shared" si="9"/>
        <v>3.3554793575879746E-3</v>
      </c>
      <c r="AJ10" s="4">
        <f>TREND($AM10:$BR10,$AM$1:$BR$1,AJ$1)</f>
        <v>3.3802822014296213E-3</v>
      </c>
      <c r="AK10" s="33">
        <f>TREND($AM10:$BR10,$AM$1:$BR$1,AK$1)</f>
        <v>3.4050850452712611E-3</v>
      </c>
      <c r="AL10" s="34">
        <f>TREND($AM10:$BR10,$AM$1:$BR$1,AL$1)</f>
        <v>3.4298878891129009E-3</v>
      </c>
      <c r="AM10" s="14">
        <f>BNVFE!D16</f>
        <v>3.4668839999999999E-3</v>
      </c>
      <c r="AN10" s="15">
        <f>BNVFE!E16</f>
        <v>3.4893709999999998E-3</v>
      </c>
      <c r="AO10" s="15">
        <f>BNVFE!F16</f>
        <v>3.5120030000000001E-3</v>
      </c>
      <c r="AP10" s="15">
        <f>BNVFE!G16</f>
        <v>3.5347819999999998E-3</v>
      </c>
      <c r="AQ10" s="15">
        <f>BNVFE!H16</f>
        <v>3.55771E-3</v>
      </c>
      <c r="AR10" s="15">
        <f>BNVFE!I16</f>
        <v>3.580785E-3</v>
      </c>
      <c r="AS10" s="15">
        <f>BNVFE!J16</f>
        <v>3.6040100000000004E-3</v>
      </c>
      <c r="AT10" s="15">
        <f>BNVFE!K16</f>
        <v>3.6273859999999998E-3</v>
      </c>
      <c r="AU10" s="15">
        <f>BNVFE!L16</f>
        <v>3.6509140000000003E-3</v>
      </c>
      <c r="AV10" s="15">
        <f>BNVFE!M16</f>
        <v>3.6745939999999998E-3</v>
      </c>
      <c r="AW10" s="15">
        <f>BNVFE!N16</f>
        <v>3.6984279999999997E-3</v>
      </c>
      <c r="AX10" s="15">
        <f>BNVFE!O16</f>
        <v>3.7224160000000001E-3</v>
      </c>
      <c r="AY10" s="15">
        <f>BNVFE!P16</f>
        <v>3.7465599999999999E-3</v>
      </c>
      <c r="AZ10" s="15">
        <f>BNVFE!Q16</f>
        <v>3.77086E-3</v>
      </c>
      <c r="BA10" s="15">
        <f>BNVFE!R16</f>
        <v>3.7953179999999998E-3</v>
      </c>
      <c r="BB10" s="15">
        <f>BNVFE!S16</f>
        <v>3.819935E-3</v>
      </c>
      <c r="BC10" s="15">
        <f>BNVFE!T16</f>
        <v>3.8447119999999997E-3</v>
      </c>
      <c r="BD10" s="15">
        <f>BNVFE!U16</f>
        <v>3.8696489999999997E-3</v>
      </c>
      <c r="BE10" s="15">
        <f>BNVFE!V16</f>
        <v>3.894748E-3</v>
      </c>
      <c r="BF10" s="15">
        <f>BNVFE!W16</f>
        <v>3.9200089999999995E-3</v>
      </c>
      <c r="BG10" s="15">
        <f>BNVFE!X16</f>
        <v>3.9454349999999997E-3</v>
      </c>
      <c r="BH10" s="15">
        <f>BNVFE!Y16</f>
        <v>3.9710250000000004E-3</v>
      </c>
      <c r="BI10" s="15">
        <f>BNVFE!Z16</f>
        <v>3.9967819999999999E-3</v>
      </c>
      <c r="BJ10" s="15">
        <f>BNVFE!AA16</f>
        <v>4.0227050000000006E-3</v>
      </c>
      <c r="BK10" s="15">
        <f>BNVFE!AB16</f>
        <v>4.0487970000000007E-3</v>
      </c>
      <c r="BL10" s="15">
        <f>BNVFE!AC16</f>
        <v>4.0750580000000003E-3</v>
      </c>
      <c r="BM10" s="15">
        <f>BNVFE!AD16</f>
        <v>4.1014889999999998E-3</v>
      </c>
      <c r="BN10" s="15">
        <f>BNVFE!AE16</f>
        <v>4.1280910000000004E-3</v>
      </c>
      <c r="BO10" s="15">
        <f>BNVFE!AF16</f>
        <v>4.1548660000000001E-3</v>
      </c>
      <c r="BP10" s="15">
        <f>BNVFE!AG16</f>
        <v>4.1818150000000002E-3</v>
      </c>
      <c r="BQ10" s="15">
        <f>BNVFE!AH16</f>
        <v>4.2089390000000001E-3</v>
      </c>
      <c r="BR10" s="15">
        <f>BNVFE!AI16</f>
        <v>4.2362379999999998E-3</v>
      </c>
      <c r="BS10" s="15"/>
      <c r="BT10" s="4"/>
    </row>
    <row r="11" spans="1:72">
      <c r="A11" t="s">
        <v>17</v>
      </c>
      <c r="B11" t="s">
        <v>21</v>
      </c>
      <c r="C11" s="11"/>
      <c r="D11" s="11"/>
      <c r="E11" s="11"/>
      <c r="F11" s="4">
        <f t="shared" si="9"/>
        <v>1.0049411985156043E-5</v>
      </c>
      <c r="G11" s="4">
        <f t="shared" si="9"/>
        <v>1.0049411985156043E-5</v>
      </c>
      <c r="H11" s="4">
        <f t="shared" si="9"/>
        <v>1.0049411985156043E-5</v>
      </c>
      <c r="I11" s="4">
        <f t="shared" si="9"/>
        <v>1.0049411985156043E-5</v>
      </c>
      <c r="J11" s="4">
        <f t="shared" si="9"/>
        <v>1.0049411985156043E-5</v>
      </c>
      <c r="K11" s="4">
        <f t="shared" si="9"/>
        <v>1.0049411985156043E-5</v>
      </c>
      <c r="L11" s="4">
        <f t="shared" si="9"/>
        <v>1.0049411985156043E-5</v>
      </c>
      <c r="M11" s="4">
        <f t="shared" si="9"/>
        <v>1.0049411985156043E-5</v>
      </c>
      <c r="N11" s="4">
        <f t="shared" si="9"/>
        <v>1.0049411985156043E-5</v>
      </c>
      <c r="O11" s="4">
        <f t="shared" si="9"/>
        <v>1.0049411985156043E-5</v>
      </c>
      <c r="P11" s="4">
        <f t="shared" si="9"/>
        <v>1.0049411985156043E-5</v>
      </c>
      <c r="Q11" s="4">
        <f t="shared" si="9"/>
        <v>1.0049411985156043E-5</v>
      </c>
      <c r="R11" s="4">
        <f t="shared" si="9"/>
        <v>1.0049411985156043E-5</v>
      </c>
      <c r="S11" s="4">
        <f t="shared" si="9"/>
        <v>1.0049411985156043E-5</v>
      </c>
      <c r="T11" s="4">
        <f t="shared" si="9"/>
        <v>1.0049411985156043E-5</v>
      </c>
      <c r="U11" s="4">
        <f t="shared" si="9"/>
        <v>1.0049411985156043E-5</v>
      </c>
      <c r="V11" s="4">
        <f t="shared" si="9"/>
        <v>1.0049411985156043E-5</v>
      </c>
      <c r="W11" s="4">
        <f t="shared" si="9"/>
        <v>1.0049411985156043E-5</v>
      </c>
      <c r="X11" s="4">
        <f t="shared" si="9"/>
        <v>1.0049411985156043E-5</v>
      </c>
      <c r="Y11" s="4">
        <f t="shared" si="9"/>
        <v>1.0049411985156043E-5</v>
      </c>
      <c r="Z11" s="4">
        <f t="shared" si="9"/>
        <v>1.0049411985156043E-5</v>
      </c>
      <c r="AA11" s="4">
        <f t="shared" si="9"/>
        <v>1.0049411985156043E-5</v>
      </c>
      <c r="AB11" s="4">
        <f t="shared" si="9"/>
        <v>1.0049411985156043E-5</v>
      </c>
      <c r="AC11" s="4">
        <f t="shared" si="9"/>
        <v>1.0049411985156043E-5</v>
      </c>
      <c r="AD11" s="4">
        <f t="shared" si="9"/>
        <v>1.0049411985156043E-5</v>
      </c>
      <c r="AE11" s="4">
        <f t="shared" si="9"/>
        <v>1.0049411985156043E-5</v>
      </c>
      <c r="AF11" s="4">
        <f t="shared" si="9"/>
        <v>1.0049411985156043E-5</v>
      </c>
      <c r="AG11" s="4">
        <f t="shared" si="9"/>
        <v>1.0049411985156043E-5</v>
      </c>
      <c r="AH11" s="4">
        <f t="shared" si="9"/>
        <v>1.0049411985156043E-5</v>
      </c>
      <c r="AI11" s="4">
        <f t="shared" si="9"/>
        <v>1.0049411985156043E-5</v>
      </c>
      <c r="AJ11" s="4">
        <f t="shared" si="9"/>
        <v>1.0049411985156043E-5</v>
      </c>
      <c r="AK11" s="33">
        <f t="shared" si="9"/>
        <v>1.0049411985156043E-5</v>
      </c>
      <c r="AL11" s="34">
        <f t="shared" si="9"/>
        <v>1.0049411985156043E-5</v>
      </c>
      <c r="AM11" s="14">
        <f>BNVFE!D17</f>
        <v>1.0049411985156037E-5</v>
      </c>
      <c r="AN11" s="15">
        <f>BNVFE!E17</f>
        <v>1.0049411985156037E-5</v>
      </c>
      <c r="AO11" s="15">
        <f>BNVFE!F17</f>
        <v>1.0049411985156037E-5</v>
      </c>
      <c r="AP11" s="15">
        <f>BNVFE!G17</f>
        <v>1.0049411985156037E-5</v>
      </c>
      <c r="AQ11" s="15">
        <f>BNVFE!H17</f>
        <v>1.0049411985156037E-5</v>
      </c>
      <c r="AR11" s="15">
        <f>BNVFE!I17</f>
        <v>1.0049411985156037E-5</v>
      </c>
      <c r="AS11" s="15">
        <f>BNVFE!J17</f>
        <v>1.0049411985156037E-5</v>
      </c>
      <c r="AT11" s="15">
        <f>BNVFE!K17</f>
        <v>1.0049411985156037E-5</v>
      </c>
      <c r="AU11" s="15">
        <f>BNVFE!L17</f>
        <v>1.0049411985156037E-5</v>
      </c>
      <c r="AV11" s="15">
        <f>BNVFE!M17</f>
        <v>1.0049411985156037E-5</v>
      </c>
      <c r="AW11" s="15">
        <f>BNVFE!N17</f>
        <v>1.0049411985156037E-5</v>
      </c>
      <c r="AX11" s="15">
        <f>BNVFE!O17</f>
        <v>1.0049411985156037E-5</v>
      </c>
      <c r="AY11" s="15">
        <f>BNVFE!P17</f>
        <v>1.0049411985156037E-5</v>
      </c>
      <c r="AZ11" s="15">
        <f>BNVFE!Q17</f>
        <v>1.0049411985156037E-5</v>
      </c>
      <c r="BA11" s="15">
        <f>BNVFE!R17</f>
        <v>1.0049411985156037E-5</v>
      </c>
      <c r="BB11" s="15">
        <f>BNVFE!S17</f>
        <v>1.0049411985156037E-5</v>
      </c>
      <c r="BC11" s="15">
        <f>BNVFE!T17</f>
        <v>1.0049411985156037E-5</v>
      </c>
      <c r="BD11" s="15">
        <f>BNVFE!U17</f>
        <v>1.0049411985156037E-5</v>
      </c>
      <c r="BE11" s="15">
        <f>BNVFE!V17</f>
        <v>1.0049411985156037E-5</v>
      </c>
      <c r="BF11" s="15">
        <f>BNVFE!W17</f>
        <v>1.0049411985156037E-5</v>
      </c>
      <c r="BG11" s="15">
        <f>BNVFE!X17</f>
        <v>1.0049411985156037E-5</v>
      </c>
      <c r="BH11" s="15">
        <f>BNVFE!Y17</f>
        <v>1.0049411985156037E-5</v>
      </c>
      <c r="BI11" s="15">
        <f>BNVFE!Z17</f>
        <v>1.0049411985156037E-5</v>
      </c>
      <c r="BJ11" s="15">
        <f>BNVFE!AA17</f>
        <v>1.0049411985156037E-5</v>
      </c>
      <c r="BK11" s="15">
        <f>BNVFE!AB17</f>
        <v>1.0049411985156037E-5</v>
      </c>
      <c r="BL11" s="15">
        <f>BNVFE!AC17</f>
        <v>1.0049411985156037E-5</v>
      </c>
      <c r="BM11" s="15">
        <f>BNVFE!AD17</f>
        <v>1.0049411985156037E-5</v>
      </c>
      <c r="BN11" s="15">
        <f>BNVFE!AE17</f>
        <v>1.0049411985156037E-5</v>
      </c>
      <c r="BO11" s="15">
        <f>BNVFE!AF17</f>
        <v>1.0049411985156037E-5</v>
      </c>
      <c r="BP11" s="15">
        <f>BNVFE!AG17</f>
        <v>1.0049411985156037E-5</v>
      </c>
      <c r="BQ11" s="15">
        <f>BNVFE!AH17</f>
        <v>1.0049411985156037E-5</v>
      </c>
      <c r="BR11" s="15">
        <f>BNVFE!AI17</f>
        <v>1.0049411985156037E-5</v>
      </c>
      <c r="BS11" s="15"/>
      <c r="BT11" s="4"/>
    </row>
    <row r="12" spans="1:72">
      <c r="A12" t="s">
        <v>17</v>
      </c>
      <c r="B12" t="s">
        <v>22</v>
      </c>
      <c r="C12" s="11"/>
      <c r="D12" s="11"/>
      <c r="E12" s="11"/>
      <c r="F12" s="29">
        <f t="shared" si="9"/>
        <v>5.1465910288430424E-3</v>
      </c>
      <c r="G12" s="29">
        <f t="shared" si="9"/>
        <v>5.1465910288430424E-3</v>
      </c>
      <c r="H12" s="29">
        <f t="shared" si="9"/>
        <v>5.1465910288430424E-3</v>
      </c>
      <c r="I12" s="29">
        <f t="shared" si="9"/>
        <v>5.1465910288430424E-3</v>
      </c>
      <c r="J12" s="29">
        <f t="shared" si="9"/>
        <v>5.1465910288430424E-3</v>
      </c>
      <c r="K12" s="29">
        <f t="shared" ref="K12:AF13" si="10">TREND($AM12:$BR12,$AM$1:$BR$1,K$1)</f>
        <v>5.1465910288430424E-3</v>
      </c>
      <c r="L12" s="29">
        <f t="shared" si="9"/>
        <v>5.1465910288430424E-3</v>
      </c>
      <c r="M12" s="29">
        <f t="shared" si="9"/>
        <v>5.1465910288430424E-3</v>
      </c>
      <c r="N12" s="29">
        <f t="shared" si="9"/>
        <v>5.1465910288430424E-3</v>
      </c>
      <c r="O12" s="29">
        <f t="shared" si="9"/>
        <v>5.1465910288430424E-3</v>
      </c>
      <c r="P12" s="29">
        <f t="shared" si="9"/>
        <v>5.1465910288430424E-3</v>
      </c>
      <c r="Q12" s="29">
        <f t="shared" si="9"/>
        <v>5.1465910288430424E-3</v>
      </c>
      <c r="R12" s="29">
        <f t="shared" si="10"/>
        <v>5.1465910288430424E-3</v>
      </c>
      <c r="S12" s="29">
        <f t="shared" si="9"/>
        <v>5.1465910288430424E-3</v>
      </c>
      <c r="T12" s="29">
        <f t="shared" si="9"/>
        <v>5.1465910288430424E-3</v>
      </c>
      <c r="U12" s="29">
        <f t="shared" si="9"/>
        <v>5.1465910288430424E-3</v>
      </c>
      <c r="V12" s="29">
        <f t="shared" si="9"/>
        <v>5.1465910288430424E-3</v>
      </c>
      <c r="W12" s="29">
        <f t="shared" si="9"/>
        <v>5.1465910288430424E-3</v>
      </c>
      <c r="X12" s="29">
        <f t="shared" si="9"/>
        <v>5.1465910288430424E-3</v>
      </c>
      <c r="Y12" s="29">
        <f t="shared" si="10"/>
        <v>5.1465910288430424E-3</v>
      </c>
      <c r="Z12" s="29">
        <f t="shared" si="9"/>
        <v>5.1465910288430424E-3</v>
      </c>
      <c r="AA12" s="29">
        <f t="shared" si="9"/>
        <v>5.1465910288430424E-3</v>
      </c>
      <c r="AB12" s="29">
        <f t="shared" si="9"/>
        <v>5.1465910288430424E-3</v>
      </c>
      <c r="AC12" s="29">
        <f t="shared" si="9"/>
        <v>5.1465910288430424E-3</v>
      </c>
      <c r="AD12" s="29">
        <f t="shared" si="9"/>
        <v>5.1465910288430424E-3</v>
      </c>
      <c r="AE12" s="29">
        <f t="shared" si="9"/>
        <v>5.1465910288430424E-3</v>
      </c>
      <c r="AF12" s="29">
        <f t="shared" si="10"/>
        <v>5.1465910288430424E-3</v>
      </c>
      <c r="AG12" s="29">
        <f t="shared" si="9"/>
        <v>5.1465910288430424E-3</v>
      </c>
      <c r="AH12" s="29">
        <f t="shared" si="9"/>
        <v>5.1465910288430424E-3</v>
      </c>
      <c r="AI12" s="29">
        <f t="shared" si="9"/>
        <v>5.1465910288430424E-3</v>
      </c>
      <c r="AJ12" s="29">
        <f t="shared" si="9"/>
        <v>5.1465910288430424E-3</v>
      </c>
      <c r="AK12" s="33">
        <f>TREND($AM12:$BR12,$AM$1:$BR$1,AK$1)</f>
        <v>5.1465910288430424E-3</v>
      </c>
      <c r="AL12" s="34">
        <f t="shared" si="9"/>
        <v>5.1465910288430424E-3</v>
      </c>
      <c r="AM12" s="14">
        <f>BNVFE!D18</f>
        <v>5.1465910288430406E-3</v>
      </c>
      <c r="AN12" s="15">
        <f>BNVFE!E18</f>
        <v>5.1465910288430406E-3</v>
      </c>
      <c r="AO12" s="15">
        <f>BNVFE!F18</f>
        <v>5.1465910288430406E-3</v>
      </c>
      <c r="AP12" s="15">
        <f>BNVFE!G18</f>
        <v>5.1465910288430406E-3</v>
      </c>
      <c r="AQ12" s="15">
        <f>BNVFE!H18</f>
        <v>5.1465910288430406E-3</v>
      </c>
      <c r="AR12" s="15">
        <f>BNVFE!I18</f>
        <v>5.1465910288430406E-3</v>
      </c>
      <c r="AS12" s="15">
        <f>BNVFE!J18</f>
        <v>5.1465910288430406E-3</v>
      </c>
      <c r="AT12" s="15">
        <f>BNVFE!K18</f>
        <v>5.1465910288430406E-3</v>
      </c>
      <c r="AU12" s="15">
        <f>BNVFE!L18</f>
        <v>5.1465910288430406E-3</v>
      </c>
      <c r="AV12" s="15">
        <f>BNVFE!M18</f>
        <v>5.1465910288430406E-3</v>
      </c>
      <c r="AW12" s="15">
        <f>BNVFE!N18</f>
        <v>5.1465910288430406E-3</v>
      </c>
      <c r="AX12" s="15">
        <f>BNVFE!O18</f>
        <v>5.1465910288430406E-3</v>
      </c>
      <c r="AY12" s="15">
        <f>BNVFE!P18</f>
        <v>5.1465910288430406E-3</v>
      </c>
      <c r="AZ12" s="15">
        <f>BNVFE!Q18</f>
        <v>5.1465910288430406E-3</v>
      </c>
      <c r="BA12" s="15">
        <f>BNVFE!R18</f>
        <v>5.1465910288430406E-3</v>
      </c>
      <c r="BB12" s="15">
        <f>BNVFE!S18</f>
        <v>5.1465910288430406E-3</v>
      </c>
      <c r="BC12" s="15">
        <f>BNVFE!T18</f>
        <v>5.1465910288430406E-3</v>
      </c>
      <c r="BD12" s="15">
        <f>BNVFE!U18</f>
        <v>5.1465910288430406E-3</v>
      </c>
      <c r="BE12" s="15">
        <f>BNVFE!V18</f>
        <v>5.1465910288430406E-3</v>
      </c>
      <c r="BF12" s="15">
        <f>BNVFE!W18</f>
        <v>5.1465910288430406E-3</v>
      </c>
      <c r="BG12" s="15">
        <f>BNVFE!X18</f>
        <v>5.1465910288430406E-3</v>
      </c>
      <c r="BH12" s="15">
        <f>BNVFE!Y18</f>
        <v>5.1465910288430406E-3</v>
      </c>
      <c r="BI12" s="15">
        <f>BNVFE!Z18</f>
        <v>5.1465910288430406E-3</v>
      </c>
      <c r="BJ12" s="15">
        <f>BNVFE!AA18</f>
        <v>5.1465910288430406E-3</v>
      </c>
      <c r="BK12" s="15">
        <f>BNVFE!AB18</f>
        <v>5.1465910288430406E-3</v>
      </c>
      <c r="BL12" s="15">
        <f>BNVFE!AC18</f>
        <v>5.1465910288430406E-3</v>
      </c>
      <c r="BM12" s="15">
        <f>BNVFE!AD18</f>
        <v>5.1465910288430406E-3</v>
      </c>
      <c r="BN12" s="15">
        <f>BNVFE!AE18</f>
        <v>5.1465910288430406E-3</v>
      </c>
      <c r="BO12" s="15">
        <f>BNVFE!AF18</f>
        <v>5.1465910288430406E-3</v>
      </c>
      <c r="BP12" s="15">
        <f>BNVFE!AG18</f>
        <v>5.1465910288430406E-3</v>
      </c>
      <c r="BQ12" s="15">
        <f>BNVFE!AH18</f>
        <v>5.1465910288430406E-3</v>
      </c>
      <c r="BR12" s="15">
        <f>BNVFE!AI18</f>
        <v>5.1465910288430406E-3</v>
      </c>
      <c r="BS12" s="15"/>
      <c r="BT12" s="4"/>
    </row>
    <row r="13" spans="1:72">
      <c r="A13" t="s">
        <v>18</v>
      </c>
      <c r="B13" t="s">
        <v>21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4">
        <f>TREND($AM13:$BR13,$AM$1:$BR$1,V$1)</f>
        <v>1.1107105081407272E-3</v>
      </c>
      <c r="W13" s="4">
        <f t="shared" si="9"/>
        <v>1.1107105081407272E-3</v>
      </c>
      <c r="X13" s="4">
        <f t="shared" si="9"/>
        <v>1.1107105081407272E-3</v>
      </c>
      <c r="Y13" s="4">
        <f t="shared" si="10"/>
        <v>1.1107105081407272E-3</v>
      </c>
      <c r="Z13" s="4">
        <f t="shared" si="9"/>
        <v>1.1107105081407272E-3</v>
      </c>
      <c r="AA13" s="4">
        <f t="shared" si="9"/>
        <v>1.1107105081407272E-3</v>
      </c>
      <c r="AB13" s="4">
        <f t="shared" si="9"/>
        <v>1.1107105081407272E-3</v>
      </c>
      <c r="AC13" s="4">
        <f t="shared" si="9"/>
        <v>1.1107105081407272E-3</v>
      </c>
      <c r="AD13" s="4">
        <f t="shared" si="9"/>
        <v>1.1107105081407272E-3</v>
      </c>
      <c r="AE13" s="4">
        <f t="shared" si="9"/>
        <v>1.1107105081407272E-3</v>
      </c>
      <c r="AF13" s="4">
        <f t="shared" si="10"/>
        <v>1.1107105081407272E-3</v>
      </c>
      <c r="AG13" s="4">
        <f t="shared" si="9"/>
        <v>1.1107105081407272E-3</v>
      </c>
      <c r="AH13" s="4">
        <f t="shared" si="9"/>
        <v>1.1107105081407272E-3</v>
      </c>
      <c r="AI13" s="4">
        <f t="shared" si="9"/>
        <v>1.1107105081407272E-3</v>
      </c>
      <c r="AJ13" s="4">
        <f t="shared" si="9"/>
        <v>1.1107105081407272E-3</v>
      </c>
      <c r="AK13" s="33">
        <f t="shared" si="9"/>
        <v>1.1107105081407272E-3</v>
      </c>
      <c r="AL13" s="34">
        <f t="shared" si="9"/>
        <v>1.1107105081407272E-3</v>
      </c>
      <c r="AM13" s="14">
        <f>BNVFE!D19</f>
        <v>1.1107105081407272E-3</v>
      </c>
      <c r="AN13" s="15">
        <f>BNVFE!E19</f>
        <v>1.1107105081407272E-3</v>
      </c>
      <c r="AO13" s="15">
        <f>BNVFE!F19</f>
        <v>1.1107105081407272E-3</v>
      </c>
      <c r="AP13" s="15">
        <f>BNVFE!G19</f>
        <v>1.1107105081407272E-3</v>
      </c>
      <c r="AQ13" s="15">
        <f>BNVFE!H19</f>
        <v>1.1107105081407272E-3</v>
      </c>
      <c r="AR13" s="15">
        <f>BNVFE!I19</f>
        <v>1.1107105081407272E-3</v>
      </c>
      <c r="AS13" s="15">
        <f>BNVFE!J19</f>
        <v>1.1107105081407272E-3</v>
      </c>
      <c r="AT13" s="15">
        <f>BNVFE!K19</f>
        <v>1.1107105081407272E-3</v>
      </c>
      <c r="AU13" s="15">
        <f>BNVFE!L19</f>
        <v>1.1107105081407272E-3</v>
      </c>
      <c r="AV13" s="15">
        <f>BNVFE!M19</f>
        <v>1.1107105081407272E-3</v>
      </c>
      <c r="AW13" s="15">
        <f>BNVFE!N19</f>
        <v>1.1107105081407272E-3</v>
      </c>
      <c r="AX13" s="15">
        <f>BNVFE!O19</f>
        <v>1.1107105081407272E-3</v>
      </c>
      <c r="AY13" s="15">
        <f>BNVFE!P19</f>
        <v>1.1107105081407272E-3</v>
      </c>
      <c r="AZ13" s="15">
        <f>BNVFE!Q19</f>
        <v>1.1107105081407272E-3</v>
      </c>
      <c r="BA13" s="15">
        <f>BNVFE!R19</f>
        <v>1.1107105081407272E-3</v>
      </c>
      <c r="BB13" s="15">
        <f>BNVFE!S19</f>
        <v>1.1107105081407272E-3</v>
      </c>
      <c r="BC13" s="15">
        <f>BNVFE!T19</f>
        <v>1.1107105081407272E-3</v>
      </c>
      <c r="BD13" s="15">
        <f>BNVFE!U19</f>
        <v>1.1107105081407272E-3</v>
      </c>
      <c r="BE13" s="15">
        <f>BNVFE!V19</f>
        <v>1.1107105081407272E-3</v>
      </c>
      <c r="BF13" s="15">
        <f>BNVFE!W19</f>
        <v>1.1107105081407272E-3</v>
      </c>
      <c r="BG13" s="15">
        <f>BNVFE!X19</f>
        <v>1.1107105081407272E-3</v>
      </c>
      <c r="BH13" s="15">
        <f>BNVFE!Y19</f>
        <v>1.1107105081407272E-3</v>
      </c>
      <c r="BI13" s="15">
        <f>BNVFE!Z19</f>
        <v>1.1107105081407272E-3</v>
      </c>
      <c r="BJ13" s="15">
        <f>BNVFE!AA19</f>
        <v>1.1107105081407272E-3</v>
      </c>
      <c r="BK13" s="15">
        <f>BNVFE!AB19</f>
        <v>1.1107105081407272E-3</v>
      </c>
      <c r="BL13" s="15">
        <f>BNVFE!AC19</f>
        <v>1.1107105081407272E-3</v>
      </c>
      <c r="BM13" s="15">
        <f>BNVFE!AD19</f>
        <v>1.1107105081407272E-3</v>
      </c>
      <c r="BN13" s="15">
        <f>BNVFE!AE19</f>
        <v>1.1107105081407272E-3</v>
      </c>
      <c r="BO13" s="15">
        <f>BNVFE!AF19</f>
        <v>1.1107105081407272E-3</v>
      </c>
      <c r="BP13" s="15">
        <f>BNVFE!AG19</f>
        <v>1.1107105081407272E-3</v>
      </c>
      <c r="BQ13" s="15">
        <f>BNVFE!AH19</f>
        <v>1.1107105081407272E-3</v>
      </c>
      <c r="BR13" s="15">
        <f>BNVFE!AI19</f>
        <v>1.1107105081407272E-3</v>
      </c>
      <c r="BS13" s="15"/>
      <c r="BT13" s="4"/>
    </row>
    <row r="14" spans="1:72" s="8" customFormat="1">
      <c r="A14" s="8" t="s">
        <v>18</v>
      </c>
      <c r="B14" s="8" t="s">
        <v>22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4">
        <f>$AM14</f>
        <v>0</v>
      </c>
      <c r="W14" s="8">
        <f t="shared" ref="W14:AL14" si="11">$AM14</f>
        <v>0</v>
      </c>
      <c r="X14" s="8">
        <f t="shared" si="11"/>
        <v>0</v>
      </c>
      <c r="Y14" s="8">
        <f t="shared" si="11"/>
        <v>0</v>
      </c>
      <c r="Z14" s="8">
        <f t="shared" si="11"/>
        <v>0</v>
      </c>
      <c r="AA14" s="8">
        <f t="shared" si="11"/>
        <v>0</v>
      </c>
      <c r="AB14" s="8">
        <f t="shared" si="11"/>
        <v>0</v>
      </c>
      <c r="AC14" s="8">
        <f t="shared" si="11"/>
        <v>0</v>
      </c>
      <c r="AD14" s="8">
        <f t="shared" si="11"/>
        <v>0</v>
      </c>
      <c r="AE14" s="8">
        <f t="shared" si="11"/>
        <v>0</v>
      </c>
      <c r="AF14" s="8">
        <f t="shared" si="11"/>
        <v>0</v>
      </c>
      <c r="AG14" s="8">
        <f t="shared" si="11"/>
        <v>0</v>
      </c>
      <c r="AH14" s="8">
        <f t="shared" si="11"/>
        <v>0</v>
      </c>
      <c r="AI14" s="21">
        <f t="shared" si="11"/>
        <v>0</v>
      </c>
      <c r="AJ14" s="21">
        <f t="shared" si="11"/>
        <v>0</v>
      </c>
      <c r="AK14" s="35">
        <f t="shared" si="11"/>
        <v>0</v>
      </c>
      <c r="AL14" s="36">
        <f t="shared" si="11"/>
        <v>0</v>
      </c>
      <c r="AM14" s="14">
        <f>BNVFE!D20</f>
        <v>0</v>
      </c>
      <c r="AN14" s="16">
        <f>BNVFE!E20</f>
        <v>0</v>
      </c>
      <c r="AO14" s="16">
        <f>BNVFE!F20</f>
        <v>0</v>
      </c>
      <c r="AP14" s="16">
        <f>BNVFE!G20</f>
        <v>0</v>
      </c>
      <c r="AQ14" s="16">
        <f>BNVFE!H20</f>
        <v>0</v>
      </c>
      <c r="AR14" s="16">
        <f>BNVFE!I20</f>
        <v>0</v>
      </c>
      <c r="AS14" s="16">
        <f>BNVFE!J20</f>
        <v>0</v>
      </c>
      <c r="AT14" s="16">
        <f>BNVFE!K20</f>
        <v>0</v>
      </c>
      <c r="AU14" s="16">
        <f>BNVFE!L20</f>
        <v>0</v>
      </c>
      <c r="AV14" s="16">
        <f>BNVFE!M20</f>
        <v>0</v>
      </c>
      <c r="AW14" s="16">
        <f>BNVFE!N20</f>
        <v>0</v>
      </c>
      <c r="AX14" s="16">
        <f>BNVFE!O20</f>
        <v>0</v>
      </c>
      <c r="AY14" s="16">
        <f>BNVFE!P20</f>
        <v>0</v>
      </c>
      <c r="AZ14" s="16">
        <f>BNVFE!Q20</f>
        <v>0</v>
      </c>
      <c r="BA14" s="16">
        <f>BNVFE!R20</f>
        <v>0</v>
      </c>
      <c r="BB14" s="16">
        <f>BNVFE!S20</f>
        <v>0</v>
      </c>
      <c r="BC14" s="16">
        <f>BNVFE!T20</f>
        <v>0</v>
      </c>
      <c r="BD14" s="16">
        <f>BNVFE!U20</f>
        <v>0</v>
      </c>
      <c r="BE14" s="16">
        <f>BNVFE!V20</f>
        <v>0</v>
      </c>
      <c r="BF14" s="16">
        <f>BNVFE!W20</f>
        <v>0</v>
      </c>
      <c r="BG14" s="16">
        <f>BNVFE!X20</f>
        <v>0</v>
      </c>
      <c r="BH14" s="16">
        <f>BNVFE!Y20</f>
        <v>0</v>
      </c>
      <c r="BI14" s="16">
        <f>BNVFE!Z20</f>
        <v>0</v>
      </c>
      <c r="BJ14" s="16">
        <f>BNVFE!AA20</f>
        <v>0</v>
      </c>
      <c r="BK14" s="16">
        <f>BNVFE!AB20</f>
        <v>0</v>
      </c>
      <c r="BL14" s="16">
        <f>BNVFE!AC20</f>
        <v>0</v>
      </c>
      <c r="BM14" s="16">
        <f>BNVFE!AD20</f>
        <v>0</v>
      </c>
      <c r="BN14" s="16">
        <f>BNVFE!AE20</f>
        <v>0</v>
      </c>
      <c r="BO14" s="16">
        <f>BNVFE!AF20</f>
        <v>0</v>
      </c>
      <c r="BP14" s="16">
        <f>BNVFE!AG20</f>
        <v>0</v>
      </c>
      <c r="BQ14" s="16">
        <f>BNVFE!AH20</f>
        <v>0</v>
      </c>
      <c r="BR14" s="16">
        <f>BNVFE!AI20</f>
        <v>0</v>
      </c>
      <c r="BS14" s="16"/>
    </row>
    <row r="15" spans="1:72">
      <c r="E15" s="41"/>
      <c r="X15" s="4"/>
      <c r="AH15" s="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11" sqref="B11:AG11"/>
    </sheetView>
  </sheetViews>
  <sheetFormatPr defaultRowHeight="14.25"/>
  <cols>
    <col min="1" max="1" width="31.1328125" customWidth="1"/>
  </cols>
  <sheetData>
    <row r="1" spans="1:35">
      <c r="A1" s="28" t="s">
        <v>92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5">
      <c r="A2" t="s">
        <v>2</v>
      </c>
      <c r="B2" s="4">
        <f>B$4/(1-'Other Values'!$B$2)</f>
        <v>9.7973508578703527E-4</v>
      </c>
      <c r="C2" s="4">
        <f>C$4/(1-'Other Values'!$B$2)</f>
        <v>1.0006377173025053E-3</v>
      </c>
      <c r="D2" s="4">
        <f>D$4/(1-'Other Values'!$B$2)</f>
        <v>1.0215403488179752E-3</v>
      </c>
      <c r="E2" s="4">
        <f>E$4/(1-'Other Values'!$B$2)</f>
        <v>1.0424429803334453E-3</v>
      </c>
      <c r="F2" s="4">
        <f>F$4/(1-'Other Values'!$B$2)</f>
        <v>1.0633456118489153E-3</v>
      </c>
      <c r="G2" s="4">
        <f>G$4/(1-'Other Values'!$B$2)</f>
        <v>1.0842482433643852E-3</v>
      </c>
      <c r="H2" s="4">
        <f>H$4/(1-'Other Values'!$B$2)</f>
        <v>1.1051508748798552E-3</v>
      </c>
      <c r="I2" s="4">
        <f>I$4/(1-'Other Values'!$B$2)</f>
        <v>1.1260535063953251E-3</v>
      </c>
      <c r="J2" s="4">
        <f>J$4/(1-'Other Values'!$B$2)</f>
        <v>1.1469561379107952E-3</v>
      </c>
      <c r="K2" s="4">
        <f>K$4/(1-'Other Values'!$B$2)</f>
        <v>1.167858769426265E-3</v>
      </c>
      <c r="L2" s="4">
        <f>L$4/(1-'Other Values'!$B$2)</f>
        <v>1.1887614009417351E-3</v>
      </c>
      <c r="M2" s="4">
        <f>M$4/(1-'Other Values'!$B$2)</f>
        <v>1.2096640324572052E-3</v>
      </c>
      <c r="N2" s="4">
        <f>N$4/(1-'Other Values'!$B$2)</f>
        <v>1.230566663972675E-3</v>
      </c>
      <c r="O2" s="4">
        <f>O$4/(1-'Other Values'!$B$2)</f>
        <v>1.2514692954881459E-3</v>
      </c>
      <c r="P2" s="4">
        <f>P$4/(1-'Other Values'!$B$2)</f>
        <v>1.2817363851587138E-3</v>
      </c>
      <c r="Q2" s="4">
        <f>Q$4/(1-'Other Values'!$B$2)</f>
        <v>1.3242575154179047E-3</v>
      </c>
      <c r="R2" s="4">
        <f>R$4/(1-'Other Values'!$B$2)</f>
        <v>1.3831662006901719E-3</v>
      </c>
      <c r="S2" s="4">
        <f>S$4/(1-'Other Values'!$B$2)</f>
        <v>1.4343664372227982E-3</v>
      </c>
      <c r="T2" s="4">
        <f>T$4/(1-'Other Values'!$B$2)</f>
        <v>1.4864212915260591E-3</v>
      </c>
      <c r="U2" s="4">
        <f>U$4/(1-'Other Values'!$B$2)</f>
        <v>1.5559741085850961E-3</v>
      </c>
      <c r="V2" s="4">
        <f>V$4/(1-'Other Values'!$B$2)</f>
        <v>1.5596555314870266E-3</v>
      </c>
      <c r="W2" s="4">
        <f>W$4/(1-'Other Values'!$B$2)</f>
        <v>1.5609406244834405E-3</v>
      </c>
      <c r="X2" s="4">
        <f>X$4/(1-'Other Values'!$B$2)</f>
        <v>1.5620540504035203E-3</v>
      </c>
      <c r="Y2" s="4">
        <f>Y$4/(1-'Other Values'!$B$2)</f>
        <v>1.5636167848089349E-3</v>
      </c>
      <c r="Z2" s="4">
        <f>Z$4/(1-'Other Values'!$B$2)</f>
        <v>1.5669202839167307E-3</v>
      </c>
      <c r="AA2" s="4">
        <f>AA$4/(1-'Other Values'!$B$2)</f>
        <v>1.5690535970099687E-3</v>
      </c>
      <c r="AB2" s="4">
        <f>AB$4/(1-'Other Values'!$B$2)</f>
        <v>1.5697142955923581E-3</v>
      </c>
      <c r="AC2" s="4">
        <f>AC$4/(1-'Other Values'!$B$2)</f>
        <v>1.5708354420492249E-3</v>
      </c>
      <c r="AD2" s="4">
        <f>AD$4/(1-'Other Values'!$B$2)</f>
        <v>1.5714655093828896E-3</v>
      </c>
      <c r="AE2" s="4">
        <f>AE$4/(1-'Other Values'!$B$2)</f>
        <v>1.5711393556749722E-3</v>
      </c>
      <c r="AF2" s="4">
        <f>AF$4/(1-'Other Values'!$B$2)</f>
        <v>1.5701259669338777E-3</v>
      </c>
      <c r="AG2" s="4">
        <f>AG$4/(1-'Other Values'!$B$2)</f>
        <v>1.568199084275398E-3</v>
      </c>
      <c r="AH2" s="4"/>
      <c r="AI2" s="4"/>
    </row>
    <row r="3" spans="1:35">
      <c r="A3" t="s">
        <v>3</v>
      </c>
      <c r="B3" s="4">
        <f t="shared" ref="B3:AG5" si="0">B$4</f>
        <v>3.0768539884220951E-4</v>
      </c>
      <c r="C3" s="4">
        <f t="shared" si="0"/>
        <v>3.1424986163219182E-4</v>
      </c>
      <c r="D3" s="4">
        <f t="shared" si="0"/>
        <v>3.2081432442217412E-4</v>
      </c>
      <c r="E3" s="4">
        <f t="shared" si="0"/>
        <v>3.2737878721215643E-4</v>
      </c>
      <c r="F3" s="4">
        <f t="shared" si="0"/>
        <v>3.3394325000213874E-4</v>
      </c>
      <c r="G3" s="4">
        <f t="shared" si="0"/>
        <v>3.4050771279212105E-4</v>
      </c>
      <c r="H3" s="4">
        <f t="shared" si="0"/>
        <v>3.4707217558210335E-4</v>
      </c>
      <c r="I3" s="4">
        <f t="shared" si="0"/>
        <v>3.5363663837208566E-4</v>
      </c>
      <c r="J3" s="4">
        <f t="shared" si="0"/>
        <v>3.6020110116206797E-4</v>
      </c>
      <c r="K3" s="4">
        <f t="shared" si="0"/>
        <v>3.6676556395205028E-4</v>
      </c>
      <c r="L3" s="4">
        <f t="shared" si="0"/>
        <v>3.7333002674203258E-4</v>
      </c>
      <c r="M3" s="4">
        <f t="shared" si="0"/>
        <v>3.7989448953201489E-4</v>
      </c>
      <c r="N3" s="4">
        <f t="shared" si="0"/>
        <v>3.864589523219972E-4</v>
      </c>
      <c r="O3" s="4">
        <f t="shared" si="0"/>
        <v>3.9302341511197978E-4</v>
      </c>
      <c r="P3" s="4">
        <f t="shared" si="0"/>
        <v>4.0252878211595981E-4</v>
      </c>
      <c r="Q3" s="4">
        <f t="shared" si="0"/>
        <v>4.1588252550314367E-4</v>
      </c>
      <c r="R3" s="4">
        <f t="shared" si="0"/>
        <v>4.3438277377046727E-4</v>
      </c>
      <c r="S3" s="4">
        <f t="shared" si="0"/>
        <v>4.5046218689641604E-4</v>
      </c>
      <c r="T3" s="4">
        <f t="shared" si="0"/>
        <v>4.6680999238008479E-4</v>
      </c>
      <c r="U3" s="4">
        <f t="shared" si="0"/>
        <v>4.8865302583664188E-4</v>
      </c>
      <c r="V3" s="4">
        <f t="shared" si="0"/>
        <v>4.8980917517774396E-4</v>
      </c>
      <c r="W3" s="4">
        <f t="shared" si="0"/>
        <v>4.9021275810223763E-4</v>
      </c>
      <c r="X3" s="4">
        <f t="shared" si="0"/>
        <v>4.9056242905234535E-4</v>
      </c>
      <c r="Y3" s="4">
        <f t="shared" si="0"/>
        <v>4.9105320514660779E-4</v>
      </c>
      <c r="Z3" s="4">
        <f t="shared" si="0"/>
        <v>4.9209066767632876E-4</v>
      </c>
      <c r="AA3" s="4">
        <f t="shared" si="0"/>
        <v>4.9276063377172582E-4</v>
      </c>
      <c r="AB3" s="4">
        <f t="shared" si="0"/>
        <v>4.9296812588850924E-4</v>
      </c>
      <c r="AC3" s="4">
        <f t="shared" si="0"/>
        <v>4.9332022147000466E-4</v>
      </c>
      <c r="AD3" s="4">
        <f t="shared" si="0"/>
        <v>4.9351809385578358E-4</v>
      </c>
      <c r="AE3" s="4">
        <f t="shared" si="0"/>
        <v>4.9341566541858642E-4</v>
      </c>
      <c r="AF3" s="4">
        <f t="shared" si="0"/>
        <v>4.9309741110320135E-4</v>
      </c>
      <c r="AG3" s="4">
        <f t="shared" si="0"/>
        <v>4.9249227440053829E-4</v>
      </c>
      <c r="AH3" s="4"/>
      <c r="AI3" s="4"/>
    </row>
    <row r="4" spans="1:35">
      <c r="A4" t="s">
        <v>4</v>
      </c>
      <c r="B4" s="38">
        <f>Extrapolations!Z2</f>
        <v>3.0768539884220951E-4</v>
      </c>
      <c r="C4" s="29">
        <f>Extrapolations!AA2</f>
        <v>3.1424986163219182E-4</v>
      </c>
      <c r="D4" s="29">
        <f>Extrapolations!AB2</f>
        <v>3.2081432442217412E-4</v>
      </c>
      <c r="E4" s="29">
        <f>Extrapolations!AC2</f>
        <v>3.2737878721215643E-4</v>
      </c>
      <c r="F4" s="29">
        <f>Extrapolations!AD2</f>
        <v>3.3394325000213874E-4</v>
      </c>
      <c r="G4" s="29">
        <f>Extrapolations!AE2</f>
        <v>3.4050771279212105E-4</v>
      </c>
      <c r="H4" s="29">
        <f>Extrapolations!AF2</f>
        <v>3.4707217558210335E-4</v>
      </c>
      <c r="I4" s="29">
        <f>Extrapolations!AG2</f>
        <v>3.5363663837208566E-4</v>
      </c>
      <c r="J4" s="29">
        <f>Extrapolations!AH2</f>
        <v>3.6020110116206797E-4</v>
      </c>
      <c r="K4" s="29">
        <f>Extrapolations!AI2</f>
        <v>3.6676556395205028E-4</v>
      </c>
      <c r="L4" s="29">
        <f>Extrapolations!AJ2</f>
        <v>3.7333002674203258E-4</v>
      </c>
      <c r="M4" s="29">
        <f>Extrapolations!AK2</f>
        <v>3.7989448953201489E-4</v>
      </c>
      <c r="N4" s="29">
        <f>Extrapolations!AL2</f>
        <v>3.864589523219972E-4</v>
      </c>
      <c r="O4" s="29">
        <f>Extrapolations!AM2</f>
        <v>3.9302341511197978E-4</v>
      </c>
      <c r="P4" s="29">
        <f>Extrapolations!AN2</f>
        <v>4.0252878211595981E-4</v>
      </c>
      <c r="Q4" s="29">
        <f>Extrapolations!AO2</f>
        <v>4.1588252550314367E-4</v>
      </c>
      <c r="R4" s="29">
        <f>Extrapolations!AP2</f>
        <v>4.3438277377046727E-4</v>
      </c>
      <c r="S4" s="29">
        <f>Extrapolations!AQ2</f>
        <v>4.5046218689641604E-4</v>
      </c>
      <c r="T4" s="29">
        <f>Extrapolations!AR2</f>
        <v>4.6680999238008479E-4</v>
      </c>
      <c r="U4" s="29">
        <f>Extrapolations!AS2</f>
        <v>4.8865302583664188E-4</v>
      </c>
      <c r="V4" s="29">
        <f>Extrapolations!AT2</f>
        <v>4.8980917517774396E-4</v>
      </c>
      <c r="W4" s="29">
        <f>Extrapolations!AU2</f>
        <v>4.9021275810223763E-4</v>
      </c>
      <c r="X4" s="29">
        <f>Extrapolations!AV2</f>
        <v>4.9056242905234535E-4</v>
      </c>
      <c r="Y4" s="29">
        <f>Extrapolations!AW2</f>
        <v>4.9105320514660779E-4</v>
      </c>
      <c r="Z4" s="29">
        <f>Extrapolations!AX2</f>
        <v>4.9209066767632876E-4</v>
      </c>
      <c r="AA4" s="29">
        <f>Extrapolations!AY2</f>
        <v>4.9276063377172582E-4</v>
      </c>
      <c r="AB4" s="29">
        <f>Extrapolations!AZ2</f>
        <v>4.9296812588850924E-4</v>
      </c>
      <c r="AC4" s="29">
        <f>Extrapolations!BA2</f>
        <v>4.9332022147000466E-4</v>
      </c>
      <c r="AD4" s="29">
        <f>Extrapolations!BB2</f>
        <v>4.9351809385578358E-4</v>
      </c>
      <c r="AE4" s="29">
        <f>Extrapolations!BC2</f>
        <v>4.9341566541858642E-4</v>
      </c>
      <c r="AF4" s="29">
        <f>Extrapolations!BD2</f>
        <v>4.9309741110320135E-4</v>
      </c>
      <c r="AG4" s="29">
        <f>Extrapolations!BE2</f>
        <v>4.9249227440053829E-4</v>
      </c>
      <c r="AH4" s="29"/>
      <c r="AI4" s="29"/>
    </row>
    <row r="5" spans="1:35">
      <c r="A5" t="s">
        <v>5</v>
      </c>
      <c r="B5" s="4">
        <f t="shared" si="0"/>
        <v>3.0768539884220951E-4</v>
      </c>
      <c r="C5" s="4">
        <f t="shared" si="0"/>
        <v>3.1424986163219182E-4</v>
      </c>
      <c r="D5" s="4">
        <f t="shared" si="0"/>
        <v>3.2081432442217412E-4</v>
      </c>
      <c r="E5" s="4">
        <f t="shared" si="0"/>
        <v>3.2737878721215643E-4</v>
      </c>
      <c r="F5" s="4">
        <f t="shared" si="0"/>
        <v>3.3394325000213874E-4</v>
      </c>
      <c r="G5" s="4">
        <f t="shared" si="0"/>
        <v>3.4050771279212105E-4</v>
      </c>
      <c r="H5" s="4">
        <f t="shared" si="0"/>
        <v>3.4707217558210335E-4</v>
      </c>
      <c r="I5" s="4">
        <f t="shared" si="0"/>
        <v>3.5363663837208566E-4</v>
      </c>
      <c r="J5" s="4">
        <f t="shared" si="0"/>
        <v>3.6020110116206797E-4</v>
      </c>
      <c r="K5" s="4">
        <f t="shared" si="0"/>
        <v>3.6676556395205028E-4</v>
      </c>
      <c r="L5" s="4">
        <f t="shared" si="0"/>
        <v>3.7333002674203258E-4</v>
      </c>
      <c r="M5" s="4">
        <f t="shared" si="0"/>
        <v>3.7989448953201489E-4</v>
      </c>
      <c r="N5" s="4">
        <f t="shared" si="0"/>
        <v>3.864589523219972E-4</v>
      </c>
      <c r="O5" s="4">
        <f t="shared" si="0"/>
        <v>3.9302341511197978E-4</v>
      </c>
      <c r="P5" s="4">
        <f t="shared" si="0"/>
        <v>4.0252878211595981E-4</v>
      </c>
      <c r="Q5" s="4">
        <f t="shared" si="0"/>
        <v>4.1588252550314367E-4</v>
      </c>
      <c r="R5" s="4">
        <f t="shared" si="0"/>
        <v>4.3438277377046727E-4</v>
      </c>
      <c r="S5" s="4">
        <f t="shared" si="0"/>
        <v>4.5046218689641604E-4</v>
      </c>
      <c r="T5" s="4">
        <f t="shared" si="0"/>
        <v>4.6680999238008479E-4</v>
      </c>
      <c r="U5" s="4">
        <f t="shared" si="0"/>
        <v>4.8865302583664188E-4</v>
      </c>
      <c r="V5" s="4">
        <f t="shared" si="0"/>
        <v>4.8980917517774396E-4</v>
      </c>
      <c r="W5" s="4">
        <f t="shared" si="0"/>
        <v>4.9021275810223763E-4</v>
      </c>
      <c r="X5" s="4">
        <f t="shared" si="0"/>
        <v>4.9056242905234535E-4</v>
      </c>
      <c r="Y5" s="4">
        <f t="shared" si="0"/>
        <v>4.9105320514660779E-4</v>
      </c>
      <c r="Z5" s="4">
        <f t="shared" si="0"/>
        <v>4.9209066767632876E-4</v>
      </c>
      <c r="AA5" s="4">
        <f t="shared" si="0"/>
        <v>4.9276063377172582E-4</v>
      </c>
      <c r="AB5" s="4">
        <f t="shared" si="0"/>
        <v>4.9296812588850924E-4</v>
      </c>
      <c r="AC5" s="4">
        <f t="shared" si="0"/>
        <v>4.9332022147000466E-4</v>
      </c>
      <c r="AD5" s="4">
        <f t="shared" si="0"/>
        <v>4.9351809385578358E-4</v>
      </c>
      <c r="AE5" s="4">
        <f t="shared" si="0"/>
        <v>4.9341566541858642E-4</v>
      </c>
      <c r="AF5" s="4">
        <f t="shared" si="0"/>
        <v>4.9309741110320135E-4</v>
      </c>
      <c r="AG5" s="4">
        <f t="shared" si="0"/>
        <v>4.9249227440053829E-4</v>
      </c>
      <c r="AH5" s="4"/>
      <c r="AI5" s="4"/>
    </row>
    <row r="6" spans="1:35">
      <c r="A6" t="s">
        <v>6</v>
      </c>
      <c r="B6" s="4">
        <f>B$4/(1-'Other Values'!$B$2)*'Other Values'!$B$6+B$4*(1-'Other Values'!$B$6)</f>
        <v>6.7731272666186372E-4</v>
      </c>
      <c r="C6" s="4">
        <f>C$4/(1-'Other Values'!$B$2)*'Other Values'!$B$6+C$4*(1-'Other Values'!$B$6)</f>
        <v>6.9176318225086433E-4</v>
      </c>
      <c r="D6" s="4">
        <f>D$4/(1-'Other Values'!$B$2)*'Other Values'!$B$6+D$4*(1-'Other Values'!$B$6)</f>
        <v>7.0621363783986472E-4</v>
      </c>
      <c r="E6" s="4">
        <f>E$4/(1-'Other Values'!$B$2)*'Other Values'!$B$6+E$4*(1-'Other Values'!$B$6)</f>
        <v>7.2066409342886532E-4</v>
      </c>
      <c r="F6" s="4">
        <f>F$4/(1-'Other Values'!$B$2)*'Other Values'!$B$6+F$4*(1-'Other Values'!$B$6)</f>
        <v>7.3511454901786582E-4</v>
      </c>
      <c r="G6" s="4">
        <f>G$4/(1-'Other Values'!$B$2)*'Other Values'!$B$6+G$4*(1-'Other Values'!$B$6)</f>
        <v>7.4956500460686643E-4</v>
      </c>
      <c r="H6" s="4">
        <f>H$4/(1-'Other Values'!$B$2)*'Other Values'!$B$6+H$4*(1-'Other Values'!$B$6)</f>
        <v>7.6401546019586692E-4</v>
      </c>
      <c r="I6" s="4">
        <f>I$4/(1-'Other Values'!$B$2)*'Other Values'!$B$6+I$4*(1-'Other Values'!$B$6)</f>
        <v>7.7846591578486742E-4</v>
      </c>
      <c r="J6" s="4">
        <f>J$4/(1-'Other Values'!$B$2)*'Other Values'!$B$6+J$4*(1-'Other Values'!$B$6)</f>
        <v>7.9291637137386792E-4</v>
      </c>
      <c r="K6" s="4">
        <f>K$4/(1-'Other Values'!$B$2)*'Other Values'!$B$6+K$4*(1-'Other Values'!$B$6)</f>
        <v>8.0736682696286853E-4</v>
      </c>
      <c r="L6" s="4">
        <f>L$4/(1-'Other Values'!$B$2)*'Other Values'!$B$6+L$4*(1-'Other Values'!$B$6)</f>
        <v>8.2181728255186902E-4</v>
      </c>
      <c r="M6" s="4">
        <f>M$4/(1-'Other Values'!$B$2)*'Other Values'!$B$6+M$4*(1-'Other Values'!$B$6)</f>
        <v>8.3626773814086952E-4</v>
      </c>
      <c r="N6" s="4">
        <f>N$4/(1-'Other Values'!$B$2)*'Other Values'!$B$6+N$4*(1-'Other Values'!$B$6)</f>
        <v>8.5071819372987002E-4</v>
      </c>
      <c r="O6" s="4">
        <f>O$4/(1-'Other Values'!$B$2)*'Other Values'!$B$6+O$4*(1-'Other Values'!$B$6)</f>
        <v>8.6516864931887117E-4</v>
      </c>
      <c r="P6" s="4">
        <f>P$4/(1-'Other Values'!$B$2)*'Other Values'!$B$6+P$4*(1-'Other Values'!$B$6)</f>
        <v>8.8609296378947466E-4</v>
      </c>
      <c r="Q6" s="4">
        <f>Q$4/(1-'Other Values'!$B$2)*'Other Values'!$B$6+Q$4*(1-'Other Values'!$B$6)</f>
        <v>9.1548876995626227E-4</v>
      </c>
      <c r="R6" s="4">
        <f>R$4/(1-'Other Values'!$B$2)*'Other Values'!$B$6+R$4*(1-'Other Values'!$B$6)</f>
        <v>9.5621365857630485E-4</v>
      </c>
      <c r="S6" s="4">
        <f>S$4/(1-'Other Values'!$B$2)*'Other Values'!$B$6+S$4*(1-'Other Values'!$B$6)</f>
        <v>9.9160952457592617E-4</v>
      </c>
      <c r="T6" s="4">
        <f>T$4/(1-'Other Values'!$B$2)*'Other Values'!$B$6+T$4*(1-'Other Values'!$B$6)</f>
        <v>1.0275962069103708E-3</v>
      </c>
      <c r="U6" s="4">
        <f>U$4/(1-'Other Values'!$B$2)*'Other Values'!$B$6+U$4*(1-'Other Values'!$B$6)</f>
        <v>1.0756796213482918E-3</v>
      </c>
      <c r="V6" s="4">
        <f>V$4/(1-'Other Values'!$B$2)*'Other Values'!$B$6+V$4*(1-'Other Values'!$B$6)</f>
        <v>1.0782246711478493E-3</v>
      </c>
      <c r="W6" s="4">
        <f>W$4/(1-'Other Values'!$B$2)*'Other Values'!$B$6+W$4*(1-'Other Values'!$B$6)</f>
        <v>1.0791130846118991E-3</v>
      </c>
      <c r="X6" s="4">
        <f>X$4/(1-'Other Values'!$B$2)*'Other Values'!$B$6+X$4*(1-'Other Values'!$B$6)</f>
        <v>1.0798828207954916E-3</v>
      </c>
      <c r="Y6" s="4">
        <f>Y$4/(1-'Other Values'!$B$2)*'Other Values'!$B$6+Y$4*(1-'Other Values'!$B$6)</f>
        <v>1.0809631739608877E-3</v>
      </c>
      <c r="Z6" s="4">
        <f>Z$4/(1-'Other Values'!$B$2)*'Other Values'!$B$6+Z$4*(1-'Other Values'!$B$6)</f>
        <v>1.0832469566085499E-3</v>
      </c>
      <c r="AA6" s="4">
        <f>AA$4/(1-'Other Values'!$B$2)*'Other Values'!$B$6+AA$4*(1-'Other Values'!$B$6)</f>
        <v>1.0847217635527595E-3</v>
      </c>
      <c r="AB6" s="4">
        <f>AB$4/(1-'Other Values'!$B$2)*'Other Values'!$B$6+AB$4*(1-'Other Values'!$B$6)</f>
        <v>1.0851785192256263E-3</v>
      </c>
      <c r="AC6" s="4">
        <f>AC$4/(1-'Other Values'!$B$2)*'Other Values'!$B$6+AC$4*(1-'Other Values'!$B$6)</f>
        <v>1.0859535927885758E-3</v>
      </c>
      <c r="AD6" s="4">
        <f>AD$4/(1-'Other Values'!$B$2)*'Other Values'!$B$6+AD$4*(1-'Other Values'!$B$6)</f>
        <v>1.086389172395692E-3</v>
      </c>
      <c r="AE6" s="4">
        <f>AE$4/(1-'Other Values'!$B$2)*'Other Values'!$B$6+AE$4*(1-'Other Values'!$B$6)</f>
        <v>1.0861636950595987E-3</v>
      </c>
      <c r="AF6" s="4">
        <f>AF$4/(1-'Other Values'!$B$2)*'Other Values'!$B$6+AF$4*(1-'Other Values'!$B$6)</f>
        <v>1.0854631168100734E-3</v>
      </c>
      <c r="AG6" s="4">
        <f>AG$4/(1-'Other Values'!$B$2)*'Other Values'!$B$6+AG$4*(1-'Other Values'!$B$6)</f>
        <v>1.0841310198317113E-3</v>
      </c>
      <c r="AH6" s="4"/>
      <c r="AI6" s="4"/>
    </row>
    <row r="7" spans="1:35">
      <c r="A7" t="s">
        <v>89</v>
      </c>
      <c r="B7" s="4">
        <f>B$4*Calculations!$B$31</f>
        <v>2.3845618410271239E-4</v>
      </c>
      <c r="C7" s="4">
        <f>C$4*Calculations!$B$31</f>
        <v>2.4354364276494867E-4</v>
      </c>
      <c r="D7" s="4">
        <f>D$4*Calculations!$B$31</f>
        <v>2.4863110142718493E-4</v>
      </c>
      <c r="E7" s="4">
        <f>E$4*Calculations!$B$31</f>
        <v>2.5371856008942124E-4</v>
      </c>
      <c r="F7" s="4">
        <f>F$4*Calculations!$B$31</f>
        <v>2.5880601875165755E-4</v>
      </c>
      <c r="G7" s="4">
        <f>G$4*Calculations!$B$31</f>
        <v>2.6389347741389381E-4</v>
      </c>
      <c r="H7" s="4">
        <f>H$4*Calculations!$B$31</f>
        <v>2.6898093607613012E-4</v>
      </c>
      <c r="I7" s="4">
        <f>I$4*Calculations!$B$31</f>
        <v>2.7406839473836638E-4</v>
      </c>
      <c r="J7" s="4">
        <f>J$4*Calculations!$B$31</f>
        <v>2.7915585340060269E-4</v>
      </c>
      <c r="K7" s="4">
        <f>K$4*Calculations!$B$31</f>
        <v>2.84243312062839E-4</v>
      </c>
      <c r="L7" s="4">
        <f>L$4*Calculations!$B$31</f>
        <v>2.8933077072507526E-4</v>
      </c>
      <c r="M7" s="4">
        <f>M$4*Calculations!$B$31</f>
        <v>2.9441822938731157E-4</v>
      </c>
      <c r="N7" s="4">
        <f>N$4*Calculations!$B$31</f>
        <v>2.9950568804954782E-4</v>
      </c>
      <c r="O7" s="4">
        <f>O$4*Calculations!$B$31</f>
        <v>3.0459314671178435E-4</v>
      </c>
      <c r="P7" s="4">
        <f>P$4*Calculations!$B$31</f>
        <v>3.1195980613986889E-4</v>
      </c>
      <c r="Q7" s="4">
        <f>Q$4*Calculations!$B$31</f>
        <v>3.2230895726493636E-4</v>
      </c>
      <c r="R7" s="4">
        <f>R$4*Calculations!$B$31</f>
        <v>3.3664664967211213E-4</v>
      </c>
      <c r="S7" s="4">
        <f>S$4*Calculations!$B$31</f>
        <v>3.4910819484472243E-4</v>
      </c>
      <c r="T7" s="4">
        <f>T$4*Calculations!$B$31</f>
        <v>3.6177774409456572E-4</v>
      </c>
      <c r="U7" s="4">
        <f>U$4*Calculations!$B$31</f>
        <v>3.7870609502339749E-4</v>
      </c>
      <c r="V7" s="4">
        <f>V$4*Calculations!$B$31</f>
        <v>3.7960211076275161E-4</v>
      </c>
      <c r="W7" s="4">
        <f>W$4*Calculations!$B$31</f>
        <v>3.7991488752923416E-4</v>
      </c>
      <c r="X7" s="4">
        <f>X$4*Calculations!$B$31</f>
        <v>3.8018588251556768E-4</v>
      </c>
      <c r="Y7" s="4">
        <f>Y$4*Calculations!$B$31</f>
        <v>3.8056623398862106E-4</v>
      </c>
      <c r="Z7" s="4">
        <f>Z$4*Calculations!$B$31</f>
        <v>3.813702674491548E-4</v>
      </c>
      <c r="AA7" s="4">
        <f>AA$4*Calculations!$B$31</f>
        <v>3.818894911730875E-4</v>
      </c>
      <c r="AB7" s="4">
        <f>AB$4*Calculations!$B$31</f>
        <v>3.8205029756359468E-4</v>
      </c>
      <c r="AC7" s="4">
        <f>AC$4*Calculations!$B$31</f>
        <v>3.8232317163925365E-4</v>
      </c>
      <c r="AD7" s="4">
        <f>AD$4*Calculations!$B$31</f>
        <v>3.8247652273823229E-4</v>
      </c>
      <c r="AE7" s="4">
        <f>AE$4*Calculations!$B$31</f>
        <v>3.8239714069940447E-4</v>
      </c>
      <c r="AF7" s="4">
        <f>AF$4*Calculations!$B$31</f>
        <v>3.8215049360498105E-4</v>
      </c>
      <c r="AG7" s="4">
        <f>AG$4*Calculations!$B$31</f>
        <v>3.8168151266041719E-4</v>
      </c>
      <c r="AH7" s="4"/>
      <c r="AI7" s="4"/>
    </row>
    <row r="8" spans="1:35">
      <c r="A8" t="s">
        <v>90</v>
      </c>
      <c r="B8" s="4">
        <f>B$4*Calculations!$B$27</f>
        <v>9.2305619652662842E-4</v>
      </c>
      <c r="C8" s="4">
        <f>C$4*Calculations!$B$27</f>
        <v>9.4274958489657529E-4</v>
      </c>
      <c r="D8" s="4">
        <f>D$4*Calculations!$B$27</f>
        <v>9.6244297326652226E-4</v>
      </c>
      <c r="E8" s="4">
        <f>E$4*Calculations!$B$27</f>
        <v>9.8213636163646924E-4</v>
      </c>
      <c r="F8" s="4">
        <f>F$4*Calculations!$B$27</f>
        <v>1.001829750006416E-3</v>
      </c>
      <c r="G8" s="4">
        <f>G$4*Calculations!$B$27</f>
        <v>1.021523138376363E-3</v>
      </c>
      <c r="H8" s="4">
        <f>H$4*Calculations!$B$27</f>
        <v>1.04121652674631E-3</v>
      </c>
      <c r="I8" s="4">
        <f>I$4*Calculations!$B$27</f>
        <v>1.0609099151162569E-3</v>
      </c>
      <c r="J8" s="4">
        <f>J$4*Calculations!$B$27</f>
        <v>1.0806033034862037E-3</v>
      </c>
      <c r="K8" s="4">
        <f>K$4*Calculations!$B$27</f>
        <v>1.1002966918561507E-3</v>
      </c>
      <c r="L8" s="4">
        <f>L$4*Calculations!$B$27</f>
        <v>1.1199900802260976E-3</v>
      </c>
      <c r="M8" s="4">
        <f>M$4*Calculations!$B$27</f>
        <v>1.1396834685960444E-3</v>
      </c>
      <c r="N8" s="4">
        <f>N$4*Calculations!$B$27</f>
        <v>1.1593768569659914E-3</v>
      </c>
      <c r="O8" s="4">
        <f>O$4*Calculations!$B$27</f>
        <v>1.1790702453359392E-3</v>
      </c>
      <c r="P8" s="4">
        <f>P$4*Calculations!$B$27</f>
        <v>1.2075863463478793E-3</v>
      </c>
      <c r="Q8" s="4">
        <f>Q$4*Calculations!$B$27</f>
        <v>1.2476475765094309E-3</v>
      </c>
      <c r="R8" s="4">
        <f>R$4*Calculations!$B$27</f>
        <v>1.3031483213114016E-3</v>
      </c>
      <c r="S8" s="4">
        <f>S$4*Calculations!$B$27</f>
        <v>1.3513865606892478E-3</v>
      </c>
      <c r="T8" s="4">
        <f>T$4*Calculations!$B$27</f>
        <v>1.4004299771402543E-3</v>
      </c>
      <c r="U8" s="4">
        <f>U$4*Calculations!$B$27</f>
        <v>1.4659590775099253E-3</v>
      </c>
      <c r="V8" s="4">
        <f>V$4*Calculations!$B$27</f>
        <v>1.4694275255332317E-3</v>
      </c>
      <c r="W8" s="4">
        <f>W$4*Calculations!$B$27</f>
        <v>1.4706382743067126E-3</v>
      </c>
      <c r="X8" s="4">
        <f>X$4*Calculations!$B$27</f>
        <v>1.4716872871570357E-3</v>
      </c>
      <c r="Y8" s="4">
        <f>Y$4*Calculations!$B$27</f>
        <v>1.4731596154398232E-3</v>
      </c>
      <c r="Z8" s="4">
        <f>Z$4*Calculations!$B$27</f>
        <v>1.476272003028986E-3</v>
      </c>
      <c r="AA8" s="4">
        <f>AA$4*Calculations!$B$27</f>
        <v>1.4782819013151771E-3</v>
      </c>
      <c r="AB8" s="4">
        <f>AB$4*Calculations!$B$27</f>
        <v>1.4789043776655274E-3</v>
      </c>
      <c r="AC8" s="4">
        <f>AC$4*Calculations!$B$27</f>
        <v>1.4799606644100138E-3</v>
      </c>
      <c r="AD8" s="4">
        <f>AD$4*Calculations!$B$27</f>
        <v>1.4805542815673504E-3</v>
      </c>
      <c r="AE8" s="4">
        <f>AE$4*Calculations!$B$27</f>
        <v>1.480246996255759E-3</v>
      </c>
      <c r="AF8" s="4">
        <f>AF$4*Calculations!$B$27</f>
        <v>1.4792922333096037E-3</v>
      </c>
      <c r="AG8" s="4">
        <f>AG$4*Calculations!$B$27</f>
        <v>1.4774768232016147E-3</v>
      </c>
      <c r="AH8" s="4"/>
      <c r="AI8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/>
  </sheetViews>
  <sheetFormatPr defaultRowHeight="14.25"/>
  <cols>
    <col min="1" max="1" width="31.1328125" customWidth="1"/>
  </cols>
  <sheetData>
    <row r="1" spans="1:35">
      <c r="A1" s="28" t="s">
        <v>92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5">
      <c r="A2" t="s">
        <v>2</v>
      </c>
      <c r="B2" s="4">
        <f>B$4/(1-'Other Values'!$B$2)</f>
        <v>3.7240169237243121E-4</v>
      </c>
      <c r="C2" s="4">
        <f>C$4/(1-'Other Values'!$B$2)</f>
        <v>3.7423762771690073E-4</v>
      </c>
      <c r="D2" s="4">
        <f>D$4/(1-'Other Values'!$B$2)</f>
        <v>3.760735630613702E-4</v>
      </c>
      <c r="E2" s="4">
        <f>E$4/(1-'Other Values'!$B$2)</f>
        <v>3.7790949840583971E-4</v>
      </c>
      <c r="F2" s="4">
        <f>F$4/(1-'Other Values'!$B$2)</f>
        <v>3.7974543375030918E-4</v>
      </c>
      <c r="G2" s="4">
        <f>G$4/(1-'Other Values'!$B$2)</f>
        <v>3.815813690947787E-4</v>
      </c>
      <c r="H2" s="4">
        <f>H$4/(1-'Other Values'!$B$2)</f>
        <v>3.8341730443924816E-4</v>
      </c>
      <c r="I2" s="4">
        <f>I$4/(1-'Other Values'!$B$2)</f>
        <v>3.8525323978371763E-4</v>
      </c>
      <c r="J2" s="4">
        <f>J$4/(1-'Other Values'!$B$2)</f>
        <v>3.8708917512818709E-4</v>
      </c>
      <c r="K2" s="4">
        <f>K$4/(1-'Other Values'!$B$2)</f>
        <v>3.8892511047265661E-4</v>
      </c>
      <c r="L2" s="4">
        <f>L$4/(1-'Other Values'!$B$2)</f>
        <v>3.9076104581712613E-4</v>
      </c>
      <c r="M2" s="4">
        <f>M$4/(1-'Other Values'!$B$2)</f>
        <v>3.9259698116159559E-4</v>
      </c>
      <c r="N2" s="4">
        <f>N$4/(1-'Other Values'!$B$2)</f>
        <v>3.9443291650606506E-4</v>
      </c>
      <c r="O2" s="4">
        <f>O$4/(1-'Other Values'!$B$2)</f>
        <v>3.9810478719500361E-4</v>
      </c>
      <c r="P2" s="4">
        <f>P$4/(1-'Other Values'!$B$2)</f>
        <v>4.0037355966071413E-4</v>
      </c>
      <c r="Q2" s="4">
        <f>Q$4/(1-'Other Values'!$B$2)</f>
        <v>4.0590696989660307E-4</v>
      </c>
      <c r="R2" s="4">
        <f>R$4/(1-'Other Values'!$B$2)</f>
        <v>4.1017516417334043E-4</v>
      </c>
      <c r="S2" s="4">
        <f>S$4/(1-'Other Values'!$B$2)</f>
        <v>4.1576257140535518E-4</v>
      </c>
      <c r="T2" s="4">
        <f>T$4/(1-'Other Values'!$B$2)</f>
        <v>4.2246401357946801E-4</v>
      </c>
      <c r="U2" s="4">
        <f>U$4/(1-'Other Values'!$B$2)</f>
        <v>4.3047227292266976E-4</v>
      </c>
      <c r="V2" s="4">
        <f>V$4/(1-'Other Values'!$B$2)</f>
        <v>4.384131879946387E-4</v>
      </c>
      <c r="W2" s="4">
        <f>W$4/(1-'Other Values'!$B$2)</f>
        <v>4.450194284164043E-4</v>
      </c>
      <c r="X2" s="4">
        <f>X$4/(1-'Other Values'!$B$2)</f>
        <v>4.4518911060687335E-4</v>
      </c>
      <c r="Y2" s="4">
        <f>Y$4/(1-'Other Values'!$B$2)</f>
        <v>4.475295883346933E-4</v>
      </c>
      <c r="Z2" s="4">
        <f>Z$4/(1-'Other Values'!$B$2)</f>
        <v>4.491597002940965E-4</v>
      </c>
      <c r="AA2" s="4">
        <f>AA$4/(1-'Other Values'!$B$2)</f>
        <v>4.4996008748630418E-4</v>
      </c>
      <c r="AB2" s="4">
        <f>AB$4/(1-'Other Values'!$B$2)</f>
        <v>4.4950794523827402E-4</v>
      </c>
      <c r="AC2" s="4">
        <f>AC$4/(1-'Other Values'!$B$2)</f>
        <v>4.4881645066674112E-4</v>
      </c>
      <c r="AD2" s="4">
        <f>AD$4/(1-'Other Values'!$B$2)</f>
        <v>4.4812995141203045E-4</v>
      </c>
      <c r="AE2" s="4">
        <f>AE$4/(1-'Other Values'!$B$2)</f>
        <v>4.4730128385474444E-4</v>
      </c>
      <c r="AF2" s="4">
        <f>AF$4/(1-'Other Values'!$B$2)</f>
        <v>4.4684409342939666E-4</v>
      </c>
      <c r="AG2" s="4">
        <f>AG$4/(1-'Other Values'!$B$2)</f>
        <v>4.4635449952032364E-4</v>
      </c>
      <c r="AH2" s="4"/>
      <c r="AI2" s="4"/>
    </row>
    <row r="3" spans="1:35">
      <c r="A3" t="s">
        <v>3</v>
      </c>
      <c r="B3" s="4">
        <f t="shared" ref="B3:AG3" si="0">B$4</f>
        <v>1.169525976045652E-4</v>
      </c>
      <c r="C3" s="4">
        <f t="shared" si="0"/>
        <v>1.1752917234084488E-4</v>
      </c>
      <c r="D3" s="4">
        <f t="shared" si="0"/>
        <v>1.1810574707712455E-4</v>
      </c>
      <c r="E3" s="4">
        <f t="shared" si="0"/>
        <v>1.1868232181340423E-4</v>
      </c>
      <c r="F3" s="4">
        <f t="shared" si="0"/>
        <v>1.192588965496839E-4</v>
      </c>
      <c r="G3" s="4">
        <f t="shared" si="0"/>
        <v>1.1983547128596358E-4</v>
      </c>
      <c r="H3" s="4">
        <f t="shared" si="0"/>
        <v>1.2041204602224325E-4</v>
      </c>
      <c r="I3" s="4">
        <f t="shared" si="0"/>
        <v>1.2098862075852291E-4</v>
      </c>
      <c r="J3" s="4">
        <f t="shared" si="0"/>
        <v>1.2156519549480259E-4</v>
      </c>
      <c r="K3" s="4">
        <f t="shared" si="0"/>
        <v>1.2214177023108226E-4</v>
      </c>
      <c r="L3" s="4">
        <f t="shared" si="0"/>
        <v>1.2271834496736195E-4</v>
      </c>
      <c r="M3" s="4">
        <f t="shared" si="0"/>
        <v>1.2329491970364162E-4</v>
      </c>
      <c r="N3" s="4">
        <f t="shared" si="0"/>
        <v>1.2387149443992128E-4</v>
      </c>
      <c r="O3" s="4">
        <f t="shared" si="0"/>
        <v>1.2502464391248049E-4</v>
      </c>
      <c r="P3" s="4">
        <f t="shared" si="0"/>
        <v>1.257371509678276E-4</v>
      </c>
      <c r="Q3" s="4">
        <f t="shared" si="0"/>
        <v>1.2747491616587538E-4</v>
      </c>
      <c r="R3" s="4">
        <f t="shared" si="0"/>
        <v>1.288153408147681E-4</v>
      </c>
      <c r="S3" s="4">
        <f t="shared" si="0"/>
        <v>1.3057006374713636E-4</v>
      </c>
      <c r="T3" s="4">
        <f t="shared" si="0"/>
        <v>1.3267464889272552E-4</v>
      </c>
      <c r="U3" s="4">
        <f t="shared" si="0"/>
        <v>1.3518963943025996E-4</v>
      </c>
      <c r="V3" s="4">
        <f t="shared" si="0"/>
        <v>1.3768348052724193E-4</v>
      </c>
      <c r="W3" s="4">
        <f t="shared" si="0"/>
        <v>1.39758167601846E-4</v>
      </c>
      <c r="X3" s="4">
        <f t="shared" si="0"/>
        <v>1.398114562236462E-4</v>
      </c>
      <c r="Y3" s="4">
        <f t="shared" si="0"/>
        <v>1.4054648228692851E-4</v>
      </c>
      <c r="Z3" s="4">
        <f t="shared" si="0"/>
        <v>1.410584182741791E-4</v>
      </c>
      <c r="AA3" s="4">
        <f t="shared" si="0"/>
        <v>1.4130977954115341E-4</v>
      </c>
      <c r="AB3" s="4">
        <f t="shared" si="0"/>
        <v>1.4116778445499517E-4</v>
      </c>
      <c r="AC3" s="4">
        <f t="shared" si="0"/>
        <v>1.4095062087054683E-4</v>
      </c>
      <c r="AD3" s="4">
        <f t="shared" si="0"/>
        <v>1.4073502606328232E-4</v>
      </c>
      <c r="AE3" s="4">
        <f t="shared" si="0"/>
        <v>1.4047478335934126E-4</v>
      </c>
      <c r="AF3" s="4">
        <f t="shared" si="0"/>
        <v>1.4033120289518245E-4</v>
      </c>
      <c r="AG3" s="4">
        <f t="shared" si="0"/>
        <v>1.4017744613034961E-4</v>
      </c>
      <c r="AH3" s="4"/>
      <c r="AI3" s="4"/>
    </row>
    <row r="4" spans="1:35">
      <c r="A4" t="s">
        <v>4</v>
      </c>
      <c r="B4" s="4">
        <f>Extrapolations!Z3</f>
        <v>1.169525976045652E-4</v>
      </c>
      <c r="C4" s="4">
        <f>Extrapolations!AA3</f>
        <v>1.1752917234084488E-4</v>
      </c>
      <c r="D4" s="4">
        <f>Extrapolations!AB3</f>
        <v>1.1810574707712455E-4</v>
      </c>
      <c r="E4" s="4">
        <f>Extrapolations!AC3</f>
        <v>1.1868232181340423E-4</v>
      </c>
      <c r="F4" s="4">
        <f>Extrapolations!AD3</f>
        <v>1.192588965496839E-4</v>
      </c>
      <c r="G4" s="4">
        <f>Extrapolations!AE3</f>
        <v>1.1983547128596358E-4</v>
      </c>
      <c r="H4" s="4">
        <f>Extrapolations!AF3</f>
        <v>1.2041204602224325E-4</v>
      </c>
      <c r="I4" s="4">
        <f>Extrapolations!AG3</f>
        <v>1.2098862075852291E-4</v>
      </c>
      <c r="J4" s="4">
        <f>Extrapolations!AH3</f>
        <v>1.2156519549480259E-4</v>
      </c>
      <c r="K4" s="4">
        <f>Extrapolations!AI3</f>
        <v>1.2214177023108226E-4</v>
      </c>
      <c r="L4" s="4">
        <f>Extrapolations!AJ3</f>
        <v>1.2271834496736195E-4</v>
      </c>
      <c r="M4" s="4">
        <f>Extrapolations!AK3</f>
        <v>1.2329491970364162E-4</v>
      </c>
      <c r="N4" s="4">
        <f>Extrapolations!AL3</f>
        <v>1.2387149443992128E-4</v>
      </c>
      <c r="O4" s="4">
        <f>Extrapolations!AM3</f>
        <v>1.2502464391248049E-4</v>
      </c>
      <c r="P4" s="4">
        <f>Extrapolations!AN3</f>
        <v>1.257371509678276E-4</v>
      </c>
      <c r="Q4" s="4">
        <f>Extrapolations!AO3</f>
        <v>1.2747491616587538E-4</v>
      </c>
      <c r="R4" s="4">
        <f>Extrapolations!AP3</f>
        <v>1.288153408147681E-4</v>
      </c>
      <c r="S4" s="4">
        <f>Extrapolations!AQ3</f>
        <v>1.3057006374713636E-4</v>
      </c>
      <c r="T4" s="4">
        <f>Extrapolations!AR3</f>
        <v>1.3267464889272552E-4</v>
      </c>
      <c r="U4" s="4">
        <f>Extrapolations!AS3</f>
        <v>1.3518963943025996E-4</v>
      </c>
      <c r="V4" s="4">
        <f>Extrapolations!AT3</f>
        <v>1.3768348052724193E-4</v>
      </c>
      <c r="W4" s="4">
        <f>Extrapolations!AU3</f>
        <v>1.39758167601846E-4</v>
      </c>
      <c r="X4" s="4">
        <f>Extrapolations!AV3</f>
        <v>1.398114562236462E-4</v>
      </c>
      <c r="Y4" s="4">
        <f>Extrapolations!AW3</f>
        <v>1.4054648228692851E-4</v>
      </c>
      <c r="Z4" s="4">
        <f>Extrapolations!AX3</f>
        <v>1.410584182741791E-4</v>
      </c>
      <c r="AA4" s="4">
        <f>Extrapolations!AY3</f>
        <v>1.4130977954115341E-4</v>
      </c>
      <c r="AB4" s="4">
        <f>Extrapolations!AZ3</f>
        <v>1.4116778445499517E-4</v>
      </c>
      <c r="AC4" s="4">
        <f>Extrapolations!BA3</f>
        <v>1.4095062087054683E-4</v>
      </c>
      <c r="AD4" s="4">
        <f>Extrapolations!BB3</f>
        <v>1.4073502606328232E-4</v>
      </c>
      <c r="AE4" s="4">
        <f>Extrapolations!BC3</f>
        <v>1.4047478335934126E-4</v>
      </c>
      <c r="AF4" s="4">
        <f>Extrapolations!BD3</f>
        <v>1.4033120289518245E-4</v>
      </c>
      <c r="AG4" s="4">
        <f>Extrapolations!BE3</f>
        <v>1.4017744613034961E-4</v>
      </c>
      <c r="AH4" s="4"/>
      <c r="AI4" s="4"/>
    </row>
    <row r="5" spans="1:35">
      <c r="A5" t="s">
        <v>5</v>
      </c>
      <c r="B5" s="4">
        <f t="shared" ref="B5:AG5" si="1">B$4</f>
        <v>1.169525976045652E-4</v>
      </c>
      <c r="C5" s="4">
        <f t="shared" si="1"/>
        <v>1.1752917234084488E-4</v>
      </c>
      <c r="D5" s="4">
        <f t="shared" si="1"/>
        <v>1.1810574707712455E-4</v>
      </c>
      <c r="E5" s="4">
        <f t="shared" si="1"/>
        <v>1.1868232181340423E-4</v>
      </c>
      <c r="F5" s="4">
        <f t="shared" si="1"/>
        <v>1.192588965496839E-4</v>
      </c>
      <c r="G5" s="4">
        <f t="shared" si="1"/>
        <v>1.1983547128596358E-4</v>
      </c>
      <c r="H5" s="4">
        <f t="shared" si="1"/>
        <v>1.2041204602224325E-4</v>
      </c>
      <c r="I5" s="4">
        <f t="shared" si="1"/>
        <v>1.2098862075852291E-4</v>
      </c>
      <c r="J5" s="4">
        <f t="shared" si="1"/>
        <v>1.2156519549480259E-4</v>
      </c>
      <c r="K5" s="4">
        <f t="shared" si="1"/>
        <v>1.2214177023108226E-4</v>
      </c>
      <c r="L5" s="4">
        <f t="shared" si="1"/>
        <v>1.2271834496736195E-4</v>
      </c>
      <c r="M5" s="4">
        <f t="shared" si="1"/>
        <v>1.2329491970364162E-4</v>
      </c>
      <c r="N5" s="4">
        <f t="shared" si="1"/>
        <v>1.2387149443992128E-4</v>
      </c>
      <c r="O5" s="4">
        <f t="shared" si="1"/>
        <v>1.2502464391248049E-4</v>
      </c>
      <c r="P5" s="4">
        <f t="shared" si="1"/>
        <v>1.257371509678276E-4</v>
      </c>
      <c r="Q5" s="4">
        <f t="shared" si="1"/>
        <v>1.2747491616587538E-4</v>
      </c>
      <c r="R5" s="4">
        <f t="shared" si="1"/>
        <v>1.288153408147681E-4</v>
      </c>
      <c r="S5" s="4">
        <f t="shared" si="1"/>
        <v>1.3057006374713636E-4</v>
      </c>
      <c r="T5" s="4">
        <f t="shared" si="1"/>
        <v>1.3267464889272552E-4</v>
      </c>
      <c r="U5" s="4">
        <f t="shared" si="1"/>
        <v>1.3518963943025996E-4</v>
      </c>
      <c r="V5" s="4">
        <f t="shared" si="1"/>
        <v>1.3768348052724193E-4</v>
      </c>
      <c r="W5" s="4">
        <f t="shared" si="1"/>
        <v>1.39758167601846E-4</v>
      </c>
      <c r="X5" s="4">
        <f t="shared" si="1"/>
        <v>1.398114562236462E-4</v>
      </c>
      <c r="Y5" s="4">
        <f t="shared" si="1"/>
        <v>1.4054648228692851E-4</v>
      </c>
      <c r="Z5" s="4">
        <f t="shared" si="1"/>
        <v>1.410584182741791E-4</v>
      </c>
      <c r="AA5" s="4">
        <f t="shared" si="1"/>
        <v>1.4130977954115341E-4</v>
      </c>
      <c r="AB5" s="4">
        <f t="shared" si="1"/>
        <v>1.4116778445499517E-4</v>
      </c>
      <c r="AC5" s="4">
        <f t="shared" si="1"/>
        <v>1.4095062087054683E-4</v>
      </c>
      <c r="AD5" s="4">
        <f t="shared" si="1"/>
        <v>1.4073502606328232E-4</v>
      </c>
      <c r="AE5" s="4">
        <f t="shared" si="1"/>
        <v>1.4047478335934126E-4</v>
      </c>
      <c r="AF5" s="4">
        <f t="shared" si="1"/>
        <v>1.4033120289518245E-4</v>
      </c>
      <c r="AG5" s="4">
        <f t="shared" si="1"/>
        <v>1.4017744613034961E-4</v>
      </c>
      <c r="AH5" s="4"/>
      <c r="AI5" s="4"/>
    </row>
    <row r="6" spans="1:35">
      <c r="A6" t="s">
        <v>6</v>
      </c>
      <c r="B6" s="4">
        <f>B$4/(1-'Other Values'!$B$2)*'Other Values'!$B$6+B$4*(1-'Other Values'!$B$6)</f>
        <v>2.574495997268915E-4</v>
      </c>
      <c r="C6" s="4">
        <f>C$4/(1-'Other Values'!$B$2)*'Other Values'!$B$6+C$4*(1-'Other Values'!$B$6)</f>
        <v>2.587188227976756E-4</v>
      </c>
      <c r="D6" s="4">
        <f>D$4/(1-'Other Values'!$B$2)*'Other Values'!$B$6+D$4*(1-'Other Values'!$B$6)</f>
        <v>2.5998804586845964E-4</v>
      </c>
      <c r="E6" s="4">
        <f>E$4/(1-'Other Values'!$B$2)*'Other Values'!$B$6+E$4*(1-'Other Values'!$B$6)</f>
        <v>2.6125726893924374E-4</v>
      </c>
      <c r="F6" s="4">
        <f>F$4/(1-'Other Values'!$B$2)*'Other Values'!$B$6+F$4*(1-'Other Values'!$B$6)</f>
        <v>2.6252649201002784E-4</v>
      </c>
      <c r="G6" s="4">
        <f>G$4/(1-'Other Values'!$B$2)*'Other Values'!$B$6+G$4*(1-'Other Values'!$B$6)</f>
        <v>2.6379571508081188E-4</v>
      </c>
      <c r="H6" s="4">
        <f>H$4/(1-'Other Values'!$B$2)*'Other Values'!$B$6+H$4*(1-'Other Values'!$B$6)</f>
        <v>2.6506493815159598E-4</v>
      </c>
      <c r="I6" s="4">
        <f>I$4/(1-'Other Values'!$B$2)*'Other Values'!$B$6+I$4*(1-'Other Values'!$B$6)</f>
        <v>2.6633416122238003E-4</v>
      </c>
      <c r="J6" s="4">
        <f>J$4/(1-'Other Values'!$B$2)*'Other Values'!$B$6+J$4*(1-'Other Values'!$B$6)</f>
        <v>2.6760338429316407E-4</v>
      </c>
      <c r="K6" s="4">
        <f>K$4/(1-'Other Values'!$B$2)*'Other Values'!$B$6+K$4*(1-'Other Values'!$B$6)</f>
        <v>2.6887260736394817E-4</v>
      </c>
      <c r="L6" s="4">
        <f>L$4/(1-'Other Values'!$B$2)*'Other Values'!$B$6+L$4*(1-'Other Values'!$B$6)</f>
        <v>2.7014183043473227E-4</v>
      </c>
      <c r="M6" s="4">
        <f>M$4/(1-'Other Values'!$B$2)*'Other Values'!$B$6+M$4*(1-'Other Values'!$B$6)</f>
        <v>2.7141105350551631E-4</v>
      </c>
      <c r="N6" s="4">
        <f>N$4/(1-'Other Values'!$B$2)*'Other Values'!$B$6+N$4*(1-'Other Values'!$B$6)</f>
        <v>2.7268027657630035E-4</v>
      </c>
      <c r="O6" s="4">
        <f>O$4/(1-'Other Values'!$B$2)*'Other Values'!$B$6+O$4*(1-'Other Values'!$B$6)</f>
        <v>2.7521872271786822E-4</v>
      </c>
      <c r="P6" s="4">
        <f>P$4/(1-'Other Values'!$B$2)*'Other Values'!$B$6+P$4*(1-'Other Values'!$B$6)</f>
        <v>2.7678717574891522E-4</v>
      </c>
      <c r="Q6" s="4">
        <f>Q$4/(1-'Other Values'!$B$2)*'Other Values'!$B$6+Q$4*(1-'Other Values'!$B$6)</f>
        <v>2.8061254571777562E-4</v>
      </c>
      <c r="R6" s="4">
        <f>R$4/(1-'Other Values'!$B$2)*'Other Values'!$B$6+R$4*(1-'Other Values'!$B$6)</f>
        <v>2.8356324366198292E-4</v>
      </c>
      <c r="S6" s="4">
        <f>S$4/(1-'Other Values'!$B$2)*'Other Values'!$B$6+S$4*(1-'Other Values'!$B$6)</f>
        <v>2.8742594295915673E-4</v>
      </c>
      <c r="T6" s="4">
        <f>T$4/(1-'Other Values'!$B$2)*'Other Values'!$B$6+T$4*(1-'Other Values'!$B$6)</f>
        <v>2.9205879947043391E-4</v>
      </c>
      <c r="U6" s="4">
        <f>U$4/(1-'Other Values'!$B$2)*'Other Values'!$B$6+U$4*(1-'Other Values'!$B$6)</f>
        <v>2.9759508785108535E-4</v>
      </c>
      <c r="V6" s="4">
        <f>V$4/(1-'Other Values'!$B$2)*'Other Values'!$B$6+V$4*(1-'Other Values'!$B$6)</f>
        <v>3.030848196343102E-4</v>
      </c>
      <c r="W6" s="4">
        <f>W$4/(1-'Other Values'!$B$2)*'Other Values'!$B$6+W$4*(1-'Other Values'!$B$6)</f>
        <v>3.0765186104985309E-4</v>
      </c>
      <c r="X6" s="4">
        <f>X$4/(1-'Other Values'!$B$2)*'Other Values'!$B$6+X$4*(1-'Other Values'!$B$6)</f>
        <v>3.0776916613442116E-4</v>
      </c>
      <c r="Y6" s="4">
        <f>Y$4/(1-'Other Values'!$B$2)*'Other Values'!$B$6+Y$4*(1-'Other Values'!$B$6)</f>
        <v>3.0938719061319916E-4</v>
      </c>
      <c r="Z6" s="4">
        <f>Z$4/(1-'Other Values'!$B$2)*'Other Values'!$B$6+Z$4*(1-'Other Values'!$B$6)</f>
        <v>3.1051412338513367E-4</v>
      </c>
      <c r="AA6" s="4">
        <f>AA$4/(1-'Other Values'!$B$2)*'Other Values'!$B$6+AA$4*(1-'Other Values'!$B$6)</f>
        <v>3.110674489109864E-4</v>
      </c>
      <c r="AB6" s="4">
        <f>AB$4/(1-'Other Values'!$B$2)*'Other Values'!$B$6+AB$4*(1-'Other Values'!$B$6)</f>
        <v>3.1075487288579853E-4</v>
      </c>
      <c r="AC6" s="4">
        <f>AC$4/(1-'Other Values'!$B$2)*'Other Values'!$B$6+AC$4*(1-'Other Values'!$B$6)</f>
        <v>3.1027682725845364E-4</v>
      </c>
      <c r="AD6" s="4">
        <f>AD$4/(1-'Other Values'!$B$2)*'Other Values'!$B$6+AD$4*(1-'Other Values'!$B$6)</f>
        <v>3.0980223500509381E-4</v>
      </c>
      <c r="AE6" s="4">
        <f>AE$4/(1-'Other Values'!$B$2)*'Other Values'!$B$6+AE$4*(1-'Other Values'!$B$6)</f>
        <v>3.09229358631813E-4</v>
      </c>
      <c r="AF6" s="4">
        <f>AF$4/(1-'Other Values'!$B$2)*'Other Values'!$B$6+AF$4*(1-'Other Values'!$B$6)</f>
        <v>3.0891329268900028E-4</v>
      </c>
      <c r="AG6" s="4">
        <f>AG$4/(1-'Other Values'!$B$2)*'Other Values'!$B$6+AG$4*(1-'Other Values'!$B$6)</f>
        <v>3.0857482549483535E-4</v>
      </c>
      <c r="AH6" s="4"/>
      <c r="AI6" s="4"/>
    </row>
    <row r="7" spans="1:35">
      <c r="A7" t="s">
        <v>89</v>
      </c>
      <c r="B7" s="4">
        <f>B$4*Calculations!$B$31</f>
        <v>9.0638263143538028E-5</v>
      </c>
      <c r="C7" s="4">
        <f>C$4*Calculations!$B$31</f>
        <v>9.1085108564154777E-5</v>
      </c>
      <c r="D7" s="4">
        <f>D$4*Calculations!$B$31</f>
        <v>9.1531953984771525E-5</v>
      </c>
      <c r="E7" s="4">
        <f>E$4*Calculations!$B$31</f>
        <v>9.1978799405388273E-5</v>
      </c>
      <c r="F7" s="4">
        <f>F$4*Calculations!$B$31</f>
        <v>9.2425644826005021E-5</v>
      </c>
      <c r="G7" s="4">
        <f>G$4*Calculations!$B$31</f>
        <v>9.2872490246621769E-5</v>
      </c>
      <c r="H7" s="4">
        <f>H$4*Calculations!$B$31</f>
        <v>9.3319335667238517E-5</v>
      </c>
      <c r="I7" s="4">
        <f>I$4*Calculations!$B$31</f>
        <v>9.3766181087855265E-5</v>
      </c>
      <c r="J7" s="4">
        <f>J$4*Calculations!$B$31</f>
        <v>9.4213026508472013E-5</v>
      </c>
      <c r="K7" s="4">
        <f>K$4*Calculations!$B$31</f>
        <v>9.4659871929088761E-5</v>
      </c>
      <c r="L7" s="4">
        <f>L$4*Calculations!$B$31</f>
        <v>9.5106717349705523E-5</v>
      </c>
      <c r="M7" s="4">
        <f>M$4*Calculations!$B$31</f>
        <v>9.5553562770322258E-5</v>
      </c>
      <c r="N7" s="4">
        <f>N$4*Calculations!$B$31</f>
        <v>9.6000408190938992E-5</v>
      </c>
      <c r="O7" s="4">
        <f>O$4*Calculations!$B$31</f>
        <v>9.689409903217238E-5</v>
      </c>
      <c r="P7" s="4">
        <f>P$4*Calculations!$B$31</f>
        <v>9.7446292000066394E-5</v>
      </c>
      <c r="Q7" s="4">
        <f>Q$4*Calculations!$B$31</f>
        <v>9.8793060028553418E-5</v>
      </c>
      <c r="R7" s="4">
        <f>R$4*Calculations!$B$31</f>
        <v>9.9831889131445282E-5</v>
      </c>
      <c r="S7" s="4">
        <f>S$4*Calculations!$B$31</f>
        <v>1.0119179940403068E-4</v>
      </c>
      <c r="T7" s="4">
        <f>T$4*Calculations!$B$31</f>
        <v>1.0282285289186228E-4</v>
      </c>
      <c r="U7" s="4">
        <f>U$4*Calculations!$B$31</f>
        <v>1.0477197055845147E-4</v>
      </c>
      <c r="V7" s="4">
        <f>V$4*Calculations!$B$31</f>
        <v>1.067046974086125E-4</v>
      </c>
      <c r="W7" s="4">
        <f>W$4*Calculations!$B$31</f>
        <v>1.0831257989143065E-4</v>
      </c>
      <c r="X7" s="4">
        <f>X$4*Calculations!$B$31</f>
        <v>1.0835387857332581E-4</v>
      </c>
      <c r="Y7" s="4">
        <f>Y$4*Calculations!$B$31</f>
        <v>1.0892352377236961E-4</v>
      </c>
      <c r="Z7" s="4">
        <f>Z$4*Calculations!$B$31</f>
        <v>1.093202741624888E-4</v>
      </c>
      <c r="AA7" s="4">
        <f>AA$4*Calculations!$B$31</f>
        <v>1.095150791443939E-4</v>
      </c>
      <c r="AB7" s="4">
        <f>AB$4*Calculations!$B$31</f>
        <v>1.0940503295262126E-4</v>
      </c>
      <c r="AC7" s="4">
        <f>AC$4*Calculations!$B$31</f>
        <v>1.0923673117467379E-4</v>
      </c>
      <c r="AD7" s="4">
        <f>AD$4*Calculations!$B$31</f>
        <v>1.090696451990438E-4</v>
      </c>
      <c r="AE7" s="4">
        <f>AE$4*Calculations!$B$31</f>
        <v>1.0886795710348948E-4</v>
      </c>
      <c r="AF7" s="4">
        <f>AF$4*Calculations!$B$31</f>
        <v>1.087566822437664E-4</v>
      </c>
      <c r="AG7" s="4">
        <f>AG$4*Calculations!$B$31</f>
        <v>1.0863752075102094E-4</v>
      </c>
      <c r="AH7" s="4"/>
      <c r="AI7" s="4"/>
    </row>
    <row r="8" spans="1:35">
      <c r="A8" t="s">
        <v>90</v>
      </c>
      <c r="B8" s="4">
        <f>B$4*Calculations!$B$27</f>
        <v>3.5085779281369554E-4</v>
      </c>
      <c r="C8" s="4">
        <f>C$4*Calculations!$B$27</f>
        <v>3.5258751702253456E-4</v>
      </c>
      <c r="D8" s="4">
        <f>D$4*Calculations!$B$27</f>
        <v>3.5431724123137362E-4</v>
      </c>
      <c r="E8" s="4">
        <f>E$4*Calculations!$B$27</f>
        <v>3.5604696544021264E-4</v>
      </c>
      <c r="F8" s="4">
        <f>F$4*Calculations!$B$27</f>
        <v>3.5777668964905165E-4</v>
      </c>
      <c r="G8" s="4">
        <f>G$4*Calculations!$B$27</f>
        <v>3.5950641385789066E-4</v>
      </c>
      <c r="H8" s="4">
        <f>H$4*Calculations!$B$27</f>
        <v>3.6123613806672973E-4</v>
      </c>
      <c r="I8" s="4">
        <f>I$4*Calculations!$B$27</f>
        <v>3.6296586227556869E-4</v>
      </c>
      <c r="J8" s="4">
        <f>J$4*Calculations!$B$27</f>
        <v>3.646955864844077E-4</v>
      </c>
      <c r="K8" s="4">
        <f>K$4*Calculations!$B$27</f>
        <v>3.6642531069324671E-4</v>
      </c>
      <c r="L8" s="4">
        <f>L$4*Calculations!$B$27</f>
        <v>3.6815503490208578E-4</v>
      </c>
      <c r="M8" s="4">
        <f>M$4*Calculations!$B$27</f>
        <v>3.6988475911092479E-4</v>
      </c>
      <c r="N8" s="4">
        <f>N$4*Calculations!$B$27</f>
        <v>3.7161448331976375E-4</v>
      </c>
      <c r="O8" s="4">
        <f>O$4*Calculations!$B$27</f>
        <v>3.750739317374414E-4</v>
      </c>
      <c r="P8" s="4">
        <f>P$4*Calculations!$B$27</f>
        <v>3.7721145290348275E-4</v>
      </c>
      <c r="Q8" s="4">
        <f>Q$4*Calculations!$B$27</f>
        <v>3.8242474849762605E-4</v>
      </c>
      <c r="R8" s="4">
        <f>R$4*Calculations!$B$27</f>
        <v>3.8644602244430421E-4</v>
      </c>
      <c r="S8" s="4">
        <f>S$4*Calculations!$B$27</f>
        <v>3.9171019124140902E-4</v>
      </c>
      <c r="T8" s="4">
        <f>T$4*Calculations!$B$27</f>
        <v>3.980239466781765E-4</v>
      </c>
      <c r="U8" s="4">
        <f>U$4*Calculations!$B$27</f>
        <v>4.0556891829077982E-4</v>
      </c>
      <c r="V8" s="4">
        <f>V$4*Calculations!$B$27</f>
        <v>4.130504415817257E-4</v>
      </c>
      <c r="W8" s="4">
        <f>W$4*Calculations!$B$27</f>
        <v>4.1927450280553795E-4</v>
      </c>
      <c r="X8" s="4">
        <f>X$4*Calculations!$B$27</f>
        <v>4.1943436867093855E-4</v>
      </c>
      <c r="Y8" s="4">
        <f>Y$4*Calculations!$B$27</f>
        <v>4.2163944686078548E-4</v>
      </c>
      <c r="Z8" s="4">
        <f>Z$4*Calculations!$B$27</f>
        <v>4.2317525482253723E-4</v>
      </c>
      <c r="AA8" s="4">
        <f>AA$4*Calculations!$B$27</f>
        <v>4.2392933862346019E-4</v>
      </c>
      <c r="AB8" s="4">
        <f>AB$4*Calculations!$B$27</f>
        <v>4.2350335336498543E-4</v>
      </c>
      <c r="AC8" s="4">
        <f>AC$4*Calculations!$B$27</f>
        <v>4.228518626116404E-4</v>
      </c>
      <c r="AD8" s="4">
        <f>AD$4*Calculations!$B$27</f>
        <v>4.2220507818984689E-4</v>
      </c>
      <c r="AE8" s="4">
        <f>AE$4*Calculations!$B$27</f>
        <v>4.2142435007802369E-4</v>
      </c>
      <c r="AF8" s="4">
        <f>AF$4*Calculations!$B$27</f>
        <v>4.2099360868554726E-4</v>
      </c>
      <c r="AG8" s="4">
        <f>AG$4*Calculations!$B$27</f>
        <v>4.2053233839104873E-4</v>
      </c>
      <c r="AH8" s="4"/>
      <c r="AI8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/>
  </sheetViews>
  <sheetFormatPr defaultRowHeight="14.25"/>
  <cols>
    <col min="1" max="1" width="31.1328125" customWidth="1"/>
  </cols>
  <sheetData>
    <row r="1" spans="1:35">
      <c r="A1" s="28" t="s">
        <v>92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5">
      <c r="A2" t="s">
        <v>2</v>
      </c>
      <c r="B2" s="4">
        <f>B$5/(1-'Other Values'!$B$3)</f>
        <v>2.6585761196103791E-3</v>
      </c>
      <c r="C2" s="4">
        <f>C$5/(1-'Other Values'!$B$3)</f>
        <v>2.6585761196103791E-3</v>
      </c>
      <c r="D2" s="4">
        <f>D$5/(1-'Other Values'!$B$3)</f>
        <v>2.6585761196103791E-3</v>
      </c>
      <c r="E2" s="4">
        <f>E$5/(1-'Other Values'!$B$3)</f>
        <v>2.6585761196103791E-3</v>
      </c>
      <c r="F2" s="4">
        <f>F$5/(1-'Other Values'!$B$3)</f>
        <v>2.6585761196103791E-3</v>
      </c>
      <c r="G2" s="4">
        <f>G$5/(1-'Other Values'!$B$3)</f>
        <v>2.6585761196103791E-3</v>
      </c>
      <c r="H2" s="4">
        <f>H$5/(1-'Other Values'!$B$3)</f>
        <v>2.6585761196103791E-3</v>
      </c>
      <c r="I2" s="4">
        <f>I$5/(1-'Other Values'!$B$3)</f>
        <v>2.6585761196103791E-3</v>
      </c>
      <c r="J2" s="4">
        <f>J$5/(1-'Other Values'!$B$3)</f>
        <v>2.6585761196103791E-3</v>
      </c>
      <c r="K2" s="4">
        <f>K$5/(1-'Other Values'!$B$3)</f>
        <v>2.6585761196103791E-3</v>
      </c>
      <c r="L2" s="4">
        <f>L$5/(1-'Other Values'!$B$3)</f>
        <v>2.6585761196103791E-3</v>
      </c>
      <c r="M2" s="4">
        <f>M$5/(1-'Other Values'!$B$3)</f>
        <v>2.6585761196103791E-3</v>
      </c>
      <c r="N2" s="4">
        <f>N$5/(1-'Other Values'!$B$3)</f>
        <v>2.6719465279268057E-3</v>
      </c>
      <c r="O2" s="4">
        <f>O$5/(1-'Other Values'!$B$3)</f>
        <v>2.6853169362432323E-3</v>
      </c>
      <c r="P2" s="4">
        <f>P$5/(1-'Other Values'!$B$3)</f>
        <v>2.6986873445596585E-3</v>
      </c>
      <c r="Q2" s="4">
        <f>Q$5/(1-'Other Values'!$B$3)</f>
        <v>2.7120577528760856E-3</v>
      </c>
      <c r="R2" s="4">
        <f>R$5/(1-'Other Values'!$B$3)</f>
        <v>2.7254281611925123E-3</v>
      </c>
      <c r="S2" s="4">
        <f>S$5/(1-'Other Values'!$B$3)</f>
        <v>2.7387985695089385E-3</v>
      </c>
      <c r="T2" s="4">
        <f>T$5/(1-'Other Values'!$B$3)</f>
        <v>2.7521689778253651E-3</v>
      </c>
      <c r="U2" s="4">
        <f>U$5/(1-'Other Values'!$B$3)</f>
        <v>2.7655393861417922E-3</v>
      </c>
      <c r="V2" s="4">
        <f>V$5/(1-'Other Values'!$B$3)</f>
        <v>2.7789097944582188E-3</v>
      </c>
      <c r="W2" s="4">
        <f>W$5/(1-'Other Values'!$B$3)</f>
        <v>2.7922802027746454E-3</v>
      </c>
      <c r="X2" s="4">
        <f>X$5/(1-'Other Values'!$B$3)</f>
        <v>2.8056506110910717E-3</v>
      </c>
      <c r="Y2" s="4">
        <f>Y$5/(1-'Other Values'!$B$3)</f>
        <v>2.8190210194074987E-3</v>
      </c>
      <c r="Z2" s="4">
        <f>Z$5/(1-'Other Values'!$B$3)</f>
        <v>2.8323914277239254E-3</v>
      </c>
      <c r="AA2" s="4">
        <f>AA$5/(1-'Other Values'!$B$3)</f>
        <v>2.845761836040352E-3</v>
      </c>
      <c r="AB2" s="4">
        <f>AB$5/(1-'Other Values'!$B$3)</f>
        <v>2.8591322443567786E-3</v>
      </c>
      <c r="AC2" s="4">
        <f>AC$5/(1-'Other Values'!$B$3)</f>
        <v>2.8725026526732053E-3</v>
      </c>
      <c r="AD2" s="4">
        <f>AD$5/(1-'Other Values'!$B$3)</f>
        <v>2.8992434693060555E-3</v>
      </c>
      <c r="AE2" s="4">
        <f>AE$5/(1-'Other Values'!$B$3)</f>
        <v>2.9168285394224366E-3</v>
      </c>
      <c r="AF2" s="4">
        <f>AF$5/(1-'Other Values'!$B$3)</f>
        <v>2.9626765204734998E-3</v>
      </c>
      <c r="AG2" s="4">
        <f>AG$5/(1-'Other Values'!$B$3)</f>
        <v>2.9602457856093183E-3</v>
      </c>
      <c r="AH2" s="4"/>
      <c r="AI2" s="4"/>
    </row>
    <row r="3" spans="1:35">
      <c r="A3" t="s">
        <v>3</v>
      </c>
      <c r="B3" s="4">
        <f t="shared" ref="B3:AG4" si="0">B$5</f>
        <v>8.273213319211569E-4</v>
      </c>
      <c r="C3" s="4">
        <f t="shared" si="0"/>
        <v>8.273213319211569E-4</v>
      </c>
      <c r="D3" s="4">
        <f t="shared" si="0"/>
        <v>8.273213319211569E-4</v>
      </c>
      <c r="E3" s="4">
        <f t="shared" si="0"/>
        <v>8.273213319211569E-4</v>
      </c>
      <c r="F3" s="4">
        <f t="shared" si="0"/>
        <v>8.273213319211569E-4</v>
      </c>
      <c r="G3" s="4">
        <f t="shared" si="0"/>
        <v>8.273213319211569E-4</v>
      </c>
      <c r="H3" s="4">
        <f t="shared" si="0"/>
        <v>8.273213319211569E-4</v>
      </c>
      <c r="I3" s="4">
        <f t="shared" si="0"/>
        <v>8.273213319211569E-4</v>
      </c>
      <c r="J3" s="4">
        <f t="shared" si="0"/>
        <v>8.273213319211569E-4</v>
      </c>
      <c r="K3" s="4">
        <f t="shared" si="0"/>
        <v>8.273213319211569E-4</v>
      </c>
      <c r="L3" s="4">
        <f t="shared" si="0"/>
        <v>8.273213319211569E-4</v>
      </c>
      <c r="M3" s="4">
        <f t="shared" si="0"/>
        <v>8.273213319211569E-4</v>
      </c>
      <c r="N3" s="4">
        <f t="shared" si="0"/>
        <v>8.3148206440313553E-4</v>
      </c>
      <c r="O3" s="4">
        <f t="shared" si="0"/>
        <v>8.3564279688511426E-4</v>
      </c>
      <c r="P3" s="4">
        <f t="shared" si="0"/>
        <v>8.3980352936709288E-4</v>
      </c>
      <c r="Q3" s="4">
        <f t="shared" si="0"/>
        <v>8.4396426184907161E-4</v>
      </c>
      <c r="R3" s="4">
        <f t="shared" si="0"/>
        <v>8.4812499433105034E-4</v>
      </c>
      <c r="S3" s="4">
        <f t="shared" si="0"/>
        <v>8.5228572681302897E-4</v>
      </c>
      <c r="T3" s="4">
        <f t="shared" si="0"/>
        <v>8.564464592950077E-4</v>
      </c>
      <c r="U3" s="4">
        <f t="shared" si="0"/>
        <v>8.6060719177698643E-4</v>
      </c>
      <c r="V3" s="4">
        <f t="shared" si="0"/>
        <v>8.6476792425896516E-4</v>
      </c>
      <c r="W3" s="4">
        <f t="shared" si="0"/>
        <v>8.6892865674094389E-4</v>
      </c>
      <c r="X3" s="4">
        <f t="shared" si="0"/>
        <v>8.7308938922292252E-4</v>
      </c>
      <c r="Y3" s="4">
        <f t="shared" si="0"/>
        <v>8.7725012170490125E-4</v>
      </c>
      <c r="Z3" s="4">
        <f t="shared" si="0"/>
        <v>8.8141085418687998E-4</v>
      </c>
      <c r="AA3" s="4">
        <f t="shared" si="0"/>
        <v>8.8557158666885871E-4</v>
      </c>
      <c r="AB3" s="4">
        <f t="shared" si="0"/>
        <v>8.8973231915083744E-4</v>
      </c>
      <c r="AC3" s="4">
        <f t="shared" si="0"/>
        <v>8.9389305163281607E-4</v>
      </c>
      <c r="AD3" s="4">
        <f t="shared" si="0"/>
        <v>9.0221451659677255E-4</v>
      </c>
      <c r="AE3" s="4">
        <f t="shared" si="0"/>
        <v>9.0768680814535662E-4</v>
      </c>
      <c r="AF3" s="4">
        <f t="shared" si="0"/>
        <v>9.219542246279136E-4</v>
      </c>
      <c r="AG3" s="4">
        <f t="shared" si="0"/>
        <v>9.2119780513307654E-4</v>
      </c>
      <c r="AH3" s="4"/>
      <c r="AI3" s="4"/>
    </row>
    <row r="4" spans="1:35">
      <c r="A4" t="s">
        <v>4</v>
      </c>
      <c r="B4" s="4">
        <f t="shared" si="0"/>
        <v>8.273213319211569E-4</v>
      </c>
      <c r="C4" s="4">
        <f t="shared" si="0"/>
        <v>8.273213319211569E-4</v>
      </c>
      <c r="D4" s="4">
        <f t="shared" si="0"/>
        <v>8.273213319211569E-4</v>
      </c>
      <c r="E4" s="4">
        <f t="shared" si="0"/>
        <v>8.273213319211569E-4</v>
      </c>
      <c r="F4" s="4">
        <f t="shared" si="0"/>
        <v>8.273213319211569E-4</v>
      </c>
      <c r="G4" s="4">
        <f t="shared" si="0"/>
        <v>8.273213319211569E-4</v>
      </c>
      <c r="H4" s="4">
        <f t="shared" si="0"/>
        <v>8.273213319211569E-4</v>
      </c>
      <c r="I4" s="4">
        <f t="shared" si="0"/>
        <v>8.273213319211569E-4</v>
      </c>
      <c r="J4" s="4">
        <f t="shared" si="0"/>
        <v>8.273213319211569E-4</v>
      </c>
      <c r="K4" s="4">
        <f t="shared" si="0"/>
        <v>8.273213319211569E-4</v>
      </c>
      <c r="L4" s="4">
        <f t="shared" si="0"/>
        <v>8.273213319211569E-4</v>
      </c>
      <c r="M4" s="4">
        <f t="shared" si="0"/>
        <v>8.273213319211569E-4</v>
      </c>
      <c r="N4" s="4">
        <f t="shared" si="0"/>
        <v>8.3148206440313553E-4</v>
      </c>
      <c r="O4" s="4">
        <f t="shared" si="0"/>
        <v>8.3564279688511426E-4</v>
      </c>
      <c r="P4" s="4">
        <f t="shared" si="0"/>
        <v>8.3980352936709288E-4</v>
      </c>
      <c r="Q4" s="4">
        <f t="shared" si="0"/>
        <v>8.4396426184907161E-4</v>
      </c>
      <c r="R4" s="4">
        <f t="shared" si="0"/>
        <v>8.4812499433105034E-4</v>
      </c>
      <c r="S4" s="4">
        <f t="shared" si="0"/>
        <v>8.5228572681302897E-4</v>
      </c>
      <c r="T4" s="4">
        <f t="shared" si="0"/>
        <v>8.564464592950077E-4</v>
      </c>
      <c r="U4" s="4">
        <f t="shared" si="0"/>
        <v>8.6060719177698643E-4</v>
      </c>
      <c r="V4" s="4">
        <f t="shared" si="0"/>
        <v>8.6476792425896516E-4</v>
      </c>
      <c r="W4" s="4">
        <f t="shared" si="0"/>
        <v>8.6892865674094389E-4</v>
      </c>
      <c r="X4" s="4">
        <f t="shared" si="0"/>
        <v>8.7308938922292252E-4</v>
      </c>
      <c r="Y4" s="4">
        <f t="shared" si="0"/>
        <v>8.7725012170490125E-4</v>
      </c>
      <c r="Z4" s="4">
        <f t="shared" si="0"/>
        <v>8.8141085418687998E-4</v>
      </c>
      <c r="AA4" s="4">
        <f t="shared" si="0"/>
        <v>8.8557158666885871E-4</v>
      </c>
      <c r="AB4" s="4">
        <f t="shared" si="0"/>
        <v>8.8973231915083744E-4</v>
      </c>
      <c r="AC4" s="4">
        <f t="shared" si="0"/>
        <v>8.9389305163281607E-4</v>
      </c>
      <c r="AD4" s="4">
        <f t="shared" si="0"/>
        <v>9.0221451659677255E-4</v>
      </c>
      <c r="AE4" s="4">
        <f t="shared" si="0"/>
        <v>9.0768680814535662E-4</v>
      </c>
      <c r="AF4" s="4">
        <f t="shared" si="0"/>
        <v>9.219542246279136E-4</v>
      </c>
      <c r="AG4" s="4">
        <f t="shared" si="0"/>
        <v>9.2119780513307654E-4</v>
      </c>
      <c r="AH4" s="4"/>
      <c r="AI4" s="4"/>
    </row>
    <row r="5" spans="1:35">
      <c r="A5" t="s">
        <v>5</v>
      </c>
      <c r="B5" s="4">
        <f>Extrapolations!K4</f>
        <v>8.273213319211569E-4</v>
      </c>
      <c r="C5" s="4">
        <f>Extrapolations!L4</f>
        <v>8.273213319211569E-4</v>
      </c>
      <c r="D5" s="4">
        <f>Extrapolations!M4</f>
        <v>8.273213319211569E-4</v>
      </c>
      <c r="E5" s="4">
        <f>Extrapolations!N4</f>
        <v>8.273213319211569E-4</v>
      </c>
      <c r="F5" s="4">
        <f>Extrapolations!O4</f>
        <v>8.273213319211569E-4</v>
      </c>
      <c r="G5" s="4">
        <f>Extrapolations!P4</f>
        <v>8.273213319211569E-4</v>
      </c>
      <c r="H5" s="4">
        <f>Extrapolations!Q4</f>
        <v>8.273213319211569E-4</v>
      </c>
      <c r="I5" s="4">
        <f>Extrapolations!R4</f>
        <v>8.273213319211569E-4</v>
      </c>
      <c r="J5" s="4">
        <f>Extrapolations!S4</f>
        <v>8.273213319211569E-4</v>
      </c>
      <c r="K5" s="4">
        <f>Extrapolations!T4</f>
        <v>8.273213319211569E-4</v>
      </c>
      <c r="L5" s="4">
        <f>Extrapolations!U4</f>
        <v>8.273213319211569E-4</v>
      </c>
      <c r="M5" s="4">
        <f>Extrapolations!V4</f>
        <v>8.273213319211569E-4</v>
      </c>
      <c r="N5" s="4">
        <f>Extrapolations!W4</f>
        <v>8.3148206440313553E-4</v>
      </c>
      <c r="O5" s="4">
        <f>Extrapolations!X4</f>
        <v>8.3564279688511426E-4</v>
      </c>
      <c r="P5" s="4">
        <f>Extrapolations!Y4</f>
        <v>8.3980352936709288E-4</v>
      </c>
      <c r="Q5" s="4">
        <f>Extrapolations!Z4</f>
        <v>8.4396426184907161E-4</v>
      </c>
      <c r="R5" s="4">
        <f>Extrapolations!AA4</f>
        <v>8.4812499433105034E-4</v>
      </c>
      <c r="S5" s="4">
        <f>Extrapolations!AB4</f>
        <v>8.5228572681302897E-4</v>
      </c>
      <c r="T5" s="4">
        <f>Extrapolations!AC4</f>
        <v>8.564464592950077E-4</v>
      </c>
      <c r="U5" s="4">
        <f>Extrapolations!AD4</f>
        <v>8.6060719177698643E-4</v>
      </c>
      <c r="V5" s="4">
        <f>Extrapolations!AE4</f>
        <v>8.6476792425896516E-4</v>
      </c>
      <c r="W5" s="4">
        <f>Extrapolations!AF4</f>
        <v>8.6892865674094389E-4</v>
      </c>
      <c r="X5" s="4">
        <f>Extrapolations!AG4</f>
        <v>8.7308938922292252E-4</v>
      </c>
      <c r="Y5" s="4">
        <f>Extrapolations!AH4</f>
        <v>8.7725012170490125E-4</v>
      </c>
      <c r="Z5" s="4">
        <f>Extrapolations!AI4</f>
        <v>8.8141085418687998E-4</v>
      </c>
      <c r="AA5" s="4">
        <f>Extrapolations!AJ4</f>
        <v>8.8557158666885871E-4</v>
      </c>
      <c r="AB5" s="4">
        <f>Extrapolations!AK4</f>
        <v>8.8973231915083744E-4</v>
      </c>
      <c r="AC5" s="4">
        <f>Extrapolations!AL4</f>
        <v>8.9389305163281607E-4</v>
      </c>
      <c r="AD5" s="4">
        <f>Extrapolations!AM4</f>
        <v>9.0221451659677255E-4</v>
      </c>
      <c r="AE5" s="4">
        <f>Extrapolations!AN4</f>
        <v>9.0768680814535662E-4</v>
      </c>
      <c r="AF5" s="4">
        <f>Extrapolations!AO4</f>
        <v>9.219542246279136E-4</v>
      </c>
      <c r="AG5" s="4">
        <f>Extrapolations!AP4</f>
        <v>9.2119780513307654E-4</v>
      </c>
      <c r="AH5" s="4"/>
      <c r="AI5" s="4"/>
    </row>
    <row r="6" spans="1:35">
      <c r="A6" t="s">
        <v>6</v>
      </c>
      <c r="B6" s="4">
        <f>B$5/(1-'Other Values'!$B$3)*'Other Values'!$B$6+B$5*(1-'Other Values'!$B$6)</f>
        <v>1.8345114651502291E-3</v>
      </c>
      <c r="C6" s="4">
        <f>C$5/(1-'Other Values'!$B$3)*'Other Values'!$B$6+C$5*(1-'Other Values'!$B$6)</f>
        <v>1.8345114651502291E-3</v>
      </c>
      <c r="D6" s="4">
        <f>D$5/(1-'Other Values'!$B$3)*'Other Values'!$B$6+D$5*(1-'Other Values'!$B$6)</f>
        <v>1.8345114651502291E-3</v>
      </c>
      <c r="E6" s="4">
        <f>E$5/(1-'Other Values'!$B$3)*'Other Values'!$B$6+E$5*(1-'Other Values'!$B$6)</f>
        <v>1.8345114651502291E-3</v>
      </c>
      <c r="F6" s="4">
        <f>F$5/(1-'Other Values'!$B$3)*'Other Values'!$B$6+F$5*(1-'Other Values'!$B$6)</f>
        <v>1.8345114651502291E-3</v>
      </c>
      <c r="G6" s="4">
        <f>G$5/(1-'Other Values'!$B$3)*'Other Values'!$B$6+G$5*(1-'Other Values'!$B$6)</f>
        <v>1.8345114651502291E-3</v>
      </c>
      <c r="H6" s="4">
        <f>H$5/(1-'Other Values'!$B$3)*'Other Values'!$B$6+H$5*(1-'Other Values'!$B$6)</f>
        <v>1.8345114651502291E-3</v>
      </c>
      <c r="I6" s="4">
        <f>I$5/(1-'Other Values'!$B$3)*'Other Values'!$B$6+I$5*(1-'Other Values'!$B$6)</f>
        <v>1.8345114651502291E-3</v>
      </c>
      <c r="J6" s="4">
        <f>J$5/(1-'Other Values'!$B$3)*'Other Values'!$B$6+J$5*(1-'Other Values'!$B$6)</f>
        <v>1.8345114651502291E-3</v>
      </c>
      <c r="K6" s="4">
        <f>K$5/(1-'Other Values'!$B$3)*'Other Values'!$B$6+K$5*(1-'Other Values'!$B$6)</f>
        <v>1.8345114651502291E-3</v>
      </c>
      <c r="L6" s="4">
        <f>L$5/(1-'Other Values'!$B$3)*'Other Values'!$B$6+L$5*(1-'Other Values'!$B$6)</f>
        <v>1.8345114651502291E-3</v>
      </c>
      <c r="M6" s="4">
        <f>M$5/(1-'Other Values'!$B$3)*'Other Values'!$B$6+M$5*(1-'Other Values'!$B$6)</f>
        <v>1.8345114651502291E-3</v>
      </c>
      <c r="N6" s="4">
        <f>N$5/(1-'Other Values'!$B$3)*'Other Values'!$B$6+N$5*(1-'Other Values'!$B$6)</f>
        <v>1.8437375193411541E-3</v>
      </c>
      <c r="O6" s="4">
        <f>O$5/(1-'Other Values'!$B$3)*'Other Values'!$B$6+O$5*(1-'Other Values'!$B$6)</f>
        <v>1.8529635735320795E-3</v>
      </c>
      <c r="P6" s="4">
        <f>P$5/(1-'Other Values'!$B$3)*'Other Values'!$B$6+P$5*(1-'Other Values'!$B$6)</f>
        <v>1.862189627723004E-3</v>
      </c>
      <c r="Q6" s="4">
        <f>Q$5/(1-'Other Values'!$B$3)*'Other Values'!$B$6+Q$5*(1-'Other Values'!$B$6)</f>
        <v>1.8714156819139294E-3</v>
      </c>
      <c r="R6" s="4">
        <f>R$5/(1-'Other Values'!$B$3)*'Other Values'!$B$6+R$5*(1-'Other Values'!$B$6)</f>
        <v>1.8806417361048543E-3</v>
      </c>
      <c r="S6" s="4">
        <f>S$5/(1-'Other Values'!$B$3)*'Other Values'!$B$6+S$5*(1-'Other Values'!$B$6)</f>
        <v>1.8898677902957793E-3</v>
      </c>
      <c r="T6" s="4">
        <f>T$5/(1-'Other Values'!$B$3)*'Other Values'!$B$6+T$5*(1-'Other Values'!$B$6)</f>
        <v>1.8990938444867042E-3</v>
      </c>
      <c r="U6" s="4">
        <f>U$5/(1-'Other Values'!$B$3)*'Other Values'!$B$6+U$5*(1-'Other Values'!$B$6)</f>
        <v>1.9083198986776296E-3</v>
      </c>
      <c r="V6" s="4">
        <f>V$5/(1-'Other Values'!$B$3)*'Other Values'!$B$6+V$5*(1-'Other Values'!$B$6)</f>
        <v>1.9175459528685546E-3</v>
      </c>
      <c r="W6" s="4">
        <f>W$5/(1-'Other Values'!$B$3)*'Other Values'!$B$6+W$5*(1-'Other Values'!$B$6)</f>
        <v>1.9267720070594799E-3</v>
      </c>
      <c r="X6" s="4">
        <f>X$5/(1-'Other Values'!$B$3)*'Other Values'!$B$6+X$5*(1-'Other Values'!$B$6)</f>
        <v>1.9359980612504045E-3</v>
      </c>
      <c r="Y6" s="4">
        <f>Y$5/(1-'Other Values'!$B$3)*'Other Values'!$B$6+Y$5*(1-'Other Values'!$B$6)</f>
        <v>1.9452241154413301E-3</v>
      </c>
      <c r="Z6" s="4">
        <f>Z$5/(1-'Other Values'!$B$3)*'Other Values'!$B$6+Z$5*(1-'Other Values'!$B$6)</f>
        <v>1.9544501696322548E-3</v>
      </c>
      <c r="AA6" s="4">
        <f>AA$5/(1-'Other Values'!$B$3)*'Other Values'!$B$6+AA$5*(1-'Other Values'!$B$6)</f>
        <v>1.9636762238231802E-3</v>
      </c>
      <c r="AB6" s="4">
        <f>AB$5/(1-'Other Values'!$B$3)*'Other Values'!$B$6+AB$5*(1-'Other Values'!$B$6)</f>
        <v>1.9729022780141051E-3</v>
      </c>
      <c r="AC6" s="4">
        <f>AC$5/(1-'Other Values'!$B$3)*'Other Values'!$B$6+AC$5*(1-'Other Values'!$B$6)</f>
        <v>1.9821283322050301E-3</v>
      </c>
      <c r="AD6" s="4">
        <f>AD$5/(1-'Other Values'!$B$3)*'Other Values'!$B$6+AD$5*(1-'Other Values'!$B$6)</f>
        <v>2.0005804405868782E-3</v>
      </c>
      <c r="AE6" s="4">
        <f>AE$5/(1-'Other Values'!$B$3)*'Other Values'!$B$6+AE$5*(1-'Other Values'!$B$6)</f>
        <v>2.0127147603477506E-3</v>
      </c>
      <c r="AF6" s="4">
        <f>AF$5/(1-'Other Values'!$B$3)*'Other Values'!$B$6+AF$5*(1-'Other Values'!$B$6)</f>
        <v>2.0443514873429861E-3</v>
      </c>
      <c r="AG6" s="4">
        <f>AG$5/(1-'Other Values'!$B$3)*'Other Values'!$B$6+AG$5*(1-'Other Values'!$B$6)</f>
        <v>2.0426741943950096E-3</v>
      </c>
      <c r="AH6" s="4"/>
      <c r="AI6" s="4"/>
    </row>
    <row r="7" spans="1:35">
      <c r="A7" t="s">
        <v>89</v>
      </c>
      <c r="B7" s="4">
        <f>B$4*Calculations!$B$31</f>
        <v>6.4117403223889666E-4</v>
      </c>
      <c r="C7" s="4">
        <f>C$4*Calculations!$B$31</f>
        <v>6.4117403223889666E-4</v>
      </c>
      <c r="D7" s="4">
        <f>D$4*Calculations!$B$31</f>
        <v>6.4117403223889666E-4</v>
      </c>
      <c r="E7" s="4">
        <f>E$4*Calculations!$B$31</f>
        <v>6.4117403223889666E-4</v>
      </c>
      <c r="F7" s="4">
        <f>F$4*Calculations!$B$31</f>
        <v>6.4117403223889666E-4</v>
      </c>
      <c r="G7" s="4">
        <f>G$4*Calculations!$B$31</f>
        <v>6.4117403223889666E-4</v>
      </c>
      <c r="H7" s="4">
        <f>H$4*Calculations!$B$31</f>
        <v>6.4117403223889666E-4</v>
      </c>
      <c r="I7" s="4">
        <f>I$4*Calculations!$B$31</f>
        <v>6.4117403223889666E-4</v>
      </c>
      <c r="J7" s="4">
        <f>J$4*Calculations!$B$31</f>
        <v>6.4117403223889666E-4</v>
      </c>
      <c r="K7" s="4">
        <f>K$4*Calculations!$B$31</f>
        <v>6.4117403223889666E-4</v>
      </c>
      <c r="L7" s="4">
        <f>L$4*Calculations!$B$31</f>
        <v>6.4117403223889666E-4</v>
      </c>
      <c r="M7" s="4">
        <f>M$4*Calculations!$B$31</f>
        <v>6.4117403223889666E-4</v>
      </c>
      <c r="N7" s="4">
        <f>N$4*Calculations!$B$31</f>
        <v>6.4439859991243008E-4</v>
      </c>
      <c r="O7" s="4">
        <f>O$4*Calculations!$B$31</f>
        <v>6.4762316758596361E-4</v>
      </c>
      <c r="P7" s="4">
        <f>P$4*Calculations!$B$31</f>
        <v>6.5084773525949703E-4</v>
      </c>
      <c r="Q7" s="4">
        <f>Q$4*Calculations!$B$31</f>
        <v>6.5407230293303056E-4</v>
      </c>
      <c r="R7" s="4">
        <f>R$4*Calculations!$B$31</f>
        <v>6.5729687060656408E-4</v>
      </c>
      <c r="S7" s="4">
        <f>S$4*Calculations!$B$31</f>
        <v>6.605214382800975E-4</v>
      </c>
      <c r="T7" s="4">
        <f>T$4*Calculations!$B$31</f>
        <v>6.6374600595363103E-4</v>
      </c>
      <c r="U7" s="4">
        <f>U$4*Calculations!$B$31</f>
        <v>6.6697057362716445E-4</v>
      </c>
      <c r="V7" s="4">
        <f>V$4*Calculations!$B$31</f>
        <v>6.7019514130069798E-4</v>
      </c>
      <c r="W7" s="4">
        <f>W$4*Calculations!$B$31</f>
        <v>6.7341970897423151E-4</v>
      </c>
      <c r="X7" s="4">
        <f>X$4*Calculations!$B$31</f>
        <v>6.7664427664776493E-4</v>
      </c>
      <c r="Y7" s="4">
        <f>Y$4*Calculations!$B$31</f>
        <v>6.7986884432129845E-4</v>
      </c>
      <c r="Z7" s="4">
        <f>Z$4*Calculations!$B$31</f>
        <v>6.8309341199483198E-4</v>
      </c>
      <c r="AA7" s="4">
        <f>AA$4*Calculations!$B$31</f>
        <v>6.8631797966836551E-4</v>
      </c>
      <c r="AB7" s="4">
        <f>AB$4*Calculations!$B$31</f>
        <v>6.8954254734189904E-4</v>
      </c>
      <c r="AC7" s="4">
        <f>AC$4*Calculations!$B$31</f>
        <v>6.9276711501543246E-4</v>
      </c>
      <c r="AD7" s="4">
        <f>AD$4*Calculations!$B$31</f>
        <v>6.9921625036249875E-4</v>
      </c>
      <c r="AE7" s="4">
        <f>AE$4*Calculations!$B$31</f>
        <v>7.0345727631265136E-4</v>
      </c>
      <c r="AF7" s="4">
        <f>AF$4*Calculations!$B$31</f>
        <v>7.1451452408663311E-4</v>
      </c>
      <c r="AG7" s="4">
        <f>AG$4*Calculations!$B$31</f>
        <v>7.1392829897813431E-4</v>
      </c>
      <c r="AH7" s="4"/>
      <c r="AI7" s="4"/>
    </row>
    <row r="8" spans="1:35">
      <c r="A8" t="s">
        <v>90</v>
      </c>
      <c r="B8" s="4">
        <f>B$4*Calculations!$B$27</f>
        <v>2.4819639957634702E-3</v>
      </c>
      <c r="C8" s="4">
        <f>C$4*Calculations!$B$27</f>
        <v>2.4819639957634702E-3</v>
      </c>
      <c r="D8" s="4">
        <f>D$4*Calculations!$B$27</f>
        <v>2.4819639957634702E-3</v>
      </c>
      <c r="E8" s="4">
        <f>E$4*Calculations!$B$27</f>
        <v>2.4819639957634702E-3</v>
      </c>
      <c r="F8" s="4">
        <f>F$4*Calculations!$B$27</f>
        <v>2.4819639957634702E-3</v>
      </c>
      <c r="G8" s="4">
        <f>G$4*Calculations!$B$27</f>
        <v>2.4819639957634702E-3</v>
      </c>
      <c r="H8" s="4">
        <f>H$4*Calculations!$B$27</f>
        <v>2.4819639957634702E-3</v>
      </c>
      <c r="I8" s="4">
        <f>I$4*Calculations!$B$27</f>
        <v>2.4819639957634702E-3</v>
      </c>
      <c r="J8" s="4">
        <f>J$4*Calculations!$B$27</f>
        <v>2.4819639957634702E-3</v>
      </c>
      <c r="K8" s="4">
        <f>K$4*Calculations!$B$27</f>
        <v>2.4819639957634702E-3</v>
      </c>
      <c r="L8" s="4">
        <f>L$4*Calculations!$B$27</f>
        <v>2.4819639957634702E-3</v>
      </c>
      <c r="M8" s="4">
        <f>M$4*Calculations!$B$27</f>
        <v>2.4819639957634702E-3</v>
      </c>
      <c r="N8" s="4">
        <f>N$4*Calculations!$B$27</f>
        <v>2.4944461932094064E-3</v>
      </c>
      <c r="O8" s="4">
        <f>O$4*Calculations!$B$27</f>
        <v>2.5069283906553426E-3</v>
      </c>
      <c r="P8" s="4">
        <f>P$4*Calculations!$B$27</f>
        <v>2.5194105881012783E-3</v>
      </c>
      <c r="Q8" s="4">
        <f>Q$4*Calculations!$B$27</f>
        <v>2.5318927855472145E-3</v>
      </c>
      <c r="R8" s="4">
        <f>R$4*Calculations!$B$27</f>
        <v>2.5443749829931507E-3</v>
      </c>
      <c r="S8" s="4">
        <f>S$4*Calculations!$B$27</f>
        <v>2.5568571804390865E-3</v>
      </c>
      <c r="T8" s="4">
        <f>T$4*Calculations!$B$27</f>
        <v>2.5693393778850227E-3</v>
      </c>
      <c r="U8" s="4">
        <f>U$4*Calculations!$B$27</f>
        <v>2.5818215753309589E-3</v>
      </c>
      <c r="V8" s="4">
        <f>V$4*Calculations!$B$27</f>
        <v>2.5943037727768951E-3</v>
      </c>
      <c r="W8" s="4">
        <f>W$4*Calculations!$B$27</f>
        <v>2.6067859702228312E-3</v>
      </c>
      <c r="X8" s="4">
        <f>X$4*Calculations!$B$27</f>
        <v>2.619268167668767E-3</v>
      </c>
      <c r="Y8" s="4">
        <f>Y$4*Calculations!$B$27</f>
        <v>2.6317503651147032E-3</v>
      </c>
      <c r="Z8" s="4">
        <f>Z$4*Calculations!$B$27</f>
        <v>2.6442325625606394E-3</v>
      </c>
      <c r="AA8" s="4">
        <f>AA$4*Calculations!$B$27</f>
        <v>2.6567147600065756E-3</v>
      </c>
      <c r="AB8" s="4">
        <f>AB$4*Calculations!$B$27</f>
        <v>2.6691969574525118E-3</v>
      </c>
      <c r="AC8" s="4">
        <f>AC$4*Calculations!$B$27</f>
        <v>2.681679154898448E-3</v>
      </c>
      <c r="AD8" s="4">
        <f>AD$4*Calculations!$B$27</f>
        <v>2.7066435497903173E-3</v>
      </c>
      <c r="AE8" s="4">
        <f>AE$4*Calculations!$B$27</f>
        <v>2.7230604244360694E-3</v>
      </c>
      <c r="AF8" s="4">
        <f>AF$4*Calculations!$B$27</f>
        <v>2.7658626738837405E-3</v>
      </c>
      <c r="AG8" s="4">
        <f>AG$4*Calculations!$B$27</f>
        <v>2.7635934153992293E-3</v>
      </c>
      <c r="AH8" s="4"/>
      <c r="AI8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/>
  </sheetViews>
  <sheetFormatPr defaultRowHeight="14.25"/>
  <cols>
    <col min="1" max="1" width="31.1328125" customWidth="1"/>
  </cols>
  <sheetData>
    <row r="1" spans="1:35">
      <c r="A1" s="28" t="s">
        <v>92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5">
      <c r="A2" t="s">
        <v>2</v>
      </c>
      <c r="B2" s="4">
        <f>B$5/(1-'Other Values'!$B$3)</f>
        <v>2.5078109440964031E-3</v>
      </c>
      <c r="C2" s="4">
        <f>C$5/(1-'Other Values'!$B$3)</f>
        <v>2.5078109440964031E-3</v>
      </c>
      <c r="D2" s="4">
        <f>D$5/(1-'Other Values'!$B$3)</f>
        <v>2.5078109440964031E-3</v>
      </c>
      <c r="E2" s="4">
        <f>E$5/(1-'Other Values'!$B$3)</f>
        <v>2.5078109440964031E-3</v>
      </c>
      <c r="F2" s="4">
        <f>F$5/(1-'Other Values'!$B$3)</f>
        <v>2.5078109440964031E-3</v>
      </c>
      <c r="G2" s="4">
        <f>G$5/(1-'Other Values'!$B$3)</f>
        <v>2.5078109440964031E-3</v>
      </c>
      <c r="H2" s="4">
        <f>H$5/(1-'Other Values'!$B$3)</f>
        <v>2.5078109440964031E-3</v>
      </c>
      <c r="I2" s="4">
        <f>I$5/(1-'Other Values'!$B$3)</f>
        <v>2.5078109440964031E-3</v>
      </c>
      <c r="J2" s="4">
        <f>J$5/(1-'Other Values'!$B$3)</f>
        <v>2.5078109440964031E-3</v>
      </c>
      <c r="K2" s="4">
        <f>K$5/(1-'Other Values'!$B$3)</f>
        <v>2.5078109440964031E-3</v>
      </c>
      <c r="L2" s="4">
        <f>L$5/(1-'Other Values'!$B$3)</f>
        <v>2.5078109440964031E-3</v>
      </c>
      <c r="M2" s="4">
        <f>M$5/(1-'Other Values'!$B$3)</f>
        <v>2.5078109440964031E-3</v>
      </c>
      <c r="N2" s="4">
        <f>N$5/(1-'Other Values'!$B$3)</f>
        <v>2.5204231300163934E-3</v>
      </c>
      <c r="O2" s="4">
        <f>O$5/(1-'Other Values'!$B$3)</f>
        <v>2.5330353159363837E-3</v>
      </c>
      <c r="P2" s="4">
        <f>P$5/(1-'Other Values'!$B$3)</f>
        <v>2.545647501856374E-3</v>
      </c>
      <c r="Q2" s="4">
        <f>Q$5/(1-'Other Values'!$B$3)</f>
        <v>2.5582596877763639E-3</v>
      </c>
      <c r="R2" s="4">
        <f>R$5/(1-'Other Values'!$B$3)</f>
        <v>2.5708718736963542E-3</v>
      </c>
      <c r="S2" s="4">
        <f>S$5/(1-'Other Values'!$B$3)</f>
        <v>2.5834840596163445E-3</v>
      </c>
      <c r="T2" s="4">
        <f>T$5/(1-'Other Values'!$B$3)</f>
        <v>2.5960962455363347E-3</v>
      </c>
      <c r="U2" s="4">
        <f>U$5/(1-'Other Values'!$B$3)</f>
        <v>2.608708431456325E-3</v>
      </c>
      <c r="V2" s="4">
        <f>V$5/(1-'Other Values'!$B$3)</f>
        <v>2.6213206173763149E-3</v>
      </c>
      <c r="W2" s="4">
        <f>W$5/(1-'Other Values'!$B$3)</f>
        <v>2.6339328032963052E-3</v>
      </c>
      <c r="X2" s="4">
        <f>X$5/(1-'Other Values'!$B$3)</f>
        <v>2.6465449892162955E-3</v>
      </c>
      <c r="Y2" s="4">
        <f>Y$5/(1-'Other Values'!$B$3)</f>
        <v>2.6591571751362858E-3</v>
      </c>
      <c r="Z2" s="4">
        <f>Z$5/(1-'Other Values'!$B$3)</f>
        <v>2.6717693610562761E-3</v>
      </c>
      <c r="AA2" s="4">
        <f>AA$5/(1-'Other Values'!$B$3)</f>
        <v>2.6843815469762659E-3</v>
      </c>
      <c r="AB2" s="4">
        <f>AB$5/(1-'Other Values'!$B$3)</f>
        <v>2.6969937328962562E-3</v>
      </c>
      <c r="AC2" s="4">
        <f>AC$5/(1-'Other Values'!$B$3)</f>
        <v>2.7096059188162465E-3</v>
      </c>
      <c r="AD2" s="4">
        <f>AD$5/(1-'Other Values'!$B$3)</f>
        <v>2.7348302906562241E-3</v>
      </c>
      <c r="AE2" s="4">
        <f>AE$5/(1-'Other Values'!$B$3)</f>
        <v>2.7752391053675212E-3</v>
      </c>
      <c r="AF2" s="4">
        <f>AF$5/(1-'Other Values'!$B$3)</f>
        <v>2.8488676338252043E-3</v>
      </c>
      <c r="AG2" s="4">
        <f>AG$5/(1-'Other Values'!$B$3)</f>
        <v>2.8795886122343932E-3</v>
      </c>
      <c r="AH2" s="4"/>
      <c r="AI2" s="4"/>
    </row>
    <row r="3" spans="1:35">
      <c r="A3" t="s">
        <v>3</v>
      </c>
      <c r="B3" s="4">
        <f t="shared" ref="B3:AG4" si="0">B$5</f>
        <v>7.8040477200267344E-4</v>
      </c>
      <c r="C3" s="4">
        <f t="shared" si="0"/>
        <v>7.8040477200267344E-4</v>
      </c>
      <c r="D3" s="4">
        <f t="shared" si="0"/>
        <v>7.8040477200267344E-4</v>
      </c>
      <c r="E3" s="4">
        <f t="shared" si="0"/>
        <v>7.8040477200267344E-4</v>
      </c>
      <c r="F3" s="4">
        <f t="shared" si="0"/>
        <v>7.8040477200267344E-4</v>
      </c>
      <c r="G3" s="4">
        <f t="shared" si="0"/>
        <v>7.8040477200267344E-4</v>
      </c>
      <c r="H3" s="4">
        <f t="shared" si="0"/>
        <v>7.8040477200267344E-4</v>
      </c>
      <c r="I3" s="4">
        <f t="shared" si="0"/>
        <v>7.8040477200267344E-4</v>
      </c>
      <c r="J3" s="4">
        <f t="shared" si="0"/>
        <v>7.8040477200267344E-4</v>
      </c>
      <c r="K3" s="4">
        <f t="shared" si="0"/>
        <v>7.8040477200267344E-4</v>
      </c>
      <c r="L3" s="4">
        <f t="shared" si="0"/>
        <v>7.8040477200267344E-4</v>
      </c>
      <c r="M3" s="4">
        <f t="shared" si="0"/>
        <v>7.8040477200267344E-4</v>
      </c>
      <c r="N3" s="4">
        <f t="shared" si="0"/>
        <v>7.8432955353395896E-4</v>
      </c>
      <c r="O3" s="4">
        <f t="shared" si="0"/>
        <v>7.8825433506524449E-4</v>
      </c>
      <c r="P3" s="4">
        <f t="shared" si="0"/>
        <v>7.9217911659653002E-4</v>
      </c>
      <c r="Q3" s="4">
        <f t="shared" si="0"/>
        <v>7.9610389812781554E-4</v>
      </c>
      <c r="R3" s="4">
        <f t="shared" si="0"/>
        <v>8.0002867965910107E-4</v>
      </c>
      <c r="S3" s="4">
        <f t="shared" si="0"/>
        <v>8.039534611903866E-4</v>
      </c>
      <c r="T3" s="4">
        <f t="shared" si="0"/>
        <v>8.0787824272167213E-4</v>
      </c>
      <c r="U3" s="4">
        <f t="shared" si="0"/>
        <v>8.1180302425295765E-4</v>
      </c>
      <c r="V3" s="4">
        <f t="shared" si="0"/>
        <v>8.1572780578424318E-4</v>
      </c>
      <c r="W3" s="4">
        <f t="shared" si="0"/>
        <v>8.1965258731552871E-4</v>
      </c>
      <c r="X3" s="4">
        <f t="shared" si="0"/>
        <v>8.2357736884681424E-4</v>
      </c>
      <c r="Y3" s="4">
        <f t="shared" si="0"/>
        <v>8.2750215037809976E-4</v>
      </c>
      <c r="Z3" s="4">
        <f t="shared" si="0"/>
        <v>8.3142693190938529E-4</v>
      </c>
      <c r="AA3" s="4">
        <f t="shared" si="0"/>
        <v>8.3535171344067082E-4</v>
      </c>
      <c r="AB3" s="4">
        <f t="shared" si="0"/>
        <v>8.3927649497195634E-4</v>
      </c>
      <c r="AC3" s="4">
        <f t="shared" si="0"/>
        <v>8.4320127650324187E-4</v>
      </c>
      <c r="AD3" s="4">
        <f t="shared" si="0"/>
        <v>8.5105083956581206E-4</v>
      </c>
      <c r="AE3" s="4">
        <f t="shared" si="0"/>
        <v>8.6362564386112969E-4</v>
      </c>
      <c r="AF3" s="4">
        <f t="shared" si="0"/>
        <v>8.8653807874749006E-4</v>
      </c>
      <c r="AG3" s="4">
        <f t="shared" si="0"/>
        <v>8.9609812880132704E-4</v>
      </c>
      <c r="AH3" s="4"/>
      <c r="AI3" s="4"/>
    </row>
    <row r="4" spans="1:35">
      <c r="A4" t="s">
        <v>4</v>
      </c>
      <c r="B4" s="4">
        <f t="shared" si="0"/>
        <v>7.8040477200267344E-4</v>
      </c>
      <c r="C4" s="4">
        <f t="shared" si="0"/>
        <v>7.8040477200267344E-4</v>
      </c>
      <c r="D4" s="4">
        <f t="shared" si="0"/>
        <v>7.8040477200267344E-4</v>
      </c>
      <c r="E4" s="4">
        <f t="shared" si="0"/>
        <v>7.8040477200267344E-4</v>
      </c>
      <c r="F4" s="4">
        <f t="shared" si="0"/>
        <v>7.8040477200267344E-4</v>
      </c>
      <c r="G4" s="4">
        <f t="shared" si="0"/>
        <v>7.8040477200267344E-4</v>
      </c>
      <c r="H4" s="4">
        <f t="shared" si="0"/>
        <v>7.8040477200267344E-4</v>
      </c>
      <c r="I4" s="4">
        <f t="shared" si="0"/>
        <v>7.8040477200267344E-4</v>
      </c>
      <c r="J4" s="4">
        <f t="shared" si="0"/>
        <v>7.8040477200267344E-4</v>
      </c>
      <c r="K4" s="4">
        <f t="shared" si="0"/>
        <v>7.8040477200267344E-4</v>
      </c>
      <c r="L4" s="4">
        <f t="shared" si="0"/>
        <v>7.8040477200267344E-4</v>
      </c>
      <c r="M4" s="4">
        <f t="shared" si="0"/>
        <v>7.8040477200267344E-4</v>
      </c>
      <c r="N4" s="4">
        <f t="shared" si="0"/>
        <v>7.8432955353395896E-4</v>
      </c>
      <c r="O4" s="4">
        <f t="shared" si="0"/>
        <v>7.8825433506524449E-4</v>
      </c>
      <c r="P4" s="4">
        <f t="shared" si="0"/>
        <v>7.9217911659653002E-4</v>
      </c>
      <c r="Q4" s="4">
        <f t="shared" si="0"/>
        <v>7.9610389812781554E-4</v>
      </c>
      <c r="R4" s="4">
        <f t="shared" si="0"/>
        <v>8.0002867965910107E-4</v>
      </c>
      <c r="S4" s="4">
        <f t="shared" si="0"/>
        <v>8.039534611903866E-4</v>
      </c>
      <c r="T4" s="4">
        <f t="shared" si="0"/>
        <v>8.0787824272167213E-4</v>
      </c>
      <c r="U4" s="4">
        <f t="shared" si="0"/>
        <v>8.1180302425295765E-4</v>
      </c>
      <c r="V4" s="4">
        <f t="shared" si="0"/>
        <v>8.1572780578424318E-4</v>
      </c>
      <c r="W4" s="4">
        <f t="shared" si="0"/>
        <v>8.1965258731552871E-4</v>
      </c>
      <c r="X4" s="4">
        <f t="shared" si="0"/>
        <v>8.2357736884681424E-4</v>
      </c>
      <c r="Y4" s="4">
        <f t="shared" si="0"/>
        <v>8.2750215037809976E-4</v>
      </c>
      <c r="Z4" s="4">
        <f t="shared" si="0"/>
        <v>8.3142693190938529E-4</v>
      </c>
      <c r="AA4" s="4">
        <f t="shared" si="0"/>
        <v>8.3535171344067082E-4</v>
      </c>
      <c r="AB4" s="4">
        <f t="shared" si="0"/>
        <v>8.3927649497195634E-4</v>
      </c>
      <c r="AC4" s="4">
        <f t="shared" si="0"/>
        <v>8.4320127650324187E-4</v>
      </c>
      <c r="AD4" s="4">
        <f t="shared" si="0"/>
        <v>8.5105083956581206E-4</v>
      </c>
      <c r="AE4" s="4">
        <f t="shared" si="0"/>
        <v>8.6362564386112969E-4</v>
      </c>
      <c r="AF4" s="4">
        <f t="shared" si="0"/>
        <v>8.8653807874749006E-4</v>
      </c>
      <c r="AG4" s="4">
        <f t="shared" si="0"/>
        <v>8.9609812880132704E-4</v>
      </c>
      <c r="AH4" s="4"/>
      <c r="AI4" s="4"/>
    </row>
    <row r="5" spans="1:35">
      <c r="A5" t="s">
        <v>5</v>
      </c>
      <c r="B5" s="4">
        <f>Extrapolations!K5</f>
        <v>7.8040477200267344E-4</v>
      </c>
      <c r="C5" s="4">
        <f>Extrapolations!L5</f>
        <v>7.8040477200267344E-4</v>
      </c>
      <c r="D5" s="4">
        <f>Extrapolations!M5</f>
        <v>7.8040477200267344E-4</v>
      </c>
      <c r="E5" s="4">
        <f>Extrapolations!N5</f>
        <v>7.8040477200267344E-4</v>
      </c>
      <c r="F5" s="4">
        <f>Extrapolations!O5</f>
        <v>7.8040477200267344E-4</v>
      </c>
      <c r="G5" s="4">
        <f>Extrapolations!P5</f>
        <v>7.8040477200267344E-4</v>
      </c>
      <c r="H5" s="4">
        <f>Extrapolations!Q5</f>
        <v>7.8040477200267344E-4</v>
      </c>
      <c r="I5" s="4">
        <f>Extrapolations!R5</f>
        <v>7.8040477200267344E-4</v>
      </c>
      <c r="J5" s="4">
        <f>Extrapolations!S5</f>
        <v>7.8040477200267344E-4</v>
      </c>
      <c r="K5" s="4">
        <f>Extrapolations!T5</f>
        <v>7.8040477200267344E-4</v>
      </c>
      <c r="L5" s="4">
        <f>Extrapolations!U5</f>
        <v>7.8040477200267344E-4</v>
      </c>
      <c r="M5" s="4">
        <f>Extrapolations!V5</f>
        <v>7.8040477200267344E-4</v>
      </c>
      <c r="N5" s="4">
        <f>Extrapolations!W5</f>
        <v>7.8432955353395896E-4</v>
      </c>
      <c r="O5" s="4">
        <f>Extrapolations!X5</f>
        <v>7.8825433506524449E-4</v>
      </c>
      <c r="P5" s="4">
        <f>Extrapolations!Y5</f>
        <v>7.9217911659653002E-4</v>
      </c>
      <c r="Q5" s="4">
        <f>Extrapolations!Z5</f>
        <v>7.9610389812781554E-4</v>
      </c>
      <c r="R5" s="4">
        <f>Extrapolations!AA5</f>
        <v>8.0002867965910107E-4</v>
      </c>
      <c r="S5" s="4">
        <f>Extrapolations!AB5</f>
        <v>8.039534611903866E-4</v>
      </c>
      <c r="T5" s="4">
        <f>Extrapolations!AC5</f>
        <v>8.0787824272167213E-4</v>
      </c>
      <c r="U5" s="4">
        <f>Extrapolations!AD5</f>
        <v>8.1180302425295765E-4</v>
      </c>
      <c r="V5" s="4">
        <f>Extrapolations!AE5</f>
        <v>8.1572780578424318E-4</v>
      </c>
      <c r="W5" s="4">
        <f>Extrapolations!AF5</f>
        <v>8.1965258731552871E-4</v>
      </c>
      <c r="X5" s="4">
        <f>Extrapolations!AG5</f>
        <v>8.2357736884681424E-4</v>
      </c>
      <c r="Y5" s="4">
        <f>Extrapolations!AH5</f>
        <v>8.2750215037809976E-4</v>
      </c>
      <c r="Z5" s="4">
        <f>Extrapolations!AI5</f>
        <v>8.3142693190938529E-4</v>
      </c>
      <c r="AA5" s="4">
        <f>Extrapolations!AJ5</f>
        <v>8.3535171344067082E-4</v>
      </c>
      <c r="AB5" s="4">
        <f>Extrapolations!AK5</f>
        <v>8.3927649497195634E-4</v>
      </c>
      <c r="AC5" s="4">
        <f>Extrapolations!AL5</f>
        <v>8.4320127650324187E-4</v>
      </c>
      <c r="AD5" s="4">
        <f>Extrapolations!AM5</f>
        <v>8.5105083956581206E-4</v>
      </c>
      <c r="AE5" s="4">
        <f>Extrapolations!AN5</f>
        <v>8.6362564386112969E-4</v>
      </c>
      <c r="AF5" s="4">
        <f>Extrapolations!AO5</f>
        <v>8.8653807874749006E-4</v>
      </c>
      <c r="AG5" s="4">
        <f>Extrapolations!AP5</f>
        <v>8.9609812880132704E-4</v>
      </c>
      <c r="AH5" s="4"/>
      <c r="AI5" s="4"/>
    </row>
    <row r="6" spans="1:35">
      <c r="A6" t="s">
        <v>6</v>
      </c>
      <c r="B6" s="4">
        <f>B$5/(1-'Other Values'!$B$3)*'Other Values'!$B$6+B$5*(1-'Other Values'!$B$6)</f>
        <v>1.7304781666542248E-3</v>
      </c>
      <c r="C6" s="4">
        <f>C$5/(1-'Other Values'!$B$3)*'Other Values'!$B$6+C$5*(1-'Other Values'!$B$6)</f>
        <v>1.7304781666542248E-3</v>
      </c>
      <c r="D6" s="4">
        <f>D$5/(1-'Other Values'!$B$3)*'Other Values'!$B$6+D$5*(1-'Other Values'!$B$6)</f>
        <v>1.7304781666542248E-3</v>
      </c>
      <c r="E6" s="4">
        <f>E$5/(1-'Other Values'!$B$3)*'Other Values'!$B$6+E$5*(1-'Other Values'!$B$6)</f>
        <v>1.7304781666542248E-3</v>
      </c>
      <c r="F6" s="4">
        <f>F$5/(1-'Other Values'!$B$3)*'Other Values'!$B$6+F$5*(1-'Other Values'!$B$6)</f>
        <v>1.7304781666542248E-3</v>
      </c>
      <c r="G6" s="4">
        <f>G$5/(1-'Other Values'!$B$3)*'Other Values'!$B$6+G$5*(1-'Other Values'!$B$6)</f>
        <v>1.7304781666542248E-3</v>
      </c>
      <c r="H6" s="4">
        <f>H$5/(1-'Other Values'!$B$3)*'Other Values'!$B$6+H$5*(1-'Other Values'!$B$6)</f>
        <v>1.7304781666542248E-3</v>
      </c>
      <c r="I6" s="4">
        <f>I$5/(1-'Other Values'!$B$3)*'Other Values'!$B$6+I$5*(1-'Other Values'!$B$6)</f>
        <v>1.7304781666542248E-3</v>
      </c>
      <c r="J6" s="4">
        <f>J$5/(1-'Other Values'!$B$3)*'Other Values'!$B$6+J$5*(1-'Other Values'!$B$6)</f>
        <v>1.7304781666542248E-3</v>
      </c>
      <c r="K6" s="4">
        <f>K$5/(1-'Other Values'!$B$3)*'Other Values'!$B$6+K$5*(1-'Other Values'!$B$6)</f>
        <v>1.7304781666542248E-3</v>
      </c>
      <c r="L6" s="4">
        <f>L$5/(1-'Other Values'!$B$3)*'Other Values'!$B$6+L$5*(1-'Other Values'!$B$6)</f>
        <v>1.7304781666542248E-3</v>
      </c>
      <c r="M6" s="4">
        <f>M$5/(1-'Other Values'!$B$3)*'Other Values'!$B$6+M$5*(1-'Other Values'!$B$6)</f>
        <v>1.7304781666542248E-3</v>
      </c>
      <c r="N6" s="4">
        <f>N$5/(1-'Other Values'!$B$3)*'Other Values'!$B$6+N$5*(1-'Other Values'!$B$6)</f>
        <v>1.7391810205992979E-3</v>
      </c>
      <c r="O6" s="4">
        <f>O$5/(1-'Other Values'!$B$3)*'Other Values'!$B$6+O$5*(1-'Other Values'!$B$6)</f>
        <v>1.7478838745443712E-3</v>
      </c>
      <c r="P6" s="4">
        <f>P$5/(1-'Other Values'!$B$3)*'Other Values'!$B$6+P$5*(1-'Other Values'!$B$6)</f>
        <v>1.7565867284894442E-3</v>
      </c>
      <c r="Q6" s="4">
        <f>Q$5/(1-'Other Values'!$B$3)*'Other Values'!$B$6+Q$5*(1-'Other Values'!$B$6)</f>
        <v>1.7652895824345172E-3</v>
      </c>
      <c r="R6" s="4">
        <f>R$5/(1-'Other Values'!$B$3)*'Other Values'!$B$6+R$5*(1-'Other Values'!$B$6)</f>
        <v>1.7739924363795903E-3</v>
      </c>
      <c r="S6" s="4">
        <f>S$5/(1-'Other Values'!$B$3)*'Other Values'!$B$6+S$5*(1-'Other Values'!$B$6)</f>
        <v>1.7826952903246636E-3</v>
      </c>
      <c r="T6" s="4">
        <f>T$5/(1-'Other Values'!$B$3)*'Other Values'!$B$6+T$5*(1-'Other Values'!$B$6)</f>
        <v>1.7913981442697366E-3</v>
      </c>
      <c r="U6" s="4">
        <f>U$5/(1-'Other Values'!$B$3)*'Other Values'!$B$6+U$5*(1-'Other Values'!$B$6)</f>
        <v>1.8001009982148096E-3</v>
      </c>
      <c r="V6" s="4">
        <f>V$5/(1-'Other Values'!$B$3)*'Other Values'!$B$6+V$5*(1-'Other Values'!$B$6)</f>
        <v>1.8088038521598829E-3</v>
      </c>
      <c r="W6" s="4">
        <f>W$5/(1-'Other Values'!$B$3)*'Other Values'!$B$6+W$5*(1-'Other Values'!$B$6)</f>
        <v>1.817506706104956E-3</v>
      </c>
      <c r="X6" s="4">
        <f>X$5/(1-'Other Values'!$B$3)*'Other Values'!$B$6+X$5*(1-'Other Values'!$B$6)</f>
        <v>1.826209560050029E-3</v>
      </c>
      <c r="Y6" s="4">
        <f>Y$5/(1-'Other Values'!$B$3)*'Other Values'!$B$6+Y$5*(1-'Other Values'!$B$6)</f>
        <v>1.834912413995102E-3</v>
      </c>
      <c r="Z6" s="4">
        <f>Z$5/(1-'Other Values'!$B$3)*'Other Values'!$B$6+Z$5*(1-'Other Values'!$B$6)</f>
        <v>1.8436152679401753E-3</v>
      </c>
      <c r="AA6" s="4">
        <f>AA$5/(1-'Other Values'!$B$3)*'Other Values'!$B$6+AA$5*(1-'Other Values'!$B$6)</f>
        <v>1.8523181218852484E-3</v>
      </c>
      <c r="AB6" s="4">
        <f>AB$5/(1-'Other Values'!$B$3)*'Other Values'!$B$6+AB$5*(1-'Other Values'!$B$6)</f>
        <v>1.8610209758303212E-3</v>
      </c>
      <c r="AC6" s="4">
        <f>AC$5/(1-'Other Values'!$B$3)*'Other Values'!$B$6+AC$5*(1-'Other Values'!$B$6)</f>
        <v>1.8697238297753947E-3</v>
      </c>
      <c r="AD6" s="4">
        <f>AD$5/(1-'Other Values'!$B$3)*'Other Values'!$B$6+AD$5*(1-'Other Values'!$B$6)</f>
        <v>1.8871295376655386E-3</v>
      </c>
      <c r="AE6" s="4">
        <f>AE$5/(1-'Other Values'!$B$3)*'Other Values'!$B$6+AE$5*(1-'Other Values'!$B$6)</f>
        <v>1.9150130476896451E-3</v>
      </c>
      <c r="AF6" s="4">
        <f>AF$5/(1-'Other Values'!$B$3)*'Other Values'!$B$6+AF$5*(1-'Other Values'!$B$6)</f>
        <v>1.9658193340402331E-3</v>
      </c>
      <c r="AG6" s="4">
        <f>AG$5/(1-'Other Values'!$B$3)*'Other Values'!$B$6+AG$5*(1-'Other Values'!$B$6)</f>
        <v>1.9870178946895132E-3</v>
      </c>
      <c r="AH6" s="4"/>
      <c r="AI6" s="4"/>
    </row>
    <row r="7" spans="1:35">
      <c r="A7" t="s">
        <v>89</v>
      </c>
      <c r="B7" s="4">
        <f>B$4*Calculations!$B$31</f>
        <v>6.0481369830207193E-4</v>
      </c>
      <c r="C7" s="4">
        <f>C$4*Calculations!$B$31</f>
        <v>6.0481369830207193E-4</v>
      </c>
      <c r="D7" s="4">
        <f>D$4*Calculations!$B$31</f>
        <v>6.0481369830207193E-4</v>
      </c>
      <c r="E7" s="4">
        <f>E$4*Calculations!$B$31</f>
        <v>6.0481369830207193E-4</v>
      </c>
      <c r="F7" s="4">
        <f>F$4*Calculations!$B$31</f>
        <v>6.0481369830207193E-4</v>
      </c>
      <c r="G7" s="4">
        <f>G$4*Calculations!$B$31</f>
        <v>6.0481369830207193E-4</v>
      </c>
      <c r="H7" s="4">
        <f>H$4*Calculations!$B$31</f>
        <v>6.0481369830207193E-4</v>
      </c>
      <c r="I7" s="4">
        <f>I$4*Calculations!$B$31</f>
        <v>6.0481369830207193E-4</v>
      </c>
      <c r="J7" s="4">
        <f>J$4*Calculations!$B$31</f>
        <v>6.0481369830207193E-4</v>
      </c>
      <c r="K7" s="4">
        <f>K$4*Calculations!$B$31</f>
        <v>6.0481369830207193E-4</v>
      </c>
      <c r="L7" s="4">
        <f>L$4*Calculations!$B$31</f>
        <v>6.0481369830207193E-4</v>
      </c>
      <c r="M7" s="4">
        <f>M$4*Calculations!$B$31</f>
        <v>6.0481369830207193E-4</v>
      </c>
      <c r="N7" s="4">
        <f>N$4*Calculations!$B$31</f>
        <v>6.0785540398881823E-4</v>
      </c>
      <c r="O7" s="4">
        <f>O$4*Calculations!$B$31</f>
        <v>6.1089710967556453E-4</v>
      </c>
      <c r="P7" s="4">
        <f>P$4*Calculations!$B$31</f>
        <v>6.1393881536231083E-4</v>
      </c>
      <c r="Q7" s="4">
        <f>Q$4*Calculations!$B$31</f>
        <v>6.1698052104905703E-4</v>
      </c>
      <c r="R7" s="4">
        <f>R$4*Calculations!$B$31</f>
        <v>6.2002222673580333E-4</v>
      </c>
      <c r="S7" s="4">
        <f>S$4*Calculations!$B$31</f>
        <v>6.2306393242254963E-4</v>
      </c>
      <c r="T7" s="4">
        <f>T$4*Calculations!$B$31</f>
        <v>6.2610563810929594E-4</v>
      </c>
      <c r="U7" s="4">
        <f>U$4*Calculations!$B$31</f>
        <v>6.2914734379604224E-4</v>
      </c>
      <c r="V7" s="4">
        <f>V$4*Calculations!$B$31</f>
        <v>6.3218904948278843E-4</v>
      </c>
      <c r="W7" s="4">
        <f>W$4*Calculations!$B$31</f>
        <v>6.3523075516953474E-4</v>
      </c>
      <c r="X7" s="4">
        <f>X$4*Calculations!$B$31</f>
        <v>6.3827246085628104E-4</v>
      </c>
      <c r="Y7" s="4">
        <f>Y$4*Calculations!$B$31</f>
        <v>6.4131416654302734E-4</v>
      </c>
      <c r="Z7" s="4">
        <f>Z$4*Calculations!$B$31</f>
        <v>6.4435587222977364E-4</v>
      </c>
      <c r="AA7" s="4">
        <f>AA$4*Calculations!$B$31</f>
        <v>6.4739757791651995E-4</v>
      </c>
      <c r="AB7" s="4">
        <f>AB$4*Calculations!$B$31</f>
        <v>6.5043928360326614E-4</v>
      </c>
      <c r="AC7" s="4">
        <f>AC$4*Calculations!$B$31</f>
        <v>6.5348098929001244E-4</v>
      </c>
      <c r="AD7" s="4">
        <f>AD$4*Calculations!$B$31</f>
        <v>6.595644006635044E-4</v>
      </c>
      <c r="AE7" s="4">
        <f>AE$4*Calculations!$B$31</f>
        <v>6.6930987399237553E-4</v>
      </c>
      <c r="AF7" s="4">
        <f>AF$4*Calculations!$B$31</f>
        <v>6.8706701102930483E-4</v>
      </c>
      <c r="AG7" s="4">
        <f>AG$4*Calculations!$B$31</f>
        <v>6.9447604982102846E-4</v>
      </c>
      <c r="AH7" s="4"/>
      <c r="AI7" s="4"/>
    </row>
    <row r="8" spans="1:35">
      <c r="A8" t="s">
        <v>90</v>
      </c>
      <c r="B8" s="4">
        <f>B$4*Calculations!$B$27</f>
        <v>2.34121431600802E-3</v>
      </c>
      <c r="C8" s="4">
        <f>C$4*Calculations!$B$27</f>
        <v>2.34121431600802E-3</v>
      </c>
      <c r="D8" s="4">
        <f>D$4*Calculations!$B$27</f>
        <v>2.34121431600802E-3</v>
      </c>
      <c r="E8" s="4">
        <f>E$4*Calculations!$B$27</f>
        <v>2.34121431600802E-3</v>
      </c>
      <c r="F8" s="4">
        <f>F$4*Calculations!$B$27</f>
        <v>2.34121431600802E-3</v>
      </c>
      <c r="G8" s="4">
        <f>G$4*Calculations!$B$27</f>
        <v>2.34121431600802E-3</v>
      </c>
      <c r="H8" s="4">
        <f>H$4*Calculations!$B$27</f>
        <v>2.34121431600802E-3</v>
      </c>
      <c r="I8" s="4">
        <f>I$4*Calculations!$B$27</f>
        <v>2.34121431600802E-3</v>
      </c>
      <c r="J8" s="4">
        <f>J$4*Calculations!$B$27</f>
        <v>2.34121431600802E-3</v>
      </c>
      <c r="K8" s="4">
        <f>K$4*Calculations!$B$27</f>
        <v>2.34121431600802E-3</v>
      </c>
      <c r="L8" s="4">
        <f>L$4*Calculations!$B$27</f>
        <v>2.34121431600802E-3</v>
      </c>
      <c r="M8" s="4">
        <f>M$4*Calculations!$B$27</f>
        <v>2.34121431600802E-3</v>
      </c>
      <c r="N8" s="4">
        <f>N$4*Calculations!$B$27</f>
        <v>2.3529886606018765E-3</v>
      </c>
      <c r="O8" s="4">
        <f>O$4*Calculations!$B$27</f>
        <v>2.3647630051957329E-3</v>
      </c>
      <c r="P8" s="4">
        <f>P$4*Calculations!$B$27</f>
        <v>2.3765373497895898E-3</v>
      </c>
      <c r="Q8" s="4">
        <f>Q$4*Calculations!$B$27</f>
        <v>2.3883116943834463E-3</v>
      </c>
      <c r="R8" s="4">
        <f>R$4*Calculations!$B$27</f>
        <v>2.4000860389773028E-3</v>
      </c>
      <c r="S8" s="4">
        <f>S$4*Calculations!$B$27</f>
        <v>2.4118603835711593E-3</v>
      </c>
      <c r="T8" s="4">
        <f>T$4*Calculations!$B$27</f>
        <v>2.4236347281650162E-3</v>
      </c>
      <c r="U8" s="4">
        <f>U$4*Calculations!$B$27</f>
        <v>2.4354090727588726E-3</v>
      </c>
      <c r="V8" s="4">
        <f>V$4*Calculations!$B$27</f>
        <v>2.4471834173527291E-3</v>
      </c>
      <c r="W8" s="4">
        <f>W$4*Calculations!$B$27</f>
        <v>2.4589577619465856E-3</v>
      </c>
      <c r="X8" s="4">
        <f>X$4*Calculations!$B$27</f>
        <v>2.4707321065404425E-3</v>
      </c>
      <c r="Y8" s="4">
        <f>Y$4*Calculations!$B$27</f>
        <v>2.482506451134299E-3</v>
      </c>
      <c r="Z8" s="4">
        <f>Z$4*Calculations!$B$27</f>
        <v>2.4942807957281554E-3</v>
      </c>
      <c r="AA8" s="4">
        <f>AA$4*Calculations!$B$27</f>
        <v>2.5060551403220119E-3</v>
      </c>
      <c r="AB8" s="4">
        <f>AB$4*Calculations!$B$27</f>
        <v>2.5178294849158688E-3</v>
      </c>
      <c r="AC8" s="4">
        <f>AC$4*Calculations!$B$27</f>
        <v>2.5296038295097253E-3</v>
      </c>
      <c r="AD8" s="4">
        <f>AD$4*Calculations!$B$27</f>
        <v>2.5531525186974356E-3</v>
      </c>
      <c r="AE8" s="4">
        <f>AE$4*Calculations!$B$27</f>
        <v>2.5908769315833888E-3</v>
      </c>
      <c r="AF8" s="4">
        <f>AF$4*Calculations!$B$27</f>
        <v>2.6596142362424698E-3</v>
      </c>
      <c r="AG8" s="4">
        <f>AG$4*Calculations!$B$27</f>
        <v>2.6882943864039808E-3</v>
      </c>
      <c r="AH8" s="4"/>
      <c r="AI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BNVFE</vt:lpstr>
      <vt:lpstr>Other Values</vt:lpstr>
      <vt:lpstr>Calculations</vt:lpstr>
      <vt:lpstr>Extrapolations</vt:lpstr>
      <vt:lpstr>BHNVFEAL-LDVs-psgr</vt:lpstr>
      <vt:lpstr>BHNVFEAL-LDVs-frgt</vt:lpstr>
      <vt:lpstr>BHNVFEAL-HDVs-psgr</vt:lpstr>
      <vt:lpstr>BHNVFEAL-HDVs-frgt</vt:lpstr>
      <vt:lpstr>BHNVFEAL-aircraft-psgr</vt:lpstr>
      <vt:lpstr>BHNVFEAL-aircraft-frgt</vt:lpstr>
      <vt:lpstr>BHNVFEAL-rail-psgr</vt:lpstr>
      <vt:lpstr>BHNVFEAL-rail-frgt</vt:lpstr>
      <vt:lpstr>BHNVFEAL-ships-psgr</vt:lpstr>
      <vt:lpstr>BHNVFEAL-ships-frgt</vt:lpstr>
      <vt:lpstr>BHNVFEAL-motorbikes-psgr</vt:lpstr>
      <vt:lpstr>BHNVFEAL-motorbikes-frgt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2017-06-26T22:04:22Z</dcterms:created>
  <dcterms:modified xsi:type="dcterms:W3CDTF">2020-07-22T17:50:39Z</dcterms:modified>
</cp:coreProperties>
</file>